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DWIN\Downloads\"/>
    </mc:Choice>
  </mc:AlternateContent>
  <bookViews>
    <workbookView xWindow="0" yWindow="0" windowWidth="20490" windowHeight="7755"/>
  </bookViews>
  <sheets>
    <sheet name="Hoja2" sheetId="2" r:id="rId1"/>
    <sheet name="Gráficos"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Print_Area" localSheetId="1">Gráficos!$A$25:$G$33</definedName>
  </definedNames>
  <calcPr calcId="162913"/>
</workbook>
</file>

<file path=xl/calcChain.xml><?xml version="1.0" encoding="utf-8"?>
<calcChain xmlns="http://schemas.openxmlformats.org/spreadsheetml/2006/main">
  <c r="E239" i="2" l="1"/>
  <c r="F239" i="2"/>
  <c r="E240" i="2"/>
  <c r="E241" i="2"/>
  <c r="E242" i="2"/>
  <c r="F242" i="2"/>
  <c r="E243" i="2"/>
  <c r="E244" i="2"/>
  <c r="E245" i="2"/>
  <c r="E246" i="2"/>
  <c r="F246" i="2"/>
  <c r="G246" i="2"/>
  <c r="E247" i="2"/>
  <c r="E248" i="2"/>
  <c r="E249" i="2"/>
  <c r="F249" i="2"/>
  <c r="G249" i="2"/>
  <c r="E251" i="2"/>
  <c r="B239" i="2"/>
  <c r="B242" i="2"/>
  <c r="B246" i="2"/>
  <c r="B249" i="2"/>
  <c r="C3" i="3" l="1"/>
  <c r="F6" i="3"/>
  <c r="E6" i="3"/>
  <c r="D6" i="3"/>
  <c r="C6" i="3"/>
  <c r="G6" i="3" l="1"/>
  <c r="E3" i="3"/>
  <c r="D3" i="3"/>
  <c r="G3" i="3" s="1"/>
  <c r="A224" i="2" l="1"/>
  <c r="B224" i="2"/>
  <c r="E224" i="2"/>
  <c r="F224" i="2"/>
  <c r="G224" i="2"/>
  <c r="E225" i="2"/>
  <c r="E226" i="2"/>
  <c r="B227" i="2"/>
  <c r="E227" i="2"/>
  <c r="F227" i="2"/>
  <c r="G227" i="2"/>
  <c r="E228" i="2"/>
  <c r="E229" i="2"/>
  <c r="B230" i="2"/>
  <c r="E230" i="2"/>
  <c r="F230" i="2"/>
  <c r="G230" i="2"/>
  <c r="E231" i="2"/>
  <c r="E232" i="2"/>
  <c r="A233" i="2"/>
  <c r="B233" i="2"/>
  <c r="E233" i="2"/>
  <c r="F233" i="2"/>
  <c r="G233" i="2"/>
  <c r="E234" i="2"/>
  <c r="B235" i="2"/>
  <c r="E235" i="2"/>
  <c r="F235" i="2"/>
  <c r="E236" i="2"/>
  <c r="E237" i="2"/>
  <c r="B238" i="2"/>
  <c r="E238" i="2"/>
  <c r="F238" i="2"/>
  <c r="B218" i="2" l="1"/>
  <c r="E218" i="2"/>
  <c r="F218" i="2"/>
  <c r="E219" i="2"/>
  <c r="E220" i="2"/>
  <c r="B221" i="2"/>
  <c r="E221" i="2"/>
  <c r="F221" i="2"/>
  <c r="E222" i="2"/>
  <c r="E223" i="2"/>
  <c r="B67" i="2" l="1"/>
  <c r="E67" i="2"/>
  <c r="F67" i="2"/>
  <c r="B70" i="2"/>
  <c r="F70" i="2"/>
  <c r="B75" i="2"/>
  <c r="C75" i="2"/>
  <c r="E75" i="2"/>
  <c r="F75" i="2"/>
  <c r="G75" i="2"/>
  <c r="E76" i="2"/>
  <c r="E77" i="2"/>
  <c r="B79" i="2"/>
  <c r="C79" i="2"/>
  <c r="E79" i="2"/>
  <c r="F79" i="2"/>
  <c r="G79" i="2"/>
  <c r="E80" i="2"/>
  <c r="B83" i="2"/>
  <c r="C83" i="2"/>
  <c r="E83" i="2"/>
  <c r="F83" i="2"/>
  <c r="G83" i="2"/>
  <c r="E85" i="2"/>
  <c r="E90" i="2"/>
  <c r="B92" i="2"/>
  <c r="C92" i="2"/>
  <c r="E92" i="2"/>
  <c r="F92" i="2"/>
  <c r="G92" i="2"/>
  <c r="E93" i="2"/>
  <c r="B95" i="2"/>
  <c r="C95" i="2"/>
  <c r="E95" i="2"/>
  <c r="F95" i="2"/>
  <c r="G95" i="2"/>
  <c r="E96" i="2"/>
  <c r="B98" i="2"/>
  <c r="C98" i="2"/>
  <c r="E98" i="2"/>
  <c r="F98" i="2"/>
  <c r="G98" i="2"/>
  <c r="B100" i="2"/>
  <c r="E100" i="2"/>
  <c r="F100" i="2"/>
  <c r="E101" i="2"/>
  <c r="B104" i="2"/>
  <c r="E104" i="2"/>
  <c r="F104" i="2"/>
  <c r="E106" i="2"/>
  <c r="E107" i="2"/>
  <c r="B108" i="2"/>
  <c r="E108" i="2"/>
  <c r="F108" i="2"/>
  <c r="G108" i="2"/>
  <c r="E109" i="2"/>
  <c r="E110" i="2"/>
  <c r="A111" i="2"/>
  <c r="B111" i="2"/>
  <c r="E111" i="2"/>
  <c r="K111" i="2"/>
  <c r="E112" i="2"/>
  <c r="K112" i="2"/>
  <c r="A113" i="2"/>
  <c r="E113" i="2"/>
  <c r="K113" i="2"/>
  <c r="E114" i="2"/>
  <c r="K114" i="2"/>
  <c r="K115" i="2"/>
  <c r="K116" i="2"/>
  <c r="B117" i="2"/>
  <c r="E117" i="2"/>
  <c r="F117" i="2"/>
  <c r="E118" i="2"/>
  <c r="B120" i="2"/>
  <c r="F120" i="2"/>
  <c r="B124" i="2"/>
  <c r="E124" i="2"/>
  <c r="F124" i="2"/>
  <c r="E125" i="2"/>
  <c r="B126" i="2"/>
  <c r="E126" i="2"/>
  <c r="E127" i="2"/>
  <c r="E128" i="2"/>
  <c r="B130" i="2"/>
  <c r="E130" i="2"/>
  <c r="E131" i="2"/>
  <c r="E132" i="2"/>
  <c r="B134" i="2"/>
  <c r="E134" i="2"/>
  <c r="F134" i="2"/>
  <c r="E135" i="2"/>
  <c r="E136" i="2"/>
  <c r="E137" i="2"/>
  <c r="B139" i="2"/>
  <c r="E139" i="2"/>
  <c r="E140" i="2"/>
  <c r="E141" i="2"/>
  <c r="E142" i="2"/>
  <c r="B144" i="2"/>
  <c r="E144" i="2"/>
  <c r="E145" i="2"/>
  <c r="B147" i="2"/>
  <c r="E147" i="2"/>
  <c r="E148" i="2"/>
  <c r="E149" i="2"/>
  <c r="A151" i="2"/>
  <c r="B151" i="2"/>
  <c r="E151" i="2"/>
  <c r="E152" i="2"/>
  <c r="A153" i="2"/>
  <c r="E153" i="2"/>
  <c r="B156" i="2"/>
  <c r="E156" i="2"/>
  <c r="E157" i="2"/>
  <c r="B160" i="2"/>
  <c r="E160" i="2"/>
  <c r="E161" i="2"/>
  <c r="E162" i="2"/>
  <c r="B164" i="2"/>
  <c r="E164" i="2"/>
  <c r="F164" i="2"/>
  <c r="E165" i="2"/>
  <c r="B166" i="2"/>
  <c r="F166" i="2"/>
  <c r="B168" i="2"/>
  <c r="F168" i="2"/>
  <c r="B171" i="2"/>
  <c r="F171" i="2"/>
  <c r="B173" i="2"/>
  <c r="E173" i="2"/>
  <c r="F173" i="2"/>
  <c r="B175" i="2"/>
  <c r="E175" i="2"/>
  <c r="F175" i="2"/>
  <c r="B178" i="2"/>
  <c r="E178" i="2"/>
  <c r="F178" i="2"/>
  <c r="E179" i="2"/>
  <c r="E180" i="2"/>
  <c r="B181" i="2"/>
  <c r="C181" i="2"/>
  <c r="E181" i="2"/>
  <c r="F181" i="2"/>
  <c r="E182" i="2"/>
  <c r="B184" i="2"/>
  <c r="C184" i="2"/>
  <c r="E184" i="2"/>
  <c r="F184" i="2"/>
  <c r="E185" i="2"/>
  <c r="E186" i="2"/>
  <c r="B188" i="2"/>
  <c r="C188" i="2"/>
  <c r="E188" i="2"/>
  <c r="F188" i="2"/>
  <c r="G188" i="2"/>
  <c r="E189" i="2"/>
  <c r="B191" i="2"/>
  <c r="E191" i="2"/>
  <c r="F191" i="2"/>
  <c r="E192" i="2"/>
  <c r="B194" i="2"/>
  <c r="E194" i="2"/>
  <c r="F194" i="2"/>
  <c r="E195" i="2"/>
  <c r="E196" i="2"/>
  <c r="E197" i="2"/>
  <c r="B199" i="2"/>
  <c r="E199" i="2"/>
  <c r="F199" i="2"/>
  <c r="G199" i="2"/>
  <c r="E200" i="2"/>
  <c r="E201" i="2"/>
  <c r="B203" i="2"/>
  <c r="E203" i="2"/>
  <c r="F203" i="2"/>
  <c r="G203" i="2"/>
  <c r="E204" i="2"/>
  <c r="A206" i="2"/>
  <c r="B206" i="2"/>
  <c r="E206" i="2"/>
  <c r="E207" i="2"/>
  <c r="A208" i="2"/>
  <c r="E208" i="2"/>
  <c r="B210" i="2"/>
  <c r="E210" i="2"/>
  <c r="E211" i="2"/>
  <c r="B214" i="2"/>
  <c r="E214" i="2"/>
  <c r="E215" i="2"/>
  <c r="E216" i="2"/>
  <c r="B59" i="2"/>
  <c r="E59" i="2"/>
  <c r="F59" i="2"/>
  <c r="E60" i="2"/>
  <c r="B62" i="2"/>
  <c r="E62" i="2"/>
  <c r="F62" i="2"/>
  <c r="E63" i="2"/>
  <c r="B64" i="2"/>
  <c r="E64" i="2"/>
  <c r="F64" i="2"/>
  <c r="G64" i="2"/>
  <c r="E65" i="2"/>
  <c r="E66" i="2"/>
  <c r="B44" i="2" l="1"/>
  <c r="E44" i="2"/>
  <c r="F44" i="2"/>
  <c r="E45" i="2"/>
  <c r="E46" i="2"/>
  <c r="B48" i="2"/>
  <c r="E48" i="2"/>
  <c r="F48" i="2"/>
  <c r="E49" i="2"/>
  <c r="E51" i="2"/>
  <c r="B53" i="2"/>
  <c r="E53" i="2"/>
  <c r="E55" i="2"/>
  <c r="E57" i="2"/>
  <c r="B33" i="2"/>
  <c r="F33" i="2"/>
  <c r="E33" i="2"/>
  <c r="E35" i="2"/>
  <c r="B37" i="2"/>
  <c r="E37" i="2"/>
  <c r="F37" i="2"/>
  <c r="E38" i="2"/>
  <c r="E39" i="2"/>
  <c r="B41" i="2"/>
  <c r="E41" i="2"/>
  <c r="F41" i="2"/>
  <c r="E42" i="2"/>
  <c r="B23" i="2" l="1"/>
  <c r="E23" i="2"/>
  <c r="F23" i="2"/>
  <c r="E24" i="2"/>
  <c r="B26" i="2"/>
  <c r="E26" i="2"/>
  <c r="F26" i="2"/>
  <c r="E27" i="2"/>
  <c r="M28" i="2"/>
  <c r="N28" i="2"/>
  <c r="B29" i="2"/>
  <c r="E29" i="2"/>
  <c r="F29" i="2"/>
  <c r="G29" i="2"/>
  <c r="E30" i="2"/>
  <c r="B10" i="2" l="1"/>
  <c r="E10" i="2"/>
  <c r="F10" i="2"/>
  <c r="E11" i="2"/>
  <c r="B13" i="2"/>
  <c r="E13" i="2"/>
  <c r="F13" i="2"/>
  <c r="E14" i="2"/>
  <c r="B16" i="2"/>
  <c r="E16" i="2"/>
  <c r="F16" i="2"/>
  <c r="G16" i="2"/>
  <c r="E17" i="2"/>
  <c r="B18" i="2"/>
  <c r="E18" i="2"/>
  <c r="F18" i="2"/>
  <c r="E19" i="2"/>
  <c r="B21" i="2"/>
  <c r="E21" i="2"/>
  <c r="F21" i="2"/>
  <c r="E22" i="2"/>
</calcChain>
</file>

<file path=xl/comments1.xml><?xml version="1.0" encoding="utf-8"?>
<comments xmlns="http://schemas.openxmlformats.org/spreadsheetml/2006/main">
  <authors>
    <author>Muricio Pulido</author>
  </authors>
  <commentList>
    <comment ref="O111" authorId="0" shapeId="0">
      <text>
        <r>
          <rPr>
            <sz val="9"/>
            <color indexed="81"/>
            <rFont val="Tahoma"/>
            <family val="2"/>
          </rPr>
          <t>Si el indicador de efectividad da negativo, los controles y las acciones han sido efectivas para prevenir la materialización del riesgo. Si el indicador es positivo significa que los controles y las acciones no han sido efectivas y se hace necesario crear nuevos controles.</t>
        </r>
      </text>
    </comment>
    <comment ref="O206" authorId="0" shapeId="0">
      <text>
        <r>
          <rPr>
            <sz val="9"/>
            <color indexed="81"/>
            <rFont val="Tahoma"/>
            <family val="2"/>
          </rPr>
          <t>Si el indicador de efectividad da negativo, los controles y las acciones han sido efectivas para prevenir la materialización del riesgo. Si el indicador es positivo significa que los controles y las acciones no han sido efectivas y se hace necesario crear nuevos controles.</t>
        </r>
      </text>
    </comment>
  </commentList>
</comments>
</file>

<file path=xl/sharedStrings.xml><?xml version="1.0" encoding="utf-8"?>
<sst xmlns="http://schemas.openxmlformats.org/spreadsheetml/2006/main" count="1540" uniqueCount="781">
  <si>
    <t>PROCESO: GESTION INTEGRAL DE CALIDAD</t>
  </si>
  <si>
    <t>FORMATO: MAPA Y PLAN DE TRATAMIENTO DE RIESGOS</t>
  </si>
  <si>
    <t>ENTIDAD</t>
  </si>
  <si>
    <t>Alcaldia Municipal de Ibague.</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</si>
  <si>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</si>
  <si>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</si>
  <si>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PROCESO Y OBJETIVO</t>
  </si>
  <si>
    <t xml:space="preserve">Riesgo </t>
  </si>
  <si>
    <t>Clasificación</t>
  </si>
  <si>
    <t>CAUSAS</t>
  </si>
  <si>
    <t>Probabilidad</t>
  </si>
  <si>
    <t>Impacto</t>
  </si>
  <si>
    <t>Opción de Manejo</t>
  </si>
  <si>
    <t>Actividad de Control</t>
  </si>
  <si>
    <t>Soporte</t>
  </si>
  <si>
    <t>Responsable</t>
  </si>
  <si>
    <t>Tiempo</t>
  </si>
  <si>
    <t>Indicador</t>
  </si>
  <si>
    <t>CORRUPCIÓN</t>
  </si>
  <si>
    <t>MAYOR</t>
  </si>
  <si>
    <t>ALTO</t>
  </si>
  <si>
    <t>REDUCIR</t>
  </si>
  <si>
    <t>Realizar trimestralmente jornadas de reinducción en procesos  y procedimientos propios del puesto de trabajo</t>
  </si>
  <si>
    <t>Acta y planillas de asistencia</t>
  </si>
  <si>
    <t>Director POT y Directora SISBEN</t>
  </si>
  <si>
    <t>Trimestralmente</t>
  </si>
  <si>
    <t>Numero de jornadas realizadas / programadas
Procentaje de Eficacia de las Jornadas de Reinducción</t>
  </si>
  <si>
    <t>Bimensualmente realizar medición a los tiempos de respuesta de los tramites a cargo de personal de planta y contratistas</t>
  </si>
  <si>
    <t>informe de seguimiento</t>
  </si>
  <si>
    <t>Bimensual</t>
  </si>
  <si>
    <t>Numero de mediciones realizadas / programadas
Porcentaje de Eficacia en respuesta</t>
  </si>
  <si>
    <t>GESTIÓN</t>
  </si>
  <si>
    <t>En el mes de Enero realizar un crononograma donde se establezcan las fechas, productos  y responsables de los informes que deben ser enviados a planeacion en lo corrido del año</t>
  </si>
  <si>
    <t>Cronograma</t>
  </si>
  <si>
    <t>Director (a) de Estudios Estrategicos</t>
  </si>
  <si>
    <t>anual</t>
  </si>
  <si>
    <t>Procentaje de cumplimiento del Cronograma Establecido</t>
  </si>
  <si>
    <t>Semestralmente realizar capacitación sobre la importancia de los informes reportados haciendo enfasis en fechas de reportes y calidad de la información</t>
  </si>
  <si>
    <t>semestral</t>
  </si>
  <si>
    <t>Numero de Capacitaciones realizadas / Programadas 
Porcentaje de eficacia en el reporte de información</t>
  </si>
  <si>
    <t>Capacitaciones anuales del proceso de gestion documental aplicado al proceso.</t>
  </si>
  <si>
    <t xml:space="preserve">Memorandos de solicitud de capacitacion al proceso de gestion documental, actas y planillas de Asistencia. </t>
  </si>
  <si>
    <t xml:space="preserve">Directores del POT y Director de estudios estrategicos </t>
  </si>
  <si>
    <t>Anual</t>
  </si>
  <si>
    <t>No. De capacitaciones programadas/ No. De capacitaciones ejecutas</t>
  </si>
  <si>
    <t>Realizar jornadas de digitalizacion de la informacion de archivo con el personal contratado para funciones relacionas al archivo.</t>
  </si>
  <si>
    <t>Planillas de Asistencia de las jornadas de digitalizacion.</t>
  </si>
  <si>
    <t>Personal de planta encargado del archivo</t>
  </si>
  <si>
    <t xml:space="preserve">Numero de jornadas realizadas / Numero de jornadas programadas
</t>
  </si>
  <si>
    <t>INSIGNIFICANTE</t>
  </si>
  <si>
    <t>MODERADO</t>
  </si>
  <si>
    <t>Relizar e implementarun plan padrido para que tanto el personal de planta como el de contrato tenga un par que conozca las actividades a realizarse</t>
  </si>
  <si>
    <t>Actas de reunion y asistencia</t>
  </si>
  <si>
    <t>Directores de grupo</t>
  </si>
  <si>
    <t>Semestralmente</t>
  </si>
  <si>
    <t xml:space="preserve">Numero de reuniones realizadas / programadas </t>
  </si>
  <si>
    <t>Realizar mesas tecnicas con directivos para que se socialicen los resultados de las mediciones de los indicadores de los procesos</t>
  </si>
  <si>
    <t>Numero de reuniones realizadas / programadas 
porcentaje de cumplimiento de los indicadores del proceso</t>
  </si>
  <si>
    <t>Implementar mesas Técnicas al menos una vez al mes para que los directores compartan la información con sus equipos</t>
  </si>
  <si>
    <t>mensualmente</t>
  </si>
  <si>
    <t>Realizar trimestralemnte talleres de liderzgo y trabajo en equipo</t>
  </si>
  <si>
    <t>Trimiestralmente</t>
  </si>
  <si>
    <t xml:space="preserve">Numero de Talleres realizados / programadas </t>
  </si>
  <si>
    <t>Probable</t>
  </si>
  <si>
    <t>Improbable</t>
  </si>
  <si>
    <t xml:space="preserve">% de obras con invnvenientes y sansiones </t>
  </si>
  <si>
    <t>Al momento de que se genere la sancion correctiva</t>
  </si>
  <si>
    <t>Secretaria y Directores</t>
  </si>
  <si>
    <t>Copia de Actas de comité de directores de la secretaria</t>
  </si>
  <si>
    <t>Modificacion del personal a cargo de las supervisiones y en el caso de interventorias externas aplicación de sanciones.</t>
  </si>
  <si>
    <t>Actividad de contingencia</t>
  </si>
  <si>
    <t>% de obras sin el debido seguimiento al codigo de etica</t>
  </si>
  <si>
    <t>Semestral</t>
  </si>
  <si>
    <t>Relacion de los memorandos y las circulares</t>
  </si>
  <si>
    <t>Difusion continua mediante memorandos y/o circulares asi como utilizacion de correos internos.</t>
  </si>
  <si>
    <t>Inobservancia a los líneamientos establecidos en el  Código de Ética en el desarrollo de las supervisiones</t>
  </si>
  <si>
    <t>% de Procesos vs proyectos de plan de desarrollo anual</t>
  </si>
  <si>
    <t>Fichas de Seguimiento al Plan de accion</t>
  </si>
  <si>
    <t>Revision continua de los planes de accion y verificacion de pliegos de condiciones.</t>
  </si>
  <si>
    <t>Obras en ejecucion vs obras con inconvenientes registrado en bitacoras</t>
  </si>
  <si>
    <t>mensual</t>
  </si>
  <si>
    <t>Secretaria y Supervisores</t>
  </si>
  <si>
    <t>Copia de Bitacoras y Actas de comité de obra</t>
  </si>
  <si>
    <t>Verificacion de bitacoras y cumplimiento a lo establecido en comites de obra</t>
  </si>
  <si>
    <t>% de obras solucionadas vs % obras inconclusas</t>
  </si>
  <si>
    <t>Actas de reunión de definición de compromisos</t>
  </si>
  <si>
    <t>Involucrar a los actores en el proceso, mediante actas de compromiso y con posibilidad de implementar  sanciones pecuniarias.</t>
  </si>
  <si>
    <t>Total de obras en ejecución V/S Total de obras socializadas</t>
  </si>
  <si>
    <t>Al inicio de Cada proyecto</t>
  </si>
  <si>
    <t>Actas de Socializacion y/o reórtes de medios masivos</t>
  </si>
  <si>
    <t>Socializacion y utilizacion de medios masivos para informar  a las diferentes comunidades</t>
  </si>
  <si>
    <t>Total de obras en ejecución V/S Total de obras suspendidas</t>
  </si>
  <si>
    <t>Actas de Comité y Notificaciones a entidades de Servicios Publicos</t>
  </si>
  <si>
    <t>Coordinacion con las diferentes empresas de servicios publicos</t>
  </si>
  <si>
    <t>% de procesos que no se pueden ejecutar en el tiempo previsto</t>
  </si>
  <si>
    <t>Secretaria</t>
  </si>
  <si>
    <t>modificacion de equipo estructurador</t>
  </si>
  <si>
    <t xml:space="preserve">% en devolución de contratación </t>
  </si>
  <si>
    <t xml:space="preserve">Secretaria </t>
  </si>
  <si>
    <t>Planillas de Asistencia</t>
  </si>
  <si>
    <t>Capacitaciones informando la nueva normativa</t>
  </si>
  <si>
    <t>N° de Procesos iniciados V/S Comités Realizados</t>
  </si>
  <si>
    <t>Cada inicio de un proceso</t>
  </si>
  <si>
    <t>Actas y Resoluciones en las que se designa el comité</t>
  </si>
  <si>
    <t>Comité de alta Direccion en el cual designan un Equipo estructurador idoneo</t>
  </si>
  <si>
    <t>(#procesos a los que se entregaron beneficios que no cumplen los requisitos establecidos)</t>
  </si>
  <si>
    <t>Cada vez que se requiera</t>
  </si>
  <si>
    <t xml:space="preserve">Secretario de Apoyo a la Gestión y Asuntos de la Juventud, Secretaría de Cultura, Turismo y Comercio y Secretario de Desarrollo Rural. </t>
  </si>
  <si>
    <t>Documento de actualizacion del procedimiento y soporte de las denuncias respectivas</t>
  </si>
  <si>
    <t xml:space="preserve"> Identificar y ajustar las falencias dentro de los controles de los procedimientos asociados y tomar las medidas legales correspondientes a la situación detectada</t>
  </si>
  <si>
    <t>ACCION DE CONTIGENCIA</t>
  </si>
  <si>
    <t>(#traslados realizados / #traslados solicitados)X100</t>
  </si>
  <si>
    <t xml:space="preserve">Semestralmente. </t>
  </si>
  <si>
    <t xml:space="preserve">Memorando. </t>
  </si>
  <si>
    <t xml:space="preserve">Gestionar el traslado de funcionarios de planta con el perfil que se requiera para las Secretarías. </t>
  </si>
  <si>
    <t>(#capacitaciones realizadas / #capacitaciones programadas)X100</t>
  </si>
  <si>
    <t xml:space="preserve">Bimensualmente. </t>
  </si>
  <si>
    <t xml:space="preserve">Coordinador del Programa. </t>
  </si>
  <si>
    <t>Acta de reunión.</t>
  </si>
  <si>
    <t xml:space="preserve">Aplica solo para Secretaría de Apoyo a la Gestión y Asuntos de la Juventud Capacitación de contratistas en los procesos de acuerdo a sus obligaciones contractuales. </t>
  </si>
  <si>
    <t>EXTREMA</t>
  </si>
  <si>
    <t>(#de procesos que generaron trafico de influencias en la selección de beneficiarios)</t>
  </si>
  <si>
    <t>Cada vez que se presente</t>
  </si>
  <si>
    <t xml:space="preserve">Secretario de Apoyo a la gestión y Asuntos de la Juventud y Secretaría de Cultura, Turismo y Comercio y Secretario de Desarrollo Rural  </t>
  </si>
  <si>
    <t>Documentos de la denuncias presentadas</t>
  </si>
  <si>
    <t>Denunciar el acto de corrupción frente al ente que corresponda y tomar las medidas legales correspondientes a la situación detectada</t>
  </si>
  <si>
    <t xml:space="preserve"> (#seguimientos realizados / #seguimientos programadas)X100</t>
  </si>
  <si>
    <t xml:space="preserve">Planilla de asistencia interna. </t>
  </si>
  <si>
    <t>Seguimiento al plan indicativo y Al Tablero.</t>
  </si>
  <si>
    <t xml:space="preserve">(#socializaciones cumplidas / #socializaciones programadas)X100 </t>
  </si>
  <si>
    <t>Bimestralmente.</t>
  </si>
  <si>
    <t>Secretaría de Cultura, Turismo y Comercio, Secretario de Desarrollo Rural y Secretario de Apoyo a la Gestión y Asuntos de la Juventud.</t>
  </si>
  <si>
    <t xml:space="preserve">Socialización del código de integridad y buen gobierno con la respectiva información documentada del proceso aprobada. </t>
  </si>
  <si>
    <t xml:space="preserve">(#beneficiarios que cumplen los requisitos / #beneficiarios)X100 </t>
  </si>
  <si>
    <t xml:space="preserve">Cada vez que se realice selección de beneficiarios. </t>
  </si>
  <si>
    <t xml:space="preserve">Seguimiento a los términos y condiciones de la convocatoria para seleccionar beneficiarios. </t>
  </si>
  <si>
    <t>CATASTROFICO</t>
  </si>
  <si>
    <t>CORRUPCIÒN</t>
  </si>
  <si>
    <t>(# de actividades que generaron baja cobertura para la promocion)</t>
  </si>
  <si>
    <t>Secretaría de Cultura, Turismo y Comercio y Secretario de Desarrollo Rural.</t>
  </si>
  <si>
    <t>Modificacion y actualizacion del plan de accion</t>
  </si>
  <si>
    <t>Reprogramar las actividades y metas producto que contienen los planes y diligenciar las respectivas observaciones</t>
  </si>
  <si>
    <t xml:space="preserve">(presupuesto ejecutado / presupuesto programado)X100 </t>
  </si>
  <si>
    <t>Planes de cada Secretaría</t>
  </si>
  <si>
    <t xml:space="preserve">No aplica para Secretaría de Apoyo a la Gestión y Asuntos de la Juventud. Para Secretaria de Cultura, Turismo y Comercio y Desarrollo Rural se realiza la planeación y el seguimiento de los planes. </t>
  </si>
  <si>
    <t>ALTA</t>
  </si>
  <si>
    <t>Posible</t>
  </si>
  <si>
    <t>Grupo conformado</t>
  </si>
  <si>
    <t xml:space="preserve">Secretario (a) de Salud </t>
  </si>
  <si>
    <t>Acto administrativo de conformación del grupo responsable</t>
  </si>
  <si>
    <t>Conformar el grupo responsable para la recepción, control de calidad, oportunidad, cobertura, consolidación, correlación y publicación de la información recolectada.</t>
  </si>
  <si>
    <t>Formatos diligenciados según el procedimiento</t>
  </si>
  <si>
    <t>Supervisores</t>
  </si>
  <si>
    <t xml:space="preserve"> Contrato suscrito</t>
  </si>
  <si>
    <t xml:space="preserve">Definir en las obligaciones de las Ordenes de Prestación de Servicios - OPS la obligatoriedad de los formatos a utilizar para la captura de datos </t>
  </si>
  <si>
    <t>Matrices diseñadas y avaladas</t>
  </si>
  <si>
    <t>Mensual</t>
  </si>
  <si>
    <t>Responsables de cada dimensión  y grupo SIGAMI</t>
  </si>
  <si>
    <t>Matrices diseñadas  y avaladas por gestión documental</t>
  </si>
  <si>
    <t>Diseñar matriz que permita la recolección de información en cada una de las dimensiones  de acuerdo a las necesidades de la secretaria</t>
  </si>
  <si>
    <t>N° de mesas de trabajo realizadas/N° mesas de trabajo programadas X 100</t>
  </si>
  <si>
    <t>Secretario (a) de Salud , Directores e Ingeniero de Sistemas</t>
  </si>
  <si>
    <t>Actas y planillas de asistencia</t>
  </si>
  <si>
    <t>Realizar mesas de trabajo mensuales con el fin de revisar el desarrollo e implentación de los modulos y definir las nuevas variables que deben ser incluidas en el sistema de información para la secretaria de salud.</t>
  </si>
  <si>
    <t>N° de modulos implementados/N° de modulos programados X 100</t>
  </si>
  <si>
    <t>Cuatrimestral</t>
  </si>
  <si>
    <t>Implementación de los modulos en la pagina pisamipruebas.ibague.gov.co/app/MODULOS/salud</t>
  </si>
  <si>
    <t>Desarrollar e implementar 3 modulos en el sistema de información - AMISALUD: Auditorias de EPS e IPS, Peticiones de quejas y reclamos (PDS), Seguimiento contractual</t>
  </si>
  <si>
    <t>PROBABLE</t>
  </si>
  <si>
    <t>N° de capacitaciones realizadas/N° capacitaciones programadas X 100</t>
  </si>
  <si>
    <t>Dos veces al año</t>
  </si>
  <si>
    <t>Secretario (a) de Salud y Directores</t>
  </si>
  <si>
    <t>Plan de capacitación, actas y planillas de asistencia</t>
  </si>
  <si>
    <t>Estructurar plan capacitación que permita dar a conocer a los funcionarios (Planta - Contrato) la normatividad vigente, el direccionamiento estrategico de la institución y el sistema integrado de gestión de la calidad -SIGAMI para el Municipio de Ibagué.</t>
  </si>
  <si>
    <t xml:space="preserve"> Trimestral</t>
  </si>
  <si>
    <t>Secretario (a) de Salud y Directores - Equipo lider SIGAMI</t>
  </si>
  <si>
    <t xml:space="preserve">Realizar 4 mesas de trabajo al año que permitan evaluar el desarrollo del proceso de gestión de la salud y la asignación de compromisos   </t>
  </si>
  <si>
    <t>N° de jornadas de actualización realizadas/N° jornadas de actualización programadas X 100</t>
  </si>
  <si>
    <t xml:space="preserve">Realizar 4  jornadas de actualización con el personal de planta  con el fin de darles a conocer el estado actual de proceso  </t>
  </si>
  <si>
    <t>N° de comités realizados/N° comites programados X 100</t>
  </si>
  <si>
    <t>2 veces al mes</t>
  </si>
  <si>
    <t>Realizar 2 comites tecnicos mensuales que permitan la evaluación y seguimiento permanenentes de las acciones que se desarrollan en la institución, asi como la articulación de estrategias entre los programas y otros sectores.</t>
  </si>
  <si>
    <t xml:space="preserve">Trimestral </t>
  </si>
  <si>
    <t xml:space="preserve">Acto administrativo de conformación del grupo de planeación estrategica, actas y planillas de asistencia </t>
  </si>
  <si>
    <t xml:space="preserve">Conformar un grupo de planeación estrategica, que permita realizar seguimiento, control y garantice las continuidad en la ejecución de las actividades propuestas en las politicas publicas </t>
  </si>
  <si>
    <t>Del 01/12/2018 a 31/12/2018</t>
  </si>
  <si>
    <t>Director (a) Recursos Físicos</t>
  </si>
  <si>
    <t>Informe Ejecutivo-Memorando</t>
  </si>
  <si>
    <t>ACCIÓN DE CONTINGENCIA</t>
  </si>
  <si>
    <t>Líder Proceso-Secretario (a) Administrativo (a)</t>
  </si>
  <si>
    <t>1) Memorando o e-mail remitido a Secretaría de Planeación.               2) Procedimiento actualizado</t>
  </si>
  <si>
    <t>Dirección Talento Humano</t>
  </si>
  <si>
    <t>Acta y planilla de asistencia-Jornada de capacitación</t>
  </si>
  <si>
    <t>Bimensualmente Del 01/12/2018 a 31/12/2018</t>
  </si>
  <si>
    <t>Memorandos a dependencias que no han dado respuestas a las PQRS formuladas a la entidad en los términos establecidos por la ley</t>
  </si>
  <si>
    <t>Alta</t>
  </si>
  <si>
    <t>Menor</t>
  </si>
  <si>
    <t>Gestión</t>
  </si>
  <si>
    <t>(Numero de Informes entregados/numero de informes solicitados) x100</t>
  </si>
  <si>
    <t>Del 01/01/2018 al 31/12/2018</t>
  </si>
  <si>
    <t>Director GPAD</t>
  </si>
  <si>
    <t>Formato de Excel</t>
  </si>
  <si>
    <t>Realizar un control asignado a una persona quien se encargara de consolidar la informacion, con el fin de poder realizar el respectivo analisis</t>
  </si>
  <si>
    <t>Baja capacitacion del personal en el uso de herramientas tecnologicas.</t>
  </si>
  <si>
    <t>GESTION - OPERATIVO</t>
  </si>
  <si>
    <t xml:space="preserve">Desactualización de la base de datos, de información estadística e indicadores ambientales y de gestión </t>
  </si>
  <si>
    <t>EFICACIA:    Indice de Cumplimiento =  Porcentaje mayor al 90% de ejecucion del Plan Indicativo.</t>
  </si>
  <si>
    <t>30/11/2018 al 31/12/2018</t>
  </si>
  <si>
    <t>Secretario de Desarrollo rural</t>
  </si>
  <si>
    <t>Acta reunion Mesa de Trabajo, y Aplicativo "al Tablero".</t>
  </si>
  <si>
    <t>Mesas de trabajo con el Secretario de Despacho, Director del Grupo de Preservacion del Ambiente, y responsables de los programas, para verificar mensualmente los avances del Plan Indicativo reflejado en el aplicativo "al Tablero"; y al detectar si hay incumplimiento de metas, proceder a realizar las acciones correctivas.</t>
  </si>
  <si>
    <t xml:space="preserve">Falta de continuidad en la ejecución de  planes y  políticas ambientales. </t>
  </si>
  <si>
    <t>GESTIÓN - OPERATIVO</t>
  </si>
  <si>
    <t>(Numero de ayudas humanitarias con sus respectivas firmas/numero de ayudas humanitarias entregadas) x100</t>
  </si>
  <si>
    <t>Carpeta de ayudas humanitarias</t>
  </si>
  <si>
    <t>Verificar la carpeta de ayudas humanitarias, que todas las entregas tengan la firma del beneficiario y firma del responsable operativo quien entrega la ayuda humanitaria</t>
  </si>
  <si>
    <t>Seguimiento y control deficiente al procedimiento de entrega de ayudas humanitarias.</t>
  </si>
  <si>
    <t>Director Grupo Preservacion del Ambiente</t>
  </si>
  <si>
    <t>Informe de visita y Acta de entrega.</t>
  </si>
  <si>
    <t xml:space="preserve">Revision y verificacion de los informes de visita, suscritos por el profesional que realizo la visita, los cuales contienen el respectivo concepto ya sea favorable o desfavorable a la peticion, por parte de las personas que suscriben el acta de entrega, y el profesional universitario que realizo la visita, para corroborar la informacion pertinente, y este  ultimo dar el visto bueno al acta de entrega. </t>
  </si>
  <si>
    <t>Seguimiento y control deficiente al procedimiento de entrega o suministro de materiales o insumos.</t>
  </si>
  <si>
    <t>EFICACIA:    Indice de Cumplimiento = ( No. Beneficiarios adjudicados/No. Beneficiarios que cumplen con los requisitos) x 100</t>
  </si>
  <si>
    <t>Director de Grupo.</t>
  </si>
  <si>
    <t>Informe de visita.</t>
  </si>
  <si>
    <t xml:space="preserve">Revision y verificacion, de los informes de visita, suscritos por el profesional que la realizo, los cuales contienen el respectivo concepto ya sea favorable o desfavorable a la peticion. </t>
  </si>
  <si>
    <t>número de visitas realizadas sobre las programadas</t>
  </si>
  <si>
    <t>direccion de cobertura.</t>
  </si>
  <si>
    <t>plan de auditorias, actas de visitas, informe de auditoria</t>
  </si>
  <si>
    <t>Realizar visitas de auditorias de matricula a los IE para detectar posibles inconsistencias en los registros de las mismas.</t>
  </si>
  <si>
    <t xml:space="preserve">Número de reunionesrealizadas  de Comité Ampliado /número de reuniones programadas </t>
  </si>
  <si>
    <t>Dentro de los Quince días siguientes a la Materialización del Riesgo.</t>
  </si>
  <si>
    <t>Secretaria de Educación  quien Convoca</t>
  </si>
  <si>
    <t>Acta de Comité Directivo Ampliado</t>
  </si>
  <si>
    <t>Convocar de manera  extrahordinaria al Comité Directivo Ampliado de la SEM a fin de tomar medidas que permitan garantizar la prestación dell Servicio Educativo Integral.</t>
  </si>
  <si>
    <t>recursos asignados sobre recursos solicitados</t>
  </si>
  <si>
    <t>secretaria de educacion</t>
  </si>
  <si>
    <t>recursos asignados</t>
  </si>
  <si>
    <t xml:space="preserve">proporcionar los recursos para poder desarrollar las actividades de inspeccion y control como vehiculos </t>
  </si>
  <si>
    <t>numero de personas asigandas para las funciones de IV sobra carga laboral</t>
  </si>
  <si>
    <t>contrataciones o nombramientos</t>
  </si>
  <si>
    <t>fortalecer con personal  el area de inspeccion y vigilancia para hacer el seguimiento y control a las IE oficiales y privadas asi como las instituciones para el trabajo y desarrollo humano</t>
  </si>
  <si>
    <t>número de visitas realizadas sobre el total de FSE</t>
  </si>
  <si>
    <t>direccion administrativa</t>
  </si>
  <si>
    <t>informes de seguimientos</t>
  </si>
  <si>
    <t>realizar visitas de asesori, monitoreo y control de  las IE a la ejecucion de recursos de los fondo educativos</t>
  </si>
  <si>
    <t>capacitaciones realizadas/ capacitaciones programadas</t>
  </si>
  <si>
    <t>planillas de asistencia de las capacticaciones</t>
  </si>
  <si>
    <t>capacitaciones al personal directivo sobre actualizacion normativa</t>
  </si>
  <si>
    <t>Direccion de calidad, direccion de cobertura y direccion administrativa</t>
  </si>
  <si>
    <t>capacitaciones al personal directivo sobre la gestion educativa</t>
  </si>
  <si>
    <t>numero de metodologias implementadas sobre las proyectadas</t>
  </si>
  <si>
    <t>direccion de cobertura, calidad</t>
  </si>
  <si>
    <t>actas, materiales de las metodlocias entrega de las mismas a las IE</t>
  </si>
  <si>
    <t>adopciòn denuevas metodologias flexibles para manejo de poblacion en extraedad y en condicion de vulnerabilidad</t>
  </si>
  <si>
    <t>capacitaciones al personal directivo de las I:E  sobre la gestion educativa para fortalecer SU  liderazgo .</t>
  </si>
  <si>
    <t>Número verificacione realizadas/ verificaciones programadas</t>
  </si>
  <si>
    <t>Trimestral</t>
  </si>
  <si>
    <t>Dirección Administrativa y Financiera (SAC)</t>
  </si>
  <si>
    <t xml:space="preserve">reportes sobre verificaciones realizadas </t>
  </si>
  <si>
    <t xml:space="preserve">Verificación por muestreo  de los tiempos establecidos para la realización de los trámites </t>
  </si>
  <si>
    <t xml:space="preserve">semestral </t>
  </si>
  <si>
    <t>Dirección Administrativa</t>
  </si>
  <si>
    <t xml:space="preserve">Planillas de asistencia de socialización  </t>
  </si>
  <si>
    <t xml:space="preserve">mediante capacitaciones Socializar y Aplicar Codigo de Integridad y Buen Gobierno entre los funcionarios  de la Secretaría de Educación </t>
  </si>
  <si>
    <t>presupuesto definitivo/ presupuesto gestionado</t>
  </si>
  <si>
    <t>presupuesto asignado</t>
  </si>
  <si>
    <t xml:space="preserve">Gestionar recursos para suplir la deficiencia en algunos programas </t>
  </si>
  <si>
    <t>personal contratado en als areas misionales  y de planta / total de carga laboral en areas misionales</t>
  </si>
  <si>
    <t xml:space="preserve">Secretario de Educación </t>
  </si>
  <si>
    <t>contratos, informe de levantamiento de cargas laborales</t>
  </si>
  <si>
    <t xml:space="preserve">Designar  personal  a las actividades misionales de la secretaria de eduacion con el fin de suplir la falta de personal, de no ser posible se realizara contratacion de personal </t>
  </si>
  <si>
    <t xml:space="preserve">Cantidad de proyectos de actualizacion en la base de datos. </t>
  </si>
  <si>
    <t>cada dos meses</t>
  </si>
  <si>
    <t>Secretario de Transito, Transporte y de la Movilidad, Director Adminitrativo y de Contravenciones, Director Operativo y de la Movilidad.</t>
  </si>
  <si>
    <t xml:space="preserve">Actas de reunión, informes, memorandos, comunicaciones externas. </t>
  </si>
  <si>
    <t>Realizar mesas tecnicas con proveedor del sistema (moviliza) y demás plataformas RUNT y otrras que operan en la secretaria de Transito, Transporte y la movilidad, para que todos los trámites se desarrollen con normalidad.</t>
  </si>
  <si>
    <t xml:space="preserve">Cantidad de socializaciones sobre los procedimientos de la secretaria </t>
  </si>
  <si>
    <t xml:space="preserve">Cada mes </t>
  </si>
  <si>
    <t xml:space="preserve">Secretario de Transito, Transporte y de la Movilidad, Director Adminitrativo y de Contravenciones </t>
  </si>
  <si>
    <t xml:space="preserve">Memorandos, circulares, actas de reunion, comunicaciones externas. </t>
  </si>
  <si>
    <t>Realizar comites de riesgos, reuniones y campañas anticorrupcion  donde se tomen medidas, para prevenir la corrupcion en sus diferentes niveles apoyandos en distintas entidades y organos de control</t>
  </si>
  <si>
    <t xml:space="preserve">cada mes </t>
  </si>
  <si>
    <t xml:space="preserve">Secretario de Transito, Transporte y de la Movilidad, Director Adminitrativo y de Contravencsiones </t>
  </si>
  <si>
    <t xml:space="preserve">Plegables, Volantes e informacion en la pagina oficial de alcaldia y redes sociales. </t>
  </si>
  <si>
    <t xml:space="preserve">Realizar campañas de socializacion a la ciudadania sobre los diferentes tramites de la secretaria. </t>
  </si>
  <si>
    <t xml:space="preserve">Numero de solicitudes viabilizadas para la incorporacion de recursos por parte de hacienda sobre numero de solicitudes gestionadas. </t>
  </si>
  <si>
    <t>De acuerdo a la necesidad</t>
  </si>
  <si>
    <t xml:space="preserve">Secretario de Transito, Transporte y de la Movilidad </t>
  </si>
  <si>
    <t xml:space="preserve">Oficios, solicitud de incorporacion de recursos mediante memorando </t>
  </si>
  <si>
    <t>Gestionar y/o Solicitar los recursos a la secretaria de hacienda</t>
  </si>
  <si>
    <t>porcentaje de ejecucion en proyectos de movilidad: poryectos ejecutados sobre los proyectos planeados.</t>
  </si>
  <si>
    <t xml:space="preserve">Secretario de Transito, Transporte y de la Movilidad, Director Operativo  y de Movilidad. </t>
  </si>
  <si>
    <t>Actas de Reunion, comunicaciones externas,  Informes tecnicos de los estudios que permiten la adecuada ejecucion de los proyectos de mejora en la movilidad</t>
  </si>
  <si>
    <t xml:space="preserve">Realizar los estudios tecnicos </t>
  </si>
  <si>
    <t xml:space="preserve">Porcertanje de avances en el poryecto sobre objetivos planeados </t>
  </si>
  <si>
    <t>Periodicamente, de acuerdo a los avances obtenidos</t>
  </si>
  <si>
    <t>Secretario de Transito, Transporte y de la Movilidad</t>
  </si>
  <si>
    <t xml:space="preserve">Reuniones, oficios actas de reunón y demas gestiones de la alta dirección. </t>
  </si>
  <si>
    <t>Realizar  constantes gestiones politico administrativas, con la alta direccion con el fin de obtener resultados positivos en la implementacion del SETP</t>
  </si>
  <si>
    <t xml:space="preserve">Porcentaje  de utilizacion de los insumos: unidades consumidas sobre las unidades planeadas. </t>
  </si>
  <si>
    <t xml:space="preserve">semanalmente </t>
  </si>
  <si>
    <t xml:space="preserve">Contratos adjudicados, planillas de segumiento del insumo. </t>
  </si>
  <si>
    <t xml:space="preserve">Seguimiento al inventario de forma diaria para establecer las necesidades y garantizar el efectivo suministro de acuerdo a esto, cerñirnos al plan anual de compras. </t>
  </si>
  <si>
    <t>No contar con insumos (sustratos, cintas de impresión, cintas de laminación, cinta holográfica Ministerio), herramientas tecnológicas (llaves digitales, lector biométrico, escáner y otros),  rezago en equipos de cómputo, falta de impresoras y demás elementos.</t>
  </si>
  <si>
    <t>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t>
  </si>
  <si>
    <t xml:space="preserve">Cantidad de Tramites Aprobados por personal de contrato frente a los tramites aprobados por personal de planta. </t>
  </si>
  <si>
    <t>De acuaerdo a la necesidad</t>
  </si>
  <si>
    <t xml:space="preserve">Memorandos, circulares, actas de reunion </t>
  </si>
  <si>
    <t xml:space="preserve">Disponer de los funcionarios de planta, para suplir las necesidades existentes en el momento en que se presenten </t>
  </si>
  <si>
    <t xml:space="preserve">Cantidad de intermisencia en la caida de las plataformas </t>
  </si>
  <si>
    <t xml:space="preserve">Director Adminitrativo y de Contravenciones </t>
  </si>
  <si>
    <t xml:space="preserve">Actas de Reunion, sensibilizacion, control  y/o evidencia  de las actuaciones realizadas, informes por parte del prestador de servicio </t>
  </si>
  <si>
    <t xml:space="preserve">Reuniones periodicas evaluando y  priorizando cada uno de los factores de riesgos tecnologicos que podamos tener. </t>
  </si>
  <si>
    <t>No. Comites ejecutados</t>
  </si>
  <si>
    <t>alta direccion y asesores</t>
  </si>
  <si>
    <t>Actas de comité y planillas de asistencia</t>
  </si>
  <si>
    <t>Comites tecnicos para revisión de la planificación de metas y resultados</t>
  </si>
  <si>
    <t>Alta direccion y asesores y personal de planta</t>
  </si>
  <si>
    <t>Comité para enviar a talento humano la necesidad de personal de la STC</t>
  </si>
  <si>
    <t>GESTION</t>
  </si>
  <si>
    <t>Falta en la cultura de probidad  de los funcionarios</t>
  </si>
  <si>
    <t>CORRUPCION</t>
  </si>
  <si>
    <t>Según lo requerido</t>
  </si>
  <si>
    <t>Comité de Estimulos</t>
  </si>
  <si>
    <t>Comité extraordinarios para revisión de casos presentados donde se materialice el riesgo</t>
  </si>
  <si>
    <t>Accion de contingencia</t>
  </si>
  <si>
    <t>falta de planificacion y direccionamiento estrategico por parte del lider del proceso</t>
  </si>
  <si>
    <t>Presupuesto aprobado</t>
  </si>
  <si>
    <t>Alta dirección</t>
  </si>
  <si>
    <t>Comité tecnico para revision de presupuesto para la vigencia siguiente</t>
  </si>
  <si>
    <t>% de personal contratado</t>
  </si>
  <si>
    <t>Comité de Planeación para revisar el diagnostico del personal teniendo en cuenta las metas programadas para la siguiente vigencia.</t>
  </si>
  <si>
    <t xml:space="preserve">GESTIÓN DE INFRAESTRUCTURA Y OBRAS PÚBLICAS
INICIA CON LA PLANEACIÓN DEL PROCESO, LA ELABORACIÓN DE ESTUDIOS TÉCNICOS Y DISEÑOS PARA LOS PROYECTOS Y LA CONSTRUCCIÓN DE INFRAESTRUCTURA Y OBRAS PÚBLICAS, ASÍ COMO SU REGISTRO, CONTINUANDO CON LA EJECUCIÓN DE PROYECTOS DE INFRAESTRUCTURA Y OBRAS PÚBLICAS Y FINALIZA CON EL SEGUIMIENTO Y EVALUACIÓN DEL PROCESO. 
</t>
  </si>
  <si>
    <t>GESTIÒN DEL DESARROLLO ECONÒMICO Y LA COMPETITIVIDAD 
 PROMOVER PERMANENTEMENTE LOS SERVICIOS DE LOS INVOLUCRADOS EN EL PROCESO, MEDIANTE LA IDENTIFICACIÓN DE LAS NECESIDADES DE LOS DIFERENTES GRUPOS DE INTERÉS QUE ATIENDEN LAS DEPENDENCIAS Y GESTIONAR ALIANZAS O PROYECTOS PRODUCTIVOS COMERCIALES Y/O TURÍSTICOS, DE EMPRENDIMIENTO Y EMPLEABILIDAD PARA PROMOVER EL DESARROLLO ECONÓMICO Y COMPETITIVIDAD DE LOS EMPRENDEDORES, EMPRESARIOS Y CIUDADANOS DEL MUNICIPIO DE IBAGUÉ PREVIO CUMPLIMIENTO DE REQUISITOS</t>
  </si>
  <si>
    <t>Información recolectada de manera manual</t>
  </si>
  <si>
    <t xml:space="preserve">Cada vez que se materialice el riesgo </t>
  </si>
  <si>
    <t>Nicolas Bonilla</t>
  </si>
  <si>
    <t>Archivos en medio magnetico</t>
  </si>
  <si>
    <t>Recolectar la información de forma manual mediante hojas de calculo, archivos de texto entre otros.</t>
  </si>
  <si>
    <t>Número de comites extraordinarios realizados</t>
  </si>
  <si>
    <t>Acta de reunión, planilla de asistencia y plan de mejoramiento</t>
  </si>
  <si>
    <t xml:space="preserve">Comité tecnico extraordinario dirigido por la alta dirección con el fin de analizar las causas que conllevaron a materializar el riesgo y tomar las medidas correctivas </t>
  </si>
  <si>
    <t xml:space="preserve">PROBABLE </t>
  </si>
  <si>
    <t xml:space="preserve">GESTION AMBIENTAL - 
GESTIONAR LA CONSERVACIÓN, RESTAURACIÓN Y APROVECHAMIENTO SOSTENIBLE DE LOS RECURSOS NATURALES ASÌ COMO EJECUTAR  ACCIONES DE CONOCIMIENTO, REDUCCIÓN DEL RIESGO Y MANEJO DEL DESASTRE DE MANERA PERMANENTE, MEDIANTE LA IMPLEMENTACIÓN DE PLANES , PROGRAMAS Y PROYECTOS  EN PROCURA DE ALCANZAR CALIDAD AMBIENTAL PARA EL DESARROLLO HUMANO INTEGRAL EN EL MUNICIPIO DE IBAGUÉ. </t>
  </si>
  <si>
    <t>Número  de activades de plan de contigencia realizadas / programadas</t>
  </si>
  <si>
    <t>dentro de los quince diaz siguientes una ves se materialice el riesgo</t>
  </si>
  <si>
    <t xml:space="preserve">Director Administrativo y Financiero </t>
  </si>
  <si>
    <t>Oficio donde se comunique el inicio de investigación  o su remisión para tal efecto.</t>
  </si>
  <si>
    <t>Remitir a la Dirección Administrativa de la Alcaldía, Control Disciplinario para inicio de investigaciones disciplinarias e inicio de acciones administrativas a que haya lugar</t>
  </si>
  <si>
    <t>De 1/12/2018 a 31/12/2019</t>
  </si>
  <si>
    <t>Director Informática</t>
  </si>
  <si>
    <t>Memorandos y oficios</t>
  </si>
  <si>
    <t>D3 A3 Aplicar el plan de manejo de incidentes y en caso de detectar fraude denunciar a control interno disciplinario o fiscalía según el caso</t>
  </si>
  <si>
    <t>ACCION DE CONTINGENCIA</t>
  </si>
  <si>
    <t>Director de Talento Humano</t>
  </si>
  <si>
    <t xml:space="preserve">circulares, correos, Planillas de asistencia </t>
  </si>
  <si>
    <t>D3, O9. Fortalecer las actividades de socialización y apropiación de los valores y principios contemplados en el código de integridad y buen gobierno</t>
  </si>
  <si>
    <t>Circulares, correos</t>
  </si>
  <si>
    <t>F8 A10 Difundir y aplicar las políticas de seguridad de la información de control de accesos  a los sistemas de información, para todo el personal en especial cuando sean de prestación de servicios</t>
  </si>
  <si>
    <t>Extrema</t>
  </si>
  <si>
    <t>Catastrofico</t>
  </si>
  <si>
    <t>Almacenista</t>
  </si>
  <si>
    <t>D7 A3 Realizar las acciones para recuperar el bien y en caso de pérdida  denunciar a  Control Interno Disciplinario o fiscalía según el caso</t>
  </si>
  <si>
    <t xml:space="preserve">EFICACIA: Índice de Cumplimiento= (Actividades ejecutadas /Actividades programadas)*100.                                                                                                                                                                                                                                        EFECTIVIDAD: Efectividad del Plan de Manejo del Riesgo= Número de elementos perdidos por abuso de confianza o tráfico de influencias denunciados   en la vigencia actual  - Número de elementos perdidos por abuso de confianza o tráfico de influencias denunciados en la vigencia actual de la vigencia anterior
</t>
  </si>
  <si>
    <t>Almacenista y Servidores Públicos</t>
  </si>
  <si>
    <t>Tarjeta de responsabilidad</t>
  </si>
  <si>
    <t>F10 A7 Actualizar la tarjeta de responsabilidad ante el traslado de un bien, que en todo caso estará a cargo de personal de planta.</t>
  </si>
  <si>
    <t>Mayor</t>
  </si>
  <si>
    <t>Director de Informática</t>
  </si>
  <si>
    <t>software de servicios, Memorandos</t>
  </si>
  <si>
    <t>D6 A4. Repotenciar el hardware, siempre en cuando se escalable su arquitectura</t>
  </si>
  <si>
    <t>Estudio de necesidades y Contratos</t>
  </si>
  <si>
    <t>D6 A4. Adquirir recurso tecnológico que resuelva las necesidades técnicas y garantice mayor productividad y eficiencia en los procesos.</t>
  </si>
  <si>
    <t xml:space="preserve">EFICACIA: Índice de Cumplimiento= (Actividades ejecutadas /Actividades programadas)*100.                                                                                                                                                                                                                                        EFECTIVIDAD 1: Efectividad del Plan de Manejo del Riesgo= Número de recurso tecnológico adquirido no acorde a la necesidad de la vigencia actual  -Número de recurso tecnológico adquirido no acorde a la necesidad de la vigencia anterior
</t>
  </si>
  <si>
    <t>Proyecto de Presupuesto y Presupuesto</t>
  </si>
  <si>
    <t>D6 O9 Aplicar la política de MIPG gestión presupuestal y eficiencia del gasto público,  adquisición de recurso tecnológico y de bienes y servicios que suplan las necesidades de la Entidad y su aseguramiento</t>
  </si>
  <si>
    <t>baja</t>
  </si>
  <si>
    <t>Director de Recursos Físicos e Informática</t>
  </si>
  <si>
    <t>Software de servicios, informe, Oficios dirigidos a la aseguradora</t>
  </si>
  <si>
    <t>D10 ,11, A6, Realizar mantenimiento correctivo y en caso que no se logre la recuperación del bien, gestionar ante la aseguradora para hacer efectivas las pólizas</t>
  </si>
  <si>
    <t>Director de Oficina</t>
  </si>
  <si>
    <t>Informe de infraestructura actual y de la necesidad</t>
  </si>
  <si>
    <t>D2 010 Realizar un estudio de la infraestructura actual de la Entidad, y establecer la capacidad de aforo de la planta física y proyección de crecimiento , de tal forma que las adecuaciones y arrendamientos suplan las necesidades de espacio, cableado estructurado y red eléctrica</t>
  </si>
  <si>
    <t>Informe de avance del plan de comunicación del MPSI</t>
  </si>
  <si>
    <t>F8 A9 Aplicar el plan de comunicación del Modelo de Seguridad y Privacidad de la información e incluir la temática en la inducción y reinducción del personal.</t>
  </si>
  <si>
    <t>Director de Recursos Físicos</t>
  </si>
  <si>
    <t>Plan de mantenimiento de la red eléctrica e infraestructura física</t>
  </si>
  <si>
    <t>D11 O10 Formular el plan de mantenimiento de la red eléctrica y de las instalaciones físicas de la Entidad y gestionar que se asignen los recursos presupuestales necesarios para su ejecución</t>
  </si>
  <si>
    <t xml:space="preserve">EFICACIA: Índice de Cumplimiento= (Actividades ejecutadas /Actividades programadas)*100.                                                                                                                                                                                                                                        EFECTIVIDAD 1: Efectividad del Plan de Manejo del Riesgo= Número de bienes y recurso tecnológico perdidos o con daños en la vigencia actual -Número de bienes y recurso tecnológico perdidos o con daños  del año anterior
</t>
  </si>
  <si>
    <t>Informe de Avance ejecución del Plan, Contratos e informes de supervisión</t>
  </si>
  <si>
    <t>D10 O10 Ejecutar el plan de mantenimiento de la red eléctrica y efectuar seguimiento cuatrimestral</t>
  </si>
  <si>
    <t>Moderado</t>
  </si>
  <si>
    <t>PISAMI -Módulo Central de cuentas</t>
  </si>
  <si>
    <t>D12 A8 Gestionar de manera inmediata el pago de las facturas vencidas hasta lograr la reconexión del servicio</t>
  </si>
  <si>
    <t>F9 A8 Realizar seguimiento a los pagos por medio de la plataforma PISAMI, para efectuar acciones que culminen el proceso de pago oportunamente.</t>
  </si>
  <si>
    <t>Plan de adquisiciones</t>
  </si>
  <si>
    <t>F6, A5. Planear los procesos contractuales y los pagos para garantizar la oportunidad en la adquisición de los bienes y servicios y su aseguramiento</t>
  </si>
  <si>
    <t>EFICACIA: Índice de Cumplimiento= (Actividades ejecutadas /Actividades programadas)*100.                                                                                                                                                                                                                                        EFECTIVIDAD 1: Efectividad del Plan de Manejo del Riesgo= Número de días sin servicio de aseo y vigilancia del año actual -Número de días sin servicio de aseo y vigilancia del año anterior
EFECTIVIDAD 2: Efectividad del Plan de Manejo del Riesgo= Número de facturas con cobro de reconexión del año actual -Número de facturas con cobro de reconexión del año anterior</t>
  </si>
  <si>
    <t>Anteproyecto de Presupuesto y Presupuesto</t>
  </si>
  <si>
    <t>D4 A9 Aplicar la política de MIPG gestión presupuestal y eficiencia del gasto público, asignando recursos para la adquisición de recurso tecnológico y de bienes y servicios que suplan las necesidades de la Entidad y su aseguramiento</t>
  </si>
  <si>
    <t>Adición o contrato</t>
  </si>
  <si>
    <t>D12 A5 Gestionar de manera inmediata la adición al contrato o agilizar la adjudicación del nuevo contrato</t>
  </si>
  <si>
    <t>Decreto de adopción de planta y estudios previos de los contratos de prestación de servicios</t>
  </si>
  <si>
    <t>D1 O8. Ampliar la planta de personal del proceso, vinculando personal idóneo, mediante el proceso de reorganización o contratar personal idóneo</t>
  </si>
  <si>
    <t>Moderada</t>
  </si>
  <si>
    <t>Rara Vez</t>
  </si>
  <si>
    <t>De 28/11/2018 a 31/12/2019</t>
  </si>
  <si>
    <t>Secretario Administrativo, Director( a) Grupo de Talento Humano</t>
  </si>
  <si>
    <t xml:space="preserve">Convenios </t>
  </si>
  <si>
    <t>A2- D5 Convenios de cooperación  y ayuda mutua con otras entidades para cumplir con algunos criterios  del SG-SST</t>
  </si>
  <si>
    <t>Memorando de asignaciones presupuestales y Proyecto de asignaciones presupuestales</t>
  </si>
  <si>
    <t>O9-D13 Asignar presupuesto sufiente para el desarrollode las actividades incluidas en el Plan Operativo Anual del Sistema de Seguridad y Salud en el Trabajo</t>
  </si>
  <si>
    <t>Memorando de solicitud y aplicativo PISAMI</t>
  </si>
  <si>
    <t>O9-D13 Realizar traslados presupuestales que permitan  ejecutar las actividades  del Plan Estrategico de Talento Humano, que no contaban con rubro presupuestal teniendo en cuenta lo permitido en la norma.</t>
  </si>
  <si>
    <t xml:space="preserve">EFICACIA: Índice de Cumplimiento= (Actividades ejecutadas /Actividades programadas)*100.        </t>
  </si>
  <si>
    <t>De28/11/2018 a 31/12/2019</t>
  </si>
  <si>
    <t>Secretarios y Directores</t>
  </si>
  <si>
    <t>Normograma</t>
  </si>
  <si>
    <t>08- D16 Aplicación de la normatividad  regulada por la CNSC y el DAFP para las entidades públicas</t>
  </si>
  <si>
    <t>MENOR</t>
  </si>
  <si>
    <t>De 28/11/2018 a 31/12/2020</t>
  </si>
  <si>
    <t>Director( a) Grupo de Talento Humano</t>
  </si>
  <si>
    <t>Acto administrativo, Resolución para otorgamiento de encargos</t>
  </si>
  <si>
    <t>A4-A5-A7-D4-D5-D8-D9. Revisar los cargos en vacancia definitiva y temporal consultando los perfiles requeridos y el plan de previsión del recurso humano, con el fin de determinar  que personal en carrera administrativa cumple los requisitos para el encargo  y quien tendria el derecho preferencial, adicionalmente publicar la vacancia y los requisitos  para suplir el cargo.</t>
  </si>
  <si>
    <t>O8-D4 Aplicación de la normatividad  regulada por la CNSC relacionada con  el otorgamiento de encargos</t>
  </si>
  <si>
    <t>Omisión del seguimiento del cumplimiento de los  requisitos</t>
  </si>
  <si>
    <t>Acto administrativo</t>
  </si>
  <si>
    <t>POSIBLE</t>
  </si>
  <si>
    <t>Memorando</t>
  </si>
  <si>
    <t>A8-D13 Traslado masivos  personal para atender situaciones criticas en las unidades administrativas</t>
  </si>
  <si>
    <t>D1A2 Solicitar personal en comisión con conocimientos y experiencia que aporten al cumplimiento de las actividades propias de la Direccion de Talento Humano</t>
  </si>
  <si>
    <t>Director( a) Grupo de Talento Humano , Secretario Administrativo</t>
  </si>
  <si>
    <t xml:space="preserve">Actas de reunión, </t>
  </si>
  <si>
    <t>D2- O8 reuniones con la Comisión de Personal para evaluar avance  de la ejecución del Plan Estrategico en la vigencia</t>
  </si>
  <si>
    <t>De 28/11/2018 a 31/12/2018</t>
  </si>
  <si>
    <t>Contratos efectuados</t>
  </si>
  <si>
    <t xml:space="preserve">D1-O6,7. Vincular  personal mediante el contrato de prestacion de servicio,  </t>
  </si>
  <si>
    <t>No de cámaras  y dispositivos biometricos instalados</t>
  </si>
  <si>
    <t xml:space="preserve">Trimestralmente </t>
  </si>
  <si>
    <t xml:space="preserve">Directora de Tesoreria. Directora de Rentas. </t>
  </si>
  <si>
    <t>Camaras de seguridad en los archivos de las dependencias y dispotivos biometrico de control de ingreso</t>
  </si>
  <si>
    <t>No. de capacitaciones realizadas /No. de capacitaciones programadas</t>
  </si>
  <si>
    <t>Registros de asistencias , Certificacion de archivos</t>
  </si>
  <si>
    <t>No de módulos requeridos / No de módulos desarrollados</t>
  </si>
  <si>
    <t xml:space="preserve">Directora de Tesoreria Directora de Rentas Director de  Contabilidad </t>
  </si>
  <si>
    <t>Cronogramas de actividades de desarrollos de los módulos requeridos por la Secretaría de Hacienda</t>
  </si>
  <si>
    <t>No de Socializaciones Realizadas/ socializaciones programadas</t>
  </si>
  <si>
    <t xml:space="preserve">Directora de Tesoreria- Directora de Rentas- Directora de Presupuesto- Director de  Contabilidad </t>
  </si>
  <si>
    <t>Aplicación del Codigo de Integridad y buen Gobierno</t>
  </si>
  <si>
    <t>No. Socializaciones programadas/ No. De socializaciones realizadas</t>
  </si>
  <si>
    <t>Actas de socialización</t>
  </si>
  <si>
    <t>100% del cumplimiento del cronograma</t>
  </si>
  <si>
    <t>Cronograma de actividades</t>
  </si>
  <si>
    <t xml:space="preserve">Manipulación y adulteración de los archivos planos y carencia del sftoware del sistema integrado </t>
  </si>
  <si>
    <t>No. Capacitaciones programadas/ No. De capacitaciones realizadas</t>
  </si>
  <si>
    <t>Registro de asistencia</t>
  </si>
  <si>
    <t>Desconocimiento de la normatividad vigente</t>
  </si>
  <si>
    <t>No. De incosistencias identificadas/ No. De reportes y/o denuncias radicadas</t>
  </si>
  <si>
    <t>Directora de Tesorería- Directora de Rentas</t>
  </si>
  <si>
    <t>Reportes , memorando,</t>
  </si>
  <si>
    <t>Acceso no autorizados y manipulación de terceros a los sistemas de información (base de datos, plataforma y/o programas digitales) del proceso de Gestión de Hacienda Pública</t>
  </si>
  <si>
    <t>No.de alertas de cambios de contraseñas / No de usuarios que realizaron cambio de contraseñas</t>
  </si>
  <si>
    <t xml:space="preserve">Directora de Tesorería- Directora de Rentas- Directora de Presupuesto- Director de  Contabilidad </t>
  </si>
  <si>
    <t>Memorando internos, correos</t>
  </si>
  <si>
    <t>No de Socializaciones  programadas/ socializaciones realizadas</t>
  </si>
  <si>
    <t>De 26/11/2018 a 31/12/2018</t>
  </si>
  <si>
    <t>Jefe Oficina Jurídica</t>
  </si>
  <si>
    <t>Actas de: Consejos Directivos, Comité de Coordinación de Control Interno, Comités Jurídicos de estudio</t>
  </si>
  <si>
    <t>Acción de Contingencia</t>
  </si>
  <si>
    <t>Actas comité jurídico, Memorandos y/o correo electrónico de convocatoria</t>
  </si>
  <si>
    <t>Memorandos</t>
  </si>
  <si>
    <t>1 semana, una vez el riesgo se materialice</t>
  </si>
  <si>
    <t>Jefe Oficina Jurídica, Jefe control disciplinario interno</t>
  </si>
  <si>
    <t>Comunicación iniciando o remitiendo investigación</t>
  </si>
  <si>
    <t xml:space="preserve">Iniciar la investigación disciplinaria, fiscal o remitir a las instancias correspondientes para el proceso penal
</t>
  </si>
  <si>
    <t>Memorandos y correo electrónico</t>
  </si>
  <si>
    <t>Actas de Comité de Conciliación, Memorandos de solicitud a los supervisor (es)</t>
  </si>
  <si>
    <t>Actas de Consejo Directivo, Actas de Comité de Conciliación, Memorandos de solicitud a las dependencias ejecutoras</t>
  </si>
  <si>
    <t>Jefe Oficina Jurídica, Apoderados</t>
  </si>
  <si>
    <t>Memorandos de solicitud a las dependencias ejecutoras</t>
  </si>
  <si>
    <t>no aplica</t>
  </si>
  <si>
    <t>de acuerdo a la necesidad</t>
  </si>
  <si>
    <t>directora de talento humano</t>
  </si>
  <si>
    <t>memorando</t>
  </si>
  <si>
    <t xml:space="preserve">solicitar el traslado de la oficina de control disciplinario a una dependencia debidamente equipada y estructurada que permita desarrollar el proceso disciplinario de acuerdo a la ley. </t>
  </si>
  <si>
    <t xml:space="preserve">control de contingencia </t>
  </si>
  <si>
    <t>Lorena Chinchilla- Asesor</t>
  </si>
  <si>
    <t xml:space="preserve">Solicitar el traslado de la oficina de control disciplinario a un area cerca de de la oficina de talento humano y la secretaria admnistrativa, para evittar el traslado constante de los expedientes. </t>
  </si>
  <si>
    <t>EXTREMO</t>
  </si>
  <si>
    <t>quejas tramitadas</t>
  </si>
  <si>
    <t>solicitar el nombramiento de personal profesional de planta que permitan darle continuidad a los procesos</t>
  </si>
  <si>
    <t>trimestralmente</t>
  </si>
  <si>
    <t xml:space="preserve">solicitar al area de informatica realizar un levantamiento de informacion en aras de implementar un sistema que permita realizar seguimiento del proceso disciplinario y sus etapas. </t>
  </si>
  <si>
    <t xml:space="preserve">de acuerdo a la necesidad </t>
  </si>
  <si>
    <t xml:space="preserve">solicitar mediante memorando el traslado del area de control disciplinario hacia un ugar adecuardo que permita llevar a cabo el proceso discipliniario como lo establee la ley </t>
  </si>
  <si>
    <t>anualmente</t>
  </si>
  <si>
    <t>oficio</t>
  </si>
  <si>
    <t xml:space="preserve">Solicitar personal en comisión con conocimientos y experiencia que aporten al cumplimiento de las actividades propias de la Oficina de Control disciplinario, </t>
  </si>
  <si>
    <t xml:space="preserve">actas de reunion </t>
  </si>
  <si>
    <t>realizar comites para tratar temas de gestion y evaluacion de los procedimientos</t>
  </si>
  <si>
    <t>de acuerdo a la oferta</t>
  </si>
  <si>
    <t>directora de talento humano- asesora y profesionales</t>
  </si>
  <si>
    <t>certificaciones, actas de asistencia</t>
  </si>
  <si>
    <t>participar de capacitaciones que permitan actualizar conociminentos en legislacion disciplinaria</t>
  </si>
  <si>
    <t>correos electronicos, circulares</t>
  </si>
  <si>
    <t xml:space="preserve">pormover y fomentar el compromiso de los lideres de los procesos a traves de campañas o incentivos que fortalezcan los planes de mejoramientos </t>
  </si>
  <si>
    <t>semestralmente</t>
  </si>
  <si>
    <t>Solicitar mediante memorando a la secretaria administrativa la asignacion de personal profesional, para eecutar el impulso de los procesos</t>
  </si>
  <si>
    <t xml:space="preserve">GESTIÓN Y CONTROL DISCIPLINARIO
TRAMITAR  LOS  PROCESOS  DISCIPLINARIOS  DE  LOS  SERVIDORES  PÚBLICOS  ADSCRITOS  A  LA  ALCALDÍA 
MUNICIPAL  DE  IBAGUÉ, 
ANTE  EL 
INCUMPL
IMIENTO  DE
LOS  DEBERES 
Y/O  SE  PRESENTEN  FALTAS  A
LAS 
PROHIBICIONES ESTABLECIDAS EN EL CÓDIGO ÚNICO DISCIPLINARIO Y DEMÁS NORMAS CONCORDANTES
</t>
  </si>
  <si>
    <t>De 8/11/2018 a 31/12/2019</t>
  </si>
  <si>
    <t>Jefe de Oficina</t>
  </si>
  <si>
    <t>Memorando.</t>
  </si>
  <si>
    <t xml:space="preserve"> Jefe de  Oficina</t>
  </si>
  <si>
    <t>Informe semestral emitido por Control Disciplinario.</t>
  </si>
  <si>
    <t>IMPROBABLE</t>
  </si>
  <si>
    <t>Comunicación emitida por el ente de control.</t>
  </si>
  <si>
    <t>D8,9A3  Si no hay justificación para solicitar el cargue extemporáneo, se asume el riesgo aceptando la sanción cuando a ello hubiere lugar.</t>
  </si>
  <si>
    <t>Oficio remitido al ente de control.</t>
  </si>
  <si>
    <t>Memorandos de solicitud a las unidades administrativas y el oficio o log de envío de la información al ente de control.</t>
  </si>
  <si>
    <t>Acta de Comité de Coordinación de Control Interno.</t>
  </si>
  <si>
    <t>RARA VEZ</t>
  </si>
  <si>
    <t>Actas de Comité de Coordinación de Control Interno.</t>
  </si>
  <si>
    <t>Memorando de solicitud de capacitación y certificados de capacitaciones.</t>
  </si>
  <si>
    <t>De 8/11/2018 a 31/12/2018</t>
  </si>
  <si>
    <r>
      <rPr>
        <b/>
        <u/>
        <sz val="10"/>
        <rFont val="Arial Unicode MS"/>
        <family val="2"/>
      </rPr>
      <t>EFICACIA:</t>
    </r>
    <r>
      <rPr>
        <sz val="10"/>
        <rFont val="Arial Unicode MS"/>
        <family val="2"/>
      </rPr>
      <t xml:space="preserve"> Índice de Cumplimiento= (Actividades ejecutadas /Actividades programadas)*100.                                                                                                                                                                                                                                        </t>
    </r>
    <r>
      <rPr>
        <b/>
        <u/>
        <sz val="10"/>
        <rFont val="Arial Unicode MS"/>
        <family val="2"/>
      </rPr>
      <t>EFECTIVIDAD:</t>
    </r>
    <r>
      <rPr>
        <sz val="10"/>
        <rFont val="Arial Unicode MS"/>
        <family val="2"/>
      </rPr>
      <t xml:space="preserve"> Efectividad del Plan de Manejo del Riesgo= ((Número de respuestas a PQRS respondidas inoportunamente en el periodo actual -Número de respuestas a PQRS respondidas inoportunamente en el periodo anterior) / Número de respuestas a PQRS respondidas inoportunamente en el periodo anterior)) * 100</t>
    </r>
  </si>
  <si>
    <r>
      <rPr>
        <b/>
        <sz val="10"/>
        <color theme="1"/>
        <rFont val="Arial Unicode MS"/>
        <family val="2"/>
      </rPr>
      <t>EFICACIA:</t>
    </r>
    <r>
      <rPr>
        <sz val="10"/>
        <color theme="1"/>
        <rFont val="Arial Unicode MS"/>
        <family val="2"/>
      </rPr>
      <t xml:space="preserve"> Índice de Cumplimiento= (Actividades ejecutadas /Actividades programadas)*100.                                                                                                                                                                                                                                        </t>
    </r>
    <r>
      <rPr>
        <b/>
        <sz val="10"/>
        <color theme="1"/>
        <rFont val="Arial Unicode MS"/>
        <family val="2"/>
      </rPr>
      <t>EFECTIVIDAD</t>
    </r>
    <r>
      <rPr>
        <sz val="10"/>
        <color theme="1"/>
        <rFont val="Arial Unicode MS"/>
        <family val="2"/>
      </rPr>
      <t>: Efectividad del Plan de Manejo del Riesgo= Número de días sin cobertura de pólizas que aseguran los bienes del Municipio de la vigencia actual-Número de días sin cobertura de pólizas que aseguran los bienes del Municipio de la vigencia anterior</t>
    </r>
  </si>
  <si>
    <r>
      <rPr>
        <b/>
        <sz val="10"/>
        <color theme="1"/>
        <rFont val="Arial Unicode MS"/>
        <family val="2"/>
      </rPr>
      <t xml:space="preserve">EFICACIA: </t>
    </r>
    <r>
      <rPr>
        <sz val="10"/>
        <color theme="1"/>
        <rFont val="Arial Unicode MS"/>
        <family val="2"/>
      </rPr>
      <t xml:space="preserve">Índice de Cumplimiento= (Actividades ejecutadas /Actividades programadas)*100.                                                                                                                                              </t>
    </r>
    <r>
      <rPr>
        <b/>
        <sz val="10"/>
        <color theme="1"/>
        <rFont val="Arial Unicode MS"/>
        <family val="2"/>
      </rPr>
      <t>EFECTIVIDAD</t>
    </r>
    <r>
      <rPr>
        <sz val="10"/>
        <color theme="1"/>
        <rFont val="Arial Unicode MS"/>
        <family val="2"/>
      </rPr>
      <t>: Efectividad del Plan de Manejo del Riesgo= Número de casos de incidentes de integridad y confidencialidad de la información denunciados vigencia actual- número de casos de incidentes de seguridad y confidencialidad de la información denunciados vigencia anterior</t>
    </r>
  </si>
  <si>
    <r>
      <rPr>
        <b/>
        <u/>
        <sz val="10"/>
        <color theme="1"/>
        <rFont val="Arial Unicode MS"/>
        <family val="2"/>
      </rPr>
      <t>EFICACIA:</t>
    </r>
    <r>
      <rPr>
        <sz val="10"/>
        <color theme="1"/>
        <rFont val="Arial Unicode MS"/>
        <family val="2"/>
      </rPr>
      <t xml:space="preserve"> Índice de Cumplimiento= (Actividades ejecutadas /Actividades programadas)*100.                                                                                                                                                                                                                                        </t>
    </r>
    <r>
      <rPr>
        <b/>
        <u/>
        <sz val="10"/>
        <color theme="1"/>
        <rFont val="Arial"/>
        <family val="2"/>
      </rPr>
      <t/>
    </r>
  </si>
  <si>
    <r>
      <rPr>
        <b/>
        <sz val="10"/>
        <rFont val="Arial Unicode MS"/>
        <family val="2"/>
      </rPr>
      <t>D1,2,3 O3,5</t>
    </r>
    <r>
      <rPr>
        <sz val="10"/>
        <rFont val="Arial Unicode MS"/>
        <family val="2"/>
      </rPr>
      <t xml:space="preserve"> Incluir dentro de las temáticas a tratar en los Consejos Directivos y Comité de Conciliación, la falta de compromiso por parte de los líderes de los procesos en atención a la asistencia a las audiencias de procesos judiciales, a los actos administrativos, directrices, circulares,  y recomendaciones de la Oficina Jurídica  y oportunidad en la entrega de la información requerida para la contestación de demandas, desacatos entre otros.  </t>
    </r>
    <r>
      <rPr>
        <b/>
        <sz val="10"/>
        <color theme="1"/>
        <rFont val="Arial"/>
        <family val="2"/>
      </rPr>
      <t/>
    </r>
  </si>
  <si>
    <r>
      <rPr>
        <b/>
        <sz val="10"/>
        <rFont val="Arial Unicode MS"/>
        <family val="2"/>
      </rPr>
      <t>EFICACIA:</t>
    </r>
    <r>
      <rPr>
        <sz val="10"/>
        <rFont val="Arial Unicode MS"/>
        <family val="2"/>
      </rPr>
      <t xml:space="preserve"> Índice de cumplimiento actividades= (# de actividades cumplidas / # de actividades programadas) x 100
</t>
    </r>
    <r>
      <rPr>
        <b/>
        <sz val="10"/>
        <rFont val="Arial Unicode MS"/>
        <family val="2"/>
      </rPr>
      <t>EFECTIVIDAD:</t>
    </r>
    <r>
      <rPr>
        <sz val="10"/>
        <rFont val="Arial Unicode MS"/>
        <family val="2"/>
      </rPr>
      <t xml:space="preserve"> Efectividad del plan de manejo de riesgos= ((# de casos de providencias condenatorias no cumplidas presentados periodo actual - # de casos de providencias condenatorias no cumplidas presentados periodo anterior) / # de casos de providencias condenatorias no cumplidas presentados periodo anterior) x 100
</t>
    </r>
  </si>
  <si>
    <r>
      <rPr>
        <b/>
        <sz val="10"/>
        <rFont val="Arial Unicode MS"/>
        <family val="2"/>
      </rPr>
      <t xml:space="preserve">F5,6 A2 </t>
    </r>
    <r>
      <rPr>
        <sz val="10"/>
        <rFont val="Arial Unicode MS"/>
        <family val="2"/>
      </rPr>
      <t xml:space="preserve">Solicitar a los Secretarios de Despacho y Directores de Grupo, la información requerida a las dependencias con suficiente antelación a la fecha de vencimiento </t>
    </r>
  </si>
  <si>
    <r>
      <rPr>
        <b/>
        <sz val="10"/>
        <rFont val="Arial Unicode MS"/>
        <family val="2"/>
      </rPr>
      <t>D1,2,3,5,6  A2</t>
    </r>
    <r>
      <rPr>
        <sz val="10"/>
        <rFont val="Arial Unicode MS"/>
        <family val="2"/>
      </rPr>
      <t xml:space="preserve"> Solicitar en los Consejos Directivos, Comité de Coordinación de Control Interno, Comité Interinstitucional de Gestión y Desempeño más compromiso por parte de los Secretarios de Despachos delegados para el cumplimiento de providencias condenatorias, asistencia a las audiencias de procesos judiciales, actos administrativos, circulares y estrategias para la prevención del Daño Antijurídico y en atención a las recomendaciones establecidas por la Oficina Jurídica.                                                                           Convocar a mesas técnicas de seguimiento de providencias en contra a la dependencias responsables del cumplimiento </t>
    </r>
  </si>
  <si>
    <r>
      <rPr>
        <b/>
        <sz val="10"/>
        <rFont val="Arial Unicode MS"/>
        <family val="2"/>
      </rPr>
      <t>D1,2,3 O3,5</t>
    </r>
    <r>
      <rPr>
        <sz val="10"/>
        <rFont val="Arial Unicode MS"/>
        <family val="2"/>
      </rPr>
      <t xml:space="preserve"> Incluir dentro de las temáticas a tratar en los Consejos Directivos y Comité de Conciliación, la falta de compromiso por parte de los líderes de los procesos en atención a la asistencia a las audiencias de procesos judiciales, a los actos administrativos, directrices, circulares y recomendaciones de la Oficina Jurídica  y oportunidad en la entrega de la información requerida para la contestación de demandas, desacatos entre otros</t>
    </r>
  </si>
  <si>
    <r>
      <rPr>
        <b/>
        <sz val="10"/>
        <rFont val="Arial Unicode MS"/>
        <family val="2"/>
      </rPr>
      <t>EFICACIA:</t>
    </r>
    <r>
      <rPr>
        <sz val="10"/>
        <rFont val="Arial Unicode MS"/>
        <family val="2"/>
      </rPr>
      <t xml:space="preserve"> Índice de cumplimiento actividades= (# de actividades cumplidas / # de actividades programadas) x 100
</t>
    </r>
    <r>
      <rPr>
        <b/>
        <sz val="10"/>
        <rFont val="Arial Unicode MS"/>
        <family val="2"/>
      </rPr>
      <t>EFECTIVIDAD:</t>
    </r>
    <r>
      <rPr>
        <sz val="10"/>
        <rFont val="Arial Unicode MS"/>
        <family val="2"/>
      </rPr>
      <t xml:space="preserve"> Efectividad del plan de manejo de riesgos= ((# de casos de favorecimiento a proponentes presentados periodo actual - # de casos de favorecimiento a proponentes presentados periodo anterior) / # de casos de favorecimiento a proponentes presentados periodo anterior ) x 100
</t>
    </r>
  </si>
  <si>
    <r>
      <rPr>
        <b/>
        <sz val="10"/>
        <rFont val="Arial Unicode MS"/>
        <family val="2"/>
      </rPr>
      <t>F9 O7</t>
    </r>
    <r>
      <rPr>
        <sz val="10"/>
        <rFont val="Arial Unicode MS"/>
        <family val="2"/>
      </rPr>
      <t xml:space="preserve"> El Comite de Conciliación defina los criterios para la selección de abogados externos para la defensa judicial que garanticen su idoneidad para la defender los intereses públicos y realizar seguimiento sobre los procesos a ellos encomendados</t>
    </r>
    <r>
      <rPr>
        <b/>
        <sz val="10"/>
        <rFont val="Arial Unicode MS"/>
        <family val="2"/>
      </rPr>
      <t>. F1,12 O1,7</t>
    </r>
    <r>
      <rPr>
        <sz val="10"/>
        <rFont val="Arial Unicode MS"/>
        <family val="2"/>
      </rPr>
      <t xml:space="preserve"> El Comité de Conciliación efectuará a traves de los supervisores seguimientos permanente a la gestión del apoderado externo sobre los procesos que se le hayan asignado</t>
    </r>
  </si>
  <si>
    <r>
      <rPr>
        <b/>
        <sz val="10"/>
        <rFont val="Arial Unicode MS"/>
        <family val="2"/>
      </rPr>
      <t>D4 O6</t>
    </r>
    <r>
      <rPr>
        <sz val="10"/>
        <rFont val="Arial Unicode MS"/>
        <family val="2"/>
      </rPr>
      <t xml:space="preserve"> Elaborar el proyecto de aprendizaje y solicitar la capacitación grupal en las temáticas referentes a oralidad entre otras, para que se incluya en la matriz del Plan Institucional de Capacitación.</t>
    </r>
  </si>
  <si>
    <r>
      <rPr>
        <b/>
        <sz val="10"/>
        <rFont val="Arial Unicode MS"/>
        <family val="2"/>
      </rPr>
      <t xml:space="preserve">EFICACIA: </t>
    </r>
    <r>
      <rPr>
        <sz val="10"/>
        <rFont val="Arial Unicode MS"/>
        <family val="2"/>
      </rPr>
      <t xml:space="preserve">Índice de cumplimiento actividades= (# de actividades cumplidas / # de actividades programadas) x 100
</t>
    </r>
    <r>
      <rPr>
        <b/>
        <sz val="10"/>
        <rFont val="Arial Unicode MS"/>
        <family val="2"/>
      </rPr>
      <t xml:space="preserve">EFECTIVIDAD: </t>
    </r>
    <r>
      <rPr>
        <sz val="10"/>
        <rFont val="Arial Unicode MS"/>
        <family val="2"/>
      </rPr>
      <t xml:space="preserve">Efectividad del plan de manejo de riesgos= (# de informes y/o elementos materiales probatorios no recibidos)
</t>
    </r>
  </si>
  <si>
    <r>
      <rPr>
        <b/>
        <sz val="10"/>
        <rFont val="Arial Unicode MS"/>
        <family val="2"/>
      </rPr>
      <t>F10  A1</t>
    </r>
    <r>
      <rPr>
        <sz val="10"/>
        <rFont val="Arial Unicode MS"/>
        <family val="2"/>
      </rPr>
      <t xml:space="preserve"> Realizar comités jurídicos cada vez que se requiera para un caso concreto</t>
    </r>
  </si>
  <si>
    <r>
      <rPr>
        <b/>
        <sz val="10"/>
        <rFont val="Arial Unicode MS"/>
        <family val="2"/>
      </rPr>
      <t>D3,5,6  A2</t>
    </r>
    <r>
      <rPr>
        <sz val="10"/>
        <rFont val="Arial Unicode MS"/>
        <family val="2"/>
      </rPr>
      <t xml:space="preserve"> Solicitar en los Consejos Directivos, Comité de Coordinación de Control Interno más compromiso por parte de los Secretarios de Despachos, Directores delegados para  la entrega de informes y/o elementos materiales probatorios que se deban presentar en la actuaciones procesales por parte de las dependencias ejecutoras en atención a las recomendaciones establecidas por la Oficina Jurídica para la prevención del Daño Anitujirídico.                                                                                                                                                      Convocar en forma extraordinaria Comité Jurídico de estudio para analizar y aplicar medidas inmediatas que dentro de la legalidad, permitan la unificación de criteros normativos aplicables a la Administración Municipal.  
</t>
    </r>
  </si>
  <si>
    <r>
      <rPr>
        <b/>
        <u/>
        <sz val="10"/>
        <color theme="1"/>
        <rFont val="Arial Unicode MS"/>
        <family val="2"/>
      </rPr>
      <t>EFICACIA:</t>
    </r>
    <r>
      <rPr>
        <sz val="10"/>
        <color theme="1"/>
        <rFont val="Arial Unicode MS"/>
        <family val="2"/>
      </rPr>
      <t xml:space="preserve"> Índice de Cumplimiento= (Actividades ejecutadas /Actividades programadas)*100.                                                                                                                                                                                                                                        </t>
    </r>
    <r>
      <rPr>
        <b/>
        <u/>
        <sz val="10"/>
        <color theme="1"/>
        <rFont val="Arial Unicode MS"/>
        <family val="2"/>
      </rPr>
      <t>EFECTIVIDAD:</t>
    </r>
    <r>
      <rPr>
        <sz val="10"/>
        <color theme="1"/>
        <rFont val="Arial Unicode MS"/>
        <family val="2"/>
      </rPr>
      <t xml:space="preserve"> Efectividad del Plan de Manejo del Riesgo= ((Número de informes no socializados oportunamente en el periodo actual - Número de informes no socializados oportunamente en el periodo anterior) / Número de informes no socializados oportunamente en el periodo anterior)) * 100</t>
    </r>
  </si>
  <si>
    <r>
      <rPr>
        <b/>
        <u/>
        <sz val="10"/>
        <color theme="1"/>
        <rFont val="Arial Unicode MS"/>
        <family val="2"/>
      </rPr>
      <t>EFICACIA:</t>
    </r>
    <r>
      <rPr>
        <sz val="10"/>
        <color theme="1"/>
        <rFont val="Arial Unicode MS"/>
        <family val="2"/>
      </rPr>
      <t xml:space="preserve"> Índice de Cumplimiento= (Actividades ejecutadas /Actividades programadas)*100.                                                                                                                                                                                                                                        </t>
    </r>
    <r>
      <rPr>
        <b/>
        <u/>
        <sz val="10"/>
        <color theme="1"/>
        <rFont val="Arial Unicode MS"/>
        <family val="2"/>
      </rPr>
      <t xml:space="preserve">EFECTIVIDAD: </t>
    </r>
    <r>
      <rPr>
        <sz val="10"/>
        <color theme="1"/>
        <rFont val="Arial Unicode MS"/>
        <family val="2"/>
      </rPr>
      <t>Efectividad del Plan de Manejo del Riesgo= ((Número de informes no emitidos oportunamente en el periodo actual - Número de informes no emitidos oportunamente en el periodo anterior) / Número de informes no emitidos oportunamente en el periodo anterior)) * 100</t>
    </r>
  </si>
  <si>
    <r>
      <rPr>
        <b/>
        <u/>
        <sz val="10"/>
        <color theme="1"/>
        <rFont val="Arial Unicode MS"/>
        <family val="2"/>
      </rPr>
      <t>EFICACIA:</t>
    </r>
    <r>
      <rPr>
        <sz val="10"/>
        <color theme="1"/>
        <rFont val="Arial Unicode MS"/>
        <family val="2"/>
      </rPr>
      <t xml:space="preserve"> Índice de Cumplimiento= (Actividades ejecutadas /Actividades programadas)*100.                                                                                                                                                                                                                                        </t>
    </r>
    <r>
      <rPr>
        <b/>
        <u/>
        <sz val="10"/>
        <color theme="1"/>
        <rFont val="Arial Unicode MS"/>
        <family val="2"/>
      </rPr>
      <t xml:space="preserve">EFECTIVIDAD: </t>
    </r>
    <r>
      <rPr>
        <sz val="10"/>
        <color theme="1"/>
        <rFont val="Arial Unicode MS"/>
        <family val="2"/>
      </rPr>
      <t>Efectividad del Plan de Manejo del Riesgo= ((Número de casos de desviación de resultados de auditorías  en el periodo actual - Número de casos de desviación de resultados de auditorías  en el periodo anterior) / Número de casos de desviación de resultados de auditorías  en el periodo anterior)) * 100</t>
    </r>
  </si>
  <si>
    <r>
      <rPr>
        <b/>
        <sz val="10"/>
        <rFont val="Arial Unicode MS"/>
        <family val="2"/>
      </rPr>
      <t>D6 O7</t>
    </r>
    <r>
      <rPr>
        <sz val="10"/>
        <rFont val="Arial Unicode MS"/>
        <family val="2"/>
      </rPr>
      <t>Sensibilización a los funcionarios en principios,ética y valores Institucionales Aplicación del Código de Integridad y buen Gobierno</t>
    </r>
  </si>
  <si>
    <r>
      <rPr>
        <b/>
        <sz val="10"/>
        <rFont val="Arial Unicode MS"/>
        <family val="2"/>
      </rPr>
      <t>D11 O3</t>
    </r>
    <r>
      <rPr>
        <sz val="10"/>
        <rFont val="Arial Unicode MS"/>
        <family val="2"/>
      </rPr>
      <t>Revisión y seguimiento de alertas y cambios permanentes de clave de acceso a los sistemas informativos aplicación de la Política de seguridad de la información</t>
    </r>
  </si>
  <si>
    <r>
      <rPr>
        <b/>
        <sz val="10"/>
        <rFont val="Arial Unicode MS"/>
        <family val="2"/>
      </rPr>
      <t>D8O2</t>
    </r>
    <r>
      <rPr>
        <sz val="10"/>
        <rFont val="Arial Unicode MS"/>
        <family val="2"/>
      </rPr>
      <t xml:space="preserve">Fortalecimiento de las herramientas de control y manejo a los sistema de información generando reportes  </t>
    </r>
  </si>
  <si>
    <r>
      <rPr>
        <b/>
        <sz val="10"/>
        <rFont val="Arial Unicode MS"/>
        <family val="2"/>
      </rPr>
      <t>D5F8</t>
    </r>
    <r>
      <rPr>
        <sz val="10"/>
        <rFont val="Arial Unicode MS"/>
        <family val="2"/>
      </rPr>
      <t>Capacitación a todos los servidores que hacen parte del proceso de gestión de hacienda pública  en temas de  normatividad vigente</t>
    </r>
  </si>
  <si>
    <r>
      <rPr>
        <b/>
        <sz val="10"/>
        <rFont val="Arial Unicode MS"/>
        <family val="2"/>
      </rPr>
      <t>D6 O7</t>
    </r>
    <r>
      <rPr>
        <sz val="10"/>
        <rFont val="Arial Unicode MS"/>
        <family val="2"/>
      </rPr>
      <t xml:space="preserve">  Mesa de trabajo con el grupo de informática para implementar el desarrollo tecnológico de   Integrar las plataformas del sistema  
</t>
    </r>
  </si>
  <si>
    <r>
      <rPr>
        <b/>
        <sz val="10"/>
        <rFont val="Arial Unicode MS"/>
        <family val="2"/>
      </rPr>
      <t>A3F7</t>
    </r>
    <r>
      <rPr>
        <sz val="10"/>
        <rFont val="Arial Unicode MS"/>
        <family val="2"/>
      </rPr>
      <t xml:space="preserve"> Realizar  la aplicación de procedimientos, Instructivos y guías de gestión de hacienda pública.</t>
    </r>
  </si>
  <si>
    <r>
      <rPr>
        <b/>
        <sz val="10"/>
        <rFont val="Arial Unicode MS"/>
        <family val="2"/>
      </rPr>
      <t xml:space="preserve">D6 O6 </t>
    </r>
    <r>
      <rPr>
        <sz val="10"/>
        <rFont val="Arial Unicode MS"/>
        <family val="2"/>
      </rPr>
      <t>Sensibilización a los funcionarios en principios,ética y valores Institucionales</t>
    </r>
  </si>
  <si>
    <r>
      <rPr>
        <b/>
        <sz val="10"/>
        <rFont val="Arial Unicode MS"/>
        <family val="2"/>
      </rPr>
      <t xml:space="preserve"> D11F6</t>
    </r>
    <r>
      <rPr>
        <sz val="10"/>
        <rFont val="Arial Unicode MS"/>
        <family val="2"/>
      </rPr>
      <t>Desarrollo de software que garantice la integralidad de todos los procesos de Gestión de Hacienda Pública (manejo de cartera y otros procesos)</t>
    </r>
  </si>
  <si>
    <r>
      <rPr>
        <b/>
        <sz val="10"/>
        <rFont val="Arial Unicode MS"/>
        <family val="2"/>
      </rPr>
      <t xml:space="preserve">D9O2 </t>
    </r>
    <r>
      <rPr>
        <sz val="10"/>
        <rFont val="Arial Unicode MS"/>
        <family val="2"/>
      </rPr>
      <t xml:space="preserve">Gestionar capacitación de la normatividad existente a nivel interno y externo sobre confidencialidad de la información.  Y digitalizacion de los expedientes y documentos  relacionados con el proceso de gestión de hacienda </t>
    </r>
  </si>
  <si>
    <r>
      <rPr>
        <b/>
        <sz val="10"/>
        <rFont val="Arial Unicode MS"/>
        <family val="2"/>
      </rPr>
      <t>D4O1</t>
    </r>
    <r>
      <rPr>
        <sz val="10"/>
        <rFont val="Arial Unicode MS"/>
        <family val="2"/>
      </rPr>
      <t>Verificación de acceso restringido a las áreas de correspondencia y archivo</t>
    </r>
  </si>
  <si>
    <t>D8,9O4 Incluir dentro de las temáticas a tratar en Comité de Coordinación de Control Interno, la falta de compromiso por parte de los líderes de los procesos en los planes de mejoramiento, atención a las recomendaciones de la Oficina de Control Interno y oportunidad en la entrega de la información.</t>
  </si>
  <si>
    <t>O6A2 Solicitar a la Dirección de Talento Humano capacitaciones en los cambios normativos en los que se establezcan responsabilidades a la Oficina de Control Interno.</t>
  </si>
  <si>
    <t>D10O1 Presentar oportunamente en Comité de Coordinación de Control Interno los informes emitidos por la Oficina de Control Interno.</t>
  </si>
  <si>
    <t>D8,9A2D10 Realizar Comité de Coordinación de Control Interno extraordinario socializando los informes que no hayan sido presentados oportunamente.</t>
  </si>
  <si>
    <t>F6A3 Solicitar la información requerida a la unidades administrativas con suficiente antelación a la fecha de vencimiento y coordinar el reporte a los entes de control un día antes de los términos de vencimiento.</t>
  </si>
  <si>
    <t xml:space="preserve">D8,9A3  Si el riesgo se materializó por caidas o fallas en el aplicativo del ente de control, se toman los pantallazos como evidencia y se solicita al ente de control la apertura del aplicativo para realizar el cargue de la información de manera extemporánea.   </t>
  </si>
  <si>
    <t>D4,11,12O9 Aplicar el Código del Auditor Interno y el Estatuto de Auditoría.</t>
  </si>
  <si>
    <t>D4,11,12 Comunicar a Control Disciplinario el evento del funcionario que cometió la falta.</t>
  </si>
  <si>
    <t>PROCESO: PLANEACIÓN ESTRATÉGICA Y TERRITORIAL
OBJETIVO:PLANEAR, ASESORAR, PROMOVER Y REALIZAR SEGUIMIENTO A LAS POLÍTICAS, PLANES, PROGRAMAS Y
PROYECTOS PARA CUMPLIR CON LOS IDEALES PROPUESTOS POR LA ALTA DIRECCIÓN Y LAS EXPECTATIVAS
DE LA COMUNIDAD.</t>
  </si>
  <si>
    <t xml:space="preserve">PROCESO: GESTION DEL TRANSITO Y LA MOVILIDAD </t>
  </si>
  <si>
    <t>Proporción de indicadores resueltos</t>
  </si>
  <si>
    <t>Secretario de Gobierno y Jefes de grupo</t>
  </si>
  <si>
    <t xml:space="preserve">Indicador de Gestión </t>
  </si>
  <si>
    <t xml:space="preserve">Establecer un indicador para medir la proporción de procesos y PQR a los que se ha dado respuesta, por dependencia, y hacer seguimiento para aunar esfuerzos en los trámites represados, así como  mejorar los tiempos de respuesta a los ciudadanos o entidades solicitantes. </t>
  </si>
  <si>
    <t>Número de Comité Técnico realizado anualmente</t>
  </si>
  <si>
    <t xml:space="preserve">Actas Comité </t>
  </si>
  <si>
    <t xml:space="preserve">Conformar un comité técnico dentro de la Secretaría de Gobierno, con la participación indelegable de los funcionarios-líderes de los grupos de trabajo: Espacio Público, Justicia, Despacho. Y realizar reuniones trimestrales para evaluar los indicadores, tomar decisiones de Planeación, y hacer seguimiento al desempeño de los funcionarios. </t>
  </si>
  <si>
    <t xml:space="preserve">Conformar un comité técnico dentro de la Secretaría de Gobierno, con la participación indelegable de los funcionarios-líderes de los grupos de trabajo: Espacio Público, Justicia, Despacho. Y realizar reuniones trimestrales para evaluar los indicadores, tomar decisiones de Planeación y hacer seguimiento al desempeño de los funcionarios. </t>
  </si>
  <si>
    <t>GESTIÓN DE LA SEGURIDAD JUSTICIA Y CONVIVENCIA CIUDADANA
FORMULAR E IMPLEMENTAR POLÍTICAS, PLANES, PROGRAMAS Y PROYECTOS DE SEGURIDAD, JUSTICIA Y ORDEN PÚBLICO, CONVIVENCIA CIUDADANA Y PAZ; ASIMISMO COORDINAR DE MANERA PERMANENTE LA JUSTICIA POLICIVA Y ADMINISTRATIVA; EJERCER LA INSPECCIÓN, VIGILANCIA Y CONTROL A LA OCUPACIÓN DEL ESPACIO PÚBLICO, DEFENSA DEL CONSUMIDOR, MEDIO AMBIENTE Y BIENESTAR ANIMAL,  A TRAVÉS DE ESTRATEGIAS DE PREVENCIÓN, ATENCIÓN, PROMOCIÓN Y PROTECCIÓN, ENCAMINADOS A FORTALECER LA GOBERNABILIDAD DEMOCRÁTICA, LA RESOLUCIÓN PACÍFICA DE CONFLICTOS Y PROTECCIÓN DE LOS DERECHOS HUMANOS EN EL MUNICIPIO.</t>
  </si>
  <si>
    <t xml:space="preserve">GESTION </t>
  </si>
  <si>
    <t>presupuesto Asignado / Ejecucion del presupuesto</t>
  </si>
  <si>
    <t>Director de Recursos Fisicos</t>
  </si>
  <si>
    <t>informe</t>
  </si>
  <si>
    <t>revision de asignacion y ejecucion de presupuesto para el proceso</t>
  </si>
  <si>
    <t xml:space="preserve">Numero de Modulos requeridos para implementar / numero de Modulos desarrollados </t>
  </si>
  <si>
    <t>Revision de avance frente al desarrollo e implementacion de nuevas tecnologias</t>
  </si>
  <si>
    <t>GESTIÓN - IMAGEN O REPUTACIONAL</t>
  </si>
  <si>
    <t>listas de chequeo verificadas</t>
  </si>
  <si>
    <t>Del 01/01/2018
al 31/12/2018</t>
  </si>
  <si>
    <t>Abogados de contratacion</t>
  </si>
  <si>
    <t>Formato de listas de chequeo</t>
  </si>
  <si>
    <t xml:space="preserve">revision de las listas de chequeo por parte de los abogados </t>
  </si>
  <si>
    <t xml:space="preserve">Socializaciones realizadas/Socializaciones programadas </t>
  </si>
  <si>
    <t>Del 01/01/2018
al 31/12/2017</t>
  </si>
  <si>
    <t>Director de Grupo de Contratacion</t>
  </si>
  <si>
    <t>Codigo de integridad</t>
  </si>
  <si>
    <t>Socializacion de Codigo de integridad</t>
  </si>
  <si>
    <t>Manual y Procedimiento de Supervision implementado</t>
  </si>
  <si>
    <t>Del 01/01/2018
al 30/06/2018</t>
  </si>
  <si>
    <t xml:space="preserve">Manual y Procedimiento de Supervision  </t>
  </si>
  <si>
    <t xml:space="preserve">
Manual y Procedimiento de Supervision 
Implementado
</t>
  </si>
  <si>
    <t>N° de registros diligenciados</t>
  </si>
  <si>
    <t>Tecnico Operativo de Archivo</t>
  </si>
  <si>
    <t>Registro</t>
  </si>
  <si>
    <t>Planilla de control de préstamos de las carpetas de los contratos</t>
  </si>
  <si>
    <t>Manual de contratacion implementado</t>
  </si>
  <si>
    <t>Manual de Contratacion</t>
  </si>
  <si>
    <t>Manual de
contratación
Implementado
con parámetros
técnicos y
financieros para
cada tipo de
contratación,
formalizado en
procedimiento.</t>
  </si>
  <si>
    <t>Actas y memorandos realizados</t>
  </si>
  <si>
    <t xml:space="preserve">Actas de reunion, Memorando </t>
  </si>
  <si>
    <t>Planear el talento humano requerido para el desarrollo de la actividades de Contratacion</t>
  </si>
  <si>
    <t xml:space="preserve"> PROCESO: GESTIÓN DE HACIENDA PÚBLICA        
 OBJETIVO: ADMINISTRAR LOS RECURSOS FINANCIEROS, DE MANERA CONTINUA MEDIANTE EL RECAUDO, EJECUCIÓN, REGISTRO Y CONTROL PRESUPUESTAL, PARA LOGRAR UN ADECUADO FUNCIONAMIENTO ECONÓMICO, SOCIAL Y AMBIENTAL DEL MUNICIPIO DE IBAGUÉ. CON EL FIN DE DAR CUMPLIMIENTO A LOS INDICADORES DEL PROCESO Y ASEGURAR UN BUEN MANEJO DE LOS RECURSOS PUBLICOS DEL MUNICIPIO.</t>
  </si>
  <si>
    <t>GESTION DOCUMENTAL - 
ADMINISTRAR LA DOCUMENTACIÓN FÍSICA DE LA ENTIDAD, EMPLEANDO TECNOLOGÍA E INSTRUMENTOS DE CONTROL PARA GARANTIZAR CONTINUAMENTE EL ACCESO OPORTUNO, DISPONIBILIDAD Y CONSERVACIÓN DE LA TOTALIDAD DE LA INFORMACION.</t>
  </si>
  <si>
    <t xml:space="preserve">GESTIÓN JURÍDICA:
ASUMIR Y EJERCER LA TOTALIDAD DE LA DEFENSA JURÍDICA DEL MUNICIPIO DE IBAGUÉ, A PARTIR DE LA REPRESENTACIÓN JUDICIAL,  EXTRAJUDICIAL  O  ADMINISTRATIVA  Y  LA  ASESORÍA  SISTEMÁTICA, DE MANERA PERMANENTE  EN  LAS ACTUACIONES DE LA ADMINISTRACIÓN CENTRAL, EN ARAS DE LA PROTECCIÓN DEL PATRIMONIO PÚBLICO Y SALVAGUARDA DEL ORDENAMIENTO JURÍDICO.  </t>
  </si>
  <si>
    <t>PROCESO: GESTIÓN DE RECURSOS FISICOS E INFRAESTRUCTURA TECNOLOGICA    
                                                                                                                                                                                                                                                                                                                                                                                                                             OBJETIVO: Brindar con oportunidad, eficiencia y eficacia  apoyo logístico a la Administración Central, mediante la adquisición y mantenimiento de los bienes, servicios y recursos tecnologicos con el 100% del presupuesto asignado, contribuyendo a   la gestión de los procesos y al logro de los objetivos institucionales</t>
  </si>
  <si>
    <t>GESTION SOCIAL, COMUNITARIA, ARISTICA Y CULTURAL: 
CONTRIBUIR DE MANERA EFICAZ, EFECTIVA Y EFICIENTE AL MEJORAMIENTO DE LA CALIDAD DE VIDA DE SECTORES POBLACIONALES, ORGANIZACIONES SOCIALES Y COMUNIDAD VULNERABLE DEL MUNICIPIO DE IBAGUE, A TRAVES DE LA ADOPCION E IMPLEMENTACION DE POLITICAS, PROGRAMAS Y PROYECTOS DE FORMA PERMANANTE Y SOSTENIBLE.</t>
  </si>
  <si>
    <t>PROCESO: GESTION EDUCATIVA:
 OBTETIVO: GARANTIZAR PERMANENTEMENTE LA PRESTACIÓN INTEGRAL DEL SERVIVIO EDUCATIVO A TODOS LOS NIÑOS, NIÑAS Y ADOLESCENTES DEL MUNICIPIO DE IBAGUÉ, MEDIANTE LA IMPLEMENTACIÓN Y DESARROLLO DE PLANES, PROGRAMAS, PROYECTOS, APROPIACIÓN Y USO DE NUEVAS TECNOLOGÍAS QUE CONTRIBUYAN CON EL MEJORAMIENTO DE INDICES Y ESTÁNDARES DE CALIDAD, COBERTURA, PERMANENCIA Y EFICIENCIA EDUCATIVA.</t>
  </si>
  <si>
    <t>PROCESO: GESTIÓN DE LA SALUD.                                    
OBJETIVO: IMPACTAR POSITIVAMENTE LOS DETERMINANTES SOCIALES DE LA SALUD MEDIANTE LA PARTICIPACIÓN Y COORDINACIÓN INTERSECTORIAL DE LOS ACTORES DEL SISTEMA GENERAL DE SEGURIDAD SOCIAL EN SALUD, OTROS ACTORES SOCIALES Y COMUNITARIOS DEL MUNICIPIO CON EL FIN DE MEJORAR CONTINUAMENTE LAS CONDICIONES EN SALUD DE LA POBLACION IBAGUEREÑA.</t>
  </si>
  <si>
    <t>GESTIÓN INTEGRAL DE LA CALIDAD
PROCESO: ADMINISTRAR  EL  SISTEMA  INTEGRADO  DE  GESTIÓN SIGAMI,  A  TRAVÉS  DE  LA  EJECUCIÓN  DE ACCIONES  QUE 
PROPENDAN  POR  EL  MEJORAMIENTO  CONTINUO  DE  LOS  PROCESOS,  FOMENTANDO  LA CULTURA  DE  LA  CALIDAD,  LA GESTIÓN AMBIENTAL Y LA SEGURIDAD Y SALUD EN EL TRANAJO.</t>
  </si>
  <si>
    <t>NUMERO TOTAL DE RIESGOS IDENTIFICADOS</t>
  </si>
  <si>
    <t>MODERADA</t>
  </si>
  <si>
    <t>BAJA</t>
  </si>
  <si>
    <t>PROBABILIDAD DE OCURRENCIA</t>
  </si>
  <si>
    <t>5 
CASI SEGURO</t>
  </si>
  <si>
    <t>4
PROBABLE</t>
  </si>
  <si>
    <t>3
POSIBLE</t>
  </si>
  <si>
    <t>2
IMPROBABLE</t>
  </si>
  <si>
    <t>1
RARA VEZ</t>
  </si>
  <si>
    <t>PROBABILIDAD/IMPACTO</t>
  </si>
  <si>
    <t>1
INSIGNIFICANTE</t>
  </si>
  <si>
    <t>2
MENOR</t>
  </si>
  <si>
    <t>3
MODERADO</t>
  </si>
  <si>
    <t>4
MAYOR</t>
  </si>
  <si>
    <t>5
CATASTROFICA</t>
  </si>
  <si>
    <t>I M P A C T O</t>
  </si>
  <si>
    <t>No. Riesgo</t>
  </si>
  <si>
    <t>R1</t>
  </si>
  <si>
    <t>R2</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</si>
  <si>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</si>
  <si>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</si>
  <si>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</si>
  <si>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</si>
  <si>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</si>
  <si>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</si>
  <si>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</si>
  <si>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</si>
  <si>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</si>
  <si>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</si>
  <si>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</si>
  <si>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</si>
  <si>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</si>
  <si>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</si>
  <si>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</si>
  <si>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</si>
  <si>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</si>
  <si>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</si>
  <si>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</si>
  <si>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</si>
  <si>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</si>
  <si>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</si>
  <si>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</si>
  <si>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</si>
  <si>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</si>
  <si>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</si>
  <si>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</si>
  <si>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</si>
  <si>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</si>
  <si>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</si>
  <si>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</si>
  <si>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R5, R32, R33</t>
  </si>
  <si>
    <t>R34</t>
  </si>
  <si>
    <t>R35</t>
  </si>
  <si>
    <t>R36</t>
  </si>
  <si>
    <t>R37</t>
  </si>
  <si>
    <t>R38</t>
  </si>
  <si>
    <t>R39</t>
  </si>
  <si>
    <t>R40</t>
  </si>
  <si>
    <t>R41</t>
  </si>
  <si>
    <t>R3, R9, R18, R19, R20, R21, R26, R41</t>
  </si>
  <si>
    <t>R42</t>
  </si>
  <si>
    <t>R30, R35, R40, R42</t>
  </si>
  <si>
    <t>R43</t>
  </si>
  <si>
    <t>R44</t>
  </si>
  <si>
    <t>R45</t>
  </si>
  <si>
    <t>R46</t>
  </si>
  <si>
    <t>R47</t>
  </si>
  <si>
    <t>R48</t>
  </si>
  <si>
    <t>R49</t>
  </si>
  <si>
    <t>R50</t>
  </si>
  <si>
    <t>R51</t>
  </si>
  <si>
    <t>R1, R2, R11, R12, R13, R27, R50, R51</t>
  </si>
  <si>
    <t>R52</t>
  </si>
  <si>
    <t>R53</t>
  </si>
  <si>
    <t>R10, R29, R52, R53</t>
  </si>
  <si>
    <t>R54</t>
  </si>
  <si>
    <t>R55</t>
  </si>
  <si>
    <t>R56</t>
  </si>
  <si>
    <t>R57</t>
  </si>
  <si>
    <t>R58</t>
  </si>
  <si>
    <t>R57, R58</t>
  </si>
  <si>
    <t>R59</t>
  </si>
  <si>
    <t>R60</t>
  </si>
  <si>
    <t>R61</t>
  </si>
  <si>
    <t>R60, R61</t>
  </si>
  <si>
    <t>R62</t>
  </si>
  <si>
    <t>R14, R23, R25, R36, R62</t>
  </si>
  <si>
    <t>R63</t>
  </si>
  <si>
    <t>R6, R7, R15, R28, R38, R54, R56, R63</t>
  </si>
  <si>
    <t>R64</t>
  </si>
  <si>
    <t>R65</t>
  </si>
  <si>
    <t>R66</t>
  </si>
  <si>
    <t>R16, R31, R43, R44, R45, R46, R47, R48, R49, R55, R59, R65</t>
  </si>
  <si>
    <t>R67</t>
  </si>
  <si>
    <t>R8, R17, R22, R24, R66, R67</t>
  </si>
  <si>
    <t>Riesgo Inherente</t>
  </si>
  <si>
    <t>MAPA DE CALOR RIESGOS INHERENTES
NOVIEMBRE DE 2018</t>
  </si>
  <si>
    <t>MAPA DE CALOR RIESGOS RESIDUALES
NOVIEMBRE DE 2018</t>
  </si>
  <si>
    <t>No. DE RIESGOS INHERENTES</t>
  </si>
  <si>
    <t>TOTAL</t>
  </si>
  <si>
    <t>No. DE RIESGOS RESIDUALES</t>
  </si>
  <si>
    <t xml:space="preserve"> R11, </t>
  </si>
  <si>
    <t xml:space="preserve">R10, </t>
  </si>
  <si>
    <t xml:space="preserve">  R38,  R56, R63</t>
  </si>
  <si>
    <t>R3, R6,  R7,R8, R9, R15,  R17, R18, R19, R20, R21, R26, R28, R41, R54,</t>
  </si>
  <si>
    <t>R1, R2,  R12, R13, R14, R23, R25, R27, R29,  R36,  R50, R51, R52, R53, R60, R61, R62</t>
  </si>
  <si>
    <t>Riesgo Residual después de controles</t>
  </si>
  <si>
    <t>R22, R24, R66, R67</t>
  </si>
  <si>
    <t xml:space="preserve">Calendario en el correo institucional de la Dirección de Relaciones Públicas y Comunicaciones. </t>
  </si>
  <si>
    <t>Agenda diaria socializada en WhatsApp.</t>
  </si>
  <si>
    <t xml:space="preserve">Falta de Software propios. </t>
  </si>
  <si>
    <t>Director Grupo de Relaciones Públicas y Comunicaciones /equipo de trabajo.</t>
  </si>
  <si>
    <t xml:space="preserve">Blog de monitoreo focalizado – Rutinas de trabajo. </t>
  </si>
  <si>
    <t xml:space="preserve">GESTIÓN </t>
  </si>
  <si>
    <t xml:space="preserve">Actas de comité técnico </t>
  </si>
  <si>
    <t xml:space="preserve">Matriz de seguimiento a requerimientos. </t>
  </si>
  <si>
    <t>Director Grupo de Relaciones Públicas y Comunicaciones /equipo de trabajo</t>
  </si>
  <si>
    <t xml:space="preserve">Públicación Comunicados de prensa. </t>
  </si>
  <si>
    <t xml:space="preserve">Acta de comité Técnico de la Dirección de Relaciones Públicas y Comunicaciones/Boletín Punto de encuentro. </t>
  </si>
  <si>
    <t xml:space="preserve">Acta de comité Técnico de la Dirección de Relaciones Públicas y Comunicaciones/ Boletín Punto de encuentro.  </t>
  </si>
  <si>
    <t>R68</t>
  </si>
  <si>
    <t>R69</t>
  </si>
  <si>
    <t>R70</t>
  </si>
  <si>
    <t>R71</t>
  </si>
  <si>
    <t>R72</t>
  </si>
  <si>
    <t>R73</t>
  </si>
  <si>
    <t>R74</t>
  </si>
  <si>
    <r>
      <rPr>
        <b/>
        <sz val="10"/>
        <color theme="1"/>
        <rFont val="Arial Unicode MS"/>
        <family val="2"/>
      </rPr>
      <t xml:space="preserve">D2O6 </t>
    </r>
    <r>
      <rPr>
        <sz val="10"/>
        <color theme="1"/>
        <rFont val="Arial Unicode MS"/>
        <family val="2"/>
      </rPr>
      <t xml:space="preserve">Socializar el Código de Integridad y Buen Gobierno y la clausula N° 13 de los contratos de prestación de servicios adscritos a la Direccion de Comunicaciones </t>
    </r>
  </si>
  <si>
    <r>
      <rPr>
        <b/>
        <sz val="10"/>
        <color theme="1"/>
        <rFont val="Arial Unicode MS"/>
        <family val="2"/>
      </rPr>
      <t>EFICACIA:</t>
    </r>
    <r>
      <rPr>
        <sz val="10"/>
        <color theme="1"/>
        <rFont val="Arial Unicode MS"/>
        <family val="2"/>
      </rPr>
      <t xml:space="preserve"> Índice de cumplimiento = (actividades programadas) </t>
    </r>
  </si>
  <si>
    <r>
      <rPr>
        <b/>
        <sz val="10"/>
        <color theme="1"/>
        <rFont val="Arial Unicode MS"/>
        <family val="2"/>
      </rPr>
      <t xml:space="preserve">D2O3 </t>
    </r>
    <r>
      <rPr>
        <sz val="10"/>
        <color theme="1"/>
        <rFont val="Arial Unicode MS"/>
        <family val="2"/>
      </rPr>
      <t xml:space="preserve">Socializar con los contratistas  la clasula No 13 de los contratos de prestación de servicios. </t>
    </r>
  </si>
  <si>
    <r>
      <rPr>
        <b/>
        <sz val="10"/>
        <color theme="1"/>
        <rFont val="Arial Unicode MS"/>
        <family val="2"/>
      </rPr>
      <t xml:space="preserve">EFICACIA: </t>
    </r>
    <r>
      <rPr>
        <sz val="10"/>
        <color theme="1"/>
        <rFont val="Arial Unicode MS"/>
        <family val="2"/>
      </rPr>
      <t>Índice de cumplimiento = (actividades programadas)</t>
    </r>
  </si>
  <si>
    <r>
      <rPr>
        <b/>
        <sz val="10"/>
        <color theme="1"/>
        <rFont val="Arial Unicode MS"/>
        <family val="2"/>
      </rPr>
      <t xml:space="preserve">D4O3 </t>
    </r>
    <r>
      <rPr>
        <sz val="10"/>
        <color theme="1"/>
        <rFont val="Arial Unicode MS"/>
        <family val="2"/>
      </rPr>
      <t xml:space="preserve">Consolidación y publicación del cronograma de eventos programados por la Administración Municipal /  Revisión y corrección de estilo de los comunicados de prensa. </t>
    </r>
  </si>
  <si>
    <r>
      <rPr>
        <b/>
        <sz val="10"/>
        <color theme="1"/>
        <rFont val="Arial Unicode MS"/>
        <family val="2"/>
      </rPr>
      <t>EFICACIA:</t>
    </r>
    <r>
      <rPr>
        <sz val="10"/>
        <color theme="1"/>
        <rFont val="Arial Unicode MS"/>
        <family val="2"/>
      </rPr>
      <t xml:space="preserve"> Índice de cumplimiento = (actividades programadas)</t>
    </r>
  </si>
  <si>
    <r>
      <rPr>
        <b/>
        <sz val="10"/>
        <color theme="1"/>
        <rFont val="Arial Unicode MS"/>
        <family val="2"/>
      </rPr>
      <t>D4O6</t>
    </r>
    <r>
      <rPr>
        <sz val="10"/>
        <color theme="1"/>
        <rFont val="Arial Unicode MS"/>
        <family val="2"/>
      </rPr>
      <t xml:space="preserve"> Seguimiento y aprobación de contenidos de acuerdo con los formatos y manuales establecidos / Actualización del blog de monitoreo focalizado – Rutinas de trabajo / Actualización del calendario en el correo institucional de la Dirección de Relaciones Públicas y Comunicaciones. </t>
    </r>
  </si>
  <si>
    <r>
      <rPr>
        <b/>
        <sz val="10"/>
        <color theme="1"/>
        <rFont val="Arial Unicode MS"/>
        <family val="2"/>
      </rPr>
      <t xml:space="preserve">GESTIÓN DE LA INFORMACIÓN Y LA COMUNICACIÓN: </t>
    </r>
    <r>
      <rPr>
        <sz val="10"/>
        <color theme="1"/>
        <rFont val="Arial Unicode MS"/>
        <family val="2"/>
      </rPr>
      <t>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los procesos de la administración.</t>
    </r>
  </si>
  <si>
    <t>Versión: 03</t>
  </si>
  <si>
    <t>Fecha: 2018/12/05</t>
  </si>
  <si>
    <t>Pagina: 1 de 1</t>
  </si>
  <si>
    <t>Codigo: FOR-13-PRO-GIC-03</t>
  </si>
  <si>
    <t>Bajo</t>
  </si>
  <si>
    <t xml:space="preserve"> La direcion de Informatica debe   garantizar  la socializacion bimensual     de la oferta de convocatorias  a traves de los puntos Vive Digital , verificando las actividades de promocion  dirigido a   sectores Educativos, cluster TIC  y demas  actores  del sector  Cienca, Tecnologia e Innovacion.   En caso  que no haya respuesta por parte de la poblacion objetivo se analizaran las causas y se replantearan la estrategia  o los terminos de la convocatoria.  </t>
  </si>
  <si>
    <t xml:space="preserve"> las evidencias reposan en las redes sociales de los diferentes puntos vivelab y   correo electronico  ( PVD@ibague.gov.co ).</t>
  </si>
  <si>
    <t>Direcion   de nformatica</t>
  </si>
  <si>
    <t xml:space="preserve">EFICACIA: Índice de Cumplimiento= (Actividades ejecutadas /Actividades programadas)*100.                                                                                                                                                                                                                                        </t>
  </si>
  <si>
    <t>La  dirección de Informática realizará un evento semestral para promover la estructuración de proyectos de ciencia, tecnología e innovación, tanto a sectores externos como a nivel interno,  teniendo en cuenta que hay personal de planta capacitado en formulación de proyectos de TIC.  Para verificar que los prototipos de los proyectos se culminen y se radiquen,se hará seguimiento, de tal forma que  de no haberse logrado el objetivo, se dará el acompañamiento hasta lograr la radicación en el banco de proyectos.</t>
  </si>
  <si>
    <t xml:space="preserve"> La evidencia reposa en el banco de proyecto, plataforma altablero.</t>
  </si>
  <si>
    <t>La Dirección de Informática semestralmente, realizará socializacion de la politica publica de ciencia, tecnologia e innovacion a las comunidades Academia, Gremios economicos, con el propósito de lograr mayor gestión de proyectos de CT&amp;I, mediante eventos con sectores de interés. En caso que la convocatoria no sea efectiva, se convocará nuevamente o se replanteará la estrategia de socialización.</t>
  </si>
  <si>
    <t xml:space="preserve"> La evidencia reposa en PISAMI Gestión Documental.</t>
  </si>
  <si>
    <t>La Dirección de informática anualmente,  dentro del plazo establecido por la Dirección de Presupuesto, con el propósito de formular el anteproyecto de presupuesto,   verifica las metas de ciencia y tecnología del plan de Desarrollo pendientes de ejecución y establece el valor del presupuesto necesario. En caso que el presupuesto asignado no sea suficiente, se presenta  una solicitud a la Secretaria Administrativa para que se gestione la incorporación o traslado de recursos.</t>
  </si>
  <si>
    <t xml:space="preserve"> Las evidencias reposan en el PISAMI </t>
  </si>
  <si>
    <t>La Dirección de informática anualmente,  dentro del plazo establecido por la Dirección de Presupuesto, con el propósito de formular el anteproyecto de presupuesto,    establece el valor del presupuesto necesario para la operación de los PVD. En caso que el presupuesto asignado no sea suficiente, se presenta  una solicitud a la Secretaria Administrativa para que se gestione la incorporación o traslado de recursos.</t>
  </si>
  <si>
    <t xml:space="preserve">EFICIENCIA: Índice de Cumplimiento= (Presupuesto Asignado/ Plan de compras o necesidades)*100.                                                                                                                                                                                                                                        </t>
  </si>
  <si>
    <t>La Dirección de informática anualmente,  dentro del plazo establecido por la Dirección de Presupuesto, con el propósito de formular el anteproyecto de presupuesto,    establecer partidas para la renovacion de la plataforma tecnologia de los PVD . En caso que el presupuesto asignado no sea suficiente, se presenta  una solicitud a la Secretaria Administrativa para que se gestione la incorporación o traslado de recursos.</t>
  </si>
  <si>
    <t>Direcion   de informatica</t>
  </si>
  <si>
    <t>Convocatoria sin participacion de actores TIC</t>
  </si>
  <si>
    <t>Desistenteres de la comunidad en  convocatorias focalizadas en temas Ciencia tecnologia e innovacion</t>
  </si>
  <si>
    <t xml:space="preserve">Resago    en los avances de  Ciencia , Tecnologia en inovacion </t>
  </si>
  <si>
    <t>Poca gestion   en la estructuracion y   presentacion  de proyectos  de Ciencia Tencologiga e innovacion que impacten la ciudad</t>
  </si>
  <si>
    <t xml:space="preserve">Falta de una politica   rectora que genere  la integracion de la  Academia, Gremios Economicos   y estado   en temas de apropiacion en  Ciencia, Tecnologia en Innovacion </t>
  </si>
  <si>
    <t>Deficiente asignacion de recursos destinados a la ciencia tecnologia e innovacion.</t>
  </si>
  <si>
    <t xml:space="preserve">Indisponibilidad de servicios de de conectividad y formacion virtual </t>
  </si>
  <si>
    <t>Recursos economicos insuficientes para el sostenimiento  sostenimientos PVD y zonas WIFI</t>
  </si>
  <si>
    <t>desactualziacion  plataforma tecnologica PVD  (Tradicionales,  Plus y Vivelab)</t>
  </si>
  <si>
    <t>GESTIÓN DE INNOVACIÓN Y TIC
Contribuir al uso y apropiación de las tic por parte de los habitantes del municipio de ibagué, mediante la ejecución de proyectos de innovación y tecnología, que promuevan el desarrollo de soluciones a problemáticas de ciudad, de conformidad con las metas del  Plan de Desarrollo</t>
  </si>
  <si>
    <t>R75</t>
  </si>
  <si>
    <t>R76</t>
  </si>
  <si>
    <t>R77</t>
  </si>
  <si>
    <t>R78</t>
  </si>
  <si>
    <t>R79</t>
  </si>
  <si>
    <t>R80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</si>
</sst>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b/>
      <sz val="11"/>
      <color theme="1"/>
      <name val="Calibri"/>
      <family val="2"/>
      <scheme val="minor"/>
    </font>
    <font>
      <b/>
      <sz val="10"/>
      <color indexed="8"/>
      <name val="Arial"/>
      <family val="2"/>
    </font>
    <font>
      <sz val="10"/>
      <color theme="1"/>
      <name val="Arial"/>
      <family val="2"/>
    </font>
    <font>
      <sz val="10"/>
      <color theme="1"/>
      <name val="Calibri"/>
      <family val="2"/>
      <scheme val="minor"/>
    </font>
    <font>
      <b/>
      <sz val="10"/>
      <color theme="1"/>
      <name val="Arial"/>
      <family val="2"/>
    </font>
    <font>
      <sz val="9"/>
      <color indexed="81"/>
      <name val="Tahoma"/>
      <family val="2"/>
    </font>
    <font>
      <b/>
      <u/>
      <sz val="10"/>
      <color theme="1"/>
      <name val="Arial"/>
      <family val="2"/>
    </font>
    <font>
      <sz val="10"/>
      <color theme="1"/>
      <name val="Arial Unicode MS"/>
      <family val="2"/>
    </font>
    <font>
      <b/>
      <sz val="10"/>
      <color theme="1"/>
      <name val="Arial Unicode MS"/>
      <family val="2"/>
    </font>
    <font>
      <sz val="10"/>
      <name val="Arial Unicode MS"/>
      <family val="2"/>
    </font>
    <font>
      <b/>
      <u/>
      <sz val="10"/>
      <name val="Arial Unicode MS"/>
      <family val="2"/>
    </font>
    <font>
      <b/>
      <u/>
      <sz val="10"/>
      <color theme="1"/>
      <name val="Arial Unicode MS"/>
      <family val="2"/>
    </font>
    <font>
      <b/>
      <sz val="10"/>
      <name val="Arial Unicode MS"/>
      <family val="2"/>
    </font>
    <font>
      <b/>
      <sz val="10"/>
      <color indexed="8"/>
      <name val="Arial Unicode MS"/>
      <family val="2"/>
    </font>
    <font>
      <sz val="11"/>
      <color theme="1"/>
      <name val="Calibri"/>
      <family val="2"/>
      <scheme val="minor"/>
    </font>
    <font>
      <sz val="11"/>
      <color theme="0"/>
      <name val="Calibri"/>
      <family val="2"/>
      <scheme val="minor"/>
    </font>
    <font>
      <b/>
      <sz val="9"/>
      <color theme="1"/>
      <name val="Calibri"/>
      <family val="2"/>
      <scheme val="minor"/>
    </font>
    <font>
      <b/>
      <sz val="9"/>
      <color rgb="FFFFFFFF"/>
      <name val="Calibri"/>
      <family val="2"/>
      <scheme val="minor"/>
    </font>
    <font>
      <sz val="10"/>
      <color theme="0"/>
      <name val="Arial Unicode MS"/>
      <family val="2"/>
    </font>
    <font>
      <sz val="10"/>
      <color theme="0"/>
      <name val="Arial"/>
      <family val="2"/>
    </font>
    <font>
      <b/>
      <sz val="10"/>
      <name val="Arial"/>
      <family val="2"/>
    </font>
    <font>
      <b/>
      <sz val="16"/>
      <color rgb="FF000000"/>
      <name val="Calibri"/>
      <family val="2"/>
    </font>
    <font>
      <b/>
      <sz val="8"/>
      <name val="Arial"/>
      <family val="2"/>
    </font>
    <font>
      <b/>
      <sz val="9"/>
      <name val="Arial"/>
      <family val="2"/>
    </font>
    <font>
      <b/>
      <sz val="9"/>
      <color rgb="FF000000"/>
      <name val="Calibri"/>
      <family val="2"/>
    </font>
    <font>
      <b/>
      <sz val="8"/>
      <color theme="1"/>
      <name val="Calibri"/>
      <family val="2"/>
      <scheme val="minor"/>
    </font>
    <font>
      <b/>
      <sz val="9"/>
      <color theme="0"/>
      <name val="Arial"/>
      <family val="2"/>
    </font>
  </fonts>
  <fills count="14">
    <fill>
      <patternFill patternType="none"/>
    </fill>
    <fill>
      <patternFill patternType="gray125"/>
    </fill>
    <fill>
      <patternFill patternType="solid">
        <fgColor theme="0"/>
        <bgColor indexed="64"/>
      </patternFill>
    </fill>
    <fill>
      <patternFill patternType="solid">
        <fgColor rgb="FFA50021"/>
        <bgColor indexed="64"/>
      </patternFill>
    </fill>
    <fill>
      <patternFill patternType="solid">
        <fgColor rgb="FFC45911"/>
        <bgColor indexed="64"/>
      </patternFill>
    </fill>
    <fill>
      <patternFill patternType="solid">
        <fgColor rgb="FFFFD966"/>
        <bgColor indexed="64"/>
      </patternFill>
    </fill>
    <fill>
      <patternFill patternType="solid">
        <fgColor rgb="FF53813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rgb="FFFFC000"/>
        <bgColor indexed="64"/>
      </patternFill>
    </fill>
    <fill>
      <patternFill patternType="solid">
        <fgColor rgb="FFFFCC00"/>
        <bgColor indexed="64"/>
      </patternFill>
    </fill>
    <fill>
      <patternFill patternType="solid">
        <fgColor rgb="FFC00000"/>
        <bgColor indexed="64"/>
      </patternFill>
    </fill>
    <fill>
      <patternFill patternType="solid">
        <fgColor rgb="FF336600"/>
        <bgColor indexed="64"/>
      </patternFill>
    </fill>
  </fills>
  <borders count="2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5" fillId="0" borderId="0"/>
  </cellStyleXfs>
  <cellXfs count="139">
    <xf numFmtId="0" fontId="0" fillId="0" borderId="0" xfId="0"/>
    <xf numFmtId="0" fontId="8" fillId="0" borderId="5" xfId="0" applyFont="1" applyFill="1" applyBorder="1" applyAlignment="1">
      <alignment horizontal="center" vertical="center" wrapText="1"/>
    </xf>
    <xf numFmtId="0" fontId="10" fillId="0" borderId="5" xfId="0" applyFont="1" applyBorder="1" applyAlignment="1">
      <alignment horizontal="center" vertical="center" textRotation="90"/>
    </xf>
    <xf numFmtId="0" fontId="8" fillId="0" borderId="5" xfId="0" applyFont="1" applyBorder="1" applyAlignment="1">
      <alignment horizontal="center" vertical="center"/>
    </xf>
    <xf numFmtId="0" fontId="9" fillId="0" borderId="5" xfId="0" applyFont="1" applyBorder="1" applyAlignment="1">
      <alignment horizontal="center" vertical="center" wrapText="1"/>
    </xf>
    <xf numFmtId="0" fontId="8" fillId="0" borderId="5" xfId="0" applyFont="1" applyBorder="1" applyAlignment="1">
      <alignment horizontal="center" vertical="center" wrapText="1"/>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10"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8" fillId="0" borderId="5" xfId="0" applyFont="1" applyBorder="1" applyAlignment="1">
      <alignment horizontal="center" vertical="center" wrapText="1" shrinkToFit="1"/>
    </xf>
    <xf numFmtId="0" fontId="8" fillId="2" borderId="5" xfId="0" applyFont="1" applyFill="1" applyBorder="1" applyAlignment="1">
      <alignment horizontal="center" vertical="center" wrapText="1"/>
    </xf>
    <xf numFmtId="0" fontId="17" fillId="7" borderId="5"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8" borderId="5" xfId="0" applyFont="1" applyFill="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0" fillId="8" borderId="0" xfId="0" applyFill="1" applyAlignment="1">
      <alignment horizontal="center" vertical="center"/>
    </xf>
    <xf numFmtId="0" fontId="1" fillId="0" borderId="0" xfId="0" applyFont="1" applyAlignment="1">
      <alignment horizontal="center" vertical="center"/>
    </xf>
    <xf numFmtId="0" fontId="19" fillId="9" borderId="5" xfId="0" applyFont="1" applyFill="1" applyBorder="1" applyAlignment="1">
      <alignment horizontal="center" vertical="center"/>
    </xf>
    <xf numFmtId="0" fontId="19" fillId="0" borderId="5" xfId="0" applyFont="1" applyBorder="1" applyAlignment="1">
      <alignment horizontal="center" vertical="center"/>
    </xf>
    <xf numFmtId="0" fontId="16" fillId="0" borderId="0" xfId="0" applyFont="1" applyAlignment="1">
      <alignment horizontal="center" vertical="center"/>
    </xf>
    <xf numFmtId="0" fontId="21" fillId="8" borderId="5" xfId="0" applyFont="1" applyFill="1" applyBorder="1" applyAlignment="1">
      <alignment horizontal="center" vertical="center" wrapText="1"/>
    </xf>
    <xf numFmtId="0" fontId="19" fillId="12" borderId="5" xfId="0" applyFont="1" applyFill="1" applyBorder="1" applyAlignment="1">
      <alignment horizontal="center" vertical="center"/>
    </xf>
    <xf numFmtId="0" fontId="19" fillId="2" borderId="5" xfId="0" applyFont="1" applyFill="1" applyBorder="1" applyAlignment="1">
      <alignment horizontal="center" vertical="center"/>
    </xf>
    <xf numFmtId="0" fontId="18" fillId="3" borderId="5"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0" fillId="0" borderId="5" xfId="0" applyBorder="1"/>
    <xf numFmtId="0" fontId="15" fillId="0" borderId="0" xfId="1"/>
    <xf numFmtId="0" fontId="1" fillId="0" borderId="0" xfId="1" applyFont="1"/>
    <xf numFmtId="0" fontId="23" fillId="9" borderId="22" xfId="0" applyFont="1" applyFill="1" applyBorder="1" applyAlignment="1">
      <alignment horizontal="center" vertical="center" wrapText="1"/>
    </xf>
    <xf numFmtId="0" fontId="25" fillId="0" borderId="19" xfId="1" applyFont="1" applyBorder="1" applyAlignment="1">
      <alignment horizontal="center" vertical="center" wrapText="1"/>
    </xf>
    <xf numFmtId="0" fontId="24" fillId="9" borderId="22" xfId="0" applyFont="1" applyFill="1" applyBorder="1" applyAlignment="1">
      <alignment horizontal="center" vertical="center" wrapText="1"/>
    </xf>
    <xf numFmtId="0" fontId="25" fillId="0" borderId="19" xfId="1" applyFont="1" applyBorder="1" applyAlignment="1">
      <alignment vertical="center" wrapText="1"/>
    </xf>
    <xf numFmtId="0" fontId="25" fillId="0" borderId="20" xfId="1" applyFont="1" applyBorder="1" applyAlignment="1">
      <alignment horizontal="center" vertical="center" wrapText="1"/>
    </xf>
    <xf numFmtId="0" fontId="24" fillId="10" borderId="18" xfId="0" applyFont="1" applyFill="1" applyBorder="1" applyAlignment="1">
      <alignment horizontal="center" vertical="center" wrapText="1"/>
    </xf>
    <xf numFmtId="0" fontId="24" fillId="10" borderId="22" xfId="0" applyFont="1" applyFill="1" applyBorder="1" applyAlignment="1">
      <alignment horizontal="center" vertical="center" wrapText="1"/>
    </xf>
    <xf numFmtId="0" fontId="24" fillId="13" borderId="18"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7" fillId="12" borderId="22" xfId="0" applyFont="1" applyFill="1" applyBorder="1" applyAlignment="1">
      <alignment horizontal="center" vertical="center" wrapText="1"/>
    </xf>
    <xf numFmtId="0" fontId="16" fillId="2" borderId="0" xfId="0" applyFont="1" applyFill="1" applyAlignment="1">
      <alignment horizontal="center" vertical="center"/>
    </xf>
    <xf numFmtId="0" fontId="20" fillId="2" borderId="0" xfId="0" applyFont="1" applyFill="1" applyBorder="1" applyAlignment="1">
      <alignment horizontal="center" vertical="center"/>
    </xf>
    <xf numFmtId="0" fontId="20" fillId="0" borderId="0"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5" fillId="8" borderId="4" xfId="0" applyFont="1" applyFill="1" applyBorder="1" applyAlignment="1">
      <alignment horizontal="center" vertical="center"/>
    </xf>
    <xf numFmtId="0" fontId="0" fillId="0" borderId="5" xfId="0" applyBorder="1" applyAlignment="1">
      <alignment horizontal="center" vertical="center"/>
    </xf>
    <xf numFmtId="0" fontId="8" fillId="0" borderId="5" xfId="0" applyFont="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14" xfId="0" applyFont="1" applyBorder="1" applyAlignment="1">
      <alignment horizontal="left" vertical="center" wrapText="1"/>
    </xf>
    <xf numFmtId="0" fontId="8" fillId="0" borderId="12" xfId="0" applyFont="1" applyBorder="1" applyAlignment="1">
      <alignment vertical="center" wrapText="1"/>
    </xf>
    <xf numFmtId="0" fontId="8" fillId="0" borderId="5" xfId="0" applyFont="1" applyBorder="1" applyAlignment="1">
      <alignment horizontal="center" vertical="center" wrapText="1"/>
    </xf>
    <xf numFmtId="0" fontId="8" fillId="0" borderId="5" xfId="0" applyFont="1" applyBorder="1" applyAlignment="1">
      <alignment horizontal="center" vertical="center"/>
    </xf>
    <xf numFmtId="0" fontId="19" fillId="13" borderId="5"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xf>
    <xf numFmtId="0" fontId="8" fillId="0" borderId="1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Border="1" applyAlignment="1">
      <alignment horizontal="center" vertical="center" wrapText="1"/>
    </xf>
    <xf numFmtId="0" fontId="8" fillId="9" borderId="5" xfId="0" applyFont="1" applyFill="1" applyBorder="1" applyAlignment="1">
      <alignment horizontal="center" vertical="center"/>
    </xf>
    <xf numFmtId="0" fontId="8" fillId="9" borderId="5" xfId="0" applyFont="1" applyFill="1" applyBorder="1" applyAlignment="1">
      <alignment horizontal="center" vertical="center" wrapText="1"/>
    </xf>
    <xf numFmtId="0" fontId="8" fillId="12" borderId="5" xfId="0" applyFont="1" applyFill="1" applyBorder="1" applyAlignment="1">
      <alignment horizontal="center" vertical="center"/>
    </xf>
    <xf numFmtId="0" fontId="8" fillId="0" borderId="5" xfId="0" applyFont="1" applyBorder="1" applyAlignment="1">
      <alignment horizontal="center" vertical="center" wrapText="1"/>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8" fillId="0" borderId="12" xfId="0" applyFont="1" applyBorder="1" applyAlignment="1">
      <alignment horizontal="center" vertical="center"/>
    </xf>
    <xf numFmtId="0" fontId="2" fillId="0" borderId="24"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5" xfId="0" applyFont="1" applyBorder="1" applyAlignment="1">
      <alignment horizontal="center" vertical="center" wrapText="1"/>
    </xf>
    <xf numFmtId="0" fontId="10" fillId="0" borderId="5" xfId="0" applyFont="1" applyBorder="1" applyAlignment="1">
      <alignment horizontal="center" vertical="center"/>
    </xf>
    <xf numFmtId="0" fontId="10" fillId="0" borderId="5" xfId="0" applyFont="1" applyFill="1" applyBorder="1" applyAlignment="1">
      <alignment horizontal="center" vertical="center"/>
    </xf>
    <xf numFmtId="0" fontId="19" fillId="11" borderId="5" xfId="0" applyFont="1" applyFill="1" applyBorder="1" applyAlignment="1">
      <alignment horizontal="center" vertical="center"/>
    </xf>
    <xf numFmtId="0" fontId="19" fillId="9" borderId="5" xfId="0" applyFont="1" applyFill="1" applyBorder="1" applyAlignment="1">
      <alignment horizontal="center" vertical="center"/>
    </xf>
    <xf numFmtId="0" fontId="19" fillId="12" borderId="14" xfId="0" applyFont="1" applyFill="1" applyBorder="1" applyAlignment="1">
      <alignment horizontal="center" vertical="center"/>
    </xf>
    <xf numFmtId="0" fontId="19" fillId="12" borderId="13" xfId="0" applyFont="1" applyFill="1" applyBorder="1" applyAlignment="1">
      <alignment horizontal="center" vertical="center"/>
    </xf>
    <xf numFmtId="0" fontId="19" fillId="12" borderId="12" xfId="0" applyFont="1" applyFill="1" applyBorder="1" applyAlignment="1">
      <alignment horizontal="center" vertical="center"/>
    </xf>
    <xf numFmtId="0" fontId="19" fillId="12" borderId="5" xfId="0" applyFont="1" applyFill="1" applyBorder="1" applyAlignment="1">
      <alignment horizontal="center" vertical="center"/>
    </xf>
    <xf numFmtId="0" fontId="19" fillId="9" borderId="5" xfId="0" applyFont="1" applyFill="1" applyBorder="1" applyAlignment="1">
      <alignment horizontal="center" vertical="center" wrapText="1"/>
    </xf>
    <xf numFmtId="0" fontId="19" fillId="12" borderId="5"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19" fillId="13" borderId="5"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1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5" xfId="0" applyFont="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center" vertical="center"/>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8" fillId="0" borderId="5" xfId="0" applyFont="1" applyBorder="1" applyAlignment="1">
      <alignment horizontal="center" vertical="center" wrapText="1" shrinkToFit="1"/>
    </xf>
    <xf numFmtId="0" fontId="14" fillId="2" borderId="5" xfId="0" applyFont="1" applyFill="1" applyBorder="1" applyAlignment="1">
      <alignment horizontal="center" vertical="center" wrapText="1"/>
    </xf>
    <xf numFmtId="0" fontId="8" fillId="2" borderId="5"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22" fillId="0" borderId="16" xfId="1" applyFont="1" applyBorder="1" applyAlignment="1">
      <alignment horizontal="center" vertical="center" wrapText="1"/>
    </xf>
    <xf numFmtId="0" fontId="22" fillId="0" borderId="17" xfId="1" applyFont="1" applyBorder="1" applyAlignment="1">
      <alignment horizontal="center" vertical="center" wrapText="1"/>
    </xf>
    <xf numFmtId="0" fontId="22" fillId="0" borderId="18" xfId="1" applyFont="1" applyBorder="1" applyAlignment="1">
      <alignment horizontal="center" vertical="center" wrapText="1"/>
    </xf>
    <xf numFmtId="0" fontId="26" fillId="0" borderId="21" xfId="1" applyFont="1" applyBorder="1" applyAlignment="1">
      <alignment vertical="center" textRotation="255" wrapText="1"/>
    </xf>
    <xf numFmtId="0" fontId="26" fillId="0" borderId="21" xfId="1" applyFont="1" applyBorder="1" applyAlignment="1">
      <alignment vertical="center" wrapText="1"/>
    </xf>
    <xf numFmtId="0" fontId="17" fillId="7" borderId="5" xfId="0" applyFont="1" applyFill="1" applyBorder="1" applyAlignment="1">
      <alignment horizontal="center" vertical="center" wrapText="1"/>
    </xf>
    <xf numFmtId="0" fontId="3" fillId="0" borderId="5" xfId="0" applyFont="1" applyBorder="1" applyAlignment="1">
      <alignment vertical="center"/>
    </xf>
    <xf numFmtId="0" fontId="3" fillId="0" borderId="5" xfId="0" applyFont="1" applyBorder="1" applyAlignment="1">
      <alignment wrapText="1"/>
    </xf>
    <xf numFmtId="0" fontId="3" fillId="0" borderId="6" xfId="0" applyFont="1" applyBorder="1" applyAlignment="1">
      <alignment wrapText="1"/>
    </xf>
    <xf numFmtId="0" fontId="1" fillId="0" borderId="0" xfId="0" applyFont="1" applyAlignment="1">
      <alignment vertical="center" wrapText="1"/>
    </xf>
    <xf numFmtId="0" fontId="1" fillId="0" borderId="4" xfId="0" applyFont="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center" vertical="center" wrapText="1"/>
    </xf>
    <xf numFmtId="0" fontId="3" fillId="0" borderId="5" xfId="0" applyFont="1" applyBorder="1" applyAlignment="1">
      <alignment horizontal="center" wrapText="1"/>
    </xf>
    <xf numFmtId="0" fontId="3" fillId="0" borderId="6" xfId="0" applyFont="1" applyBorder="1" applyAlignment="1">
      <alignment horizontal="center" wrapText="1"/>
    </xf>
    <xf numFmtId="0" fontId="1" fillId="0" borderId="26" xfId="0" applyFont="1" applyBorder="1" applyAlignment="1">
      <alignment vertical="center" wrapText="1"/>
    </xf>
    <xf numFmtId="0" fontId="0" fillId="0" borderId="27" xfId="0" applyBorder="1" applyAlignment="1">
      <alignment horizontal="center" vertical="center" wrapText="1"/>
    </xf>
    <xf numFmtId="0" fontId="0" fillId="0" borderId="27" xfId="0" applyBorder="1" applyAlignment="1">
      <alignment horizontal="center" vertical="center"/>
    </xf>
    <xf numFmtId="0" fontId="3" fillId="0" borderId="27" xfId="0" applyFont="1" applyBorder="1" applyAlignment="1">
      <alignment horizontal="center" vertical="center"/>
    </xf>
    <xf numFmtId="0" fontId="19" fillId="11" borderId="27" xfId="0" applyFont="1" applyFill="1" applyBorder="1" applyAlignment="1">
      <alignment horizontal="center" vertical="center"/>
    </xf>
    <xf numFmtId="0" fontId="3" fillId="0" borderId="27" xfId="0" applyFont="1" applyBorder="1" applyAlignment="1">
      <alignment horizontal="center" wrapText="1"/>
    </xf>
    <xf numFmtId="0" fontId="3" fillId="0" borderId="28" xfId="0" applyFont="1" applyBorder="1" applyAlignment="1">
      <alignment horizontal="center" wrapText="1"/>
    </xf>
  </cellXfs>
  <cellStyles count="2">
    <cellStyle name="Normal" xfId="0" builtinId="0"/>
    <cellStyle name="Normal 3 3" xfId="1"/>
  </cellStyles>
  <dxfs count="0"/>
  <tableStyles count="0" defaultTableStyle="TableStyleMedium2" defaultPivotStyle="PivotStyleLight16"/>
  <colors>
    <mruColors>
      <color rgb="FFFFCC00"/>
      <color rgb="FF33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calcChain" Target="calcChain.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theme" Target="theme/theme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s-CO" b="1">
                <a:solidFill>
                  <a:sysClr val="windowText" lastClr="000000"/>
                </a:solidFill>
              </a:rPr>
              <a:t>Tipo</a:t>
            </a:r>
            <a:r>
              <a:rPr lang="es-CO" b="1" baseline="0">
                <a:solidFill>
                  <a:sysClr val="windowText" lastClr="000000"/>
                </a:solidFill>
              </a:rPr>
              <a:t> de riesgos identificados</a:t>
            </a:r>
            <a:endParaRPr lang="es-CO" b="1">
              <a:solidFill>
                <a:sysClr val="windowText" lastClr="000000"/>
              </a:solidFill>
            </a:endParaRP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0620-415E-AF7A-B34FF8AF584C}"/>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620-415E-AF7A-B34FF8AF584C}"/>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Gráficos!$A$2:$B$2</c:f>
              <c:strCache>
                <c:ptCount val="2"/>
                <c:pt idx="0">
                  <c:v>GESTIÓN</c:v>
                </c:pt>
                <c:pt idx="1">
                  <c:v>CORRUPCIÓN</c:v>
                </c:pt>
              </c:strCache>
            </c:strRef>
          </c:cat>
          <c:val>
            <c:numRef>
              <c:f>Gráficos!$A$3:$B$3</c:f>
              <c:numCache>
                <c:formatCode>General</c:formatCode>
                <c:ptCount val="2"/>
                <c:pt idx="0">
                  <c:v>41</c:v>
                </c:pt>
                <c:pt idx="1">
                  <c:v>26</c:v>
                </c:pt>
              </c:numCache>
            </c:numRef>
          </c:val>
          <c:extLst>
            <c:ext xmlns:c16="http://schemas.microsoft.com/office/drawing/2014/chart" uri="{C3380CC4-5D6E-409C-BE32-E72D297353CC}">
              <c16:uniqueId val="{00000004-0620-415E-AF7A-B34FF8AF584C}"/>
            </c:ext>
          </c:extLst>
        </c:ser>
        <c:dLbls>
          <c:showLegendKey val="0"/>
          <c:showVal val="0"/>
          <c:showCatName val="1"/>
          <c:showSerName val="0"/>
          <c:showPercent val="1"/>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spc="0" baseline="0">
                <a:solidFill>
                  <a:sysClr val="windowText" lastClr="000000"/>
                </a:solidFill>
                <a:latin typeface="+mn-lt"/>
                <a:ea typeface="+mn-ea"/>
                <a:cs typeface="+mn-cs"/>
              </a:defRPr>
            </a:pPr>
            <a:r>
              <a:rPr lang="es-CO" sz="1600" b="1" u="none">
                <a:solidFill>
                  <a:sysClr val="windowText" lastClr="000000"/>
                </a:solidFill>
              </a:rPr>
              <a:t>Distribución </a:t>
            </a:r>
            <a:r>
              <a:rPr lang="es-CO" sz="1600" b="1" i="0" u="none" baseline="0">
                <a:effectLst/>
              </a:rPr>
              <a:t>según Nivel de Riesgo</a:t>
            </a:r>
            <a:endParaRPr lang="es-CO" sz="1600" u="none">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spc="0" baseline="0">
                <a:solidFill>
                  <a:sysClr val="windowText" lastClr="000000"/>
                </a:solidFill>
                <a:latin typeface="+mn-lt"/>
                <a:ea typeface="+mn-ea"/>
                <a:cs typeface="+mn-cs"/>
              </a:defRPr>
            </a:pPr>
            <a:r>
              <a:rPr lang="es-CO" sz="1600" b="1" u="none">
                <a:solidFill>
                  <a:sysClr val="windowText" lastClr="000000"/>
                </a:solidFill>
              </a:rPr>
              <a:t> Riesgos INHERENTES</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3055555555555558E-2"/>
          <c:y val="0.37028324584426947"/>
          <c:w val="0.81388888888888888"/>
          <c:h val="0.59822980460775732"/>
        </c:manualLayout>
      </c:layout>
      <c:pie3DChart>
        <c:varyColors val="1"/>
        <c:ser>
          <c:idx val="0"/>
          <c:order val="0"/>
          <c:dPt>
            <c:idx val="0"/>
            <c:bubble3D val="0"/>
            <c:spPr>
              <a:solidFill>
                <a:srgbClr val="C0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AA91-48D8-BD1A-50E46F743C07}"/>
              </c:ext>
            </c:extLst>
          </c:dPt>
          <c:dPt>
            <c:idx val="1"/>
            <c:bubble3D val="0"/>
            <c:spPr>
              <a:solidFill>
                <a:schemeClr val="accent6">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AA91-48D8-BD1A-50E46F743C07}"/>
              </c:ext>
            </c:extLst>
          </c:dPt>
          <c:dPt>
            <c:idx val="2"/>
            <c:bubble3D val="0"/>
            <c:spPr>
              <a:solidFill>
                <a:srgbClr val="FFC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AA91-48D8-BD1A-50E46F743C07}"/>
              </c:ext>
            </c:extLst>
          </c:dPt>
          <c:dPt>
            <c:idx val="3"/>
            <c:bubble3D val="0"/>
            <c:spPr>
              <a:solidFill>
                <a:srgbClr val="336600"/>
              </a:solidFill>
              <a:ln w="25400">
                <a:solidFill>
                  <a:schemeClr val="lt1"/>
                </a:solidFill>
              </a:ln>
              <a:effectLst/>
              <a:sp3d contourW="25400">
                <a:contourClr>
                  <a:schemeClr val="lt1"/>
                </a:contourClr>
              </a:sp3d>
            </c:spPr>
            <c:extLst>
              <c:ext xmlns:c16="http://schemas.microsoft.com/office/drawing/2014/chart" uri="{C3380CC4-5D6E-409C-BE32-E72D297353CC}">
                <c16:uniqueId val="{00000007-AA91-48D8-BD1A-50E46F743C07}"/>
              </c:ext>
            </c:extLst>
          </c:dPt>
          <c:dLbls>
            <c:dLbl>
              <c:idx val="0"/>
              <c:layout>
                <c:manualLayout>
                  <c:x val="5.833333333333323E-2"/>
                  <c:y val="2.314814814814814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A91-48D8-BD1A-50E46F743C07}"/>
                </c:ext>
              </c:extLst>
            </c:dLbl>
            <c:dLbl>
              <c:idx val="1"/>
              <c:layout>
                <c:manualLayout>
                  <c:x val="-8.2974130807368138E-2"/>
                  <c:y val="-0.1412600564768717"/>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225701"/>
                        <a:gd name="adj2" fmla="val -4791"/>
                      </a:avLst>
                    </a:prstGeom>
                  </c15:spPr>
                  <c15:layout>
                    <c:manualLayout>
                      <c:w val="9.95282152230971E-2"/>
                      <c:h val="0.17228638086905801"/>
                    </c:manualLayout>
                  </c15:layout>
                </c:ext>
                <c:ext xmlns:c16="http://schemas.microsoft.com/office/drawing/2014/chart" uri="{C3380CC4-5D6E-409C-BE32-E72D297353CC}">
                  <c16:uniqueId val="{00000003-AA91-48D8-BD1A-50E46F743C07}"/>
                </c:ext>
              </c:extLst>
            </c:dLbl>
            <c:dLbl>
              <c:idx val="2"/>
              <c:layout>
                <c:manualLayout>
                  <c:x val="-6.6666666666666693E-2"/>
                  <c:y val="1.388888888888888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91-48D8-BD1A-50E46F743C07}"/>
                </c:ext>
              </c:extLst>
            </c:dLbl>
            <c:dLbl>
              <c:idx val="3"/>
              <c:layout>
                <c:manualLayout>
                  <c:x val="0"/>
                  <c:y val="-2.777777777777777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A91-48D8-BD1A-50E46F743C07}"/>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Gráficos!$C$2:$F$2</c:f>
              <c:strCache>
                <c:ptCount val="4"/>
                <c:pt idx="0">
                  <c:v>EXTREMA</c:v>
                </c:pt>
                <c:pt idx="1">
                  <c:v>ALTA</c:v>
                </c:pt>
                <c:pt idx="2">
                  <c:v>MODERADA</c:v>
                </c:pt>
                <c:pt idx="3">
                  <c:v>BAJA</c:v>
                </c:pt>
              </c:strCache>
            </c:strRef>
          </c:cat>
          <c:val>
            <c:numRef>
              <c:f>Gráficos!$C$3:$F$3</c:f>
              <c:numCache>
                <c:formatCode>General</c:formatCode>
                <c:ptCount val="4"/>
                <c:pt idx="0">
                  <c:v>29</c:v>
                </c:pt>
                <c:pt idx="1">
                  <c:v>31</c:v>
                </c:pt>
                <c:pt idx="2">
                  <c:v>6</c:v>
                </c:pt>
                <c:pt idx="3">
                  <c:v>1</c:v>
                </c:pt>
              </c:numCache>
            </c:numRef>
          </c:val>
          <c:extLst>
            <c:ext xmlns:c16="http://schemas.microsoft.com/office/drawing/2014/chart" uri="{C3380CC4-5D6E-409C-BE32-E72D297353CC}">
              <c16:uniqueId val="{00000008-AA91-48D8-BD1A-50E46F743C07}"/>
            </c:ext>
          </c:extLst>
        </c:ser>
        <c:dLbls>
          <c:showLegendKey val="0"/>
          <c:showVal val="0"/>
          <c:showCatName val="0"/>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s-CO" b="1">
                <a:solidFill>
                  <a:sysClr val="windowText" lastClr="000000"/>
                </a:solidFill>
              </a:rPr>
              <a:t>Distribución según Nivel de Riesgo</a:t>
            </a:r>
          </a:p>
          <a:p>
            <a:pPr>
              <a:defRPr sz="1400" b="1" i="0" u="none" strike="noStrike" kern="1200" spc="0" baseline="0">
                <a:solidFill>
                  <a:sysClr val="windowText" lastClr="000000"/>
                </a:solidFill>
                <a:latin typeface="+mn-lt"/>
                <a:ea typeface="+mn-ea"/>
                <a:cs typeface="+mn-cs"/>
              </a:defRPr>
            </a:pPr>
            <a:r>
              <a:rPr lang="es-CO" b="1">
                <a:solidFill>
                  <a:sysClr val="windowText" lastClr="000000"/>
                </a:solidFill>
              </a:rPr>
              <a:t>Riesgos RESIDUALES</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3055555555555558E-2"/>
          <c:y val="0.37028324584426947"/>
          <c:w val="0.81388888888888888"/>
          <c:h val="0.59822980460775732"/>
        </c:manualLayout>
      </c:layout>
      <c:pie3DChart>
        <c:varyColors val="1"/>
        <c:ser>
          <c:idx val="0"/>
          <c:order val="0"/>
          <c:dPt>
            <c:idx val="0"/>
            <c:bubble3D val="0"/>
            <c:spPr>
              <a:solidFill>
                <a:srgbClr val="C0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D705-48E3-9494-82BD50E8BAF0}"/>
              </c:ext>
            </c:extLst>
          </c:dPt>
          <c:dPt>
            <c:idx val="1"/>
            <c:bubble3D val="0"/>
            <c:spPr>
              <a:solidFill>
                <a:schemeClr val="accent6">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D705-48E3-9494-82BD50E8BAF0}"/>
              </c:ext>
            </c:extLst>
          </c:dPt>
          <c:dPt>
            <c:idx val="2"/>
            <c:bubble3D val="0"/>
            <c:spPr>
              <a:solidFill>
                <a:srgbClr val="FFC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D705-48E3-9494-82BD50E8BAF0}"/>
              </c:ext>
            </c:extLst>
          </c:dPt>
          <c:dPt>
            <c:idx val="3"/>
            <c:bubble3D val="0"/>
            <c:spPr>
              <a:solidFill>
                <a:srgbClr val="336600"/>
              </a:solidFill>
              <a:ln w="25400">
                <a:solidFill>
                  <a:schemeClr val="lt1"/>
                </a:solidFill>
              </a:ln>
              <a:effectLst/>
              <a:sp3d contourW="25400">
                <a:contourClr>
                  <a:schemeClr val="lt1"/>
                </a:contourClr>
              </a:sp3d>
            </c:spPr>
            <c:extLst>
              <c:ext xmlns:c16="http://schemas.microsoft.com/office/drawing/2014/chart" uri="{C3380CC4-5D6E-409C-BE32-E72D297353CC}">
                <c16:uniqueId val="{00000007-D705-48E3-9494-82BD50E8BAF0}"/>
              </c:ext>
            </c:extLst>
          </c:dPt>
          <c:dLbls>
            <c:dLbl>
              <c:idx val="0"/>
              <c:layout>
                <c:manualLayout>
                  <c:x val="5.833333333333323E-2"/>
                  <c:y val="2.314814814814814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705-48E3-9494-82BD50E8BAF0}"/>
                </c:ext>
              </c:extLst>
            </c:dLbl>
            <c:dLbl>
              <c:idx val="1"/>
              <c:layout>
                <c:manualLayout>
                  <c:x val="-0.2875688893573774"/>
                  <c:y val="-0.14126004099424491"/>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225701"/>
                        <a:gd name="adj2" fmla="val -4791"/>
                      </a:avLst>
                    </a:prstGeom>
                  </c15:spPr>
                  <c15:layout>
                    <c:manualLayout>
                      <c:w val="9.95282152230971E-2"/>
                      <c:h val="0.17228638086905801"/>
                    </c:manualLayout>
                  </c15:layout>
                </c:ext>
                <c:ext xmlns:c16="http://schemas.microsoft.com/office/drawing/2014/chart" uri="{C3380CC4-5D6E-409C-BE32-E72D297353CC}">
                  <c16:uniqueId val="{00000003-D705-48E3-9494-82BD50E8BAF0}"/>
                </c:ext>
              </c:extLst>
            </c:dLbl>
            <c:dLbl>
              <c:idx val="2"/>
              <c:layout>
                <c:manualLayout>
                  <c:x val="-6.6666666666666693E-2"/>
                  <c:y val="1.388888888888888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705-48E3-9494-82BD50E8BAF0}"/>
                </c:ext>
              </c:extLst>
            </c:dLbl>
            <c:dLbl>
              <c:idx val="3"/>
              <c:layout>
                <c:manualLayout>
                  <c:x val="0"/>
                  <c:y val="-2.777777777777777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705-48E3-9494-82BD50E8BAF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Gráficos!$C$5:$F$5</c:f>
              <c:strCache>
                <c:ptCount val="4"/>
                <c:pt idx="0">
                  <c:v>EXTREMA</c:v>
                </c:pt>
                <c:pt idx="1">
                  <c:v>ALTA</c:v>
                </c:pt>
                <c:pt idx="2">
                  <c:v>MODERADA</c:v>
                </c:pt>
                <c:pt idx="3">
                  <c:v>BAJA</c:v>
                </c:pt>
              </c:strCache>
            </c:strRef>
          </c:cat>
          <c:val>
            <c:numRef>
              <c:f>Gráficos!$C$6:$F$6</c:f>
              <c:numCache>
                <c:formatCode>General</c:formatCode>
                <c:ptCount val="4"/>
                <c:pt idx="0">
                  <c:v>10</c:v>
                </c:pt>
                <c:pt idx="1">
                  <c:v>50</c:v>
                </c:pt>
                <c:pt idx="2">
                  <c:v>6</c:v>
                </c:pt>
                <c:pt idx="3">
                  <c:v>1</c:v>
                </c:pt>
              </c:numCache>
            </c:numRef>
          </c:val>
          <c:extLst>
            <c:ext xmlns:c16="http://schemas.microsoft.com/office/drawing/2014/chart" uri="{C3380CC4-5D6E-409C-BE32-E72D297353CC}">
              <c16:uniqueId val="{00000008-D705-48E3-9494-82BD50E8BAF0}"/>
            </c:ext>
          </c:extLst>
        </c:ser>
        <c:dLbls>
          <c:showLegendKey val="0"/>
          <c:showVal val="0"/>
          <c:showCatName val="0"/>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253999</xdr:colOff>
      <xdr:row>0</xdr:row>
      <xdr:rowOff>41586</xdr:rowOff>
    </xdr:from>
    <xdr:to>
      <xdr:col>14</xdr:col>
      <xdr:colOff>765109</xdr:colOff>
      <xdr:row>3</xdr:row>
      <xdr:rowOff>127311</xdr:rowOff>
    </xdr:to>
    <xdr:pic>
      <xdr:nvPicPr>
        <xdr:cNvPr id="2" name="1 Imagen" descr="logocapitalmusical">
          <a:extLst>
            <a:ext uri="{FF2B5EF4-FFF2-40B4-BE49-F238E27FC236}">
              <a16:creationId xmlns:a16="http://schemas.microsoft.com/office/drawing/2014/main" id="{00000000-0008-0000-10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80339" y="41586"/>
          <a:ext cx="511110" cy="634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276225</xdr:colOff>
          <xdr:row>0</xdr:row>
          <xdr:rowOff>0</xdr:rowOff>
        </xdr:from>
        <xdr:to>
          <xdr:col>0</xdr:col>
          <xdr:colOff>1704975</xdr:colOff>
          <xdr:row>3</xdr:row>
          <xdr:rowOff>133350</xdr:rowOff>
        </xdr:to>
        <xdr:sp macro="" textlink="">
          <xdr:nvSpPr>
            <xdr:cNvPr id="2054" name="Object 6" hidden="1">
              <a:extLst>
                <a:ext uri="{63B3BB69-23CF-44E3-9099-C40C66FF867C}">
                  <a14:compatExt spid="_x0000_s20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5449</xdr:colOff>
      <xdr:row>8</xdr:row>
      <xdr:rowOff>6</xdr:rowOff>
    </xdr:from>
    <xdr:to>
      <xdr:col>6</xdr:col>
      <xdr:colOff>48992</xdr:colOff>
      <xdr:row>22</xdr:row>
      <xdr:rowOff>152406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376162</xdr:colOff>
      <xdr:row>7</xdr:row>
      <xdr:rowOff>163286</xdr:rowOff>
    </xdr:from>
    <xdr:to>
      <xdr:col>12</xdr:col>
      <xdr:colOff>245533</xdr:colOff>
      <xdr:row>22</xdr:row>
      <xdr:rowOff>67134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99060</xdr:colOff>
      <xdr:row>24</xdr:row>
      <xdr:rowOff>15240</xdr:rowOff>
    </xdr:from>
    <xdr:to>
      <xdr:col>0</xdr:col>
      <xdr:colOff>114300</xdr:colOff>
      <xdr:row>29</xdr:row>
      <xdr:rowOff>678180</xdr:rowOff>
    </xdr:to>
    <xdr:cxnSp macro="">
      <xdr:nvCxnSpPr>
        <xdr:cNvPr id="4" name="Conector recto de flecha 3"/>
        <xdr:cNvCxnSpPr/>
      </xdr:nvCxnSpPr>
      <xdr:spPr>
        <a:xfrm flipH="1" flipV="1">
          <a:off x="99060" y="287383"/>
          <a:ext cx="15240" cy="515329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32</xdr:row>
      <xdr:rowOff>45720</xdr:rowOff>
    </xdr:from>
    <xdr:to>
      <xdr:col>6</xdr:col>
      <xdr:colOff>533400</xdr:colOff>
      <xdr:row>32</xdr:row>
      <xdr:rowOff>66675</xdr:rowOff>
    </xdr:to>
    <xdr:cxnSp macro="">
      <xdr:nvCxnSpPr>
        <xdr:cNvPr id="5" name="Conector recto de flecha 8"/>
        <xdr:cNvCxnSpPr/>
      </xdr:nvCxnSpPr>
      <xdr:spPr>
        <a:xfrm>
          <a:off x="1015093" y="6446520"/>
          <a:ext cx="6191250" cy="209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99060</xdr:colOff>
      <xdr:row>24</xdr:row>
      <xdr:rowOff>15240</xdr:rowOff>
    </xdr:from>
    <xdr:to>
      <xdr:col>8</xdr:col>
      <xdr:colOff>114300</xdr:colOff>
      <xdr:row>29</xdr:row>
      <xdr:rowOff>678180</xdr:rowOff>
    </xdr:to>
    <xdr:cxnSp macro="">
      <xdr:nvCxnSpPr>
        <xdr:cNvPr id="7" name="Conector recto de flecha 6"/>
        <xdr:cNvCxnSpPr/>
      </xdr:nvCxnSpPr>
      <xdr:spPr>
        <a:xfrm flipH="1" flipV="1">
          <a:off x="99060" y="4073192"/>
          <a:ext cx="15240" cy="293079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209550</xdr:colOff>
      <xdr:row>32</xdr:row>
      <xdr:rowOff>45720</xdr:rowOff>
    </xdr:from>
    <xdr:to>
      <xdr:col>14</xdr:col>
      <xdr:colOff>533400</xdr:colOff>
      <xdr:row>32</xdr:row>
      <xdr:rowOff>66675</xdr:rowOff>
    </xdr:to>
    <xdr:cxnSp macro="">
      <xdr:nvCxnSpPr>
        <xdr:cNvPr id="8" name="Conector recto de flecha 8"/>
        <xdr:cNvCxnSpPr/>
      </xdr:nvCxnSpPr>
      <xdr:spPr>
        <a:xfrm>
          <a:off x="905027" y="7708053"/>
          <a:ext cx="4768850" cy="209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99060</xdr:colOff>
      <xdr:row>34</xdr:row>
      <xdr:rowOff>15240</xdr:rowOff>
    </xdr:from>
    <xdr:to>
      <xdr:col>0</xdr:col>
      <xdr:colOff>114300</xdr:colOff>
      <xdr:row>39</xdr:row>
      <xdr:rowOff>678180</xdr:rowOff>
    </xdr:to>
    <xdr:cxnSp macro="">
      <xdr:nvCxnSpPr>
        <xdr:cNvPr id="9" name="Conector recto de flecha 8"/>
        <xdr:cNvCxnSpPr/>
      </xdr:nvCxnSpPr>
      <xdr:spPr>
        <a:xfrm flipH="1" flipV="1">
          <a:off x="99060" y="4073192"/>
          <a:ext cx="15240" cy="35397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42</xdr:row>
      <xdr:rowOff>45720</xdr:rowOff>
    </xdr:from>
    <xdr:to>
      <xdr:col>6</xdr:col>
      <xdr:colOff>533400</xdr:colOff>
      <xdr:row>42</xdr:row>
      <xdr:rowOff>66675</xdr:rowOff>
    </xdr:to>
    <xdr:cxnSp macro="">
      <xdr:nvCxnSpPr>
        <xdr:cNvPr id="10" name="Conector recto de flecha 8"/>
        <xdr:cNvCxnSpPr/>
      </xdr:nvCxnSpPr>
      <xdr:spPr>
        <a:xfrm>
          <a:off x="905027" y="8312816"/>
          <a:ext cx="4768850" cy="209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99060</xdr:colOff>
      <xdr:row>34</xdr:row>
      <xdr:rowOff>15240</xdr:rowOff>
    </xdr:from>
    <xdr:to>
      <xdr:col>8</xdr:col>
      <xdr:colOff>114300</xdr:colOff>
      <xdr:row>39</xdr:row>
      <xdr:rowOff>678180</xdr:rowOff>
    </xdr:to>
    <xdr:cxnSp macro="">
      <xdr:nvCxnSpPr>
        <xdr:cNvPr id="11" name="Conector recto de flecha 10"/>
        <xdr:cNvCxnSpPr/>
      </xdr:nvCxnSpPr>
      <xdr:spPr>
        <a:xfrm flipH="1" flipV="1">
          <a:off x="6914727" y="4073192"/>
          <a:ext cx="15240" cy="35397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209550</xdr:colOff>
      <xdr:row>42</xdr:row>
      <xdr:rowOff>45720</xdr:rowOff>
    </xdr:from>
    <xdr:to>
      <xdr:col>14</xdr:col>
      <xdr:colOff>533400</xdr:colOff>
      <xdr:row>42</xdr:row>
      <xdr:rowOff>66675</xdr:rowOff>
    </xdr:to>
    <xdr:cxnSp macro="">
      <xdr:nvCxnSpPr>
        <xdr:cNvPr id="12" name="Conector recto de flecha 8"/>
        <xdr:cNvCxnSpPr/>
      </xdr:nvCxnSpPr>
      <xdr:spPr>
        <a:xfrm>
          <a:off x="7811407" y="8312816"/>
          <a:ext cx="4254803" cy="209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8</xdr:row>
      <xdr:rowOff>0</xdr:rowOff>
    </xdr:from>
    <xdr:to>
      <xdr:col>18</xdr:col>
      <xdr:colOff>709990</xdr:colOff>
      <xdr:row>22</xdr:row>
      <xdr:rowOff>91324</xdr:rowOff>
    </xdr:to>
    <xdr:graphicFrame macro="">
      <xdr:nvGraphicFramePr>
        <xdr:cNvPr id="13"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lam/Downloads/Copia%20de%20mapa%20de%20riesgos%20Planeacion%20Estrategica%20y%20territori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IAP~1/AppData/Local/Temp/mapa%20de%20riesgos%20herramienta%20Gestion%20de%20Calida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RIAP~1/AppData/Local/Temp/desarr%20mapa%20de%20riesgos%20corrup%20Nov%20%202018%20infr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RIAP~1/AppData/Local/Temp/Mapa%20de%20Riesgos%20Proceso%2020-11-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ARIAP~1/AppData/Local/Temp/mapa%20de%20riesgos%20herramienta%20-%20salu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ARIAP~1/AppData/Local/Temp/MAPA%20DE%20RIESGO%20GOBIERNO%2023-11-2018-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ARIAP~1/AppData/Local/Temp/Mapa%20de%20R.%20Corrup.%20y%20de%20Gest.-%20Proceso%20Gestion%20Ambient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ARIAP~1/AppData/Local/Temp/MAPA%20RIESG%20HERRAMIENTA%2023%20NOV.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ARIAP~1/AppData/Local/Temp/MAPA%20DE%20RIESGOS%20DE%20GESTION%20Y%20CORRUPCI&#211;N,%20PROCESO%20GESTI&#211;N%20DEL%20TR&#193;NSITO%20Y%20LA%20MOVILIDAD%20OK.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ARIAP~1/AppData/Local/Temp/Mapa%20Riesgos_PGSAC_Vigencia%20201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ARIAP~1/AppData/Local/Temp/HERRAMIENTA%20OK-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MARIAP~1/AppData/Local/Temp/Mapa%20de%20Riesgos%20-%20R.F.%20e%20I.T.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MARIAP~1/AppData/Local/Temp/MAPA%20DE%20RIESGOS%20%20TALENTO%20HUMANO%20%2024%20NOV%20201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MARIAP~1/AppData/Local/Temp/mapa%20de%20riesgos%20herramienta%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MARIAP~1/AppData/Local/Temp/Mapa%20de%20riesgos%20herramienta%20gestion%20juridica%20CORREGIDO%20NOV%201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MARIAP~1/AppData/Local/Temp/Mapa%20de%20Riesgos%20Herramienta_2018%20control%20disciplinari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MARIAP~1/AppData/Local/Temp/MAPA%20DE%20RIESGOS%20OCI%20-%2007%20NOV%202018.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MARIAP~1/AppData/Local/Temp/mapa%20de%20riesgos%20herramienta.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MARIAP~1/AppData/Local/Temp/mapa%20de%20riesgos%20herramienta%20Proceso%20Gestion%20Contractual.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Maria%20Paula/Downloads/Copia%20de%20Mapa%20de%20Riesgos%20Direcci&#243;n%20de%20Relaciones%20P&#250;blicas%20y%20Comunicaciones%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s>
    <sheetDataSet>
      <sheetData sheetId="0" refreshError="1"/>
      <sheetData sheetId="1" refreshError="1"/>
      <sheetData sheetId="2" refreshError="1"/>
      <sheetData sheetId="3" refreshError="1"/>
      <sheetData sheetId="4" refreshError="1"/>
      <sheetData sheetId="5" refreshError="1"/>
      <sheetData sheetId="6" refreshError="1">
        <row r="10">
          <cell r="D10" t="str">
            <v xml:space="preserve">Desconocimiento del proceso por parte del personal de planta y contrato. </v>
          </cell>
        </row>
        <row r="11">
          <cell r="D11" t="str">
            <v>Falta de responsabilidad del personal frente a sus compromisos que dan cumplimiento al objetivo del proceso.</v>
          </cell>
        </row>
        <row r="13">
          <cell r="D13" t="str">
            <v>Dificultades en la planeacion para el cumplimiento del objetivo del proceso de de gestion estrategica y territorial</v>
          </cell>
        </row>
        <row r="15">
          <cell r="D15" t="str">
            <v xml:space="preserve">Falta de claridad e incumplimientos de los procedimientos  en los  procesos que se  interrelacionan y que sirven de proveedores entre si.  </v>
          </cell>
        </row>
        <row r="17">
          <cell r="A17" t="str">
            <v xml:space="preserve"> Perdida de informacion fisica y virtual </v>
          </cell>
          <cell r="D17" t="str">
            <v xml:space="preserve">Desconocimiento del proceso por parte del personal de planta y contrato. </v>
          </cell>
        </row>
        <row r="18">
          <cell r="D18" t="str">
            <v xml:space="preserve">Dificultad de la sistematizacion de la documentacion fisica, debido a obsolecencia tecnologica. </v>
          </cell>
        </row>
      </sheetData>
      <sheetData sheetId="7" refreshError="1">
        <row r="11">
          <cell r="A11" t="str">
            <v>Solicitud y/o recibimiento de dadivas para el favoritismo de una decision y/o Influir en otro servidor publico para conseguir una actuacion concepto, decision o manipulacion de la informacion  que le pueda generar beneficio propio o a un tercero</v>
          </cell>
          <cell r="T11" t="str">
            <v>Probable</v>
          </cell>
        </row>
        <row r="12">
          <cell r="A12" t="str">
            <v>Incumplimiento en la consolidacion y/o publicacion de la informacion reportada por los provedores.</v>
          </cell>
          <cell r="T12" t="str">
            <v>Posible</v>
          </cell>
        </row>
        <row r="13">
          <cell r="T13" t="str">
            <v>Posible</v>
          </cell>
        </row>
      </sheetData>
      <sheetData sheetId="8" refreshError="1">
        <row r="12">
          <cell r="B12" t="str">
            <v>3. MODERADO</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Hoja3"/>
      <sheetName val="CONTROLES Y EVALUACION"/>
      <sheetName val="SOLIDEZ DE LOS CONTROLES"/>
      <sheetName val="MAPA DE RIESGO ADMON"/>
    </sheetNames>
    <sheetDataSet>
      <sheetData sheetId="0" refreshError="1"/>
      <sheetData sheetId="1" refreshError="1"/>
      <sheetData sheetId="2" refreshError="1"/>
      <sheetData sheetId="3" refreshError="1"/>
      <sheetData sheetId="4" refreshError="1"/>
      <sheetData sheetId="5" refreshError="1"/>
      <sheetData sheetId="6">
        <row r="10">
          <cell r="D10" t="str">
            <v>Concentracion de funciones en un solo funcionario</v>
          </cell>
        </row>
        <row r="11">
          <cell r="D11" t="str">
            <v>Incumplimiento de roles y objetivos de algunos procesos transversales</v>
          </cell>
        </row>
        <row r="13">
          <cell r="D13" t="str">
            <v>Dificultad en la comunicación en los diferentes niveles jerarquicos</v>
          </cell>
        </row>
        <row r="14">
          <cell r="D14" t="str">
            <v>Dificultad para trabajar en equipo</v>
          </cell>
        </row>
      </sheetData>
      <sheetData sheetId="7">
        <row r="11">
          <cell r="A11" t="str">
            <v>Posibilidad de la utilizacion de documentos obsoletos que no garanticen la trasabilidad adecuada en los diferentes procesos.</v>
          </cell>
          <cell r="T11" t="str">
            <v>Probable</v>
          </cell>
        </row>
        <row r="12">
          <cell r="A12" t="str">
            <v>Posibilidad de incumplimiento de la publicación de los productos requeridos por grupos de interes y / o clientes internos o externos</v>
          </cell>
          <cell r="T12" t="str">
            <v>Improbable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VALORACION RIESGO (4)"/>
      <sheetName val="Hoja3"/>
      <sheetName val="CONTROLES Y EVALUACION"/>
      <sheetName val="SOLIDEZ DE LOS CONTROLES"/>
      <sheetName val="MAPA DE RIESGO ADMON"/>
    </sheetNames>
    <sheetDataSet>
      <sheetData sheetId="0" refreshError="1"/>
      <sheetData sheetId="1" refreshError="1"/>
      <sheetData sheetId="2" refreshError="1"/>
      <sheetData sheetId="3" refreshError="1"/>
      <sheetData sheetId="4" refreshError="1"/>
      <sheetData sheetId="5" refreshError="1"/>
      <sheetData sheetId="6">
        <row r="10">
          <cell r="D10" t="str">
            <v>Diversidad de criterios en la aplicación de las normas</v>
          </cell>
        </row>
        <row r="11">
          <cell r="D11" t="str">
            <v>Constantes cambios normativos, diversidad jurídica.</v>
          </cell>
        </row>
        <row r="13">
          <cell r="D13" t="str">
            <v>Obras que no es posible darles total cumplimiento</v>
          </cell>
        </row>
        <row r="14">
          <cell r="D14" t="str">
            <v>Comunidades inconformes por la gestion</v>
          </cell>
        </row>
        <row r="15">
          <cell r="D15" t="str">
            <v>Profesionales sin la idoneidad y experiencia en el control y seguimiento</v>
          </cell>
        </row>
        <row r="16">
          <cell r="D16" t="str">
            <v>Trafico de influencias.</v>
          </cell>
        </row>
      </sheetData>
      <sheetData sheetId="7">
        <row r="11">
          <cell r="A11" t="str">
            <v>Recursos insuficientes para atender la necesidades de la población, originado por  la demora en la intervención</v>
          </cell>
          <cell r="T11" t="str">
            <v>Posible</v>
          </cell>
        </row>
        <row r="12">
          <cell r="A12" t="str">
            <v>Que las obras queden inconclusas y sin el servicio adecuado para las diferentes comunidades</v>
          </cell>
          <cell r="T12" t="str">
            <v>Posible</v>
          </cell>
        </row>
        <row r="13">
          <cell r="A13" t="str">
            <v>Obras sin las debidas condiciones tecnicas y con Adiciones presupuestales</v>
          </cell>
          <cell r="T13" t="str">
            <v>Posible</v>
          </cell>
        </row>
      </sheetData>
      <sheetData sheetId="8" refreshError="1"/>
      <sheetData sheetId="9">
        <row r="11">
          <cell r="F11" t="str">
            <v>CATASTROFICO</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s>
    <sheetDataSet>
      <sheetData sheetId="0" refreshError="1"/>
      <sheetData sheetId="1" refreshError="1"/>
      <sheetData sheetId="2" refreshError="1"/>
      <sheetData sheetId="3" refreshError="1"/>
      <sheetData sheetId="4" refreshError="1"/>
      <sheetData sheetId="5" refreshError="1"/>
      <sheetData sheetId="6">
        <row r="11">
          <cell r="D11" t="str">
            <v>Falta de recursos para funcionamiento e inversión</v>
          </cell>
        </row>
        <row r="12">
          <cell r="D12" t="str">
            <v>Falta de planeación en cuanto a la ejecución física y presupuestal en las metas producto</v>
          </cell>
        </row>
        <row r="13">
          <cell r="D13" t="str">
            <v>Influencia de grupos politicos que afectan la toma de decisiones</v>
          </cell>
        </row>
        <row r="14">
          <cell r="D14" t="str">
            <v>Falta de ética profesional y amiguismo</v>
          </cell>
        </row>
        <row r="15">
          <cell r="D15" t="str">
            <v>Falta de autoridad y responsabilidad de los funcionarios del proceso</v>
          </cell>
        </row>
        <row r="16">
          <cell r="D16" t="str">
            <v>Alta rotación de contratistas lo cual afecta la continuidad de los procesos</v>
          </cell>
        </row>
        <row r="18">
          <cell r="D18" t="str">
            <v>Falta de personal de planta para realizar seguimiento y control de las actividades</v>
          </cell>
        </row>
      </sheetData>
      <sheetData sheetId="7">
        <row r="11">
          <cell r="A11" t="str">
            <v>Posibilidad de generar baja cobertura para la promoción del desarrollo económico y la competividad para los emprendedores, empresarios y ciudadanos del municipio de Ibagué.</v>
          </cell>
          <cell r="T11" t="str">
            <v>Posible</v>
          </cell>
        </row>
        <row r="12">
          <cell r="A12" t="str">
            <v>Probabilidad de que se genere tráficos de influencia para selección de beneficiarios que no cumplan los requisitos establecidos</v>
          </cell>
          <cell r="T12" t="str">
            <v>Probable</v>
          </cell>
        </row>
        <row r="13">
          <cell r="A13" t="str">
            <v>Probabilidad de otorgar beneficios a unidades productivas o ideas de negocios que no cumplen con los requisitos establecidos</v>
          </cell>
          <cell r="T13" t="str">
            <v>Probable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s>
    <sheetDataSet>
      <sheetData sheetId="0" refreshError="1"/>
      <sheetData sheetId="1" refreshError="1"/>
      <sheetData sheetId="2" refreshError="1"/>
      <sheetData sheetId="3" refreshError="1"/>
      <sheetData sheetId="4" refreshError="1"/>
      <sheetData sheetId="5" refreshError="1"/>
      <sheetData sheetId="6">
        <row r="10">
          <cell r="D10" t="str">
            <v>Revision periodica insuficiente, para el seguimiento en la implementación y actualización del sistema integrado de gestión de la calidad -SIGAMI en el proceso de Gestion de la salud .</v>
          </cell>
        </row>
        <row r="11">
          <cell r="D11" t="str">
            <v xml:space="preserve">Cambios normativos </v>
          </cell>
        </row>
        <row r="12">
          <cell r="D12" t="str">
            <v>Por cambio de Gobierno  no se da continuidad a las politicas públicas</v>
          </cell>
        </row>
        <row r="13">
          <cell r="D13" t="str">
            <v xml:space="preserve">Dificultad para articular estrategias entre los programas y otros sectores para lograr trabajo en equipo que permita alcanzar las metas esperadas  </v>
          </cell>
        </row>
        <row r="14">
          <cell r="D14" t="str">
            <v>Falta de liderazgo por la alta dirección para promover y empoderar al personal de la Secretaria de Salud en la aplicabilidad y desarrollo del proceso.</v>
          </cell>
        </row>
        <row r="15">
          <cell r="D15" t="str">
            <v xml:space="preserve">Cambios normativos </v>
          </cell>
        </row>
        <row r="16">
          <cell r="D16" t="str">
            <v>No se cuenta con un sistema de información orientado al tratamiento y administración de datos que permita la toma decisiones</v>
          </cell>
        </row>
        <row r="17">
          <cell r="D17" t="str">
            <v>Ausencia de datos actualizados de forma rapida y sencilla sobre el estado de salud de la población.</v>
          </cell>
        </row>
        <row r="18">
          <cell r="D18" t="str">
            <v>Falta de interoperabilidad de las bases de datos y diferentes fuentes de información en salud.</v>
          </cell>
        </row>
      </sheetData>
      <sheetData sheetId="7">
        <row r="11">
          <cell r="A11" t="str">
            <v>Incumplimiento de las acciones misionales de la institución por desgaste administrativo y reprocesos.</v>
          </cell>
          <cell r="T11" t="str">
            <v>Probable</v>
          </cell>
        </row>
        <row r="12">
          <cell r="A12" t="str">
            <v xml:space="preserve">Planificación inadecuada de las acciones y estrategias propias de la entidad </v>
          </cell>
          <cell r="T12" t="str">
            <v>Probable</v>
          </cell>
        </row>
        <row r="13">
          <cell r="A13" t="str">
            <v>Ausencia de un sistema de información en salud que permita sustentar politicas y toma de decisiones.</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VALORACION RIESGO (4)"/>
      <sheetName val="Hoja3"/>
      <sheetName val="CONTROLES Y EVALUACION"/>
      <sheetName val="SOLIDEZ DE LOS CONTROLES"/>
      <sheetName val="MAPA DE RIESGO ADMON"/>
    </sheetNames>
    <sheetDataSet>
      <sheetData sheetId="0"/>
      <sheetData sheetId="1"/>
      <sheetData sheetId="2"/>
      <sheetData sheetId="3"/>
      <sheetData sheetId="4"/>
      <sheetData sheetId="5"/>
      <sheetData sheetId="6">
        <row r="10">
          <cell r="D10" t="str">
            <v>Uso inadecuado de Recursos de Inversión, Infraestructura deficiente.</v>
          </cell>
        </row>
        <row r="11">
          <cell r="D11" t="str">
            <v xml:space="preserve">Funcionarios desinteresados frente al proceso </v>
          </cell>
        </row>
        <row r="12">
          <cell r="D12" t="str">
            <v>Direccionamiento estratégico y planeación deficiente al liderazgo de los servidores públicos</v>
          </cell>
        </row>
        <row r="13">
          <cell r="D13" t="str">
            <v>Canales de comunicación interna inadecuados en el flujo de la información necesaria para el desarrollo de las operaciones</v>
          </cell>
        </row>
        <row r="14">
          <cell r="D14" t="str">
            <v xml:space="preserve">Cambios en la normatividad externa </v>
          </cell>
        </row>
        <row r="15">
          <cell r="D15" t="str">
            <v xml:space="preserve">Talento humano sin direccionamiento adecuado , condiciones inadecuadas de seguridad y salud en el trabajo. </v>
          </cell>
        </row>
        <row r="16">
          <cell r="D16" t="str">
            <v>Canales de comunicación interna inadecuados en el flujo de la información necesaria para el desarrollo de las operaciones</v>
          </cell>
        </row>
      </sheetData>
      <sheetData sheetId="7">
        <row r="11">
          <cell r="A11" t="str">
            <v>Incremento en los indices de inseguridad y violencias en el municipio de Ibagué</v>
          </cell>
          <cell r="T11" t="str">
            <v>Posible</v>
          </cell>
        </row>
        <row r="12">
          <cell r="A12" t="str">
            <v>Posibilidad de recibir o solicitar cualquier beneficio particular con el fin de celebrar un contrato</v>
          </cell>
          <cell r="T12" t="str">
            <v>Improbable</v>
          </cell>
        </row>
        <row r="13">
          <cell r="A13" t="str">
            <v xml:space="preserve">Dilación y vencimiento de términos de los procesos y/o trámites en materia de seguridad, justicia y convivencia ciudadana. </v>
          </cell>
          <cell r="T13" t="str">
            <v>Posible</v>
          </cell>
        </row>
      </sheetData>
      <sheetData sheetId="8"/>
      <sheetData sheetId="9">
        <row r="11">
          <cell r="F11" t="str">
            <v>CATASTROFICO</v>
          </cell>
        </row>
      </sheetData>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VALORACION RIESGO (4)"/>
      <sheetName val="Hoja3"/>
      <sheetName val="CONTROLES Y EVALUACION"/>
      <sheetName val="SOLIDEZ DE LOS CONTROLES (2)"/>
      <sheetName val="MAPA DE RIESGO ADMON"/>
      <sheetName val="Hoja2"/>
      <sheetName val="Hoja1"/>
    </sheetNames>
    <sheetDataSet>
      <sheetData sheetId="0" refreshError="1"/>
      <sheetData sheetId="1" refreshError="1"/>
      <sheetData sheetId="2" refreshError="1"/>
      <sheetData sheetId="3" refreshError="1"/>
      <sheetData sheetId="4" refreshError="1"/>
      <sheetData sheetId="5" refreshError="1"/>
      <sheetData sheetId="6">
        <row r="10">
          <cell r="D10" t="str">
            <v>Concentracion del poder en una sola persona</v>
          </cell>
        </row>
      </sheetData>
      <sheetData sheetId="7">
        <row r="11">
          <cell r="A11" t="str">
            <v>Utilizacion de influencias en la entrega o suministro de materiales o insumos y/o ayudas humanitarias en beneficio de un tercero</v>
          </cell>
          <cell r="T11" t="str">
            <v>Posible</v>
          </cell>
        </row>
        <row r="12">
          <cell r="A12" t="str">
            <v xml:space="preserve">Incumplimiento  en la ejecución de  Planes, Programas y Proyectos,  priorizados en el Plan de Desarrollo  </v>
          </cell>
          <cell r="T12" t="str">
            <v>Posible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PROBABILIDAD"/>
      <sheetName val=" IMPACTO RIESGOS GESTION"/>
      <sheetName val=" IMPACTO RIESGOS CORRUPCION"/>
      <sheetName val="VALORACION RIESGO (1)"/>
      <sheetName val="VALORACION RIESGO (2)"/>
      <sheetName val="VALORACION RIESGO (3)"/>
      <sheetName val="VALORACION RIESGO (4)"/>
      <sheetName val="VALORACION RIESGO (5)"/>
      <sheetName val="Hoja3"/>
      <sheetName val="VALORACION RIESGO (6)"/>
      <sheetName val="CONTROLES Y EVALUACION (2)"/>
      <sheetName val="CONTROLES Y EVALUACION"/>
      <sheetName val="SOLIDEZ DE LOS CONTROLES"/>
      <sheetName val="DESCRIPCION"/>
      <sheetName val="MAPA DE RIESGO ADMON"/>
      <sheetName val="Hoja5"/>
    </sheetNames>
    <sheetDataSet>
      <sheetData sheetId="0" refreshError="1"/>
      <sheetData sheetId="1" refreshError="1"/>
      <sheetData sheetId="2" refreshError="1"/>
      <sheetData sheetId="3" refreshError="1"/>
      <sheetData sheetId="4" refreshError="1"/>
      <sheetData sheetId="5">
        <row r="10">
          <cell r="J10" t="str">
            <v>GESTION</v>
          </cell>
        </row>
        <row r="13">
          <cell r="J13" t="str">
            <v>CORRUPCION</v>
          </cell>
        </row>
        <row r="15">
          <cell r="J15" t="str">
            <v>GESTION</v>
          </cell>
        </row>
        <row r="18">
          <cell r="J18" t="str">
            <v>CORRUPCION</v>
          </cell>
        </row>
        <row r="19">
          <cell r="J19" t="str">
            <v>GESTION</v>
          </cell>
        </row>
        <row r="20">
          <cell r="J20" t="str">
            <v>GESTION</v>
          </cell>
        </row>
      </sheetData>
      <sheetData sheetId="6">
        <row r="11">
          <cell r="A11" t="str">
            <v>No garantizar la prestaciòn del servicio educativo integral</v>
          </cell>
          <cell r="T11" t="str">
            <v>Posible</v>
          </cell>
        </row>
        <row r="12">
          <cell r="A12" t="str">
            <v>Utilizaciòn del cargo, para favorecer a un tercero en la realizaciòn de un tramite</v>
          </cell>
          <cell r="T12" t="str">
            <v>Probable</v>
          </cell>
        </row>
        <row r="13">
          <cell r="A13" t="str">
            <v>Barreras para ingresar y permanecer al servicio educativo oficial</v>
          </cell>
          <cell r="T13" t="str">
            <v>Probable</v>
          </cell>
        </row>
        <row r="14">
          <cell r="A14" t="str">
            <v xml:space="preserve">MANEJAR SIN LA AUTORIZACION DEL CONSEJO DIRECTIVO LOS FONDOS DE SERVICIO EDUCATIVO POR PARTE DE LOS RECTORES DE LAS INSTITUCIONES EDUCATIVAS OFICIALES CON EL FIN DE DESVIAR LOS RECURSOS A LA EJECUCION DE ACTIVIDADES DIFERENTES  A LAS LEGALMENTE AUTORIZADAS EN DICHOS FONDOS </v>
          </cell>
          <cell r="T14" t="str">
            <v>Posible</v>
          </cell>
        </row>
        <row r="15">
          <cell r="A15" t="str">
            <v>Instituciones Educativas privadasde educacion formal oferten  servicios educativos sin contar con el lleno de requisitos  para su funcionamiento y/o sin  autorizacion de la secretaria de educacion municipal</v>
          </cell>
          <cell r="T15" t="str">
            <v>Probable</v>
          </cell>
        </row>
        <row r="16">
          <cell r="A16" t="str">
            <v xml:space="preserve">Inconsistencia en los registros de matrícula </v>
          </cell>
          <cell r="T16" t="str">
            <v>Posible</v>
          </cell>
        </row>
      </sheetData>
      <sheetData sheetId="7">
        <row r="11">
          <cell r="B11" t="str">
            <v>3. MODERADO</v>
          </cell>
        </row>
        <row r="12">
          <cell r="B12" t="str">
            <v>3. MODERADO</v>
          </cell>
        </row>
        <row r="13">
          <cell r="B13" t="str">
            <v>3. MODERADO</v>
          </cell>
        </row>
        <row r="14">
          <cell r="B14" t="str">
            <v>3. MODERADO</v>
          </cell>
        </row>
      </sheetData>
      <sheetData sheetId="8">
        <row r="11">
          <cell r="F11" t="str">
            <v>CATASTROFICO</v>
          </cell>
        </row>
        <row r="34">
          <cell r="F34" t="str">
            <v>CATASTROFICO</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0">
          <cell r="D10" t="str">
            <v xml:space="preserve">Personal insuficiente para la implementación de las estrategias y polìticas educativas </v>
          </cell>
        </row>
        <row r="11">
          <cell r="D11" t="str">
            <v>Deficiencia de recursos para la implementaciòn de las polìticas educativas Nacionales</v>
          </cell>
        </row>
        <row r="12">
          <cell r="D12" t="str">
            <v>Falta de liderazgo y compromiso por parte de las Directivas de algunas Insituciones Educativas</v>
          </cell>
        </row>
        <row r="13">
          <cell r="D13" t="str">
            <v>Trafico de influencias en los diferentes tràmites de la entidad</v>
          </cell>
        </row>
        <row r="14">
          <cell r="D14" t="str">
            <v>No cumplimiento de tiempos establecidos por cada uno de los tramites, segùn la fecha de readicaciòn</v>
          </cell>
        </row>
        <row r="15">
          <cell r="D15" t="str">
            <v>Falta de liderazgo y compromiso por parte de las Directivas de algunas Insituciones Educativas</v>
          </cell>
        </row>
        <row r="16">
          <cell r="D16" t="str">
            <v>Falta de implementaciòn de metologias flexibles pertinentes a las condiciones de vulnerabilidad</v>
          </cell>
        </row>
        <row r="17">
          <cell r="D17" t="str">
            <v>Desconocimiento e infracciòn a la normatividad educativa, por parte de los funcionarios de los establecimientos educativos ( directivos) docentes, administrativos)</v>
          </cell>
        </row>
        <row r="18">
          <cell r="D18" t="str">
            <v>Falta de controles efectivos en la ejecución los recursos de los Fondos de Servicios Educativos</v>
          </cell>
        </row>
        <row r="19">
          <cell r="D19" t="str">
            <v>Desconocimiento de la actualizacion normativa</v>
          </cell>
        </row>
        <row r="20">
          <cell r="D20" t="str">
            <v xml:space="preserve"> Falta de personal suficiente para hacer seguimiento al cumplimiento de requisitos legales para funcionamiento en los establecimiuentos educativos privados,  y falta de apoyo logistico para el personal que realiza las visitas de verificación y seguimiento .</v>
          </cell>
        </row>
        <row r="21">
          <cell r="D21" t="str">
            <v>Falta de apoyo logistico para el personal que realiza las visitas de verificación y seguimiento .</v>
          </cell>
        </row>
        <row r="22">
          <cell r="D22" t="str">
            <v>fallas en los reportes de matrícula al simat por parte de las Instituciones Educativas</v>
          </cell>
        </row>
      </sheetData>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DESCRIPCION"/>
      <sheetName val="IDENTIFICACION(GyC)"/>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s>
    <sheetDataSet>
      <sheetData sheetId="0" refreshError="1"/>
      <sheetData sheetId="1" refreshError="1"/>
      <sheetData sheetId="2" refreshError="1"/>
      <sheetData sheetId="3" refreshError="1"/>
      <sheetData sheetId="4" refreshError="1"/>
      <sheetData sheetId="5">
        <row r="10">
          <cell r="D10" t="str">
            <v>No tener una interacción con el RUNT (Registro Unico Nacional de Tránsito) caida de la plataforma o prestadores de servicios tecnologicos (Internet, SIMIT).</v>
          </cell>
        </row>
        <row r="11">
          <cell r="D11" t="str">
            <v>No disponer del suficiente personal de planta para atender requerimientos en ausencia de personal de contrato.</v>
          </cell>
        </row>
        <row r="13">
          <cell r="D13" t="str">
            <v>Cambio de políticas en torno a los avances obtenidos en la implementación del SETP (Sistema Estrategico de Transporte Público).</v>
          </cell>
        </row>
        <row r="14">
          <cell r="D14" t="str">
            <v xml:space="preserve">Falta de planeación y coordinación interinstitucional en la ejecución de proyectos
Así como la falta de estudios técnicos en expedición de Viabilidades y proyectos. 
</v>
          </cell>
        </row>
        <row r="15">
          <cell r="D15" t="str">
            <v>No contar con el presupuesto suficiente para dar cumplimiento al plan de acción.</v>
          </cell>
        </row>
        <row r="17">
          <cell r="D17" t="str">
            <v>Desconocimiento de los trámites y procedimientos por parte de los usuarios.</v>
          </cell>
        </row>
        <row r="18">
          <cell r="D18" t="str">
            <v>Trafico de influencias,  uso indebido del poder.</v>
          </cell>
        </row>
        <row r="19">
          <cell r="D19" t="str">
            <v>Base de datos desactualizadas</v>
          </cell>
        </row>
      </sheetData>
      <sheetData sheetId="6" refreshError="1"/>
      <sheetData sheetId="7">
        <row r="11">
          <cell r="A11" t="str">
            <v>Incumplimiento en la respuesta oportuna en los tramites , derechos de peticion o requerimientos de la comunidad</v>
          </cell>
          <cell r="T11" t="str">
            <v>Probable</v>
          </cell>
        </row>
        <row r="12">
          <cell r="A12" t="str">
            <v xml:space="preserve"> Ausencia de Soportes tecnicos y/o Administrativos,  que nos permitan hacer una efectiva implementacion de planes y pogramas de movilidad</v>
          </cell>
          <cell r="T12" t="str">
            <v>Posible</v>
          </cell>
        </row>
        <row r="13">
          <cell r="A13" t="str">
            <v xml:space="preserve">Solicitar o recibir dádivas para  retardar, agilizar u omitir un trámite en beneficio propio directo o indirecto </v>
          </cell>
          <cell r="T13" t="str">
            <v>Probable</v>
          </cell>
        </row>
      </sheetData>
      <sheetData sheetId="8" refreshError="1"/>
      <sheetData sheetId="9">
        <row r="11">
          <cell r="F11" t="str">
            <v>CATASTROFICO</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s>
    <sheetDataSet>
      <sheetData sheetId="0" refreshError="1"/>
      <sheetData sheetId="1" refreshError="1"/>
      <sheetData sheetId="2" refreshError="1"/>
      <sheetData sheetId="3">
        <row r="6">
          <cell r="A6" t="str">
            <v>PROCESO: GESTIÓN DEL SERVICIO Y ATENCIÓN AL CIUDADANO</v>
          </cell>
        </row>
        <row r="7">
          <cell r="A7" t="str">
            <v xml:space="preserve">OBJETIVO: ATENDER, ORIENTAR Y EVALUAR CONTINUAMENTE DE MANERA EFICIENTE, EFICAZ Y EFECTIVA, LAS DIFERENTES SOLICITUDES DE LA CIUDADANÍA, EN EL MARCO DE SUS REQUISITOS Y NECESIDADES, CON EL FIN DE ALCANZAR UN GRADO DE SATISFACCIÓN DEL CIUDADANO NO MENOR DEL 90%, FRENTE A LOS SERVICIOS Y LA ATENCIÓN PRESTADA EN LA ADMINISTRACIÓN MUNICIPAL. </v>
          </cell>
        </row>
      </sheetData>
      <sheetData sheetId="4">
        <row r="34">
          <cell r="E34" t="str">
            <v>D3,10O4; Realizar capacitaciones al personal en temas relacionados a la atención al ciudadano y en la ejecución del procedimiento "Recepción y trámite de PQRS</v>
          </cell>
        </row>
        <row r="35">
          <cell r="E35" t="str">
            <v>D7,9,16,18O7; Remitir memorandos a las dependencias rezagadas en dar respuesta en los términos establecidos por la ley de las PQRS, formuladas por los ciudadanos a la entidad.</v>
          </cell>
        </row>
        <row r="37">
          <cell r="E37" t="str">
            <v>D5,6,7,9,13,16,19O3,6,7; Realizar informes ejecutivos de seguimiento por unidad administrativa, referente a las respuestas y el estado de seguimiento de las PQRS</v>
          </cell>
        </row>
        <row r="38">
          <cell r="E38" t="str">
            <v xml:space="preserve">D10,17O8; Realizar la actualización del procedimiento "Recepción y trámite de PQRS", estableciendo los controles pertinentes, responsables y registros a tener en cuenta durante la aplicación del mismo </v>
          </cell>
        </row>
        <row r="42">
          <cell r="E42" t="str">
            <v>D6,7,9,11,18A1,2,3,4; Remitir informe ejecutivo a la oficina de control disciplinario, donde se visualice el estado y seguimiento a las PQRS emitidas a la entidad, que no se le dieron respuesta dentro de los terminos establecidos por la ley.</v>
          </cell>
        </row>
        <row r="43">
          <cell r="E43" t="str">
            <v>D6,7,9,11,18A1,2,3,4; Remitir informe ejecutivo a la Secretaría de Planeación municipal (Dirección de estudios estrategicos) o a la oficina de control interno, donde se visualice el estado y seguimiento a las PQRS emitidas a la entidad, que no se le han dado respuesta, con el fin de que se pueda direccionar al comité de cordinación de control interno, donde se evalue el comportamiento de las respuestas a las PQRS, realice seguimiento y se establezcan compromisos con los jefes de área y/o grupo (primera línea de defensa), con el fin de dar respuesta de manera eficiente, efectiva y eficaz a las PQRS e implementar estrategias que permitan evaluar la percepción del ciudadano frente a las respuestas emitidas por la entidad.</v>
          </cell>
        </row>
      </sheetData>
      <sheetData sheetId="5" refreshError="1"/>
      <sheetData sheetId="6">
        <row r="10">
          <cell r="D10" t="str">
            <v>Demora en la respuesta en los términos establecidos por la ley de algunas unidades administrativas a las PQRS realizadas por los ciudadanos</v>
          </cell>
        </row>
        <row r="11">
          <cell r="D11" t="str">
            <v>Falta de seguimiento a las respuestas de las PQRS formuladas a la entidad</v>
          </cell>
        </row>
        <row r="12">
          <cell r="D12" t="str">
            <v xml:space="preserve">Errores en la clasificiación del tipo de petición y remisión a la unidad administrativa competente </v>
          </cell>
        </row>
        <row r="13">
          <cell r="D13" t="str">
            <v xml:space="preserve"> Desactualización del Procedimiento "Recepción y trámite de PQRS" </v>
          </cell>
        </row>
      </sheetData>
      <sheetData sheetId="7">
        <row r="11">
          <cell r="A11" t="str">
            <v>Inoportunidad en la respuesta de las PQRS formuladas a la entidad</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s>
    <sheetDataSet>
      <sheetData sheetId="0" refreshError="1"/>
      <sheetData sheetId="1" refreshError="1"/>
      <sheetData sheetId="2" refreshError="1"/>
      <sheetData sheetId="3" refreshError="1"/>
      <sheetData sheetId="4" refreshError="1"/>
      <sheetData sheetId="5" refreshError="1"/>
      <sheetData sheetId="6">
        <row r="10">
          <cell r="D10" t="str">
            <v>Deficiencias en la cantidad de personal de planta requerido para la prestacion permanente del servicio, forzando a una rotacion de personal contratista cuando asi se requiera</v>
          </cell>
        </row>
        <row r="11">
          <cell r="D11" t="str">
            <v xml:space="preserve"> Limitacion en el presupuesto de inversion destinado para la entrega de ayudas o beneficios a la comunidad y prestacion de servicios.</v>
          </cell>
        </row>
        <row r="13">
          <cell r="D13" t="str">
            <v>Deficiencias en la cantidad de personal de planta requerido para la prestacion permanente del servicio, forzando a una rotacion de personal contratista cuando asi se requiera</v>
          </cell>
        </row>
        <row r="14">
          <cell r="D14" t="str">
            <v>falta de planificacion y direccionamiento estrategico por parte del lider del proceso</v>
          </cell>
        </row>
      </sheetData>
      <sheetData sheetId="7">
        <row r="11">
          <cell r="A11" t="str">
            <v>INEFICIENCIA E INEFICACIA  EN EL PROCESO DE OTORGAR BENEFICIOS A GRUPOS POBLACIONALES, ORGANIZACIONES SOCIALES Y COMUNIDAD VULNERABLE OMITIENDO EL DEBIDO CUMPLIMIENTO DEL PROCEDIMIENTO ESTABLECIDOS Y/O PREVIOS REQUISITOS PARA LA ENTREGA DE LOS MISMOS.</v>
          </cell>
          <cell r="T11" t="str">
            <v>Improbable</v>
          </cell>
        </row>
        <row r="12">
          <cell r="A12" t="str">
            <v>RECIBIR DADIVAS O BENEFICIOS A NOMBRE PROPIO O DE TERCEROS POR REALIZAR TRAMITES SIN EL CUMPLIMIENTO DE LOS REQUISITOS</v>
          </cell>
          <cell r="T12" t="str">
            <v>Improbable</v>
          </cell>
        </row>
        <row r="13">
          <cell r="A13" t="str">
            <v>PROBABILIDAD DE INCUMPLIMIENTO DE LOS PROGRAMAS Y PROYECTOS QUE BENEFICIEN A LOS GRUPOS  POBLACIONALES, ORGANIZACIONES SOCIALES Y POBLACION VULNERABLE DEL MUNICIPIO DE IBAGUE</v>
          </cell>
          <cell r="T13" t="str">
            <v>Improbable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VALORACION RIESGO (4)"/>
      <sheetName val="Hoja3"/>
      <sheetName val="VALORACION RIESGO (5)"/>
      <sheetName val="VALORACION RIESGO (6)"/>
      <sheetName val="CONTROLES Y EVALUACION"/>
      <sheetName val="SOLIDEZ DE LOS CONTROLES"/>
      <sheetName val="MAPA DE RIESGO ADMON "/>
    </sheetNames>
    <sheetDataSet>
      <sheetData sheetId="0" refreshError="1"/>
      <sheetData sheetId="1" refreshError="1"/>
      <sheetData sheetId="2" refreshError="1"/>
      <sheetData sheetId="3" refreshError="1"/>
      <sheetData sheetId="4" refreshError="1"/>
      <sheetData sheetId="5">
        <row r="10">
          <cell r="J10" t="str">
            <v>GESTION</v>
          </cell>
        </row>
      </sheetData>
      <sheetData sheetId="6">
        <row r="10">
          <cell r="D10" t="str">
            <v>Falta de Presupuesto para cumplir con el correcto funcionamiento de los procesos de la entidad y metas del plan de desarrollo</v>
          </cell>
        </row>
        <row r="11">
          <cell r="D11" t="str">
            <v>Proceso contractual (demora en los tiempo de respuesta)</v>
          </cell>
        </row>
        <row r="12">
          <cell r="D12" t="str">
            <v>Personal de planta insuficiente o sin las competencias necesarias para el proceso</v>
          </cell>
        </row>
        <row r="13">
          <cell r="D13" t="str">
            <v>Falta de Presupuesto para cumplir con el correcto funcionamiento de los procesos de la entidad y metas del plan de desarrollo</v>
          </cell>
        </row>
        <row r="14">
          <cell r="D14" t="str">
            <v>Proceso contractual (demora en los tiempo de respuesta)</v>
          </cell>
        </row>
        <row r="15">
          <cell r="D15" t="str">
            <v>Demora en los pagos de las cuentas</v>
          </cell>
        </row>
        <row r="16">
          <cell r="D16" t="str">
            <v xml:space="preserve">Fallas de fluido eléctrico, Deficiencia instalaciones eléctricas           </v>
          </cell>
        </row>
        <row r="17">
          <cell r="D17" t="str">
            <v>Falta de mantenimiento preventivo y correctivo de la red eléctrica, planta física, equipos de cómputo, ingreso de aguas lluvias y roedores</v>
          </cell>
        </row>
        <row r="18">
          <cell r="D18" t="str">
            <v>El personal no tiene apropiadas las políticas de seguridad física y tecnológica</v>
          </cell>
        </row>
        <row r="19">
          <cell r="D19" t="str">
            <v xml:space="preserve">Desbordamiento de la capacidad física de las instalaciones de propiedad de la Alcaldía </v>
          </cell>
        </row>
        <row r="20">
          <cell r="D20" t="str">
            <v>Obsolescencia en la plataforma tecnológica (Hardware) o recurso inadecuado</v>
          </cell>
        </row>
        <row r="21">
          <cell r="D21" t="str">
            <v xml:space="preserve">Constante innovación  y evolución tecnológica   </v>
          </cell>
        </row>
        <row r="22">
          <cell r="D22" t="str">
            <v>Personal sin vinculación laboral directa  manejando procesos críticos</v>
          </cell>
        </row>
        <row r="23">
          <cell r="D23" t="str">
            <v>El personal no tiene apropiadas las políticas de seguridad física y tecnológica</v>
          </cell>
        </row>
        <row r="24">
          <cell r="D24" t="str">
            <v>Presiones externas o de un superior jerárquico, omisión de las políticas para el uso adecuado de los bienes.</v>
          </cell>
        </row>
        <row r="25">
          <cell r="D25" t="str">
            <v>Falta de Ética y Valores,  tráfico de influencias y abuso de confianza</v>
          </cell>
        </row>
        <row r="26">
          <cell r="D26" t="str">
            <v>Personal sin vinculación laboral directa  manejando procesos críticos</v>
          </cell>
        </row>
        <row r="27">
          <cell r="D27" t="str">
            <v>El personal no tiene apropiadas las políticas de seguridad física y tecnológica</v>
          </cell>
        </row>
        <row r="28">
          <cell r="D28" t="str">
            <v>Falta de Ética y Valores,  tráfico de influencias y abuso de confianza</v>
          </cell>
        </row>
      </sheetData>
      <sheetData sheetId="7">
        <row r="11">
          <cell r="A11" t="str">
            <v xml:space="preserve">Suspensión del aseguramiento de los empleados y  los bienes  de la Alcaldía </v>
          </cell>
        </row>
        <row r="12">
          <cell r="A12" t="str">
            <v>Suspensión de los servicios de vigilancia, aseo y públicos</v>
          </cell>
        </row>
        <row r="13">
          <cell r="A13" t="str">
            <v>Perdida o daño de los bienes y recurso tecnológico</v>
          </cell>
          <cell r="T13" t="str">
            <v>Probable</v>
          </cell>
        </row>
        <row r="14">
          <cell r="A14" t="str">
            <v>Adquisición de tecnología de información no acorde con la necesidad</v>
          </cell>
        </row>
        <row r="15">
          <cell r="A15" t="str">
            <v>Uso inadecuado de los bienes de la Entidad, omitiendo las políticas operativas, para beneficio propio o de un tercero</v>
          </cell>
        </row>
        <row r="16">
          <cell r="A16" t="str">
            <v>Extralimitación de las competencias, manipulando información  para beneficio propio o de un tercero</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s>
    <sheetDataSet>
      <sheetData sheetId="0" refreshError="1"/>
      <sheetData sheetId="1" refreshError="1"/>
      <sheetData sheetId="2" refreshError="1"/>
      <sheetData sheetId="3">
        <row r="6">
          <cell r="A6" t="str">
            <v>PROCESO: GESTIÓN HUMANA Y SEGURIDAD Y SALUD EN EL TRABAJO</v>
          </cell>
        </row>
        <row r="7">
          <cell r="A7" t="str">
            <v>OBJETIVO: REALIZAR LA VINCULACIÓN, PERMANENCIA Y  RETIRO DEL PERSONAL DE PLANTA DE LA ENTIDAD, DESARROLLANDO ACTIVIDADES ENCAMINADAS A PROMOVER LAS COMPETENCIAS, HABILIDADES, CONOCIMIENTOS DE LOS SERVIDORES PÚBLICOS, EVALUACION, EL MEJORAMIENTO DEL CLIMA LABORAL, EL BIENESTAR SOCIAL, LA SEGURIDAD Y SALUD EN EL TRABAJO, EL FOMENTO DE LOS VALORES Y PRINCIPIOS ÉTICOS, CON EL PROPÓSITO DE TENER SERVIDORES ÍNTEGROS Y COMPROMETIDOS CONSTANTEMENTE CON LA ADMINISTRACIÓN MUNICIPAL</v>
          </cell>
        </row>
      </sheetData>
      <sheetData sheetId="4" refreshError="1"/>
      <sheetData sheetId="5" refreshError="1"/>
      <sheetData sheetId="6">
        <row r="10">
          <cell r="D10" t="str">
            <v xml:space="preserve"> Capacidad operativa insuficientes para el desarrollo de las actividadesen las diferentes dependencias .</v>
          </cell>
        </row>
        <row r="11">
          <cell r="D11" t="str">
            <v>Inoportuna ejecución de las actividades contenidas en Plan Estratégico de Talento Humano.</v>
          </cell>
        </row>
        <row r="12">
          <cell r="D12" t="str">
            <v>Presupuesto insuficiente para la ejecución de las actividades del Plan Estrategico de Talento Humano</v>
          </cell>
        </row>
        <row r="13">
          <cell r="D13" t="str">
            <v>Amiguismo político o tráfico de influencias</v>
          </cell>
        </row>
        <row r="14">
          <cell r="D14" t="str">
            <v xml:space="preserve">Omisión en la aplicación de la normatividad </v>
          </cell>
        </row>
        <row r="16">
          <cell r="D16" t="str">
            <v>Falta de interés en el alcance y aplicación normativa  por parte de la alta dirección</v>
          </cell>
        </row>
        <row r="17">
          <cell r="D17" t="str">
            <v>Presupuesto insuficiente para la ejecución de las actividades del Plan Estrategico de Talento Humano</v>
          </cell>
        </row>
        <row r="18">
          <cell r="D18" t="str">
            <v>Bajo presupuesto para la implentación  y sostenibilidad del SG-SST</v>
          </cell>
        </row>
      </sheetData>
      <sheetData sheetId="7">
        <row r="11">
          <cell r="A11" t="str">
            <v xml:space="preserve"> Inoportuno suministro del personal a las unidades administrativas para garantizar la calidad y oportunidad en la prestación del servicio</v>
          </cell>
        </row>
        <row r="12">
          <cell r="A12" t="str">
            <v>Otorgamiento de encargos  sin el lleno de requisitos establecidos en la normatividad para beneficio de un tercero.</v>
          </cell>
        </row>
        <row r="13">
          <cell r="A13" t="str">
            <v>Inoportunidad en la ejecución de las actividades del Plan Operativo Anual del Sistema de Seguridad  y Salud en el Trabajo (SG-SST)</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2)"/>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VALORACION RIESGO (4)"/>
      <sheetName val="Hoja3"/>
      <sheetName val="VALORACION RIESGO (5)"/>
      <sheetName val="VALORACION RIESGO (6)"/>
      <sheetName val="VALORACION RIESGO (7)"/>
      <sheetName val="CONTROLES Y EVALUACION"/>
      <sheetName val="SOLIDEZ DE LOS CONTROLES"/>
      <sheetName val="MAPA DE RIESGO ADMON"/>
      <sheetName val="Hoja1"/>
    </sheetNames>
    <sheetDataSet>
      <sheetData sheetId="0"/>
      <sheetData sheetId="1"/>
      <sheetData sheetId="2"/>
      <sheetData sheetId="3"/>
      <sheetData sheetId="4"/>
      <sheetData sheetId="5"/>
      <sheetData sheetId="6">
        <row r="10">
          <cell r="D10" t="str">
            <v>Favorecimiento a terceros</v>
          </cell>
        </row>
        <row r="11">
          <cell r="D11" t="str">
            <v xml:space="preserve">Falta de Innovación Tecnológica.  Ausencia  de controles  e integralidad de la información que asegure la seguridad digital de la misma en los sistemas. </v>
          </cell>
        </row>
        <row r="25">
          <cell r="D25" t="str">
            <v xml:space="preserve">Desconocimiento del procedimiento para la aplicación de los  tramites. </v>
          </cell>
        </row>
        <row r="26">
          <cell r="D26" t="str">
            <v>Manipular información relacionada con el
cumplimiento de las disposiciones legales.</v>
          </cell>
        </row>
        <row r="29">
          <cell r="D29" t="str">
            <v>Ausencia de sistemas de información que garantizen la seguridad , custodia y control de la misma.</v>
          </cell>
        </row>
        <row r="30">
          <cell r="D30" t="str">
            <v>Aplicación inadecuada de la Ley General de Archivo.</v>
          </cell>
        </row>
        <row r="31">
          <cell r="D31" t="str">
            <v>Falla en el sistema de vigilancia y seguridad</v>
          </cell>
        </row>
      </sheetData>
      <sheetData sheetId="7">
        <row r="11">
          <cell r="A11" t="str">
            <v>Posibilidad de recibir o solicitar cualquier dadiva para modificar y/o alterar los datos existentes en los distintos sistema de información de Hacienda Pública</v>
          </cell>
          <cell r="T11" t="str">
            <v>Improbable</v>
          </cell>
        </row>
        <row r="12">
          <cell r="A12" t="str">
            <v xml:space="preserve">Acceso externo no autorizado o indebido a la información contenida en los recursos digitales (Base de datos) o plataforma tecnológica de la entidad, atribuibles a los componentes de recaudo , recuperacion de cartera, Movimiento Financieros, y presupuestales que  soportan los ingresos y gastos del  Municipio </v>
          </cell>
        </row>
        <row r="13">
          <cell r="A13" t="str">
            <v>Indebida aplicación de la normatividad vigente, incumplimiento de los procedimientos y vencimiento de terminos procesales</v>
          </cell>
          <cell r="T13" t="str">
            <v>Improbable</v>
          </cell>
        </row>
        <row r="14">
          <cell r="A14" t="str">
            <v xml:space="preserve">Realizar  procedimientos financieros indebidos dentro de los software autorizados </v>
          </cell>
          <cell r="T14" t="str">
            <v>Improbable</v>
          </cell>
        </row>
        <row r="15">
          <cell r="A15" t="str">
            <v xml:space="preserve"> Omisión  de la validación de requisitos para trámites que se encuentran estandarizados en los procesos Gestión de Hacienda Pública</v>
          </cell>
          <cell r="T15" t="str">
            <v>Improbable</v>
          </cell>
        </row>
        <row r="16">
          <cell r="A16" t="str">
            <v>Omisión de denuncias de presuntos actos de corrupción o irregularidades administrativas.</v>
          </cell>
          <cell r="T16" t="str">
            <v>Improbable</v>
          </cell>
        </row>
        <row r="17">
          <cell r="A17" t="str">
            <v>Posible perdida de expedientes y documentos relacionados con el procesos de Gestion de Hacienda Pública</v>
          </cell>
          <cell r="T17" t="str">
            <v>Improbable</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s>
    <sheetDataSet>
      <sheetData sheetId="0"/>
      <sheetData sheetId="1"/>
      <sheetData sheetId="2"/>
      <sheetData sheetId="3"/>
      <sheetData sheetId="4"/>
      <sheetData sheetId="5"/>
      <sheetData sheetId="6">
        <row r="10">
          <cell r="A10" t="str">
            <v>Providencias condenatorias incumplidas - apertura de incidente de desacato</v>
          </cell>
          <cell r="C10" t="str">
            <v>GESTION</v>
          </cell>
          <cell r="D10" t="str">
            <v xml:space="preserve">Incumplimiento a providencias condenatorias: acción de tutela, acción popular, acción de grupo o acción de cumplimiento por parte de los Secretarios de Despacho y Directores a lo ordenado </v>
          </cell>
        </row>
        <row r="11">
          <cell r="D11" t="str">
            <v>Gestión inoportuna para dar cumplimiento a las providencias condenatorias por parte de los Secretarios de Despacho</v>
          </cell>
        </row>
        <row r="12">
          <cell r="A12" t="str">
            <v>Omitir, retardar, negar o rehusarse a realizar actos propios que le corresponden de las funciones de servidor público y/o de apoderado para beneficio propio o de un tercero en las acciones legales, ocasionando pérdidas financieras al Ente Territorial</v>
          </cell>
          <cell r="C12" t="str">
            <v>CORRUPCION</v>
          </cell>
          <cell r="D12" t="str">
            <v xml:space="preserve">Falta de asistencia a las audiencias de procesos judiciales por parte de los Secretarios de despacho delegados y en atención a las recomendaciones establecidas en las mesa de trabajo llevados a cabo por la Oficina Jurídica </v>
          </cell>
        </row>
        <row r="13">
          <cell r="D13" t="str">
            <v>Perfil profesional rotativo de asesores jurídicos insuficientes para realizar la labor de la repesentación judicial y legal del municipio con poca experiencia e idoneidad</v>
          </cell>
        </row>
        <row r="14">
          <cell r="D14" t="str">
            <v>Desconocimiento y/o no aplicabilidad de la normatividad vigente a nivel nacional, departamental y territorial</v>
          </cell>
        </row>
        <row r="15">
          <cell r="A15" t="str">
            <v>Defensas Débiles</v>
          </cell>
          <cell r="C15" t="str">
            <v>GESTION</v>
          </cell>
          <cell r="D15" t="str">
            <v>Insuficiencia o inoportunidad en la entrega de informes y/o elementos materiales probatorios que se deban presentar en la actuaciones procesales por parte de las dependencias ejecutoras</v>
          </cell>
        </row>
        <row r="16">
          <cell r="D16" t="str">
            <v xml:space="preserve">Inexistencia de unificación de criterios normativos aplicables a la administración municipal </v>
          </cell>
        </row>
      </sheetData>
      <sheetData sheetId="7">
        <row r="11">
          <cell r="T11" t="str">
            <v>Probable</v>
          </cell>
        </row>
        <row r="12">
          <cell r="T12" t="str">
            <v>Probable</v>
          </cell>
        </row>
        <row r="13">
          <cell r="T13" t="str">
            <v>Probable</v>
          </cell>
        </row>
      </sheetData>
      <sheetData sheetId="8"/>
      <sheetData sheetId="9">
        <row r="11">
          <cell r="F11" t="str">
            <v>CATASTROFICO</v>
          </cell>
        </row>
      </sheetData>
      <sheetData sheetId="10"/>
      <sheetData sheetId="11"/>
      <sheetData sheetId="12"/>
      <sheetData sheetId="13"/>
      <sheetData sheetId="14"/>
      <sheetData sheetId="15"/>
      <sheetData sheetId="1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DOFA"/>
      <sheetName val="PRIORIZACIÓN DE CAUSA"/>
      <sheetName val="IDENTIFICACION(GyC)"/>
      <sheetName val="DESCRIPCION"/>
      <sheetName val=" IMPACTO RIESGOS GESTION"/>
      <sheetName val="PROBABILIDAD"/>
      <sheetName val=" IMPACTO RIESGOS CORRUPCION"/>
      <sheetName val="VALORACION GESTION (1)"/>
      <sheetName val="VALORACION RIESGO (2)"/>
      <sheetName val="VALORACION RIESGO (3)"/>
      <sheetName val="VALORACION RIESGO (4)"/>
      <sheetName val="Hoja3"/>
      <sheetName val="CONTROLES Y EVALUACION"/>
      <sheetName val="SOLIDEZ DE LOS CONTROLES"/>
      <sheetName val="MAPA DE RIESGO ADMON"/>
    </sheetNames>
    <sheetDataSet>
      <sheetData sheetId="0"/>
      <sheetData sheetId="1"/>
      <sheetData sheetId="2"/>
      <sheetData sheetId="3"/>
      <sheetData sheetId="4"/>
      <sheetData sheetId="5"/>
      <sheetData sheetId="6">
        <row r="10">
          <cell r="D10" t="str">
            <v>Personal insuficiente para impulsar el tramite de los procesos disciplinarios.</v>
          </cell>
        </row>
        <row r="11">
          <cell r="D11" t="str">
            <v>Perfil  profesional del personal sustanciador insuficientes para realizar la labor de impulso y tramite de los procesos. ( numero minimo de profesionales)</v>
          </cell>
        </row>
        <row r="13">
          <cell r="D13" t="str">
            <v xml:space="preserve">Falta de compromiso de los líderes de los procesos en la implementación de mejora, asociadas a los planes de mejoramiento y en atención a las recomendaciones establecidas en los informes emitidos por la Oficina de Control Interno. </v>
          </cell>
        </row>
        <row r="14">
          <cell r="D14" t="str">
            <v xml:space="preserve">Cambios normativos sobre el procedimiento disciplinario . </v>
          </cell>
        </row>
        <row r="15">
          <cell r="D15" t="str">
            <v>Ausencia de liderazgo del director de talento humano</v>
          </cell>
        </row>
        <row r="16">
          <cell r="D16" t="str">
            <v>Falta de continuidad del personal encargado del proceso</v>
          </cell>
        </row>
        <row r="17">
          <cell r="D17" t="str">
            <v xml:space="preserve"> Falta de infraestructura que garantice las condicones para el cumplimiento del desarrollo del proceso  de la ley</v>
          </cell>
        </row>
        <row r="18">
          <cell r="D18" t="str">
            <v>Falta de herramientas tecnológicas que permitan administrar y proteger la información</v>
          </cell>
        </row>
        <row r="20">
          <cell r="D20" t="str">
            <v>Falta de independencia de la oficina de control disciplinario</v>
          </cell>
        </row>
        <row r="21">
          <cell r="D21" t="str">
            <v>Falta de garantías para la reserva del proceso disciplinario</v>
          </cell>
        </row>
      </sheetData>
      <sheetData sheetId="7"/>
      <sheetData sheetId="8">
        <row r="11">
          <cell r="A11" t="str">
            <v>posibilidad de inoportunidad en el tramite o incumplimiento de las estapas del proceso disciiplinario</v>
          </cell>
          <cell r="T11" t="str">
            <v>Posible</v>
          </cell>
        </row>
        <row r="12">
          <cell r="A12" t="str">
            <v>probabilidad de dilatar el proceso para lograr el vencimiento de terminos o la prescripcion en beneficio de un servidor publico.</v>
          </cell>
          <cell r="T12" t="str">
            <v>Posible</v>
          </cell>
        </row>
        <row r="13">
          <cell r="A13" t="str">
            <v xml:space="preserve"> Posibilidad de exceder facultades legales en los fallo</v>
          </cell>
          <cell r="T13" t="str">
            <v>Improbable</v>
          </cell>
        </row>
        <row r="14">
          <cell r="A14" t="str">
            <v xml:space="preserve">probabilidad de  Pedida de informacion de los expedientes disciplinarios </v>
          </cell>
          <cell r="T14" t="str">
            <v>Posible</v>
          </cell>
        </row>
      </sheetData>
      <sheetData sheetId="9">
        <row r="11">
          <cell r="F11" t="str">
            <v>MAYOR</v>
          </cell>
        </row>
        <row r="34">
          <cell r="F34" t="str">
            <v>MAYOR</v>
          </cell>
        </row>
      </sheetData>
      <sheetData sheetId="10"/>
      <sheetData sheetId="11"/>
      <sheetData sheetId="12"/>
      <sheetData sheetId="13"/>
      <sheetData sheetId="14"/>
      <sheetData sheetId="15"/>
      <sheetData sheetId="16"/>
      <sheetData sheetId="1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s>
    <sheetDataSet>
      <sheetData sheetId="0"/>
      <sheetData sheetId="1"/>
      <sheetData sheetId="2"/>
      <sheetData sheetId="3">
        <row r="6">
          <cell r="A6" t="str">
            <v xml:space="preserve">PROCESO: Gestión de Evaluación y  Seguimiento </v>
          </cell>
        </row>
        <row r="7">
          <cell r="A7" t="str">
            <v xml:space="preserve">OBJETIVO: 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v>
          </cell>
        </row>
      </sheetData>
      <sheetData sheetId="4"/>
      <sheetData sheetId="5"/>
      <sheetData sheetId="6">
        <row r="10">
          <cell r="D10" t="str">
            <v>Demoras en la entrega de información por parte de las unidades administrativas, en respuesta a los requerimientos de la oficina.</v>
          </cell>
        </row>
        <row r="11">
          <cell r="D11" t="str">
            <v>Cambios normativos en los que establecen responsabilidades a las Oficinas de Control Interno</v>
          </cell>
        </row>
        <row r="12">
          <cell r="D12" t="str">
            <v>Ausencia de liderazgo del Jefe de la Oficina de Control Interno</v>
          </cell>
        </row>
        <row r="13">
          <cell r="D13" t="str">
            <v>Demoras en la entrega de información por parte de las unidades administrativas, en respuesta a los requerimientos de la oficina.</v>
          </cell>
        </row>
        <row r="14">
          <cell r="D14" t="str">
            <v xml:space="preserve">Fallas en aplicativos por congestión para cargue o reporte de información a entes de control. </v>
          </cell>
        </row>
        <row r="15">
          <cell r="D15" t="str">
            <v>Asignación de auditorias a procesos no acordes al perfil profesional del auditor.</v>
          </cell>
        </row>
        <row r="16">
          <cell r="D16" t="str">
            <v>Trafico de influencias.</v>
          </cell>
        </row>
        <row r="17">
          <cell r="D17" t="str">
            <v>Inobservancia a los líneamientos establecidos en el  Código de Ética del Auditor Interno en el desarrollo de las auditorías</v>
          </cell>
        </row>
      </sheetData>
      <sheetData sheetId="7">
        <row r="11">
          <cell r="A11" t="str">
            <v>Socialización inoportuna de los informes emitidos por la Oficina de Control Interno en Comité de Coordinación de Control Interno</v>
          </cell>
        </row>
        <row r="12">
          <cell r="A12" t="str">
            <v>Presentación inoportuna de informes de ley a entes externos</v>
          </cell>
        </row>
        <row r="13">
          <cell r="A13" t="str">
            <v xml:space="preserve"> Desvío de los resultados  de la auditoría en beneficio propio o del auditado.</v>
          </cell>
        </row>
      </sheetData>
      <sheetData sheetId="8"/>
      <sheetData sheetId="9"/>
      <sheetData sheetId="10"/>
      <sheetData sheetId="11"/>
      <sheetData sheetId="12"/>
      <sheetData sheetId="13"/>
      <sheetData sheetId="14"/>
      <sheetData sheetId="15"/>
      <sheetData sheetId="1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VALORACION RIESGO (4)"/>
      <sheetName val="Hoja3"/>
      <sheetName val="CONTROLES Y EVALUACION"/>
      <sheetName val="SOLIDEZ DE LOS CONTROLES"/>
      <sheetName val="MAPA DE RIESGO ADMON"/>
    </sheetNames>
    <sheetDataSet>
      <sheetData sheetId="0" refreshError="1"/>
      <sheetData sheetId="1" refreshError="1"/>
      <sheetData sheetId="2" refreshError="1"/>
      <sheetData sheetId="3" refreshError="1"/>
      <sheetData sheetId="4" refreshError="1"/>
      <sheetData sheetId="5" refreshError="1"/>
      <sheetData sheetId="6">
        <row r="10">
          <cell r="D10" t="str">
            <v>Falta de Herramientas tecnologicas que garanticen el acceso y preservacion de los documentos</v>
          </cell>
        </row>
        <row r="11">
          <cell r="D11" t="str">
            <v>Bajo presupuesto de funcionamiento e inversión para administrar la documentación física de la administración municipal</v>
          </cell>
        </row>
        <row r="12">
          <cell r="D12" t="str">
            <v>Falta de personal suficiente y con perfil para el desarrollo de las actividades del proceso</v>
          </cell>
        </row>
        <row r="13">
          <cell r="D13" t="str">
            <v>Baja responsabilidad de los funcionarios frente al desarrollo y cumplimiento de las actividades del  proceso.</v>
          </cell>
        </row>
        <row r="14">
          <cell r="D14" t="str">
            <v xml:space="preserve">Personal insuficiente para la realizacion de las actividades, falta de asignacion de personal con Perfil. </v>
          </cell>
        </row>
        <row r="15">
          <cell r="D15" t="str">
            <v>Falta de herramientas tecnológicas que garanticen el acceso oportuno, disponibilidad y conservación de la información</v>
          </cell>
        </row>
      </sheetData>
      <sheetData sheetId="7">
        <row r="11">
          <cell r="A11" t="str">
            <v>Inoportunidad en la entrega de informacion  para los  usuarios interno y externos</v>
          </cell>
          <cell r="T11" t="str">
            <v>Casi Seguro</v>
          </cell>
        </row>
        <row r="12">
          <cell r="A12" t="str">
            <v>Manipulación,  ocultamiento, alteración o destrucción de un documento para beneficio económico o de cualquier otra índole.</v>
          </cell>
          <cell r="T12" t="str">
            <v>Casi Seguro</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VALORACION RIESGO (4)"/>
      <sheetName val="Hoja3"/>
      <sheetName val="VALORACION RIESGO (5)"/>
      <sheetName val="VALORACION RIESGO (6)"/>
      <sheetName val="CONTROLES Y EVALUACION"/>
      <sheetName val="SOLIDEZ DE LOS CONTROLES"/>
      <sheetName val="MAPA DE RIESGO ADMON"/>
    </sheetNames>
    <sheetDataSet>
      <sheetData sheetId="0">
        <row r="7">
          <cell r="B7" t="str">
            <v>GESTION CONTRACTUAL</v>
          </cell>
        </row>
        <row r="8">
          <cell r="B8" t="str">
            <v>GESTIONAR LA ADQUISICIÓN DE LA TOTALIDAD DE LOS BIENES Y SERVICIOS REQUERIDOS PARA LA CONTINUA OPERACIÓN DE LOS PROCESOS DE LA ENTIDAD ACORDE A LA NORMATIVIDAD LEGAL VIGENTE.</v>
          </cell>
        </row>
      </sheetData>
      <sheetData sheetId="1" refreshError="1"/>
      <sheetData sheetId="2" refreshError="1"/>
      <sheetData sheetId="3" refreshError="1"/>
      <sheetData sheetId="4" refreshError="1"/>
      <sheetData sheetId="5" refreshError="1"/>
      <sheetData sheetId="6">
        <row r="10">
          <cell r="D10" t="str">
            <v xml:space="preserve">Personal insuficiente para adelantar las labores de proceso contractual. </v>
          </cell>
        </row>
        <row r="11">
          <cell r="D11" t="str">
            <v>Constantes cambios normativos, diversidad jurídica.</v>
          </cell>
        </row>
        <row r="12">
          <cell r="D12" t="str">
            <v>falta de conocimiento y/o experiencia de los directivos y del personal que maneja la contratacion.</v>
          </cell>
        </row>
        <row r="15">
          <cell r="D15" t="str">
            <v>debilidades en la etapa de planeacion que orienten a favorecer un proponente (prepliegos pliegos y adendas)</v>
          </cell>
        </row>
        <row r="16">
          <cell r="D16" t="str">
            <v>Falta de articulación entre las Secretaría ejecutoras, Secretaria de Planeacion  y Contratacion</v>
          </cell>
        </row>
        <row r="17">
          <cell r="D17" t="str">
            <v>Desconocimiento del Manual y procedimimentos</v>
          </cell>
        </row>
        <row r="18">
          <cell r="D18" t="str">
            <v>Ausencia  de controles  y  de registros en los procedimientos</v>
          </cell>
        </row>
        <row r="19">
          <cell r="D19" t="str">
            <v>Unidades administrativas ubicadas en diferentes sitios de la ciudad (Ibagué).</v>
          </cell>
        </row>
        <row r="20">
          <cell r="D20" t="str">
            <v xml:space="preserve">Personal insuficiente y sin capacitacion para adelantar las labores de proceso contractual. </v>
          </cell>
        </row>
        <row r="21">
          <cell r="D21" t="str">
            <v>Omisión en la aplicación de la normativa asociada a las funciones</v>
          </cell>
        </row>
        <row r="22">
          <cell r="D22" t="str">
            <v xml:space="preserve">omision en la supervision </v>
          </cell>
        </row>
        <row r="24">
          <cell r="D24" t="str">
            <v>Trafico de influencias.</v>
          </cell>
        </row>
        <row r="25">
          <cell r="D25" t="str">
            <v>Amiguismo</v>
          </cell>
        </row>
        <row r="26">
          <cell r="D26" t="str">
            <v>Inobservancia de los valores establecidos en el  Código de Integridad del servidor publico en el desarrollo de las funciones</v>
          </cell>
        </row>
        <row r="28">
          <cell r="D28" t="str">
            <v>Prevalencia de intereses particulares sobre intereses generales.</v>
          </cell>
        </row>
      </sheetData>
      <sheetData sheetId="7">
        <row r="11">
          <cell r="A11" t="str">
            <v>Inoportunidad en la adquisición de los bienes y servicios requeridos por la entidad</v>
          </cell>
          <cell r="T11" t="str">
            <v>Probable</v>
          </cell>
        </row>
        <row r="12">
          <cell r="A12" t="str">
            <v xml:space="preserve">Presentación de los Estudios Previos y Análisis del Sector mal estructurados y sin soportes </v>
          </cell>
          <cell r="T12" t="str">
            <v>Posible</v>
          </cell>
        </row>
        <row r="13">
          <cell r="A13" t="str">
            <v xml:space="preserve">Archivos de contratos y convenios sin la totalidad de los documentos requeridos asociados a las etapas contractuales </v>
          </cell>
          <cell r="T13" t="str">
            <v>Posible</v>
          </cell>
        </row>
        <row r="14">
          <cell r="A14" t="str">
            <v>Posibilidad de Ejecución de Obras sin control y en condiciones desfavorable</v>
          </cell>
          <cell r="T14" t="str">
            <v>Improbable</v>
          </cell>
        </row>
        <row r="15">
          <cell r="A15" t="str">
            <v>Posibilidad de recibir o solicitar cualquier dádiva o beneficio a nombre propio o de terceros con el fin de celebrar un contrato</v>
          </cell>
        </row>
        <row r="16">
          <cell r="A16" t="str">
            <v>Posibilidad de direccionar el proceso contractual y/o vinculación en favor de un tercero</v>
          </cell>
          <cell r="T16" t="str">
            <v>Posible</v>
          </cell>
        </row>
      </sheetData>
      <sheetData sheetId="8">
        <row r="11">
          <cell r="C11" t="str">
            <v>3. MODERADO</v>
          </cell>
        </row>
        <row r="12">
          <cell r="C12" t="str">
            <v>4. MAYOR</v>
          </cell>
        </row>
        <row r="13">
          <cell r="C13" t="str">
            <v>2. MENOR</v>
          </cell>
        </row>
        <row r="14">
          <cell r="C14" t="str">
            <v>4. MAYOR</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VALORACION RIESGO (4)"/>
      <sheetName val="Hoja3"/>
      <sheetName val="CONTROLES Y EVALUACION"/>
      <sheetName val="SOLIDEZ DE LOS CONTROLES"/>
      <sheetName val="MAPA DE RIESGO ADMON"/>
    </sheetNames>
    <sheetDataSet>
      <sheetData sheetId="0"/>
      <sheetData sheetId="1"/>
      <sheetData sheetId="2"/>
      <sheetData sheetId="3"/>
      <sheetData sheetId="4"/>
      <sheetData sheetId="5"/>
      <sheetData sheetId="6">
        <row r="10">
          <cell r="D10" t="str">
            <v xml:space="preserve">Actores sociales interesados en afectar la imagen del representante legal. </v>
          </cell>
        </row>
        <row r="11">
          <cell r="D11" t="str">
            <v>Falta de ética profesional y compromiso con la entidad.</v>
          </cell>
        </row>
        <row r="12">
          <cell r="D12" t="str">
            <v>Intereses personales y particulares</v>
          </cell>
        </row>
        <row r="13">
          <cell r="D13" t="str">
            <v xml:space="preserve">Falta de ética profesional y amiguismo. </v>
          </cell>
        </row>
        <row r="14">
          <cell r="D14" t="str">
            <v xml:space="preserve">Actores sociales interesados en afectar la imagen del representante legal. </v>
          </cell>
        </row>
        <row r="15">
          <cell r="D15" t="str">
            <v xml:space="preserve">Actores sociales interesados en afectar la imagen de la entidad. </v>
          </cell>
        </row>
        <row r="16">
          <cell r="D16" t="str">
            <v xml:space="preserve">Presión de los medios de comunicación externos. </v>
          </cell>
        </row>
        <row r="17">
          <cell r="D17" t="str">
            <v xml:space="preserve">Baja articulación con las Secretarías en cuanto al cronograma de actividades. </v>
          </cell>
        </row>
        <row r="18">
          <cell r="D18" t="str">
            <v xml:space="preserve">Falta de herramientas tecnológicas para la transmisión de eventos en vivo en TveoIbagué. </v>
          </cell>
        </row>
        <row r="19">
          <cell r="D19" t="str">
            <v>Falta de suministro de información por parte de los Secretarios de despacho.</v>
          </cell>
        </row>
        <row r="20">
          <cell r="D20" t="str">
            <v xml:space="preserve">Falta de revisión y aprobación de la información. </v>
          </cell>
        </row>
        <row r="21">
          <cell r="D21" t="str">
            <v>Falta de suministro de información por parte de los Secretarios y directivos</v>
          </cell>
        </row>
      </sheetData>
      <sheetData sheetId="7">
        <row r="11">
          <cell r="A11" t="str">
            <v xml:space="preserve">Manipulación de la información institucional para beneficio a terceros. </v>
          </cell>
          <cell r="T11" t="str">
            <v>Rara Vez</v>
          </cell>
        </row>
        <row r="12">
          <cell r="A12" t="str">
            <v xml:space="preserve">Filtración de la información institucional a cambio de prebendas. </v>
          </cell>
          <cell r="T12" t="str">
            <v>Posible</v>
          </cell>
        </row>
        <row r="13">
          <cell r="A13" t="str">
            <v>Eventos institucionales simultáneos.</v>
          </cell>
          <cell r="T13" t="str">
            <v>Improbable</v>
          </cell>
        </row>
        <row r="14">
          <cell r="A14" t="str">
            <v xml:space="preserve">Divulgación de información con errores. </v>
          </cell>
          <cell r="T14" t="str">
            <v>Posible</v>
          </cell>
        </row>
      </sheetData>
      <sheetData sheetId="8"/>
      <sheetData sheetId="9">
        <row r="11">
          <cell r="F11" t="str">
            <v>MAYOR</v>
          </cell>
        </row>
        <row r="34">
          <cell r="F34" t="str">
            <v>MAYOR</v>
          </cell>
        </row>
      </sheetData>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70"/>
  <sheetViews>
    <sheetView tabSelected="1" zoomScale="63" zoomScaleNormal="63" workbookViewId="0">
      <selection activeCell="T12" sqref="T12"/>
    </sheetView>
  </sheetViews>
  <sheetFormatPr baseColWidth="10" defaultColWidth="11.140625" defaultRowHeight="15" x14ac:dyDescent="0.25"/>
  <cols>
    <col min="1" max="1" width="26.28515625" style="18" customWidth="1"/>
    <col min="2" max="2" width="22.28515625" style="16" customWidth="1"/>
    <col min="3" max="3" width="19.42578125" style="16" customWidth="1"/>
    <col min="4" max="4" width="14.140625" style="16" customWidth="1"/>
    <col min="5" max="5" width="21" style="16" customWidth="1"/>
    <col min="6" max="6" width="11.140625" style="16"/>
    <col min="7" max="7" width="17.7109375" style="16" customWidth="1"/>
    <col min="8" max="8" width="14.140625" style="42" customWidth="1"/>
    <col min="9" max="9" width="13.5703125" style="21" customWidth="1"/>
    <col min="10" max="10" width="11.140625" style="16"/>
    <col min="11" max="11" width="31.5703125" style="16" customWidth="1"/>
    <col min="12" max="12" width="16.7109375" style="16" customWidth="1"/>
    <col min="13" max="13" width="18.28515625" style="16" customWidth="1"/>
    <col min="14" max="14" width="13.7109375" style="16" customWidth="1"/>
    <col min="15" max="15" width="22.28515625" style="16" customWidth="1"/>
    <col min="16" max="16384" width="11.140625" style="16"/>
  </cols>
  <sheetData>
    <row r="1" spans="1:15" x14ac:dyDescent="0.25">
      <c r="A1" s="106"/>
      <c r="B1" s="108" t="s">
        <v>0</v>
      </c>
      <c r="C1" s="108"/>
      <c r="D1" s="108"/>
      <c r="E1" s="108"/>
      <c r="F1" s="108"/>
      <c r="G1" s="108"/>
      <c r="H1" s="108"/>
      <c r="I1" s="108"/>
      <c r="J1" s="108"/>
      <c r="K1" s="108"/>
      <c r="L1" s="110" t="s">
        <v>749</v>
      </c>
      <c r="M1" s="110"/>
      <c r="N1" s="110"/>
      <c r="O1" s="111"/>
    </row>
    <row r="2" spans="1:15" x14ac:dyDescent="0.25">
      <c r="A2" s="107"/>
      <c r="B2" s="109"/>
      <c r="C2" s="109"/>
      <c r="D2" s="109"/>
      <c r="E2" s="109"/>
      <c r="F2" s="109"/>
      <c r="G2" s="109"/>
      <c r="H2" s="109"/>
      <c r="I2" s="109"/>
      <c r="J2" s="109"/>
      <c r="K2" s="109"/>
      <c r="L2" s="113" t="s">
        <v>746</v>
      </c>
      <c r="M2" s="113"/>
      <c r="N2" s="113"/>
      <c r="O2" s="112"/>
    </row>
    <row r="3" spans="1:15" x14ac:dyDescent="0.25">
      <c r="A3" s="107"/>
      <c r="B3" s="109" t="s">
        <v>1</v>
      </c>
      <c r="C3" s="109"/>
      <c r="D3" s="109"/>
      <c r="E3" s="109"/>
      <c r="F3" s="109"/>
      <c r="G3" s="109"/>
      <c r="H3" s="109"/>
      <c r="I3" s="109"/>
      <c r="J3" s="109"/>
      <c r="K3" s="109"/>
      <c r="L3" s="113" t="s">
        <v>747</v>
      </c>
      <c r="M3" s="113"/>
      <c r="N3" s="113"/>
      <c r="O3" s="112"/>
    </row>
    <row r="4" spans="1:15" x14ac:dyDescent="0.25">
      <c r="A4" s="107"/>
      <c r="B4" s="109"/>
      <c r="C4" s="109"/>
      <c r="D4" s="109"/>
      <c r="E4" s="109"/>
      <c r="F4" s="109"/>
      <c r="G4" s="109"/>
      <c r="H4" s="109"/>
      <c r="I4" s="109"/>
      <c r="J4" s="109"/>
      <c r="K4" s="109"/>
      <c r="L4" s="113" t="s">
        <v>748</v>
      </c>
      <c r="M4" s="113"/>
      <c r="N4" s="113"/>
      <c r="O4" s="112"/>
    </row>
    <row r="5" spans="1:15" x14ac:dyDescent="0.25">
      <c r="A5" s="74"/>
      <c r="B5" s="75"/>
      <c r="C5" s="75"/>
      <c r="D5" s="75"/>
      <c r="E5" s="75"/>
      <c r="F5" s="75"/>
      <c r="G5" s="75"/>
      <c r="H5" s="75"/>
      <c r="I5" s="75"/>
      <c r="J5" s="75"/>
      <c r="K5" s="75"/>
      <c r="L5" s="75"/>
      <c r="M5" s="75"/>
      <c r="N5" s="75"/>
      <c r="O5" s="76"/>
    </row>
    <row r="6" spans="1:15" x14ac:dyDescent="0.25">
      <c r="A6" s="47" t="s">
        <v>2</v>
      </c>
      <c r="B6" s="114" t="s">
        <v>3</v>
      </c>
      <c r="C6" s="114"/>
      <c r="D6" s="114"/>
      <c r="E6" s="114"/>
      <c r="F6" s="114"/>
      <c r="G6" s="114"/>
      <c r="H6" s="114"/>
      <c r="I6" s="114"/>
      <c r="J6" s="114"/>
      <c r="K6" s="114"/>
      <c r="L6" s="114"/>
      <c r="M6" s="114"/>
      <c r="N6" s="114"/>
      <c r="O6" s="115"/>
    </row>
    <row r="7" spans="1:15" ht="43.15" customHeight="1" x14ac:dyDescent="0.25">
      <c r="A7" s="14" t="s">
        <v>4</v>
      </c>
      <c r="B7" s="113" t="s">
        <v>5</v>
      </c>
      <c r="C7" s="113"/>
      <c r="D7" s="113"/>
      <c r="E7" s="113"/>
      <c r="F7" s="113"/>
      <c r="G7" s="113"/>
      <c r="H7" s="113"/>
      <c r="I7" s="113"/>
      <c r="J7" s="113"/>
      <c r="K7" s="113"/>
      <c r="L7" s="113"/>
      <c r="M7" s="113"/>
      <c r="N7" s="113"/>
      <c r="O7" s="113"/>
    </row>
    <row r="8" spans="1:15" s="46" customFormat="1" x14ac:dyDescent="0.25">
      <c r="A8" s="116"/>
      <c r="B8" s="116"/>
      <c r="C8" s="116"/>
      <c r="D8" s="116"/>
      <c r="E8" s="116"/>
      <c r="F8" s="116"/>
      <c r="G8" s="116"/>
      <c r="H8" s="43"/>
      <c r="I8" s="44"/>
      <c r="J8" s="45"/>
      <c r="K8" s="45"/>
      <c r="L8" s="45"/>
      <c r="M8" s="45"/>
      <c r="N8" s="45"/>
      <c r="O8" s="45"/>
    </row>
    <row r="9" spans="1:15" s="17" customFormat="1" ht="51" x14ac:dyDescent="0.25">
      <c r="A9" s="13" t="s">
        <v>6</v>
      </c>
      <c r="B9" s="14" t="s">
        <v>7</v>
      </c>
      <c r="C9" s="14" t="s">
        <v>8</v>
      </c>
      <c r="D9" s="14" t="s">
        <v>627</v>
      </c>
      <c r="E9" s="14" t="s">
        <v>9</v>
      </c>
      <c r="F9" s="13" t="s">
        <v>10</v>
      </c>
      <c r="G9" s="13" t="s">
        <v>11</v>
      </c>
      <c r="H9" s="22" t="s">
        <v>706</v>
      </c>
      <c r="I9" s="22" t="s">
        <v>717</v>
      </c>
      <c r="J9" s="13" t="s">
        <v>12</v>
      </c>
      <c r="K9" s="13" t="s">
        <v>13</v>
      </c>
      <c r="L9" s="14" t="s">
        <v>14</v>
      </c>
      <c r="M9" s="14" t="s">
        <v>15</v>
      </c>
      <c r="N9" s="14" t="s">
        <v>16</v>
      </c>
      <c r="O9" s="14" t="s">
        <v>17</v>
      </c>
    </row>
    <row r="10" spans="1:15" ht="76.5" x14ac:dyDescent="0.25">
      <c r="A10" s="93" t="s">
        <v>560</v>
      </c>
      <c r="B10" s="70" t="str">
        <f>+([1]PROBABILIDAD!A11)</f>
        <v>Solicitud y/o recibimiento de dadivas para el favoritismo de una decision y/o Influir en otro servidor publico para conseguir una actuacion concepto, decision o manipulacion de la informacion  que le pueda generar beneficio propio o a un tercero</v>
      </c>
      <c r="C10" s="63" t="s">
        <v>18</v>
      </c>
      <c r="D10" s="63" t="s">
        <v>628</v>
      </c>
      <c r="E10" s="5" t="str">
        <f>+([1]DESCRIPCION!D10)</f>
        <v xml:space="preserve">Desconocimiento del proceso por parte del personal de planta y contrato. </v>
      </c>
      <c r="F10" s="63" t="str">
        <f>+([1]PROBABILIDAD!T11)</f>
        <v>Probable</v>
      </c>
      <c r="G10" s="63" t="s">
        <v>19</v>
      </c>
      <c r="H10" s="86" t="s">
        <v>120</v>
      </c>
      <c r="I10" s="86" t="s">
        <v>120</v>
      </c>
      <c r="J10" s="63" t="s">
        <v>21</v>
      </c>
      <c r="K10" s="5" t="s">
        <v>22</v>
      </c>
      <c r="L10" s="5" t="s">
        <v>23</v>
      </c>
      <c r="M10" s="5" t="s">
        <v>24</v>
      </c>
      <c r="N10" s="5" t="s">
        <v>25</v>
      </c>
      <c r="O10" s="5" t="s">
        <v>26</v>
      </c>
    </row>
    <row r="11" spans="1:15" x14ac:dyDescent="0.25">
      <c r="A11" s="89"/>
      <c r="B11" s="70"/>
      <c r="C11" s="63"/>
      <c r="D11" s="63"/>
      <c r="E11" s="70" t="str">
        <f>+([1]DESCRIPCION!D11)</f>
        <v>Falta de responsabilidad del personal frente a sus compromisos que dan cumplimiento al objetivo del proceso.</v>
      </c>
      <c r="F11" s="63"/>
      <c r="G11" s="63"/>
      <c r="H11" s="86"/>
      <c r="I11" s="86"/>
      <c r="J11" s="63"/>
      <c r="K11" s="70" t="s">
        <v>27</v>
      </c>
      <c r="L11" s="70" t="s">
        <v>28</v>
      </c>
      <c r="M11" s="70" t="s">
        <v>24</v>
      </c>
      <c r="N11" s="70" t="s">
        <v>29</v>
      </c>
      <c r="O11" s="70" t="s">
        <v>30</v>
      </c>
    </row>
    <row r="12" spans="1:15" ht="103.9" customHeight="1" x14ac:dyDescent="0.25">
      <c r="A12" s="89"/>
      <c r="B12" s="70"/>
      <c r="C12" s="63"/>
      <c r="D12" s="63"/>
      <c r="E12" s="70"/>
      <c r="F12" s="63"/>
      <c r="G12" s="63"/>
      <c r="H12" s="86"/>
      <c r="I12" s="86"/>
      <c r="J12" s="63"/>
      <c r="K12" s="70"/>
      <c r="L12" s="70"/>
      <c r="M12" s="70"/>
      <c r="N12" s="70"/>
      <c r="O12" s="70"/>
    </row>
    <row r="13" spans="1:15" ht="76.5" x14ac:dyDescent="0.25">
      <c r="A13" s="89"/>
      <c r="B13" s="70" t="str">
        <f>+([1]PROBABILIDAD!A12)</f>
        <v>Incumplimiento en la consolidacion y/o publicacion de la informacion reportada por los provedores.</v>
      </c>
      <c r="C13" s="63" t="s">
        <v>31</v>
      </c>
      <c r="D13" s="63" t="s">
        <v>629</v>
      </c>
      <c r="E13" s="5" t="str">
        <f>+([1]DESCRIPCION!D13)</f>
        <v>Dificultades en la planeacion para el cumplimiento del objetivo del proceso de de gestion estrategica y territorial</v>
      </c>
      <c r="F13" s="63" t="str">
        <f>+([1]PROBABILIDAD!T12)</f>
        <v>Posible</v>
      </c>
      <c r="G13" s="63" t="s">
        <v>19</v>
      </c>
      <c r="H13" s="86" t="s">
        <v>120</v>
      </c>
      <c r="I13" s="86" t="s">
        <v>120</v>
      </c>
      <c r="J13" s="63" t="s">
        <v>21</v>
      </c>
      <c r="K13" s="5" t="s">
        <v>32</v>
      </c>
      <c r="L13" s="5" t="s">
        <v>33</v>
      </c>
      <c r="M13" s="5" t="s">
        <v>34</v>
      </c>
      <c r="N13" s="5" t="s">
        <v>35</v>
      </c>
      <c r="O13" s="5" t="s">
        <v>36</v>
      </c>
    </row>
    <row r="14" spans="1:15" x14ac:dyDescent="0.25">
      <c r="A14" s="89"/>
      <c r="B14" s="70"/>
      <c r="C14" s="63"/>
      <c r="D14" s="63"/>
      <c r="E14" s="70" t="str">
        <f>+([1]DESCRIPCION!D15)</f>
        <v xml:space="preserve">Falta de claridad e incumplimientos de los procedimientos  en los  procesos que se  interrelacionan y que sirven de proveedores entre si.  </v>
      </c>
      <c r="F14" s="63"/>
      <c r="G14" s="63"/>
      <c r="H14" s="86"/>
      <c r="I14" s="86"/>
      <c r="J14" s="63"/>
      <c r="K14" s="70" t="s">
        <v>37</v>
      </c>
      <c r="L14" s="70" t="s">
        <v>23</v>
      </c>
      <c r="M14" s="70" t="s">
        <v>34</v>
      </c>
      <c r="N14" s="70" t="s">
        <v>38</v>
      </c>
      <c r="O14" s="70" t="s">
        <v>39</v>
      </c>
    </row>
    <row r="15" spans="1:15" ht="130.9" customHeight="1" x14ac:dyDescent="0.25">
      <c r="A15" s="89"/>
      <c r="B15" s="70"/>
      <c r="C15" s="63"/>
      <c r="D15" s="63"/>
      <c r="E15" s="70"/>
      <c r="F15" s="63"/>
      <c r="G15" s="63"/>
      <c r="H15" s="86"/>
      <c r="I15" s="86"/>
      <c r="J15" s="63"/>
      <c r="K15" s="70"/>
      <c r="L15" s="70"/>
      <c r="M15" s="70"/>
      <c r="N15" s="70"/>
      <c r="O15" s="70"/>
    </row>
    <row r="16" spans="1:15" ht="102" x14ac:dyDescent="0.25">
      <c r="A16" s="89"/>
      <c r="B16" s="70" t="str">
        <f>+[1]DESCRIPCION!A17</f>
        <v xml:space="preserve"> Perdida de informacion fisica y virtual </v>
      </c>
      <c r="C16" s="63" t="s">
        <v>31</v>
      </c>
      <c r="D16" s="63" t="s">
        <v>630</v>
      </c>
      <c r="E16" s="5" t="str">
        <f>+([1]DESCRIPCION!D17)</f>
        <v xml:space="preserve">Desconocimiento del proceso por parte del personal de planta y contrato. </v>
      </c>
      <c r="F16" s="63" t="str">
        <f>+([1]PROBABILIDAD!T13)</f>
        <v>Posible</v>
      </c>
      <c r="G16" s="63" t="str">
        <f>'[1] IMPACTO RIESGOS GESTION'!B12</f>
        <v>3. MODERADO</v>
      </c>
      <c r="H16" s="80" t="s">
        <v>20</v>
      </c>
      <c r="I16" s="80" t="s">
        <v>20</v>
      </c>
      <c r="J16" s="63" t="s">
        <v>21</v>
      </c>
      <c r="K16" s="5" t="s">
        <v>40</v>
      </c>
      <c r="L16" s="5" t="s">
        <v>41</v>
      </c>
      <c r="M16" s="5" t="s">
        <v>42</v>
      </c>
      <c r="N16" s="5" t="s">
        <v>43</v>
      </c>
      <c r="O16" s="5" t="s">
        <v>44</v>
      </c>
    </row>
    <row r="17" spans="1:15" ht="63.75" x14ac:dyDescent="0.25">
      <c r="A17" s="89"/>
      <c r="B17" s="70"/>
      <c r="C17" s="63"/>
      <c r="D17" s="63"/>
      <c r="E17" s="5" t="str">
        <f>+([1]DESCRIPCION!D18)</f>
        <v xml:space="preserve">Dificultad de la sistematizacion de la documentacion fisica, debido a obsolecencia tecnologica. </v>
      </c>
      <c r="F17" s="63"/>
      <c r="G17" s="63"/>
      <c r="H17" s="80"/>
      <c r="I17" s="80"/>
      <c r="J17" s="63"/>
      <c r="K17" s="5" t="s">
        <v>45</v>
      </c>
      <c r="L17" s="5" t="s">
        <v>46</v>
      </c>
      <c r="M17" s="5" t="s">
        <v>47</v>
      </c>
      <c r="N17" s="5" t="s">
        <v>38</v>
      </c>
      <c r="O17" s="5" t="s">
        <v>48</v>
      </c>
    </row>
    <row r="18" spans="1:15" ht="63.75" x14ac:dyDescent="0.25">
      <c r="A18" s="93" t="s">
        <v>610</v>
      </c>
      <c r="B18" s="70" t="str">
        <f>+([2]PROBABILIDAD!A11)</f>
        <v>Posibilidad de la utilizacion de documentos obsoletos que no garanticen la trasabilidad adecuada en los diferentes procesos.</v>
      </c>
      <c r="C18" s="63" t="s">
        <v>31</v>
      </c>
      <c r="D18" s="63" t="s">
        <v>631</v>
      </c>
      <c r="E18" s="5" t="str">
        <f>+([2]DESCRIPCION!D10)</f>
        <v>Concentracion de funciones en un solo funcionario</v>
      </c>
      <c r="F18" s="63" t="str">
        <f>+([2]PROBABILIDAD!T11)</f>
        <v>Probable</v>
      </c>
      <c r="G18" s="63" t="s">
        <v>49</v>
      </c>
      <c r="H18" s="87" t="s">
        <v>50</v>
      </c>
      <c r="I18" s="87" t="s">
        <v>50</v>
      </c>
      <c r="J18" s="63" t="s">
        <v>21</v>
      </c>
      <c r="K18" s="5" t="s">
        <v>51</v>
      </c>
      <c r="L18" s="5" t="s">
        <v>52</v>
      </c>
      <c r="M18" s="5" t="s">
        <v>53</v>
      </c>
      <c r="N18" s="5" t="s">
        <v>54</v>
      </c>
      <c r="O18" s="5" t="s">
        <v>55</v>
      </c>
    </row>
    <row r="19" spans="1:15" ht="35.450000000000003" customHeight="1" x14ac:dyDescent="0.25">
      <c r="A19" s="93"/>
      <c r="B19" s="70"/>
      <c r="C19" s="63"/>
      <c r="D19" s="63"/>
      <c r="E19" s="70" t="str">
        <f>+([2]DESCRIPCION!D11)</f>
        <v>Incumplimiento de roles y objetivos de algunos procesos transversales</v>
      </c>
      <c r="F19" s="63"/>
      <c r="G19" s="63"/>
      <c r="H19" s="87"/>
      <c r="I19" s="87"/>
      <c r="J19" s="63"/>
      <c r="K19" s="70" t="s">
        <v>56</v>
      </c>
      <c r="L19" s="70" t="s">
        <v>52</v>
      </c>
      <c r="M19" s="70" t="s">
        <v>53</v>
      </c>
      <c r="N19" s="70" t="s">
        <v>54</v>
      </c>
      <c r="O19" s="70" t="s">
        <v>57</v>
      </c>
    </row>
    <row r="20" spans="1:15" ht="113.45" customHeight="1" x14ac:dyDescent="0.25">
      <c r="A20" s="93"/>
      <c r="B20" s="70"/>
      <c r="C20" s="63"/>
      <c r="D20" s="63"/>
      <c r="E20" s="70"/>
      <c r="F20" s="63"/>
      <c r="G20" s="63"/>
      <c r="H20" s="87"/>
      <c r="I20" s="87"/>
      <c r="J20" s="63"/>
      <c r="K20" s="70"/>
      <c r="L20" s="70"/>
      <c r="M20" s="70"/>
      <c r="N20" s="70"/>
      <c r="O20" s="70"/>
    </row>
    <row r="21" spans="1:15" ht="136.9" customHeight="1" x14ac:dyDescent="0.25">
      <c r="A21" s="93"/>
      <c r="B21" s="70" t="str">
        <f>+([2]PROBABILIDAD!A12)</f>
        <v>Posibilidad de incumplimiento de la publicación de los productos requeridos por grupos de interes y / o clientes internos o externos</v>
      </c>
      <c r="C21" s="63" t="s">
        <v>31</v>
      </c>
      <c r="D21" s="63" t="s">
        <v>632</v>
      </c>
      <c r="E21" s="5" t="str">
        <f>+([2]DESCRIPCION!D13)</f>
        <v>Dificultad en la comunicación en los diferentes niveles jerarquicos</v>
      </c>
      <c r="F21" s="63" t="str">
        <f>+([2]PROBABILIDAD!T12)</f>
        <v>Improbable</v>
      </c>
      <c r="G21" s="63" t="s">
        <v>50</v>
      </c>
      <c r="H21" s="79" t="s">
        <v>50</v>
      </c>
      <c r="I21" s="79" t="s">
        <v>50</v>
      </c>
      <c r="J21" s="63" t="s">
        <v>21</v>
      </c>
      <c r="K21" s="5" t="s">
        <v>58</v>
      </c>
      <c r="L21" s="5" t="s">
        <v>52</v>
      </c>
      <c r="M21" s="5" t="s">
        <v>53</v>
      </c>
      <c r="N21" s="5" t="s">
        <v>59</v>
      </c>
      <c r="O21" s="5" t="s">
        <v>55</v>
      </c>
    </row>
    <row r="22" spans="1:15" ht="93" customHeight="1" x14ac:dyDescent="0.25">
      <c r="A22" s="93"/>
      <c r="B22" s="70"/>
      <c r="C22" s="63"/>
      <c r="D22" s="63"/>
      <c r="E22" s="5" t="str">
        <f>+([2]DESCRIPCION!D14)</f>
        <v>Dificultad para trabajar en equipo</v>
      </c>
      <c r="F22" s="63"/>
      <c r="G22" s="63"/>
      <c r="H22" s="79"/>
      <c r="I22" s="79"/>
      <c r="J22" s="63"/>
      <c r="K22" s="5" t="s">
        <v>60</v>
      </c>
      <c r="L22" s="5" t="s">
        <v>52</v>
      </c>
      <c r="M22" s="5" t="s">
        <v>53</v>
      </c>
      <c r="N22" s="5" t="s">
        <v>61</v>
      </c>
      <c r="O22" s="5" t="s">
        <v>62</v>
      </c>
    </row>
    <row r="23" spans="1:15" ht="51" x14ac:dyDescent="0.25">
      <c r="A23" s="93" t="s">
        <v>332</v>
      </c>
      <c r="B23" s="70" t="str">
        <f>+([3]PROBABILIDAD!A11)</f>
        <v>Recursos insuficientes para atender la necesidades de la población, originado por  la demora en la intervención</v>
      </c>
      <c r="C23" s="63" t="s">
        <v>31</v>
      </c>
      <c r="D23" s="63" t="s">
        <v>633</v>
      </c>
      <c r="E23" s="5" t="str">
        <f>+([3]DESCRIPCION!D10)</f>
        <v>Diversidad de criterios en la aplicación de las normas</v>
      </c>
      <c r="F23" s="63" t="str">
        <f>+([3]PROBABILIDAD!T11)</f>
        <v>Posible</v>
      </c>
      <c r="G23" s="63" t="s">
        <v>19</v>
      </c>
      <c r="H23" s="86" t="s">
        <v>120</v>
      </c>
      <c r="I23" s="85" t="s">
        <v>20</v>
      </c>
      <c r="J23" s="63" t="s">
        <v>21</v>
      </c>
      <c r="K23" s="5" t="s">
        <v>104</v>
      </c>
      <c r="L23" s="5" t="s">
        <v>103</v>
      </c>
      <c r="M23" s="5" t="s">
        <v>67</v>
      </c>
      <c r="N23" s="5" t="s">
        <v>102</v>
      </c>
      <c r="O23" s="5" t="s">
        <v>101</v>
      </c>
    </row>
    <row r="24" spans="1:15" ht="38.25" x14ac:dyDescent="0.25">
      <c r="A24" s="89"/>
      <c r="B24" s="70"/>
      <c r="C24" s="63"/>
      <c r="D24" s="63"/>
      <c r="E24" s="5" t="str">
        <f>+([3]DESCRIPCION!D11)</f>
        <v>Constantes cambios normativos, diversidad jurídica.</v>
      </c>
      <c r="F24" s="63"/>
      <c r="G24" s="63"/>
      <c r="H24" s="86"/>
      <c r="I24" s="85"/>
      <c r="J24" s="63"/>
      <c r="K24" s="5" t="s">
        <v>100</v>
      </c>
      <c r="L24" s="5" t="s">
        <v>99</v>
      </c>
      <c r="M24" s="5" t="s">
        <v>98</v>
      </c>
      <c r="N24" s="5" t="s">
        <v>25</v>
      </c>
      <c r="O24" s="5" t="s">
        <v>97</v>
      </c>
    </row>
    <row r="25" spans="1:15" ht="51" x14ac:dyDescent="0.25">
      <c r="A25" s="89"/>
      <c r="B25" s="70"/>
      <c r="C25" s="63"/>
      <c r="D25" s="63"/>
      <c r="E25" s="5" t="s">
        <v>70</v>
      </c>
      <c r="F25" s="63"/>
      <c r="G25" s="63"/>
      <c r="H25" s="86"/>
      <c r="I25" s="85"/>
      <c r="J25" s="63"/>
      <c r="K25" s="5" t="s">
        <v>96</v>
      </c>
      <c r="L25" s="5" t="s">
        <v>68</v>
      </c>
      <c r="M25" s="3" t="s">
        <v>95</v>
      </c>
      <c r="N25" s="3" t="s">
        <v>25</v>
      </c>
      <c r="O25" s="5" t="s">
        <v>94</v>
      </c>
    </row>
    <row r="26" spans="1:15" ht="51" x14ac:dyDescent="0.25">
      <c r="A26" s="89"/>
      <c r="B26" s="70" t="str">
        <f>+([3]PROBABILIDAD!A12)</f>
        <v>Que las obras queden inconclusas y sin el servicio adecuado para las diferentes comunidades</v>
      </c>
      <c r="C26" s="63" t="s">
        <v>31</v>
      </c>
      <c r="D26" s="63" t="s">
        <v>634</v>
      </c>
      <c r="E26" s="5" t="str">
        <f>+([3]DESCRIPCION!D13)</f>
        <v>Obras que no es posible darles total cumplimiento</v>
      </c>
      <c r="F26" s="63" t="str">
        <f>+([3]PROBABILIDAD!T12)</f>
        <v>Posible</v>
      </c>
      <c r="G26" s="63" t="s">
        <v>19</v>
      </c>
      <c r="H26" s="84" t="s">
        <v>120</v>
      </c>
      <c r="I26" s="80" t="s">
        <v>20</v>
      </c>
      <c r="J26" s="63" t="s">
        <v>21</v>
      </c>
      <c r="K26" s="5" t="s">
        <v>93</v>
      </c>
      <c r="L26" s="5" t="s">
        <v>92</v>
      </c>
      <c r="M26" s="5" t="s">
        <v>67</v>
      </c>
      <c r="N26" s="5" t="s">
        <v>72</v>
      </c>
      <c r="O26" s="5" t="s">
        <v>91</v>
      </c>
    </row>
    <row r="27" spans="1:15" ht="51" x14ac:dyDescent="0.25">
      <c r="A27" s="89"/>
      <c r="B27" s="70"/>
      <c r="C27" s="63"/>
      <c r="D27" s="63"/>
      <c r="E27" s="5" t="str">
        <f>+([3]DESCRIPCION!D14)</f>
        <v>Comunidades inconformes por la gestion</v>
      </c>
      <c r="F27" s="63"/>
      <c r="G27" s="63"/>
      <c r="H27" s="84"/>
      <c r="I27" s="80"/>
      <c r="J27" s="63"/>
      <c r="K27" s="5" t="s">
        <v>90</v>
      </c>
      <c r="L27" s="5" t="s">
        <v>89</v>
      </c>
      <c r="M27" s="5" t="s">
        <v>67</v>
      </c>
      <c r="N27" s="5" t="s">
        <v>88</v>
      </c>
      <c r="O27" s="5" t="s">
        <v>87</v>
      </c>
    </row>
    <row r="28" spans="1:15" ht="63.75" x14ac:dyDescent="0.25">
      <c r="A28" s="89"/>
      <c r="B28" s="70"/>
      <c r="C28" s="63"/>
      <c r="D28" s="63"/>
      <c r="E28" s="5" t="s">
        <v>70</v>
      </c>
      <c r="F28" s="63"/>
      <c r="G28" s="63"/>
      <c r="H28" s="84"/>
      <c r="I28" s="80"/>
      <c r="J28" s="63"/>
      <c r="K28" s="5" t="s">
        <v>86</v>
      </c>
      <c r="L28" s="5" t="s">
        <v>85</v>
      </c>
      <c r="M28" s="5" t="str">
        <f>+M27</f>
        <v>Secretaria y Directores</v>
      </c>
      <c r="N28" s="5" t="str">
        <f>+N27</f>
        <v>Al inicio de Cada proyecto</v>
      </c>
      <c r="O28" s="5" t="s">
        <v>84</v>
      </c>
    </row>
    <row r="29" spans="1:15" ht="51" x14ac:dyDescent="0.25">
      <c r="A29" s="89"/>
      <c r="B29" s="70" t="str">
        <f>+([3]PROBABILIDAD!A13)</f>
        <v>Obras sin las debidas condiciones tecnicas y con Adiciones presupuestales</v>
      </c>
      <c r="C29" s="63" t="s">
        <v>18</v>
      </c>
      <c r="D29" s="63" t="s">
        <v>635</v>
      </c>
      <c r="E29" s="5" t="str">
        <f>+([3]DESCRIPCION!D15)</f>
        <v>Profesionales sin la idoneidad y experiencia en el control y seguimiento</v>
      </c>
      <c r="F29" s="63" t="str">
        <f>+([3]PROBABILIDAD!T13)</f>
        <v>Posible</v>
      </c>
      <c r="G29" s="63" t="str">
        <f>+('[3] IMPACTO RIESGOS CORRUPCION'!F11)</f>
        <v>CATASTROFICO</v>
      </c>
      <c r="H29" s="84" t="s">
        <v>120</v>
      </c>
      <c r="I29" s="80" t="s">
        <v>20</v>
      </c>
      <c r="J29" s="63" t="s">
        <v>21</v>
      </c>
      <c r="K29" s="5" t="s">
        <v>83</v>
      </c>
      <c r="L29" s="5" t="s">
        <v>82</v>
      </c>
      <c r="M29" s="5" t="s">
        <v>81</v>
      </c>
      <c r="N29" s="5" t="s">
        <v>80</v>
      </c>
      <c r="O29" s="5" t="s">
        <v>79</v>
      </c>
    </row>
    <row r="30" spans="1:15" ht="38.25" x14ac:dyDescent="0.25">
      <c r="A30" s="89"/>
      <c r="B30" s="70"/>
      <c r="C30" s="63"/>
      <c r="D30" s="63"/>
      <c r="E30" s="5" t="str">
        <f>+([3]DESCRIPCION!D16)</f>
        <v>Trafico de influencias.</v>
      </c>
      <c r="F30" s="63"/>
      <c r="G30" s="63"/>
      <c r="H30" s="84"/>
      <c r="I30" s="80"/>
      <c r="J30" s="63"/>
      <c r="K30" s="5" t="s">
        <v>78</v>
      </c>
      <c r="L30" s="5" t="s">
        <v>77</v>
      </c>
      <c r="M30" s="5" t="s">
        <v>67</v>
      </c>
      <c r="N30" s="5" t="s">
        <v>72</v>
      </c>
      <c r="O30" s="5" t="s">
        <v>76</v>
      </c>
    </row>
    <row r="31" spans="1:15" ht="76.5" x14ac:dyDescent="0.25">
      <c r="A31" s="89"/>
      <c r="B31" s="70"/>
      <c r="C31" s="63"/>
      <c r="D31" s="63"/>
      <c r="E31" s="5" t="s">
        <v>75</v>
      </c>
      <c r="F31" s="63"/>
      <c r="G31" s="63"/>
      <c r="H31" s="84"/>
      <c r="I31" s="80"/>
      <c r="J31" s="63"/>
      <c r="K31" s="5" t="s">
        <v>74</v>
      </c>
      <c r="L31" s="5" t="s">
        <v>73</v>
      </c>
      <c r="M31" s="5" t="s">
        <v>67</v>
      </c>
      <c r="N31" s="5" t="s">
        <v>72</v>
      </c>
      <c r="O31" s="5" t="s">
        <v>71</v>
      </c>
    </row>
    <row r="32" spans="1:15" ht="51" x14ac:dyDescent="0.25">
      <c r="A32" s="89"/>
      <c r="B32" s="70"/>
      <c r="C32" s="63"/>
      <c r="D32" s="63"/>
      <c r="E32" s="5" t="s">
        <v>70</v>
      </c>
      <c r="F32" s="63"/>
      <c r="G32" s="63"/>
      <c r="H32" s="84"/>
      <c r="I32" s="80"/>
      <c r="J32" s="63"/>
      <c r="K32" s="5" t="s">
        <v>69</v>
      </c>
      <c r="L32" s="5" t="s">
        <v>68</v>
      </c>
      <c r="M32" s="5" t="s">
        <v>67</v>
      </c>
      <c r="N32" s="5" t="s">
        <v>66</v>
      </c>
      <c r="O32" s="5" t="s">
        <v>65</v>
      </c>
    </row>
    <row r="33" spans="1:15" x14ac:dyDescent="0.25">
      <c r="A33" s="93" t="s">
        <v>333</v>
      </c>
      <c r="B33" s="70" t="str">
        <f>+([4]PROBABILIDAD!A11)</f>
        <v>Posibilidad de generar baja cobertura para la promoción del desarrollo económico y la competividad para los emprendedores, empresarios y ciudadanos del municipio de Ibagué.</v>
      </c>
      <c r="C33" s="63" t="s">
        <v>31</v>
      </c>
      <c r="D33" s="63" t="s">
        <v>636</v>
      </c>
      <c r="E33" s="70" t="str">
        <f>+([4]DESCRIPCION!D11)</f>
        <v>Falta de recursos para funcionamiento e inversión</v>
      </c>
      <c r="F33" s="63" t="str">
        <f>+([4]PROBABILIDAD!T11)</f>
        <v>Posible</v>
      </c>
      <c r="G33" s="63" t="s">
        <v>50</v>
      </c>
      <c r="H33" s="85" t="s">
        <v>145</v>
      </c>
      <c r="I33" s="85" t="s">
        <v>145</v>
      </c>
      <c r="J33" s="105" t="s">
        <v>21</v>
      </c>
      <c r="K33" s="70" t="s">
        <v>144</v>
      </c>
      <c r="L33" s="70" t="s">
        <v>143</v>
      </c>
      <c r="M33" s="70" t="s">
        <v>139</v>
      </c>
      <c r="N33" s="63" t="s">
        <v>25</v>
      </c>
      <c r="O33" s="70" t="s">
        <v>142</v>
      </c>
    </row>
    <row r="34" spans="1:15" ht="115.9" customHeight="1" x14ac:dyDescent="0.25">
      <c r="A34" s="93"/>
      <c r="B34" s="70"/>
      <c r="C34" s="63"/>
      <c r="D34" s="63"/>
      <c r="E34" s="70"/>
      <c r="F34" s="63"/>
      <c r="G34" s="63"/>
      <c r="H34" s="85"/>
      <c r="I34" s="85"/>
      <c r="J34" s="105"/>
      <c r="K34" s="70"/>
      <c r="L34" s="70"/>
      <c r="M34" s="70"/>
      <c r="N34" s="63"/>
      <c r="O34" s="70"/>
    </row>
    <row r="35" spans="1:15" ht="57.6" customHeight="1" x14ac:dyDescent="0.25">
      <c r="A35" s="93"/>
      <c r="B35" s="70"/>
      <c r="C35" s="63"/>
      <c r="D35" s="63"/>
      <c r="E35" s="70" t="str">
        <f>+([4]DESCRIPCION!D12)</f>
        <v>Falta de planeación en cuanto a la ejecución física y presupuestal en las metas producto</v>
      </c>
      <c r="F35" s="63"/>
      <c r="G35" s="63"/>
      <c r="H35" s="85"/>
      <c r="I35" s="85"/>
      <c r="J35" s="105"/>
      <c r="K35" s="70"/>
      <c r="L35" s="70"/>
      <c r="M35" s="70"/>
      <c r="N35" s="63"/>
      <c r="O35" s="70"/>
    </row>
    <row r="36" spans="1:15" ht="63.75" x14ac:dyDescent="0.25">
      <c r="A36" s="93"/>
      <c r="B36" s="70"/>
      <c r="C36" s="63"/>
      <c r="D36" s="63"/>
      <c r="E36" s="70"/>
      <c r="F36" s="63"/>
      <c r="G36" s="63"/>
      <c r="H36" s="85"/>
      <c r="I36" s="85"/>
      <c r="J36" s="11" t="s">
        <v>110</v>
      </c>
      <c r="K36" s="5" t="s">
        <v>141</v>
      </c>
      <c r="L36" s="5" t="s">
        <v>140</v>
      </c>
      <c r="M36" s="5" t="s">
        <v>139</v>
      </c>
      <c r="N36" s="3" t="s">
        <v>25</v>
      </c>
      <c r="O36" s="1" t="s">
        <v>138</v>
      </c>
    </row>
    <row r="37" spans="1:15" ht="102" x14ac:dyDescent="0.25">
      <c r="A37" s="93"/>
      <c r="B37" s="70" t="str">
        <f>+([4]PROBABILIDAD!A12)</f>
        <v>Probabilidad de que se genere tráficos de influencia para selección de beneficiarios que no cumplan los requisitos establecidos</v>
      </c>
      <c r="C37" s="63" t="s">
        <v>137</v>
      </c>
      <c r="D37" s="63" t="s">
        <v>637</v>
      </c>
      <c r="E37" s="5" t="str">
        <f>+([4]DESCRIPCION!D13)</f>
        <v>Influencia de grupos politicos que afectan la toma de decisiones</v>
      </c>
      <c r="F37" s="63" t="str">
        <f>+([4]PROBABILIDAD!T12)</f>
        <v>Probable</v>
      </c>
      <c r="G37" s="63" t="s">
        <v>136</v>
      </c>
      <c r="H37" s="84" t="s">
        <v>120</v>
      </c>
      <c r="I37" s="84" t="s">
        <v>120</v>
      </c>
      <c r="J37" s="105" t="s">
        <v>21</v>
      </c>
      <c r="K37" s="5" t="s">
        <v>135</v>
      </c>
      <c r="L37" s="3" t="s">
        <v>118</v>
      </c>
      <c r="M37" s="5" t="s">
        <v>107</v>
      </c>
      <c r="N37" s="5" t="s">
        <v>134</v>
      </c>
      <c r="O37" s="5" t="s">
        <v>133</v>
      </c>
    </row>
    <row r="38" spans="1:15" ht="116.65" customHeight="1" x14ac:dyDescent="0.25">
      <c r="A38" s="93"/>
      <c r="B38" s="70"/>
      <c r="C38" s="63"/>
      <c r="D38" s="63"/>
      <c r="E38" s="5" t="str">
        <f>+([4]DESCRIPCION!D14)</f>
        <v>Falta de ética profesional y amiguismo</v>
      </c>
      <c r="F38" s="63"/>
      <c r="G38" s="63"/>
      <c r="H38" s="84"/>
      <c r="I38" s="84"/>
      <c r="J38" s="105"/>
      <c r="K38" s="5" t="s">
        <v>132</v>
      </c>
      <c r="L38" s="3" t="s">
        <v>118</v>
      </c>
      <c r="M38" s="5" t="s">
        <v>131</v>
      </c>
      <c r="N38" s="3" t="s">
        <v>130</v>
      </c>
      <c r="O38" s="5" t="s">
        <v>129</v>
      </c>
    </row>
    <row r="39" spans="1:15" ht="114.75" x14ac:dyDescent="0.25">
      <c r="A39" s="93"/>
      <c r="B39" s="70"/>
      <c r="C39" s="63"/>
      <c r="D39" s="63"/>
      <c r="E39" s="70" t="str">
        <f>+([4]DESCRIPCION!D15)</f>
        <v>Falta de autoridad y responsabilidad de los funcionarios del proceso</v>
      </c>
      <c r="F39" s="63"/>
      <c r="G39" s="63"/>
      <c r="H39" s="84"/>
      <c r="I39" s="84"/>
      <c r="J39" s="105"/>
      <c r="K39" s="5" t="s">
        <v>128</v>
      </c>
      <c r="L39" s="5" t="s">
        <v>127</v>
      </c>
      <c r="M39" s="5" t="s">
        <v>123</v>
      </c>
      <c r="N39" s="5" t="s">
        <v>116</v>
      </c>
      <c r="O39" s="5" t="s">
        <v>126</v>
      </c>
    </row>
    <row r="40" spans="1:15" ht="114.75" x14ac:dyDescent="0.25">
      <c r="A40" s="93"/>
      <c r="B40" s="70"/>
      <c r="C40" s="63"/>
      <c r="D40" s="63"/>
      <c r="E40" s="70"/>
      <c r="F40" s="63"/>
      <c r="G40" s="63"/>
      <c r="H40" s="84"/>
      <c r="I40" s="84"/>
      <c r="J40" s="11" t="s">
        <v>110</v>
      </c>
      <c r="K40" s="5" t="s">
        <v>125</v>
      </c>
      <c r="L40" s="5" t="s">
        <v>124</v>
      </c>
      <c r="M40" s="5" t="s">
        <v>123</v>
      </c>
      <c r="N40" s="5" t="s">
        <v>122</v>
      </c>
      <c r="O40" s="1" t="s">
        <v>121</v>
      </c>
    </row>
    <row r="41" spans="1:15" ht="76.5" x14ac:dyDescent="0.25">
      <c r="A41" s="93"/>
      <c r="B41" s="70" t="str">
        <f>+([4]PROBABILIDAD!A13)</f>
        <v>Probabilidad de otorgar beneficios a unidades productivas o ideas de negocios que no cumplen con los requisitos establecidos</v>
      </c>
      <c r="C41" s="63" t="s">
        <v>31</v>
      </c>
      <c r="D41" s="63" t="s">
        <v>638</v>
      </c>
      <c r="E41" s="5" t="str">
        <f>+([4]DESCRIPCION!D16)</f>
        <v>Alta rotación de contratistas lo cual afecta la continuidad de los procesos</v>
      </c>
      <c r="F41" s="63" t="str">
        <f>+([4]PROBABILIDAD!T13)</f>
        <v>Probable</v>
      </c>
      <c r="G41" s="63" t="s">
        <v>19</v>
      </c>
      <c r="H41" s="84" t="s">
        <v>120</v>
      </c>
      <c r="I41" s="84" t="s">
        <v>120</v>
      </c>
      <c r="J41" s="105" t="s">
        <v>21</v>
      </c>
      <c r="K41" s="5" t="s">
        <v>119</v>
      </c>
      <c r="L41" s="3" t="s">
        <v>118</v>
      </c>
      <c r="M41" s="5" t="s">
        <v>117</v>
      </c>
      <c r="N41" s="5" t="s">
        <v>116</v>
      </c>
      <c r="O41" s="5" t="s">
        <v>115</v>
      </c>
    </row>
    <row r="42" spans="1:15" ht="102" x14ac:dyDescent="0.25">
      <c r="A42" s="93"/>
      <c r="B42" s="70"/>
      <c r="C42" s="63"/>
      <c r="D42" s="63"/>
      <c r="E42" s="70" t="str">
        <f>+([4]DESCRIPCION!D18)</f>
        <v>Falta de personal de planta para realizar seguimiento y control de las actividades</v>
      </c>
      <c r="F42" s="63"/>
      <c r="G42" s="63"/>
      <c r="H42" s="84"/>
      <c r="I42" s="84"/>
      <c r="J42" s="105"/>
      <c r="K42" s="5" t="s">
        <v>114</v>
      </c>
      <c r="L42" s="3" t="s">
        <v>113</v>
      </c>
      <c r="M42" s="5" t="s">
        <v>107</v>
      </c>
      <c r="N42" s="5" t="s">
        <v>112</v>
      </c>
      <c r="O42" s="5" t="s">
        <v>111</v>
      </c>
    </row>
    <row r="43" spans="1:15" ht="102" x14ac:dyDescent="0.25">
      <c r="A43" s="93"/>
      <c r="B43" s="70"/>
      <c r="C43" s="63"/>
      <c r="D43" s="63"/>
      <c r="E43" s="70"/>
      <c r="F43" s="63"/>
      <c r="G43" s="63"/>
      <c r="H43" s="84"/>
      <c r="I43" s="84"/>
      <c r="J43" s="11" t="s">
        <v>110</v>
      </c>
      <c r="K43" s="5" t="s">
        <v>109</v>
      </c>
      <c r="L43" s="5" t="s">
        <v>108</v>
      </c>
      <c r="M43" s="5" t="s">
        <v>107</v>
      </c>
      <c r="N43" s="5" t="s">
        <v>106</v>
      </c>
      <c r="O43" s="1" t="s">
        <v>105</v>
      </c>
    </row>
    <row r="44" spans="1:15" ht="127.5" x14ac:dyDescent="0.25">
      <c r="A44" s="93" t="s">
        <v>609</v>
      </c>
      <c r="B44" s="70" t="str">
        <f>+([5]PROBABILIDAD!A11)</f>
        <v>Incumplimiento de las acciones misionales de la institución por desgaste administrativo y reprocesos.</v>
      </c>
      <c r="C44" s="63" t="s">
        <v>31</v>
      </c>
      <c r="D44" s="63" t="s">
        <v>639</v>
      </c>
      <c r="E44" s="5" t="str">
        <f>+([5]DESCRIPCION!D10)</f>
        <v>Revision periodica insuficiente, para el seguimiento en la implementación y actualización del sistema integrado de gestión de la calidad -SIGAMI en el proceso de Gestion de la salud .</v>
      </c>
      <c r="F44" s="63" t="str">
        <f>+([5]PROBABILIDAD!T11)</f>
        <v>Probable</v>
      </c>
      <c r="G44" s="63" t="s">
        <v>19</v>
      </c>
      <c r="H44" s="86" t="s">
        <v>120</v>
      </c>
      <c r="I44" s="85" t="s">
        <v>20</v>
      </c>
      <c r="J44" s="63" t="s">
        <v>21</v>
      </c>
      <c r="K44" s="5" t="s">
        <v>181</v>
      </c>
      <c r="L44" s="5" t="s">
        <v>162</v>
      </c>
      <c r="M44" s="5" t="s">
        <v>171</v>
      </c>
      <c r="N44" s="3" t="s">
        <v>72</v>
      </c>
      <c r="O44" s="5" t="s">
        <v>179</v>
      </c>
    </row>
    <row r="45" spans="1:15" ht="102" x14ac:dyDescent="0.25">
      <c r="A45" s="93"/>
      <c r="B45" s="70"/>
      <c r="C45" s="63"/>
      <c r="D45" s="63"/>
      <c r="E45" s="5" t="str">
        <f>+([5]DESCRIPCION!D11)</f>
        <v xml:space="preserve">Cambios normativos </v>
      </c>
      <c r="F45" s="63"/>
      <c r="G45" s="63"/>
      <c r="H45" s="86"/>
      <c r="I45" s="85"/>
      <c r="J45" s="63"/>
      <c r="K45" s="5" t="s">
        <v>173</v>
      </c>
      <c r="L45" s="5" t="s">
        <v>172</v>
      </c>
      <c r="M45" s="5" t="s">
        <v>171</v>
      </c>
      <c r="N45" s="5" t="s">
        <v>72</v>
      </c>
      <c r="O45" s="5" t="s">
        <v>169</v>
      </c>
    </row>
    <row r="46" spans="1:15" ht="102" x14ac:dyDescent="0.25">
      <c r="A46" s="93"/>
      <c r="B46" s="70"/>
      <c r="C46" s="63"/>
      <c r="D46" s="63"/>
      <c r="E46" s="5" t="str">
        <f>+([5]DESCRIPCION!D12)</f>
        <v>Por cambio de Gobierno  no se da continuidad a las politicas públicas</v>
      </c>
      <c r="F46" s="63"/>
      <c r="G46" s="63"/>
      <c r="H46" s="86"/>
      <c r="I46" s="85"/>
      <c r="J46" s="63"/>
      <c r="K46" s="11" t="s">
        <v>184</v>
      </c>
      <c r="L46" s="5" t="s">
        <v>183</v>
      </c>
      <c r="M46" s="5" t="s">
        <v>171</v>
      </c>
      <c r="N46" s="3" t="s">
        <v>182</v>
      </c>
      <c r="O46" s="5" t="s">
        <v>147</v>
      </c>
    </row>
    <row r="47" spans="1:15" ht="63.75" x14ac:dyDescent="0.25">
      <c r="A47" s="93"/>
      <c r="B47" s="70"/>
      <c r="C47" s="63"/>
      <c r="D47" s="63"/>
      <c r="E47" s="5" t="s">
        <v>70</v>
      </c>
      <c r="F47" s="63"/>
      <c r="G47" s="63"/>
      <c r="H47" s="86"/>
      <c r="I47" s="85"/>
      <c r="J47" s="63"/>
      <c r="K47" s="5" t="s">
        <v>341</v>
      </c>
      <c r="L47" s="5" t="s">
        <v>340</v>
      </c>
      <c r="M47" s="5" t="s">
        <v>171</v>
      </c>
      <c r="N47" s="5" t="s">
        <v>335</v>
      </c>
      <c r="O47" s="5" t="s">
        <v>339</v>
      </c>
    </row>
    <row r="48" spans="1:15" ht="102" x14ac:dyDescent="0.25">
      <c r="A48" s="93"/>
      <c r="B48" s="70" t="str">
        <f>+([5]PROBABILIDAD!A12)</f>
        <v xml:space="preserve">Planificación inadecuada de las acciones y estrategias propias de la entidad </v>
      </c>
      <c r="C48" s="63" t="s">
        <v>31</v>
      </c>
      <c r="D48" s="63" t="s">
        <v>640</v>
      </c>
      <c r="E48" s="5" t="str">
        <f>+([5]DESCRIPCION!D13)</f>
        <v xml:space="preserve">Dificultad para articular estrategias entre los programas y otros sectores para lograr trabajo en equipo que permita alcanzar las metas esperadas  </v>
      </c>
      <c r="F48" s="63" t="str">
        <f>+([5]PROBABILIDAD!T12)</f>
        <v>Probable</v>
      </c>
      <c r="G48" s="63" t="s">
        <v>19</v>
      </c>
      <c r="H48" s="84" t="s">
        <v>120</v>
      </c>
      <c r="I48" s="80" t="s">
        <v>20</v>
      </c>
      <c r="J48" s="63" t="s">
        <v>21</v>
      </c>
      <c r="K48" s="5" t="s">
        <v>181</v>
      </c>
      <c r="L48" s="5" t="s">
        <v>162</v>
      </c>
      <c r="M48" s="5" t="s">
        <v>171</v>
      </c>
      <c r="N48" s="3" t="s">
        <v>180</v>
      </c>
      <c r="O48" s="5" t="s">
        <v>179</v>
      </c>
    </row>
    <row r="49" spans="1:15" ht="63.75" x14ac:dyDescent="0.25">
      <c r="A49" s="93"/>
      <c r="B49" s="70"/>
      <c r="C49" s="63"/>
      <c r="D49" s="63"/>
      <c r="E49" s="70" t="str">
        <f>+([5]DESCRIPCION!D14)</f>
        <v>Falta de liderazgo por la alta dirección para promover y empoderar al personal de la Secretaria de Salud en la aplicabilidad y desarrollo del proceso.</v>
      </c>
      <c r="F49" s="63"/>
      <c r="G49" s="63"/>
      <c r="H49" s="84"/>
      <c r="I49" s="80"/>
      <c r="J49" s="63"/>
      <c r="K49" s="5" t="s">
        <v>178</v>
      </c>
      <c r="L49" s="5" t="s">
        <v>162</v>
      </c>
      <c r="M49" s="5" t="s">
        <v>175</v>
      </c>
      <c r="N49" s="3" t="s">
        <v>174</v>
      </c>
      <c r="O49" s="5" t="s">
        <v>177</v>
      </c>
    </row>
    <row r="50" spans="1:15" ht="51" x14ac:dyDescent="0.25">
      <c r="A50" s="93"/>
      <c r="B50" s="70"/>
      <c r="C50" s="63"/>
      <c r="D50" s="63"/>
      <c r="E50" s="70"/>
      <c r="F50" s="63"/>
      <c r="G50" s="63"/>
      <c r="H50" s="84"/>
      <c r="I50" s="80"/>
      <c r="J50" s="63"/>
      <c r="K50" s="5" t="s">
        <v>176</v>
      </c>
      <c r="L50" s="5" t="s">
        <v>162</v>
      </c>
      <c r="M50" s="5" t="s">
        <v>175</v>
      </c>
      <c r="N50" s="3" t="s">
        <v>174</v>
      </c>
      <c r="O50" s="5" t="s">
        <v>160</v>
      </c>
    </row>
    <row r="51" spans="1:15" ht="102" x14ac:dyDescent="0.25">
      <c r="A51" s="93"/>
      <c r="B51" s="70"/>
      <c r="C51" s="63"/>
      <c r="D51" s="63"/>
      <c r="E51" s="5" t="str">
        <f>+([5]DESCRIPCION!D15)</f>
        <v xml:space="preserve">Cambios normativos </v>
      </c>
      <c r="F51" s="63"/>
      <c r="G51" s="63"/>
      <c r="H51" s="84"/>
      <c r="I51" s="80"/>
      <c r="J51" s="63"/>
      <c r="K51" s="5" t="s">
        <v>173</v>
      </c>
      <c r="L51" s="5" t="s">
        <v>172</v>
      </c>
      <c r="M51" s="5" t="s">
        <v>171</v>
      </c>
      <c r="N51" s="5" t="s">
        <v>170</v>
      </c>
      <c r="O51" s="5" t="s">
        <v>169</v>
      </c>
    </row>
    <row r="52" spans="1:15" ht="63.75" x14ac:dyDescent="0.25">
      <c r="A52" s="93"/>
      <c r="B52" s="70"/>
      <c r="C52" s="63"/>
      <c r="D52" s="63"/>
      <c r="E52" s="5" t="s">
        <v>70</v>
      </c>
      <c r="F52" s="63"/>
      <c r="G52" s="63"/>
      <c r="H52" s="84"/>
      <c r="I52" s="80"/>
      <c r="J52" s="63"/>
      <c r="K52" s="5" t="s">
        <v>341</v>
      </c>
      <c r="L52" s="5" t="s">
        <v>340</v>
      </c>
      <c r="M52" s="5" t="s">
        <v>171</v>
      </c>
      <c r="N52" s="5" t="s">
        <v>335</v>
      </c>
      <c r="O52" s="5" t="s">
        <v>339</v>
      </c>
    </row>
    <row r="53" spans="1:15" ht="76.5" x14ac:dyDescent="0.25">
      <c r="A53" s="93"/>
      <c r="B53" s="70" t="str">
        <f>+([5]PROBABILIDAD!A13)</f>
        <v>Ausencia de un sistema de información en salud que permita sustentar politicas y toma de decisiones.</v>
      </c>
      <c r="C53" s="63" t="s">
        <v>31</v>
      </c>
      <c r="D53" s="63" t="s">
        <v>641</v>
      </c>
      <c r="E53" s="70" t="str">
        <f>+([5]DESCRIPCION!D16)</f>
        <v>No se cuenta con un sistema de información orientado al tratamiento y administración de datos que permita la toma decisiones</v>
      </c>
      <c r="F53" s="63" t="s">
        <v>342</v>
      </c>
      <c r="G53" s="63" t="s">
        <v>50</v>
      </c>
      <c r="H53" s="80" t="s">
        <v>20</v>
      </c>
      <c r="I53" s="80" t="s">
        <v>20</v>
      </c>
      <c r="J53" s="63" t="s">
        <v>21</v>
      </c>
      <c r="K53" s="5" t="s">
        <v>167</v>
      </c>
      <c r="L53" s="5" t="s">
        <v>166</v>
      </c>
      <c r="M53" s="5" t="s">
        <v>161</v>
      </c>
      <c r="N53" s="3" t="s">
        <v>165</v>
      </c>
      <c r="O53" s="5" t="s">
        <v>164</v>
      </c>
    </row>
    <row r="54" spans="1:15" ht="186.6" customHeight="1" x14ac:dyDescent="0.25">
      <c r="A54" s="93"/>
      <c r="B54" s="70"/>
      <c r="C54" s="63"/>
      <c r="D54" s="63"/>
      <c r="E54" s="70"/>
      <c r="F54" s="63"/>
      <c r="G54" s="63"/>
      <c r="H54" s="80"/>
      <c r="I54" s="80"/>
      <c r="J54" s="63"/>
      <c r="K54" s="5" t="s">
        <v>163</v>
      </c>
      <c r="L54" s="5" t="s">
        <v>162</v>
      </c>
      <c r="M54" s="5" t="s">
        <v>161</v>
      </c>
      <c r="N54" s="3" t="s">
        <v>156</v>
      </c>
      <c r="O54" s="5" t="s">
        <v>160</v>
      </c>
    </row>
    <row r="55" spans="1:15" ht="147" customHeight="1" x14ac:dyDescent="0.25">
      <c r="A55" s="93"/>
      <c r="B55" s="70"/>
      <c r="C55" s="63"/>
      <c r="D55" s="63"/>
      <c r="E55" s="70" t="str">
        <f>+([5]DESCRIPCION!D17)</f>
        <v>Ausencia de datos actualizados de forma rapida y sencilla sobre el estado de salud de la población.</v>
      </c>
      <c r="F55" s="63"/>
      <c r="G55" s="63"/>
      <c r="H55" s="80"/>
      <c r="I55" s="80"/>
      <c r="J55" s="63"/>
      <c r="K55" s="5" t="s">
        <v>159</v>
      </c>
      <c r="L55" s="5" t="s">
        <v>158</v>
      </c>
      <c r="M55" s="5" t="s">
        <v>157</v>
      </c>
      <c r="N55" s="3" t="s">
        <v>156</v>
      </c>
      <c r="O55" s="5" t="s">
        <v>155</v>
      </c>
    </row>
    <row r="56" spans="1:15" ht="171.6" customHeight="1" x14ac:dyDescent="0.25">
      <c r="A56" s="93"/>
      <c r="B56" s="70"/>
      <c r="C56" s="63"/>
      <c r="D56" s="63"/>
      <c r="E56" s="70"/>
      <c r="F56" s="63"/>
      <c r="G56" s="63"/>
      <c r="H56" s="80"/>
      <c r="I56" s="80"/>
      <c r="J56" s="63"/>
      <c r="K56" s="5" t="s">
        <v>154</v>
      </c>
      <c r="L56" s="5" t="s">
        <v>153</v>
      </c>
      <c r="M56" s="5" t="s">
        <v>152</v>
      </c>
      <c r="N56" s="3" t="s">
        <v>43</v>
      </c>
      <c r="O56" s="5" t="s">
        <v>151</v>
      </c>
    </row>
    <row r="57" spans="1:15" ht="76.5" x14ac:dyDescent="0.25">
      <c r="A57" s="93"/>
      <c r="B57" s="70"/>
      <c r="C57" s="63"/>
      <c r="D57" s="63"/>
      <c r="E57" s="5" t="str">
        <f>+([5]DESCRIPCION!D18)</f>
        <v>Falta de interoperabilidad de las bases de datos y diferentes fuentes de información en salud.</v>
      </c>
      <c r="F57" s="63"/>
      <c r="G57" s="63"/>
      <c r="H57" s="80"/>
      <c r="I57" s="80"/>
      <c r="J57" s="63"/>
      <c r="K57" s="5" t="s">
        <v>150</v>
      </c>
      <c r="L57" s="5" t="s">
        <v>149</v>
      </c>
      <c r="M57" s="5" t="s">
        <v>148</v>
      </c>
      <c r="N57" s="3" t="s">
        <v>43</v>
      </c>
      <c r="O57" s="5" t="s">
        <v>147</v>
      </c>
    </row>
    <row r="58" spans="1:15" ht="150" customHeight="1" x14ac:dyDescent="0.25">
      <c r="A58" s="93"/>
      <c r="B58" s="70"/>
      <c r="C58" s="63"/>
      <c r="D58" s="63"/>
      <c r="E58" s="5" t="s">
        <v>70</v>
      </c>
      <c r="F58" s="63"/>
      <c r="G58" s="63"/>
      <c r="H58" s="80"/>
      <c r="I58" s="80"/>
      <c r="J58" s="63"/>
      <c r="K58" s="5" t="s">
        <v>338</v>
      </c>
      <c r="L58" s="5" t="s">
        <v>337</v>
      </c>
      <c r="M58" s="3" t="s">
        <v>336</v>
      </c>
      <c r="N58" s="5" t="s">
        <v>335</v>
      </c>
      <c r="O58" s="5" t="s">
        <v>334</v>
      </c>
    </row>
    <row r="59" spans="1:15" ht="51" x14ac:dyDescent="0.25">
      <c r="A59" s="93" t="s">
        <v>570</v>
      </c>
      <c r="B59" s="70" t="str">
        <f>+([6]PROBABILIDAD!A11)</f>
        <v>Incremento en los indices de inseguridad y violencias en el municipio de Ibagué</v>
      </c>
      <c r="C59" s="63" t="s">
        <v>31</v>
      </c>
      <c r="D59" s="63" t="s">
        <v>642</v>
      </c>
      <c r="E59" s="5" t="str">
        <f>+([6]DESCRIPCION!D10)</f>
        <v>Uso inadecuado de Recursos de Inversión, Infraestructura deficiente.</v>
      </c>
      <c r="F59" s="63" t="str">
        <f>+([6]PROBABILIDAD!T11)</f>
        <v>Posible</v>
      </c>
      <c r="G59" s="63" t="s">
        <v>19</v>
      </c>
      <c r="H59" s="86" t="s">
        <v>120</v>
      </c>
      <c r="I59" s="85" t="s">
        <v>20</v>
      </c>
      <c r="J59" s="63" t="s">
        <v>21</v>
      </c>
      <c r="K59" s="70" t="s">
        <v>569</v>
      </c>
      <c r="L59" s="70" t="s">
        <v>567</v>
      </c>
      <c r="M59" s="70" t="s">
        <v>563</v>
      </c>
      <c r="N59" s="70" t="s">
        <v>256</v>
      </c>
      <c r="O59" s="70" t="s">
        <v>566</v>
      </c>
    </row>
    <row r="60" spans="1:15" ht="38.25" x14ac:dyDescent="0.25">
      <c r="A60" s="93"/>
      <c r="B60" s="70"/>
      <c r="C60" s="63"/>
      <c r="D60" s="63"/>
      <c r="E60" s="5" t="str">
        <f>+([6]DESCRIPCION!D11)</f>
        <v xml:space="preserve">Funcionarios desinteresados frente al proceso </v>
      </c>
      <c r="F60" s="63"/>
      <c r="G60" s="63"/>
      <c r="H60" s="86"/>
      <c r="I60" s="85"/>
      <c r="J60" s="63"/>
      <c r="K60" s="70"/>
      <c r="L60" s="70"/>
      <c r="M60" s="70"/>
      <c r="N60" s="70"/>
      <c r="O60" s="70"/>
    </row>
    <row r="61" spans="1:15" ht="196.15" customHeight="1" x14ac:dyDescent="0.25">
      <c r="A61" s="93"/>
      <c r="B61" s="70"/>
      <c r="C61" s="63"/>
      <c r="D61" s="63"/>
      <c r="E61" s="5"/>
      <c r="F61" s="63"/>
      <c r="G61" s="63"/>
      <c r="H61" s="86"/>
      <c r="I61" s="85"/>
      <c r="J61" s="63"/>
      <c r="K61" s="70"/>
      <c r="L61" s="70"/>
      <c r="M61" s="70"/>
      <c r="N61" s="70"/>
      <c r="O61" s="70"/>
    </row>
    <row r="62" spans="1:15" ht="63.75" x14ac:dyDescent="0.25">
      <c r="A62" s="93"/>
      <c r="B62" s="70" t="str">
        <f>+([6]PROBABILIDAD!A12)</f>
        <v>Posibilidad de recibir o solicitar cualquier beneficio particular con el fin de celebrar un contrato</v>
      </c>
      <c r="C62" s="63" t="s">
        <v>31</v>
      </c>
      <c r="D62" s="63" t="s">
        <v>643</v>
      </c>
      <c r="E62" s="5" t="str">
        <f>+([6]DESCRIPCION!D12)</f>
        <v>Direccionamiento estratégico y planeación deficiente al liderazgo de los servidores públicos</v>
      </c>
      <c r="F62" s="63" t="str">
        <f>+([6]PROBABILIDAD!T12)</f>
        <v>Improbable</v>
      </c>
      <c r="G62" s="63" t="s">
        <v>19</v>
      </c>
      <c r="H62" s="80" t="s">
        <v>20</v>
      </c>
      <c r="I62" s="80" t="s">
        <v>20</v>
      </c>
      <c r="J62" s="63" t="s">
        <v>21</v>
      </c>
      <c r="K62" s="70" t="s">
        <v>568</v>
      </c>
      <c r="L62" s="70" t="s">
        <v>567</v>
      </c>
      <c r="M62" s="70" t="s">
        <v>563</v>
      </c>
      <c r="N62" s="70" t="s">
        <v>256</v>
      </c>
      <c r="O62" s="70" t="s">
        <v>566</v>
      </c>
    </row>
    <row r="63" spans="1:15" ht="89.25" x14ac:dyDescent="0.25">
      <c r="A63" s="93"/>
      <c r="B63" s="70"/>
      <c r="C63" s="63"/>
      <c r="D63" s="63"/>
      <c r="E63" s="5" t="str">
        <f>+([6]DESCRIPCION!D13)</f>
        <v>Canales de comunicación interna inadecuados en el flujo de la información necesaria para el desarrollo de las operaciones</v>
      </c>
      <c r="F63" s="63"/>
      <c r="G63" s="63"/>
      <c r="H63" s="80"/>
      <c r="I63" s="80"/>
      <c r="J63" s="63"/>
      <c r="K63" s="70"/>
      <c r="L63" s="70"/>
      <c r="M63" s="70"/>
      <c r="N63" s="70"/>
      <c r="O63" s="70"/>
    </row>
    <row r="64" spans="1:15" ht="25.5" x14ac:dyDescent="0.25">
      <c r="A64" s="93"/>
      <c r="B64" s="70" t="str">
        <f>+([6]PROBABILIDAD!A13)</f>
        <v xml:space="preserve">Dilación y vencimiento de términos de los procesos y/o trámites en materia de seguridad, justicia y convivencia ciudadana. </v>
      </c>
      <c r="C64" s="63" t="s">
        <v>18</v>
      </c>
      <c r="D64" s="63" t="s">
        <v>644</v>
      </c>
      <c r="E64" s="5" t="str">
        <f>+([6]DESCRIPCION!D14)</f>
        <v xml:space="preserve">Cambios en la normatividad externa </v>
      </c>
      <c r="F64" s="63" t="str">
        <f>+([6]PROBABILIDAD!T13)</f>
        <v>Posible</v>
      </c>
      <c r="G64" s="63" t="str">
        <f>+('[6] IMPACTO RIESGOS CORRUPCION'!F11)</f>
        <v>CATASTROFICO</v>
      </c>
      <c r="H64" s="84" t="s">
        <v>120</v>
      </c>
      <c r="I64" s="80" t="s">
        <v>20</v>
      </c>
      <c r="J64" s="63" t="s">
        <v>21</v>
      </c>
      <c r="K64" s="70" t="s">
        <v>565</v>
      </c>
      <c r="L64" s="70" t="s">
        <v>564</v>
      </c>
      <c r="M64" s="70" t="s">
        <v>563</v>
      </c>
      <c r="N64" s="70" t="s">
        <v>156</v>
      </c>
      <c r="O64" s="70" t="s">
        <v>562</v>
      </c>
    </row>
    <row r="65" spans="1:15" ht="87.4" customHeight="1" x14ac:dyDescent="0.25">
      <c r="A65" s="93"/>
      <c r="B65" s="70"/>
      <c r="C65" s="63"/>
      <c r="D65" s="63"/>
      <c r="E65" s="5" t="str">
        <f>+([6]DESCRIPCION!D15)</f>
        <v xml:space="preserve">Talento humano sin direccionamiento adecuado , condiciones inadecuadas de seguridad y salud en el trabajo. </v>
      </c>
      <c r="F65" s="63"/>
      <c r="G65" s="63"/>
      <c r="H65" s="84"/>
      <c r="I65" s="80"/>
      <c r="J65" s="63"/>
      <c r="K65" s="70"/>
      <c r="L65" s="70"/>
      <c r="M65" s="70"/>
      <c r="N65" s="70"/>
      <c r="O65" s="70"/>
    </row>
    <row r="66" spans="1:15" ht="89.25" x14ac:dyDescent="0.25">
      <c r="A66" s="93"/>
      <c r="B66" s="70"/>
      <c r="C66" s="63"/>
      <c r="D66" s="63"/>
      <c r="E66" s="5" t="str">
        <f>+([6]DESCRIPCION!D16)</f>
        <v>Canales de comunicación interna inadecuados en el flujo de la información necesaria para el desarrollo de las operaciones</v>
      </c>
      <c r="F66" s="63"/>
      <c r="G66" s="63"/>
      <c r="H66" s="84"/>
      <c r="I66" s="80"/>
      <c r="J66" s="63"/>
      <c r="K66" s="70"/>
      <c r="L66" s="70"/>
      <c r="M66" s="70"/>
      <c r="N66" s="70"/>
      <c r="O66" s="70"/>
    </row>
    <row r="67" spans="1:15" ht="76.5" x14ac:dyDescent="0.25">
      <c r="A67" s="104" t="s">
        <v>343</v>
      </c>
      <c r="B67" s="94" t="str">
        <f>+([7]PROBABILIDAD!A11)</f>
        <v>Utilizacion de influencias en la entrega o suministro de materiales o insumos y/o ayudas humanitarias en beneficio de un tercero</v>
      </c>
      <c r="C67" s="77" t="s">
        <v>18</v>
      </c>
      <c r="D67" s="77" t="s">
        <v>645</v>
      </c>
      <c r="E67" s="7" t="str">
        <f>+([7]DESCRIPCION!D10)</f>
        <v>Concentracion del poder en una sola persona</v>
      </c>
      <c r="F67" s="77" t="str">
        <f>+([7]PROBABILIDAD!T11)</f>
        <v>Posible</v>
      </c>
      <c r="G67" s="77" t="s">
        <v>50</v>
      </c>
      <c r="H67" s="85" t="s">
        <v>20</v>
      </c>
      <c r="I67" s="85" t="s">
        <v>20</v>
      </c>
      <c r="J67" s="77" t="s">
        <v>21</v>
      </c>
      <c r="K67" s="7" t="s">
        <v>224</v>
      </c>
      <c r="L67" s="7" t="s">
        <v>223</v>
      </c>
      <c r="M67" s="7" t="s">
        <v>222</v>
      </c>
      <c r="N67" s="7" t="s">
        <v>207</v>
      </c>
      <c r="O67" s="94" t="s">
        <v>221</v>
      </c>
    </row>
    <row r="68" spans="1:15" ht="153" x14ac:dyDescent="0.25">
      <c r="A68" s="104"/>
      <c r="B68" s="94"/>
      <c r="C68" s="77"/>
      <c r="D68" s="77"/>
      <c r="E68" s="7" t="s">
        <v>220</v>
      </c>
      <c r="F68" s="77"/>
      <c r="G68" s="77"/>
      <c r="H68" s="85"/>
      <c r="I68" s="85"/>
      <c r="J68" s="77"/>
      <c r="K68" s="7" t="s">
        <v>219</v>
      </c>
      <c r="L68" s="7" t="s">
        <v>218</v>
      </c>
      <c r="M68" s="7" t="s">
        <v>217</v>
      </c>
      <c r="N68" s="7" t="s">
        <v>207</v>
      </c>
      <c r="O68" s="94"/>
    </row>
    <row r="69" spans="1:15" ht="76.5" x14ac:dyDescent="0.25">
      <c r="A69" s="104"/>
      <c r="B69" s="94"/>
      <c r="C69" s="77"/>
      <c r="D69" s="77"/>
      <c r="E69" s="7" t="s">
        <v>216</v>
      </c>
      <c r="F69" s="77"/>
      <c r="G69" s="77"/>
      <c r="H69" s="85"/>
      <c r="I69" s="85"/>
      <c r="J69" s="77"/>
      <c r="K69" s="7" t="s">
        <v>215</v>
      </c>
      <c r="L69" s="7" t="s">
        <v>214</v>
      </c>
      <c r="M69" s="7" t="s">
        <v>200</v>
      </c>
      <c r="N69" s="7" t="s">
        <v>207</v>
      </c>
      <c r="O69" s="7" t="s">
        <v>213</v>
      </c>
    </row>
    <row r="70" spans="1:15" x14ac:dyDescent="0.25">
      <c r="A70" s="104"/>
      <c r="B70" s="70" t="str">
        <f>+([7]PROBABILIDAD!A12)</f>
        <v xml:space="preserve">Incumplimiento  en la ejecución de  Planes, Programas y Proyectos,  priorizados en el Plan de Desarrollo  </v>
      </c>
      <c r="C70" s="70" t="s">
        <v>212</v>
      </c>
      <c r="D70" s="70" t="s">
        <v>646</v>
      </c>
      <c r="E70" s="70" t="s">
        <v>211</v>
      </c>
      <c r="F70" s="63" t="str">
        <f>+([7]PROBABILIDAD!T12)</f>
        <v>Posible</v>
      </c>
      <c r="G70" s="63" t="s">
        <v>50</v>
      </c>
      <c r="H70" s="80" t="s">
        <v>20</v>
      </c>
      <c r="I70" s="80" t="s">
        <v>20</v>
      </c>
      <c r="J70" s="63" t="s">
        <v>21</v>
      </c>
      <c r="K70" s="70" t="s">
        <v>210</v>
      </c>
      <c r="L70" s="70" t="s">
        <v>209</v>
      </c>
      <c r="M70" s="94" t="s">
        <v>208</v>
      </c>
      <c r="N70" s="94" t="s">
        <v>207</v>
      </c>
      <c r="O70" s="94" t="s">
        <v>206</v>
      </c>
    </row>
    <row r="71" spans="1:15" ht="88.9" customHeight="1" x14ac:dyDescent="0.25">
      <c r="A71" s="104"/>
      <c r="B71" s="70"/>
      <c r="C71" s="70"/>
      <c r="D71" s="70"/>
      <c r="E71" s="70"/>
      <c r="F71" s="63"/>
      <c r="G71" s="63"/>
      <c r="H71" s="80"/>
      <c r="I71" s="80"/>
      <c r="J71" s="63"/>
      <c r="K71" s="70"/>
      <c r="L71" s="70"/>
      <c r="M71" s="94"/>
      <c r="N71" s="94"/>
      <c r="O71" s="94"/>
    </row>
    <row r="72" spans="1:15" x14ac:dyDescent="0.25">
      <c r="A72" s="104"/>
      <c r="B72" s="70"/>
      <c r="C72" s="70"/>
      <c r="D72" s="70"/>
      <c r="E72" s="70"/>
      <c r="F72" s="63"/>
      <c r="G72" s="63"/>
      <c r="H72" s="80"/>
      <c r="I72" s="80"/>
      <c r="J72" s="63"/>
      <c r="K72" s="70"/>
      <c r="L72" s="70"/>
      <c r="M72" s="94"/>
      <c r="N72" s="94"/>
      <c r="O72" s="94"/>
    </row>
    <row r="73" spans="1:15" x14ac:dyDescent="0.25">
      <c r="A73" s="104"/>
      <c r="B73" s="70"/>
      <c r="C73" s="70"/>
      <c r="D73" s="70"/>
      <c r="E73" s="70"/>
      <c r="F73" s="63"/>
      <c r="G73" s="63"/>
      <c r="H73" s="80"/>
      <c r="I73" s="80"/>
      <c r="J73" s="63"/>
      <c r="K73" s="70"/>
      <c r="L73" s="70"/>
      <c r="M73" s="94"/>
      <c r="N73" s="94"/>
      <c r="O73" s="94"/>
    </row>
    <row r="74" spans="1:15" ht="180.6" customHeight="1" x14ac:dyDescent="0.25">
      <c r="A74" s="104"/>
      <c r="B74" s="7" t="s">
        <v>205</v>
      </c>
      <c r="C74" s="7" t="s">
        <v>204</v>
      </c>
      <c r="D74" s="7" t="s">
        <v>647</v>
      </c>
      <c r="E74" s="7" t="s">
        <v>203</v>
      </c>
      <c r="F74" s="3" t="s">
        <v>63</v>
      </c>
      <c r="G74" s="3" t="s">
        <v>50</v>
      </c>
      <c r="H74" s="19" t="s">
        <v>20</v>
      </c>
      <c r="I74" s="19" t="s">
        <v>20</v>
      </c>
      <c r="J74" s="3" t="s">
        <v>21</v>
      </c>
      <c r="K74" s="5" t="s">
        <v>202</v>
      </c>
      <c r="L74" s="5" t="s">
        <v>201</v>
      </c>
      <c r="M74" s="7" t="s">
        <v>200</v>
      </c>
      <c r="N74" s="7" t="s">
        <v>199</v>
      </c>
      <c r="O74" s="5" t="s">
        <v>198</v>
      </c>
    </row>
    <row r="75" spans="1:15" ht="169.15" customHeight="1" x14ac:dyDescent="0.25">
      <c r="A75" s="100" t="s">
        <v>608</v>
      </c>
      <c r="B75" s="70" t="str">
        <f>+([8]PROBABILIDAD!A11)</f>
        <v>No garantizar la prestaciòn del servicio educativo integral</v>
      </c>
      <c r="C75" s="63" t="str">
        <f>+('[8]IDENTIFICACION(GyC)'!J10)</f>
        <v>GESTION</v>
      </c>
      <c r="D75" s="63" t="s">
        <v>648</v>
      </c>
      <c r="E75" s="5" t="str">
        <f>+([8]DESCRIPCION!D10)</f>
        <v xml:space="preserve">Personal insuficiente para la implementación de las estrategias y polìticas educativas </v>
      </c>
      <c r="F75" s="63" t="str">
        <f>+([8]PROBABILIDAD!T11)</f>
        <v>Posible</v>
      </c>
      <c r="G75" s="63" t="str">
        <f>+('[8] IMPACTO RIESGOS GESTION'!B11)</f>
        <v>3. MODERADO</v>
      </c>
      <c r="H75" s="85" t="s">
        <v>20</v>
      </c>
      <c r="I75" s="85" t="s">
        <v>20</v>
      </c>
      <c r="J75" s="63" t="s">
        <v>21</v>
      </c>
      <c r="K75" s="5" t="s">
        <v>270</v>
      </c>
      <c r="L75" s="5" t="s">
        <v>269</v>
      </c>
      <c r="M75" s="5" t="s">
        <v>268</v>
      </c>
      <c r="N75" s="3" t="s">
        <v>38</v>
      </c>
      <c r="O75" s="5" t="s">
        <v>267</v>
      </c>
    </row>
    <row r="76" spans="1:15" ht="51" x14ac:dyDescent="0.25">
      <c r="A76" s="101"/>
      <c r="B76" s="70"/>
      <c r="C76" s="63"/>
      <c r="D76" s="63"/>
      <c r="E76" s="5" t="str">
        <f>+([8]DESCRIPCION!D11)</f>
        <v>Deficiencia de recursos para la implementaciòn de las polìticas educativas Nacionales</v>
      </c>
      <c r="F76" s="63"/>
      <c r="G76" s="63"/>
      <c r="H76" s="85"/>
      <c r="I76" s="85"/>
      <c r="J76" s="63"/>
      <c r="K76" s="5" t="s">
        <v>266</v>
      </c>
      <c r="L76" s="5" t="s">
        <v>265</v>
      </c>
      <c r="M76" s="5" t="s">
        <v>242</v>
      </c>
      <c r="N76" s="5" t="s">
        <v>35</v>
      </c>
      <c r="O76" s="5" t="s">
        <v>264</v>
      </c>
    </row>
    <row r="77" spans="1:15" ht="63.75" x14ac:dyDescent="0.25">
      <c r="A77" s="101"/>
      <c r="B77" s="70"/>
      <c r="C77" s="63"/>
      <c r="D77" s="63"/>
      <c r="E77" s="5" t="str">
        <f>+([8]DESCRIPCION!D12)</f>
        <v>Falta de liderazgo y compromiso por parte de las Directivas de algunas Insituciones Educativas</v>
      </c>
      <c r="F77" s="63"/>
      <c r="G77" s="63"/>
      <c r="H77" s="85"/>
      <c r="I77" s="85"/>
      <c r="J77" s="63"/>
      <c r="K77" s="5" t="s">
        <v>249</v>
      </c>
      <c r="L77" s="5" t="s">
        <v>246</v>
      </c>
      <c r="M77" s="5" t="s">
        <v>248</v>
      </c>
      <c r="N77" s="3" t="s">
        <v>38</v>
      </c>
      <c r="O77" s="5" t="s">
        <v>245</v>
      </c>
    </row>
    <row r="78" spans="1:15" ht="72.95" customHeight="1" x14ac:dyDescent="0.25">
      <c r="A78" s="101"/>
      <c r="B78" s="70"/>
      <c r="C78" s="63"/>
      <c r="D78" s="63"/>
      <c r="E78" s="5"/>
      <c r="F78" s="63"/>
      <c r="G78" s="63"/>
      <c r="H78" s="85"/>
      <c r="I78" s="85"/>
      <c r="J78" s="10" t="s">
        <v>188</v>
      </c>
      <c r="K78" s="5" t="s">
        <v>233</v>
      </c>
      <c r="L78" s="5" t="s">
        <v>232</v>
      </c>
      <c r="M78" s="5" t="s">
        <v>231</v>
      </c>
      <c r="N78" s="5" t="s">
        <v>230</v>
      </c>
      <c r="O78" s="5" t="s">
        <v>229</v>
      </c>
    </row>
    <row r="79" spans="1:15" ht="61.9" customHeight="1" x14ac:dyDescent="0.25">
      <c r="A79" s="101"/>
      <c r="B79" s="70" t="str">
        <f>+[8]PROBABILIDAD!A12</f>
        <v>Utilizaciòn del cargo, para favorecer a un tercero en la realizaciòn de un tramite</v>
      </c>
      <c r="C79" s="63" t="str">
        <f>+('[8]IDENTIFICACION(GyC)'!J13)</f>
        <v>CORRUPCION</v>
      </c>
      <c r="D79" s="63" t="s">
        <v>649</v>
      </c>
      <c r="E79" s="5" t="str">
        <f>+([8]DESCRIPCION!D13)</f>
        <v>Trafico de influencias en los diferentes tràmites de la entidad</v>
      </c>
      <c r="F79" s="63" t="str">
        <f>+([8]PROBABILIDAD!T12)</f>
        <v>Probable</v>
      </c>
      <c r="G79" s="63" t="str">
        <f>+('[8] IMPACTO RIESGOS CORRUPCION'!F34)</f>
        <v>CATASTROFICO</v>
      </c>
      <c r="H79" s="84" t="s">
        <v>120</v>
      </c>
      <c r="I79" s="84" t="s">
        <v>120</v>
      </c>
      <c r="J79" s="63" t="s">
        <v>21</v>
      </c>
      <c r="K79" s="5" t="s">
        <v>263</v>
      </c>
      <c r="L79" s="5" t="s">
        <v>262</v>
      </c>
      <c r="M79" s="5" t="s">
        <v>261</v>
      </c>
      <c r="N79" s="3" t="s">
        <v>260</v>
      </c>
      <c r="O79" s="5" t="s">
        <v>245</v>
      </c>
    </row>
    <row r="80" spans="1:15" ht="102" customHeight="1" x14ac:dyDescent="0.25">
      <c r="A80" s="101"/>
      <c r="B80" s="70"/>
      <c r="C80" s="63"/>
      <c r="D80" s="63"/>
      <c r="E80" s="70" t="str">
        <f>+([8]DESCRIPCION!D14)</f>
        <v>No cumplimiento de tiempos establecidos por cada uno de los tramites, segùn la fecha de readicaciòn</v>
      </c>
      <c r="F80" s="63"/>
      <c r="G80" s="63"/>
      <c r="H80" s="84"/>
      <c r="I80" s="84"/>
      <c r="J80" s="63"/>
      <c r="K80" s="103" t="s">
        <v>259</v>
      </c>
      <c r="L80" s="103" t="s">
        <v>258</v>
      </c>
      <c r="M80" s="103" t="s">
        <v>257</v>
      </c>
      <c r="N80" s="103" t="s">
        <v>256</v>
      </c>
      <c r="O80" s="103" t="s">
        <v>255</v>
      </c>
    </row>
    <row r="81" spans="1:15" x14ac:dyDescent="0.25">
      <c r="A81" s="101"/>
      <c r="B81" s="70"/>
      <c r="C81" s="63"/>
      <c r="D81" s="63"/>
      <c r="E81" s="70"/>
      <c r="F81" s="63"/>
      <c r="G81" s="63"/>
      <c r="H81" s="84"/>
      <c r="I81" s="84"/>
      <c r="J81" s="63"/>
      <c r="K81" s="103"/>
      <c r="L81" s="103"/>
      <c r="M81" s="103"/>
      <c r="N81" s="103"/>
      <c r="O81" s="103"/>
    </row>
    <row r="82" spans="1:15" ht="76.5" x14ac:dyDescent="0.25">
      <c r="A82" s="101"/>
      <c r="B82" s="70"/>
      <c r="C82" s="63"/>
      <c r="D82" s="63"/>
      <c r="E82" s="5"/>
      <c r="F82" s="63"/>
      <c r="G82" s="63"/>
      <c r="H82" s="84"/>
      <c r="I82" s="84"/>
      <c r="J82" s="5" t="s">
        <v>188</v>
      </c>
      <c r="K82" s="5" t="s">
        <v>348</v>
      </c>
      <c r="L82" s="5" t="s">
        <v>347</v>
      </c>
      <c r="M82" s="5" t="s">
        <v>346</v>
      </c>
      <c r="N82" s="5" t="s">
        <v>345</v>
      </c>
      <c r="O82" s="5" t="s">
        <v>344</v>
      </c>
    </row>
    <row r="83" spans="1:15" x14ac:dyDescent="0.25">
      <c r="A83" s="101"/>
      <c r="B83" s="70" t="str">
        <f>+[8]PROBABILIDAD!A13</f>
        <v>Barreras para ingresar y permanecer al servicio educativo oficial</v>
      </c>
      <c r="C83" s="70" t="str">
        <f>+('[8]IDENTIFICACION(GyC)'!J15)</f>
        <v>GESTION</v>
      </c>
      <c r="D83" s="70" t="s">
        <v>650</v>
      </c>
      <c r="E83" s="70" t="str">
        <f>+([8]DESCRIPCION!D15)</f>
        <v>Falta de liderazgo y compromiso por parte de las Directivas de algunas Insituciones Educativas</v>
      </c>
      <c r="F83" s="63" t="str">
        <f>+([8]PROBABILIDAD!T13)</f>
        <v>Probable</v>
      </c>
      <c r="G83" s="63" t="str">
        <f>+('[8] IMPACTO RIESGOS GESTION'!B12)</f>
        <v>3. MODERADO</v>
      </c>
      <c r="H83" s="80" t="s">
        <v>145</v>
      </c>
      <c r="I83" s="80" t="s">
        <v>145</v>
      </c>
      <c r="J83" s="70" t="s">
        <v>21</v>
      </c>
      <c r="K83" s="70" t="s">
        <v>254</v>
      </c>
      <c r="L83" s="70" t="s">
        <v>246</v>
      </c>
      <c r="M83" s="70" t="s">
        <v>248</v>
      </c>
      <c r="N83" s="70" t="s">
        <v>72</v>
      </c>
      <c r="O83" s="70" t="s">
        <v>245</v>
      </c>
    </row>
    <row r="84" spans="1:15" ht="110.45" customHeight="1" x14ac:dyDescent="0.25">
      <c r="A84" s="101"/>
      <c r="B84" s="70"/>
      <c r="C84" s="70"/>
      <c r="D84" s="70"/>
      <c r="E84" s="70"/>
      <c r="F84" s="63"/>
      <c r="G84" s="63"/>
      <c r="H84" s="80"/>
      <c r="I84" s="80"/>
      <c r="J84" s="70"/>
      <c r="K84" s="70"/>
      <c r="L84" s="70"/>
      <c r="M84" s="70"/>
      <c r="N84" s="70"/>
      <c r="O84" s="70"/>
    </row>
    <row r="85" spans="1:15" x14ac:dyDescent="0.25">
      <c r="A85" s="101"/>
      <c r="B85" s="70"/>
      <c r="C85" s="70"/>
      <c r="D85" s="70"/>
      <c r="E85" s="70" t="str">
        <f>+([8]DESCRIPCION!D16)</f>
        <v>Falta de implementaciòn de metologias flexibles pertinentes a las condiciones de vulnerabilidad</v>
      </c>
      <c r="F85" s="63"/>
      <c r="G85" s="63"/>
      <c r="H85" s="80"/>
      <c r="I85" s="80"/>
      <c r="J85" s="70"/>
      <c r="K85" s="70" t="s">
        <v>253</v>
      </c>
      <c r="L85" s="70" t="s">
        <v>252</v>
      </c>
      <c r="M85" s="70" t="s">
        <v>251</v>
      </c>
      <c r="N85" s="70" t="s">
        <v>35</v>
      </c>
      <c r="O85" s="70" t="s">
        <v>250</v>
      </c>
    </row>
    <row r="86" spans="1:15" x14ac:dyDescent="0.25">
      <c r="A86" s="101"/>
      <c r="B86" s="70"/>
      <c r="C86" s="70"/>
      <c r="D86" s="70"/>
      <c r="E86" s="70"/>
      <c r="F86" s="63"/>
      <c r="G86" s="63"/>
      <c r="H86" s="80"/>
      <c r="I86" s="80"/>
      <c r="J86" s="70"/>
      <c r="K86" s="70"/>
      <c r="L86" s="70"/>
      <c r="M86" s="70"/>
      <c r="N86" s="70"/>
      <c r="O86" s="70"/>
    </row>
    <row r="87" spans="1:15" x14ac:dyDescent="0.25">
      <c r="A87" s="101"/>
      <c r="B87" s="70"/>
      <c r="C87" s="70"/>
      <c r="D87" s="70"/>
      <c r="E87" s="70"/>
      <c r="F87" s="63"/>
      <c r="G87" s="63"/>
      <c r="H87" s="80"/>
      <c r="I87" s="80"/>
      <c r="J87" s="70"/>
      <c r="K87" s="70"/>
      <c r="L87" s="70"/>
      <c r="M87" s="70"/>
      <c r="N87" s="70"/>
      <c r="O87" s="70"/>
    </row>
    <row r="88" spans="1:15" ht="100.15" customHeight="1" x14ac:dyDescent="0.25">
      <c r="A88" s="101"/>
      <c r="B88" s="70"/>
      <c r="C88" s="70"/>
      <c r="D88" s="70"/>
      <c r="E88" s="70"/>
      <c r="F88" s="63"/>
      <c r="G88" s="63"/>
      <c r="H88" s="80"/>
      <c r="I88" s="80"/>
      <c r="J88" s="70"/>
      <c r="K88" s="70"/>
      <c r="L88" s="70"/>
      <c r="M88" s="70"/>
      <c r="N88" s="70"/>
      <c r="O88" s="70"/>
    </row>
    <row r="89" spans="1:15" x14ac:dyDescent="0.25">
      <c r="A89" s="101"/>
      <c r="B89" s="70"/>
      <c r="C89" s="70"/>
      <c r="D89" s="70"/>
      <c r="E89" s="70"/>
      <c r="F89" s="63"/>
      <c r="G89" s="63"/>
      <c r="H89" s="80"/>
      <c r="I89" s="80"/>
      <c r="J89" s="70"/>
      <c r="K89" s="70"/>
      <c r="L89" s="70"/>
      <c r="M89" s="70"/>
      <c r="N89" s="70"/>
      <c r="O89" s="70"/>
    </row>
    <row r="90" spans="1:15" ht="114.75" x14ac:dyDescent="0.25">
      <c r="A90" s="101"/>
      <c r="B90" s="70"/>
      <c r="C90" s="70"/>
      <c r="D90" s="70"/>
      <c r="E90" s="5" t="str">
        <f>+([8]DESCRIPCION!D17)</f>
        <v>Desconocimiento e infracciòn a la normatividad educativa, por parte de los funcionarios de los establecimientos educativos ( directivos) docentes, administrativos)</v>
      </c>
      <c r="F90" s="63"/>
      <c r="G90" s="63"/>
      <c r="H90" s="80"/>
      <c r="I90" s="80"/>
      <c r="J90" s="70"/>
      <c r="K90" s="5" t="s">
        <v>249</v>
      </c>
      <c r="L90" s="5" t="s">
        <v>246</v>
      </c>
      <c r="M90" s="5" t="s">
        <v>248</v>
      </c>
      <c r="N90" s="5" t="s">
        <v>38</v>
      </c>
      <c r="O90" s="5" t="s">
        <v>245</v>
      </c>
    </row>
    <row r="91" spans="1:15" ht="72.95" customHeight="1" x14ac:dyDescent="0.25">
      <c r="A91" s="101"/>
      <c r="B91" s="70"/>
      <c r="C91" s="70"/>
      <c r="D91" s="70"/>
      <c r="E91" s="5"/>
      <c r="F91" s="63"/>
      <c r="G91" s="63"/>
      <c r="H91" s="80"/>
      <c r="I91" s="80"/>
      <c r="J91" s="5" t="s">
        <v>188</v>
      </c>
      <c r="K91" s="5" t="s">
        <v>233</v>
      </c>
      <c r="L91" s="5" t="s">
        <v>232</v>
      </c>
      <c r="M91" s="5" t="s">
        <v>231</v>
      </c>
      <c r="N91" s="5" t="s">
        <v>230</v>
      </c>
      <c r="O91" s="5" t="s">
        <v>229</v>
      </c>
    </row>
    <row r="92" spans="1:15" ht="51" x14ac:dyDescent="0.25">
      <c r="A92" s="101"/>
      <c r="B92" s="103" t="str">
        <f>+[8]PROBABILIDAD!A14</f>
        <v xml:space="preserve">MANEJAR SIN LA AUTORIZACION DEL CONSEJO DIRECTIVO LOS FONDOS DE SERVICIO EDUCATIVO POR PARTE DE LOS RECTORES DE LAS INSTITUCIONES EDUCATIVAS OFICIALES CON EL FIN DE DESVIAR LOS RECURSOS A LA EJECUCION DE ACTIVIDADES DIFERENTES  A LAS LEGALMENTE AUTORIZADAS EN DICHOS FONDOS </v>
      </c>
      <c r="C92" s="70" t="str">
        <f>+('[8]IDENTIFICACION(GyC)'!J18)</f>
        <v>CORRUPCION</v>
      </c>
      <c r="D92" s="70" t="s">
        <v>651</v>
      </c>
      <c r="E92" s="5" t="str">
        <f>+([8]DESCRIPCION!D19)</f>
        <v>Desconocimiento de la actualizacion normativa</v>
      </c>
      <c r="F92" s="70" t="str">
        <f>+([8]PROBABILIDAD!T14)</f>
        <v>Posible</v>
      </c>
      <c r="G92" s="70" t="str">
        <f>+('[8] IMPACTO RIESGOS CORRUPCION'!F11)</f>
        <v>CATASTROFICO</v>
      </c>
      <c r="H92" s="86" t="s">
        <v>120</v>
      </c>
      <c r="I92" s="86" t="s">
        <v>120</v>
      </c>
      <c r="J92" s="70" t="s">
        <v>21</v>
      </c>
      <c r="K92" s="5" t="s">
        <v>247</v>
      </c>
      <c r="L92" s="5" t="s">
        <v>246</v>
      </c>
      <c r="M92" s="5" t="s">
        <v>242</v>
      </c>
      <c r="N92" s="5" t="s">
        <v>35</v>
      </c>
      <c r="O92" s="5" t="s">
        <v>245</v>
      </c>
    </row>
    <row r="93" spans="1:15" ht="63.75" x14ac:dyDescent="0.25">
      <c r="A93" s="101"/>
      <c r="B93" s="103"/>
      <c r="C93" s="70"/>
      <c r="D93" s="70"/>
      <c r="E93" s="5" t="str">
        <f>+([8]DESCRIPCION!D18)</f>
        <v>Falta de controles efectivos en la ejecución los recursos de los Fondos de Servicios Educativos</v>
      </c>
      <c r="F93" s="70"/>
      <c r="G93" s="70"/>
      <c r="H93" s="86"/>
      <c r="I93" s="86"/>
      <c r="J93" s="70"/>
      <c r="K93" s="5" t="s">
        <v>244</v>
      </c>
      <c r="L93" s="5" t="s">
        <v>243</v>
      </c>
      <c r="M93" s="5" t="s">
        <v>242</v>
      </c>
      <c r="N93" s="5" t="s">
        <v>35</v>
      </c>
      <c r="O93" s="5" t="s">
        <v>241</v>
      </c>
    </row>
    <row r="94" spans="1:15" ht="76.5" x14ac:dyDescent="0.25">
      <c r="A94" s="101"/>
      <c r="B94" s="103"/>
      <c r="C94" s="70"/>
      <c r="D94" s="70"/>
      <c r="E94" s="5"/>
      <c r="F94" s="70"/>
      <c r="G94" s="70"/>
      <c r="H94" s="86"/>
      <c r="I94" s="86"/>
      <c r="J94" s="5" t="s">
        <v>188</v>
      </c>
      <c r="K94" s="5" t="s">
        <v>348</v>
      </c>
      <c r="L94" s="5" t="s">
        <v>347</v>
      </c>
      <c r="M94" s="5" t="s">
        <v>346</v>
      </c>
      <c r="N94" s="5" t="s">
        <v>345</v>
      </c>
      <c r="O94" s="5" t="s">
        <v>344</v>
      </c>
    </row>
    <row r="95" spans="1:15" ht="165.75" x14ac:dyDescent="0.25">
      <c r="A95" s="101"/>
      <c r="B95" s="103" t="str">
        <f>+[8]PROBABILIDAD!A15</f>
        <v>Instituciones Educativas privadasde educacion formal oferten  servicios educativos sin contar con el lleno de requisitos  para su funcionamiento y/o sin  autorizacion de la secretaria de educacion municipal</v>
      </c>
      <c r="C95" s="70" t="str">
        <f>+('[8]IDENTIFICACION(GyC)'!J19)</f>
        <v>GESTION</v>
      </c>
      <c r="D95" s="70" t="s">
        <v>652</v>
      </c>
      <c r="E95" s="5" t="str">
        <f>+([8]DESCRIPCION!D20)</f>
        <v xml:space="preserve"> Falta de personal suficiente para hacer seguimiento al cumplimiento de requisitos legales para funcionamiento en los establecimiuentos educativos privados,  y falta de apoyo logistico para el personal que realiza las visitas de verificación y seguimiento .</v>
      </c>
      <c r="F95" s="70" t="str">
        <f>+([8]PROBABILIDAD!T15)</f>
        <v>Probable</v>
      </c>
      <c r="G95" s="70" t="str">
        <f>+('[8] IMPACTO RIESGOS GESTION'!B13)</f>
        <v>3. MODERADO</v>
      </c>
      <c r="H95" s="85" t="s">
        <v>145</v>
      </c>
      <c r="I95" s="85" t="s">
        <v>145</v>
      </c>
      <c r="J95" s="70" t="s">
        <v>21</v>
      </c>
      <c r="K95" s="5" t="s">
        <v>240</v>
      </c>
      <c r="L95" s="5" t="s">
        <v>239</v>
      </c>
      <c r="M95" s="5" t="s">
        <v>235</v>
      </c>
      <c r="N95" s="5" t="s">
        <v>35</v>
      </c>
      <c r="O95" s="5" t="s">
        <v>238</v>
      </c>
    </row>
    <row r="96" spans="1:15" ht="63.75" x14ac:dyDescent="0.25">
      <c r="A96" s="101"/>
      <c r="B96" s="103"/>
      <c r="C96" s="70"/>
      <c r="D96" s="70"/>
      <c r="E96" s="5" t="str">
        <f>+([8]DESCRIPCION!D21)</f>
        <v>Falta de apoyo logistico para el personal que realiza las visitas de verificación y seguimiento .</v>
      </c>
      <c r="F96" s="70"/>
      <c r="G96" s="70"/>
      <c r="H96" s="85"/>
      <c r="I96" s="85"/>
      <c r="J96" s="70"/>
      <c r="K96" s="5" t="s">
        <v>237</v>
      </c>
      <c r="L96" s="5" t="s">
        <v>236</v>
      </c>
      <c r="M96" s="5" t="s">
        <v>235</v>
      </c>
      <c r="N96" s="5" t="s">
        <v>35</v>
      </c>
      <c r="O96" s="5" t="s">
        <v>234</v>
      </c>
    </row>
    <row r="97" spans="1:15" ht="72.95" customHeight="1" x14ac:dyDescent="0.25">
      <c r="A97" s="101"/>
      <c r="B97" s="103"/>
      <c r="C97" s="70"/>
      <c r="D97" s="70"/>
      <c r="E97" s="5"/>
      <c r="F97" s="70"/>
      <c r="G97" s="70"/>
      <c r="H97" s="85"/>
      <c r="I97" s="85"/>
      <c r="J97" s="5" t="s">
        <v>188</v>
      </c>
      <c r="K97" s="5" t="s">
        <v>233</v>
      </c>
      <c r="L97" s="5" t="s">
        <v>232</v>
      </c>
      <c r="M97" s="5" t="s">
        <v>231</v>
      </c>
      <c r="N97" s="5" t="s">
        <v>230</v>
      </c>
      <c r="O97" s="5" t="s">
        <v>229</v>
      </c>
    </row>
    <row r="98" spans="1:15" ht="63.75" x14ac:dyDescent="0.25">
      <c r="A98" s="101"/>
      <c r="B98" s="70" t="str">
        <f>+[8]PROBABILIDAD!A16</f>
        <v xml:space="preserve">Inconsistencia en los registros de matrícula </v>
      </c>
      <c r="C98" s="70" t="str">
        <f>+('[8]IDENTIFICACION(GyC)'!J20)</f>
        <v>GESTION</v>
      </c>
      <c r="D98" s="70" t="s">
        <v>653</v>
      </c>
      <c r="E98" s="5" t="str">
        <f>+([8]DESCRIPCION!D22)</f>
        <v>fallas en los reportes de matrícula al simat por parte de las Instituciones Educativas</v>
      </c>
      <c r="F98" s="70" t="str">
        <f>+([8]PROBABILIDAD!T16)</f>
        <v>Posible</v>
      </c>
      <c r="G98" s="70" t="str">
        <f>+('[8] IMPACTO RIESGOS GESTION'!B14)</f>
        <v>3. MODERADO</v>
      </c>
      <c r="H98" s="85" t="s">
        <v>20</v>
      </c>
      <c r="I98" s="85" t="s">
        <v>20</v>
      </c>
      <c r="J98" s="5" t="s">
        <v>21</v>
      </c>
      <c r="K98" s="5" t="s">
        <v>228</v>
      </c>
      <c r="L98" s="5" t="s">
        <v>227</v>
      </c>
      <c r="M98" s="5" t="s">
        <v>226</v>
      </c>
      <c r="N98" s="5" t="s">
        <v>35</v>
      </c>
      <c r="O98" s="5" t="s">
        <v>225</v>
      </c>
    </row>
    <row r="99" spans="1:15" ht="169.15" customHeight="1" x14ac:dyDescent="0.25">
      <c r="A99" s="102"/>
      <c r="B99" s="70"/>
      <c r="C99" s="70"/>
      <c r="D99" s="70"/>
      <c r="E99" s="5"/>
      <c r="F99" s="70"/>
      <c r="G99" s="70"/>
      <c r="H99" s="85"/>
      <c r="I99" s="85"/>
      <c r="J99" s="5" t="s">
        <v>188</v>
      </c>
      <c r="K99" s="5" t="s">
        <v>348</v>
      </c>
      <c r="L99" s="5" t="s">
        <v>347</v>
      </c>
      <c r="M99" s="5" t="s">
        <v>346</v>
      </c>
      <c r="N99" s="5" t="s">
        <v>345</v>
      </c>
      <c r="O99" s="5" t="s">
        <v>344</v>
      </c>
    </row>
    <row r="100" spans="1:15" ht="114.75" x14ac:dyDescent="0.25">
      <c r="A100" s="93" t="s">
        <v>561</v>
      </c>
      <c r="B100" s="70" t="str">
        <f>+([9]PROBABILIDAD!A11)</f>
        <v>Incumplimiento en la respuesta oportuna en los tramites , derechos de peticion o requerimientos de la comunidad</v>
      </c>
      <c r="C100" s="63" t="s">
        <v>31</v>
      </c>
      <c r="D100" s="63" t="s">
        <v>654</v>
      </c>
      <c r="E100" s="5" t="str">
        <f>+([9]DESCRIPCION!D10)</f>
        <v>No tener una interacción con el RUNT (Registro Unico Nacional de Tránsito) caida de la plataforma o prestadores de servicios tecnologicos (Internet, SIMIT).</v>
      </c>
      <c r="F100" s="63" t="str">
        <f>+([9]PROBABILIDAD!T11)</f>
        <v>Probable</v>
      </c>
      <c r="G100" s="63" t="s">
        <v>19</v>
      </c>
      <c r="H100" s="86" t="s">
        <v>120</v>
      </c>
      <c r="I100" s="85" t="s">
        <v>20</v>
      </c>
      <c r="J100" s="63" t="s">
        <v>21</v>
      </c>
      <c r="K100" s="5" t="s">
        <v>312</v>
      </c>
      <c r="L100" s="5" t="s">
        <v>311</v>
      </c>
      <c r="M100" s="3" t="s">
        <v>310</v>
      </c>
      <c r="N100" s="3" t="s">
        <v>281</v>
      </c>
      <c r="O100" s="5" t="s">
        <v>309</v>
      </c>
    </row>
    <row r="101" spans="1:15" ht="76.5" x14ac:dyDescent="0.25">
      <c r="A101" s="93"/>
      <c r="B101" s="70"/>
      <c r="C101" s="63"/>
      <c r="D101" s="63"/>
      <c r="E101" s="5" t="str">
        <f>+([9]DESCRIPCION!D11)</f>
        <v>No disponer del suficiente personal de planta para atender requerimientos en ausencia de personal de contrato.</v>
      </c>
      <c r="F101" s="63"/>
      <c r="G101" s="63"/>
      <c r="H101" s="86"/>
      <c r="I101" s="85"/>
      <c r="J101" s="63"/>
      <c r="K101" s="5" t="s">
        <v>308</v>
      </c>
      <c r="L101" s="5" t="s">
        <v>307</v>
      </c>
      <c r="M101" s="5" t="s">
        <v>278</v>
      </c>
      <c r="N101" s="5" t="s">
        <v>306</v>
      </c>
      <c r="O101" s="5" t="s">
        <v>305</v>
      </c>
    </row>
    <row r="102" spans="1:15" x14ac:dyDescent="0.25">
      <c r="A102" s="93" t="s">
        <v>304</v>
      </c>
      <c r="B102" s="70"/>
      <c r="C102" s="63"/>
      <c r="D102" s="63"/>
      <c r="E102" s="70" t="s">
        <v>303</v>
      </c>
      <c r="F102" s="63"/>
      <c r="G102" s="63"/>
      <c r="H102" s="86"/>
      <c r="I102" s="85"/>
      <c r="J102" s="63"/>
      <c r="K102" s="70" t="s">
        <v>302</v>
      </c>
      <c r="L102" s="70" t="s">
        <v>301</v>
      </c>
      <c r="M102" s="70" t="s">
        <v>278</v>
      </c>
      <c r="N102" s="63" t="s">
        <v>300</v>
      </c>
      <c r="O102" s="70" t="s">
        <v>299</v>
      </c>
    </row>
    <row r="103" spans="1:15" ht="146.44999999999999" customHeight="1" x14ac:dyDescent="0.25">
      <c r="A103" s="93"/>
      <c r="B103" s="70"/>
      <c r="C103" s="63"/>
      <c r="D103" s="63"/>
      <c r="E103" s="70"/>
      <c r="F103" s="63"/>
      <c r="G103" s="63"/>
      <c r="H103" s="86"/>
      <c r="I103" s="85"/>
      <c r="J103" s="63"/>
      <c r="K103" s="70"/>
      <c r="L103" s="70"/>
      <c r="M103" s="70"/>
      <c r="N103" s="63"/>
      <c r="O103" s="70"/>
    </row>
    <row r="104" spans="1:15" ht="163.9" customHeight="1" x14ac:dyDescent="0.25">
      <c r="A104" s="93"/>
      <c r="B104" s="70" t="str">
        <f>+([9]PROBABILIDAD!A12)</f>
        <v xml:space="preserve"> Ausencia de Soportes tecnicos y/o Administrativos,  que nos permitan hacer una efectiva implementacion de planes y pogramas de movilidad</v>
      </c>
      <c r="C104" s="63" t="s">
        <v>31</v>
      </c>
      <c r="D104" s="63" t="s">
        <v>655</v>
      </c>
      <c r="E104" s="70" t="str">
        <f>+([9]DESCRIPCION!D13)</f>
        <v>Cambio de políticas en torno a los avances obtenidos en la implementación del SETP (Sistema Estrategico de Transporte Público).</v>
      </c>
      <c r="F104" s="63" t="str">
        <f>+([9]PROBABILIDAD!T12)</f>
        <v>Posible</v>
      </c>
      <c r="G104" s="63" t="s">
        <v>19</v>
      </c>
      <c r="H104" s="84" t="s">
        <v>120</v>
      </c>
      <c r="I104" s="80" t="s">
        <v>20</v>
      </c>
      <c r="J104" s="63" t="s">
        <v>21</v>
      </c>
      <c r="K104" s="70" t="s">
        <v>298</v>
      </c>
      <c r="L104" s="70" t="s">
        <v>297</v>
      </c>
      <c r="M104" s="70" t="s">
        <v>296</v>
      </c>
      <c r="N104" s="70" t="s">
        <v>295</v>
      </c>
      <c r="O104" s="94" t="s">
        <v>294</v>
      </c>
    </row>
    <row r="105" spans="1:15" ht="175.9" customHeight="1" x14ac:dyDescent="0.25">
      <c r="A105" s="93"/>
      <c r="B105" s="70"/>
      <c r="C105" s="63"/>
      <c r="D105" s="63"/>
      <c r="E105" s="70"/>
      <c r="F105" s="63"/>
      <c r="G105" s="63"/>
      <c r="H105" s="84"/>
      <c r="I105" s="80"/>
      <c r="J105" s="63"/>
      <c r="K105" s="70"/>
      <c r="L105" s="70"/>
      <c r="M105" s="70"/>
      <c r="N105" s="70"/>
      <c r="O105" s="94"/>
    </row>
    <row r="106" spans="1:15" ht="409.15" customHeight="1" x14ac:dyDescent="0.25">
      <c r="A106" s="93"/>
      <c r="B106" s="70"/>
      <c r="C106" s="63"/>
      <c r="D106" s="63"/>
      <c r="E106" s="5" t="str">
        <f>+([9]DESCRIPCION!D14)</f>
        <v xml:space="preserve">Falta de planeación y coordinación interinstitucional en la ejecución de proyectos
Así como la falta de estudios técnicos en expedición de Viabilidades y proyectos. 
</v>
      </c>
      <c r="F106" s="63"/>
      <c r="G106" s="63"/>
      <c r="H106" s="84"/>
      <c r="I106" s="80"/>
      <c r="J106" s="63"/>
      <c r="K106" s="3" t="s">
        <v>293</v>
      </c>
      <c r="L106" s="5" t="s">
        <v>292</v>
      </c>
      <c r="M106" s="5" t="s">
        <v>291</v>
      </c>
      <c r="N106" s="5" t="s">
        <v>286</v>
      </c>
      <c r="O106" s="5" t="s">
        <v>290</v>
      </c>
    </row>
    <row r="107" spans="1:15" ht="87.4" customHeight="1" x14ac:dyDescent="0.25">
      <c r="A107" s="93"/>
      <c r="B107" s="70"/>
      <c r="C107" s="63"/>
      <c r="D107" s="63"/>
      <c r="E107" s="5" t="str">
        <f>+([9]DESCRIPCION!D15)</f>
        <v>No contar con el presupuesto suficiente para dar cumplimiento al plan de acción.</v>
      </c>
      <c r="F107" s="63"/>
      <c r="G107" s="63"/>
      <c r="H107" s="84"/>
      <c r="I107" s="80"/>
      <c r="J107" s="63"/>
      <c r="K107" s="5" t="s">
        <v>289</v>
      </c>
      <c r="L107" s="5" t="s">
        <v>288</v>
      </c>
      <c r="M107" s="5" t="s">
        <v>287</v>
      </c>
      <c r="N107" s="5" t="s">
        <v>286</v>
      </c>
      <c r="O107" s="5" t="s">
        <v>285</v>
      </c>
    </row>
    <row r="108" spans="1:15" ht="76.5" x14ac:dyDescent="0.25">
      <c r="A108" s="93"/>
      <c r="B108" s="70" t="str">
        <f>+([9]PROBABILIDAD!A13)</f>
        <v xml:space="preserve">Solicitar o recibir dádivas para  retardar, agilizar u omitir un trámite en beneficio propio directo o indirecto </v>
      </c>
      <c r="C108" s="63" t="s">
        <v>18</v>
      </c>
      <c r="D108" s="63" t="s">
        <v>656</v>
      </c>
      <c r="E108" s="5" t="str">
        <f>+([9]DESCRIPCION!D17)</f>
        <v>Desconocimiento de los trámites y procedimientos por parte de los usuarios.</v>
      </c>
      <c r="F108" s="63" t="str">
        <f>+([9]PROBABILIDAD!T13)</f>
        <v>Probable</v>
      </c>
      <c r="G108" s="63" t="str">
        <f>+('[9] IMPACTO RIESGOS CORRUPCION'!F11)</f>
        <v>CATASTROFICO</v>
      </c>
      <c r="H108" s="84" t="s">
        <v>120</v>
      </c>
      <c r="I108" s="80" t="s">
        <v>20</v>
      </c>
      <c r="J108" s="63" t="s">
        <v>21</v>
      </c>
      <c r="K108" s="5" t="s">
        <v>284</v>
      </c>
      <c r="L108" s="5" t="s">
        <v>283</v>
      </c>
      <c r="M108" s="5" t="s">
        <v>282</v>
      </c>
      <c r="N108" s="3" t="s">
        <v>281</v>
      </c>
      <c r="O108" s="5" t="s">
        <v>276</v>
      </c>
    </row>
    <row r="109" spans="1:15" ht="89.25" x14ac:dyDescent="0.25">
      <c r="A109" s="93"/>
      <c r="B109" s="70"/>
      <c r="C109" s="63"/>
      <c r="D109" s="63"/>
      <c r="E109" s="5" t="str">
        <f>+([9]DESCRIPCION!D18)</f>
        <v>Trafico de influencias,  uso indebido del poder.</v>
      </c>
      <c r="F109" s="63"/>
      <c r="G109" s="63"/>
      <c r="H109" s="84"/>
      <c r="I109" s="80"/>
      <c r="J109" s="63"/>
      <c r="K109" s="5" t="s">
        <v>280</v>
      </c>
      <c r="L109" s="5" t="s">
        <v>279</v>
      </c>
      <c r="M109" s="5" t="s">
        <v>278</v>
      </c>
      <c r="N109" s="3" t="s">
        <v>277</v>
      </c>
      <c r="O109" s="5" t="s">
        <v>276</v>
      </c>
    </row>
    <row r="110" spans="1:15" ht="102" x14ac:dyDescent="0.25">
      <c r="A110" s="93"/>
      <c r="B110" s="70"/>
      <c r="C110" s="63"/>
      <c r="D110" s="63"/>
      <c r="E110" s="5" t="str">
        <f>+([9]DESCRIPCION!D19)</f>
        <v>Base de datos desactualizadas</v>
      </c>
      <c r="F110" s="63"/>
      <c r="G110" s="63"/>
      <c r="H110" s="84"/>
      <c r="I110" s="80"/>
      <c r="J110" s="63"/>
      <c r="K110" s="5" t="s">
        <v>275</v>
      </c>
      <c r="L110" s="5" t="s">
        <v>274</v>
      </c>
      <c r="M110" s="5" t="s">
        <v>273</v>
      </c>
      <c r="N110" s="5" t="s">
        <v>272</v>
      </c>
      <c r="O110" s="5" t="s">
        <v>271</v>
      </c>
    </row>
    <row r="111" spans="1:15" ht="114.75" x14ac:dyDescent="0.25">
      <c r="A111" s="97" t="str">
        <f>+'[10]PRIORIZACIÓN DE CAUSA'!A6:S6</f>
        <v>PROCESO: GESTIÓN DEL SERVICIO Y ATENCIÓN AL CIUDADANO</v>
      </c>
      <c r="B111" s="94" t="str">
        <f>+([10]PROBABILIDAD!A11)</f>
        <v>Inoportunidad en la respuesta de las PQRS formuladas a la entidad</v>
      </c>
      <c r="C111" s="77" t="s">
        <v>197</v>
      </c>
      <c r="D111" s="77" t="s">
        <v>657</v>
      </c>
      <c r="E111" s="7" t="str">
        <f>+([10]DESCRIPCION!D10)</f>
        <v>Demora en la respuesta en los términos establecidos por la ley de algunas unidades administrativas a las PQRS realizadas por los ciudadanos</v>
      </c>
      <c r="F111" s="77" t="s">
        <v>63</v>
      </c>
      <c r="G111" s="77" t="s">
        <v>196</v>
      </c>
      <c r="H111" s="85" t="s">
        <v>195</v>
      </c>
      <c r="I111" s="85" t="s">
        <v>195</v>
      </c>
      <c r="J111" s="77" t="s">
        <v>21</v>
      </c>
      <c r="K111" s="7" t="str">
        <f>[10]DOFA!E35</f>
        <v>D7,9,16,18O7; Remitir memorandos a las dependencias rezagadas en dar respuesta en los términos establecidos por la ley de las PQRS, formuladas por los ciudadanos a la entidad.</v>
      </c>
      <c r="L111" s="7" t="s">
        <v>194</v>
      </c>
      <c r="M111" s="7" t="s">
        <v>186</v>
      </c>
      <c r="N111" s="7" t="s">
        <v>185</v>
      </c>
      <c r="O111" s="94" t="s">
        <v>524</v>
      </c>
    </row>
    <row r="112" spans="1:15" ht="63.75" x14ac:dyDescent="0.25">
      <c r="A112" s="97"/>
      <c r="B112" s="94"/>
      <c r="C112" s="77"/>
      <c r="D112" s="77"/>
      <c r="E112" s="7" t="str">
        <f>+([10]DESCRIPCION!D11)</f>
        <v>Falta de seguimiento a las respuestas de las PQRS formuladas a la entidad</v>
      </c>
      <c r="F112" s="77"/>
      <c r="G112" s="77"/>
      <c r="H112" s="85"/>
      <c r="I112" s="85"/>
      <c r="J112" s="77"/>
      <c r="K112" s="7" t="str">
        <f>[10]DOFA!E37</f>
        <v>D5,6,7,9,13,16,19O3,6,7; Realizar informes ejecutivos de seguimiento por unidad administrativa, referente a las respuestas y el estado de seguimiento de las PQRS</v>
      </c>
      <c r="L112" s="7" t="s">
        <v>187</v>
      </c>
      <c r="M112" s="7" t="s">
        <v>186</v>
      </c>
      <c r="N112" s="7" t="s">
        <v>193</v>
      </c>
      <c r="O112" s="94"/>
    </row>
    <row r="113" spans="1:15" ht="114" customHeight="1" x14ac:dyDescent="0.25">
      <c r="A113" s="97" t="str">
        <f>+'[10]PRIORIZACIÓN DE CAUSA'!A7:S7</f>
        <v xml:space="preserve">OBJETIVO: ATENDER, ORIENTAR Y EVALUAR CONTINUAMENTE DE MANERA EFICIENTE, EFICAZ Y EFECTIVA, LAS DIFERENTES SOLICITUDES DE LA CIUDADANÍA, EN EL MARCO DE SUS REQUISITOS Y NECESIDADES, CON EL FIN DE ALCANZAR UN GRADO DE SATISFACCIÓN DEL CIUDADANO NO MENOR DEL 90%, FRENTE A LOS SERVICIOS Y LA ATENCIÓN PRESTADA EN LA ADMINISTRACIÓN MUNICIPAL. </v>
      </c>
      <c r="B113" s="94"/>
      <c r="C113" s="77"/>
      <c r="D113" s="77"/>
      <c r="E113" s="7" t="str">
        <f>+([10]DESCRIPCION!D12)</f>
        <v xml:space="preserve">Errores en la clasificiación del tipo de petición y remisión a la unidad administrativa competente </v>
      </c>
      <c r="F113" s="77"/>
      <c r="G113" s="77"/>
      <c r="H113" s="85"/>
      <c r="I113" s="85"/>
      <c r="J113" s="77"/>
      <c r="K113" s="7" t="str">
        <f>[10]DOFA!E34</f>
        <v>D3,10O4; Realizar capacitaciones al personal en temas relacionados a la atención al ciudadano y en la ejecución del procedimiento "Recepción y trámite de PQRS</v>
      </c>
      <c r="L113" s="7" t="s">
        <v>192</v>
      </c>
      <c r="M113" s="7" t="s">
        <v>191</v>
      </c>
      <c r="N113" s="7" t="s">
        <v>185</v>
      </c>
      <c r="O113" s="94"/>
    </row>
    <row r="114" spans="1:15" ht="89.25" x14ac:dyDescent="0.25">
      <c r="A114" s="97"/>
      <c r="B114" s="94"/>
      <c r="C114" s="77"/>
      <c r="D114" s="77"/>
      <c r="E114" s="7" t="str">
        <f>+([10]DESCRIPCION!D13)</f>
        <v xml:space="preserve"> Desactualización del Procedimiento "Recepción y trámite de PQRS" </v>
      </c>
      <c r="F114" s="77"/>
      <c r="G114" s="77"/>
      <c r="H114" s="85"/>
      <c r="I114" s="85"/>
      <c r="J114" s="77"/>
      <c r="K114" s="7" t="str">
        <f>[10]DOFA!E38</f>
        <v xml:space="preserve">D10,17O8; Realizar la actualización del procedimiento "Recepción y trámite de PQRS", estableciendo los controles pertinentes, responsables y registros a tener en cuenta durante la aplicación del mismo </v>
      </c>
      <c r="L114" s="7" t="s">
        <v>190</v>
      </c>
      <c r="M114" s="7" t="s">
        <v>189</v>
      </c>
      <c r="N114" s="7" t="s">
        <v>185</v>
      </c>
      <c r="O114" s="94"/>
    </row>
    <row r="115" spans="1:15" ht="234.6" customHeight="1" x14ac:dyDescent="0.25">
      <c r="A115" s="97"/>
      <c r="B115" s="94"/>
      <c r="C115" s="77"/>
      <c r="D115" s="77"/>
      <c r="E115" s="7"/>
      <c r="F115" s="77"/>
      <c r="G115" s="77"/>
      <c r="H115" s="85"/>
      <c r="I115" s="85"/>
      <c r="J115" s="7" t="s">
        <v>188</v>
      </c>
      <c r="K115" s="7" t="str">
        <f>[10]DOFA!E42</f>
        <v>D6,7,9,11,18A1,2,3,4; Remitir informe ejecutivo a la oficina de control disciplinario, donde se visualice el estado y seguimiento a las PQRS emitidas a la entidad, que no se le dieron respuesta dentro de los terminos establecidos por la ley.</v>
      </c>
      <c r="L115" s="7" t="s">
        <v>187</v>
      </c>
      <c r="M115" s="7" t="s">
        <v>186</v>
      </c>
      <c r="N115" s="7" t="s">
        <v>185</v>
      </c>
      <c r="O115" s="94"/>
    </row>
    <row r="116" spans="1:15" ht="409.6" customHeight="1" x14ac:dyDescent="0.25">
      <c r="A116" s="97"/>
      <c r="B116" s="94"/>
      <c r="C116" s="77"/>
      <c r="D116" s="77"/>
      <c r="E116" s="7"/>
      <c r="F116" s="77"/>
      <c r="G116" s="77"/>
      <c r="H116" s="85"/>
      <c r="I116" s="85"/>
      <c r="J116" s="7" t="s">
        <v>188</v>
      </c>
      <c r="K116" s="7" t="str">
        <f>[10]DOFA!E43</f>
        <v>D6,7,9,11,18A1,2,3,4; Remitir informe ejecutivo a la Secretaría de Planeación municipal (Dirección de estudios estrategicos) o a la oficina de control interno, donde se visualice el estado y seguimiento a las PQRS emitidas a la entidad, que no se le han dado respuesta, con el fin de que se pueda direccionar al comité de cordinación de control interno, donde se evalue el comportamiento de las respuestas a las PQRS, realice seguimiento y se establezcan compromisos con los jefes de área y/o grupo (primera línea de defensa), con el fin de dar respuesta de manera eficiente, efectiva y eficaz a las PQRS e implementar estrategias que permitan evaluar la percepción del ciudadano frente a las respuestas emitidas por la entidad.</v>
      </c>
      <c r="L116" s="7" t="s">
        <v>187</v>
      </c>
      <c r="M116" s="7" t="s">
        <v>186</v>
      </c>
      <c r="N116" s="7" t="s">
        <v>185</v>
      </c>
      <c r="O116" s="94"/>
    </row>
    <row r="117" spans="1:15" ht="114.75" x14ac:dyDescent="0.25">
      <c r="A117" s="93" t="s">
        <v>607</v>
      </c>
      <c r="B117" s="70" t="str">
        <f>+([11]PROBABILIDAD!A11)</f>
        <v>INEFICIENCIA E INEFICACIA  EN EL PROCESO DE OTORGAR BENEFICIOS A GRUPOS POBLACIONALES, ORGANIZACIONES SOCIALES Y COMUNIDAD VULNERABLE OMITIENDO EL DEBIDO CUMPLIMIENTO DEL PROCEDIMIENTO ESTABLECIDOS Y/O PREVIOS REQUISITOS PARA LA ENTREGA DE LOS MISMOS.</v>
      </c>
      <c r="C117" s="63" t="s">
        <v>321</v>
      </c>
      <c r="D117" s="63" t="s">
        <v>658</v>
      </c>
      <c r="E117" s="5" t="str">
        <f>+([11]DESCRIPCION!D10)</f>
        <v>Deficiencias en la cantidad de personal de planta requerido para la prestacion permanente del servicio, forzando a una rotacion de personal contratista cuando asi se requiera</v>
      </c>
      <c r="F117" s="63" t="str">
        <f>+([11]PROBABILIDAD!T11)</f>
        <v>Improbable</v>
      </c>
      <c r="G117" s="63" t="s">
        <v>19</v>
      </c>
      <c r="H117" s="85" t="s">
        <v>20</v>
      </c>
      <c r="I117" s="85" t="s">
        <v>20</v>
      </c>
      <c r="J117" s="63" t="s">
        <v>21</v>
      </c>
      <c r="K117" s="5" t="s">
        <v>331</v>
      </c>
      <c r="L117" s="5" t="s">
        <v>315</v>
      </c>
      <c r="M117" s="3" t="s">
        <v>328</v>
      </c>
      <c r="N117" s="3" t="s">
        <v>43</v>
      </c>
      <c r="O117" s="5" t="s">
        <v>330</v>
      </c>
    </row>
    <row r="118" spans="1:15" ht="89.25" x14ac:dyDescent="0.25">
      <c r="A118" s="93"/>
      <c r="B118" s="70"/>
      <c r="C118" s="63"/>
      <c r="D118" s="63"/>
      <c r="E118" s="5" t="str">
        <f>+([11]DESCRIPCION!D11)</f>
        <v xml:space="preserve"> Limitacion en el presupuesto de inversion destinado para la entrega de ayudas o beneficios a la comunidad y prestacion de servicios.</v>
      </c>
      <c r="F118" s="63"/>
      <c r="G118" s="63"/>
      <c r="H118" s="85"/>
      <c r="I118" s="85"/>
      <c r="J118" s="63"/>
      <c r="K118" s="5" t="s">
        <v>329</v>
      </c>
      <c r="L118" s="5" t="s">
        <v>315</v>
      </c>
      <c r="M118" s="3" t="s">
        <v>328</v>
      </c>
      <c r="N118" s="3" t="s">
        <v>43</v>
      </c>
      <c r="O118" s="5" t="s">
        <v>327</v>
      </c>
    </row>
    <row r="119" spans="1:15" ht="129.6" customHeight="1" x14ac:dyDescent="0.25">
      <c r="A119" s="93"/>
      <c r="B119" s="70"/>
      <c r="C119" s="63"/>
      <c r="D119" s="63"/>
      <c r="E119" s="5" t="s">
        <v>326</v>
      </c>
      <c r="F119" s="63"/>
      <c r="G119" s="63"/>
      <c r="H119" s="85"/>
      <c r="I119" s="85"/>
      <c r="J119" s="3" t="s">
        <v>325</v>
      </c>
      <c r="K119" s="5" t="s">
        <v>324</v>
      </c>
      <c r="L119" s="5" t="s">
        <v>315</v>
      </c>
      <c r="M119" s="5" t="s">
        <v>323</v>
      </c>
      <c r="N119" s="5" t="s">
        <v>322</v>
      </c>
      <c r="O119" s="5" t="s">
        <v>313</v>
      </c>
    </row>
    <row r="120" spans="1:15" x14ac:dyDescent="0.25">
      <c r="A120" s="93"/>
      <c r="B120" s="70" t="str">
        <f>+([11]PROBABILIDAD!A12)</f>
        <v>RECIBIR DADIVAS O BENEFICIOS A NOMBRE PROPIO O DE TERCEROS POR REALIZAR TRAMITES SIN EL CUMPLIMIENTO DE LOS REQUISITOS</v>
      </c>
      <c r="C120" s="63" t="s">
        <v>321</v>
      </c>
      <c r="D120" s="63" t="s">
        <v>659</v>
      </c>
      <c r="E120" s="70" t="s">
        <v>320</v>
      </c>
      <c r="F120" s="63" t="str">
        <f>+([11]PROBABILIDAD!T12)</f>
        <v>Improbable</v>
      </c>
      <c r="G120" s="63" t="s">
        <v>50</v>
      </c>
      <c r="H120" s="79" t="s">
        <v>50</v>
      </c>
      <c r="I120" s="79" t="s">
        <v>50</v>
      </c>
      <c r="J120" s="63" t="s">
        <v>21</v>
      </c>
      <c r="K120" s="63"/>
      <c r="L120" s="63"/>
      <c r="M120" s="63"/>
      <c r="N120" s="63"/>
      <c r="O120" s="63"/>
    </row>
    <row r="121" spans="1:15" x14ac:dyDescent="0.25">
      <c r="A121" s="93"/>
      <c r="B121" s="70"/>
      <c r="C121" s="63"/>
      <c r="D121" s="63"/>
      <c r="E121" s="70"/>
      <c r="F121" s="63"/>
      <c r="G121" s="63"/>
      <c r="H121" s="79"/>
      <c r="I121" s="79"/>
      <c r="J121" s="63"/>
      <c r="K121" s="63"/>
      <c r="L121" s="63"/>
      <c r="M121" s="63"/>
      <c r="N121" s="63"/>
      <c r="O121" s="63"/>
    </row>
    <row r="122" spans="1:15" ht="115.15" customHeight="1" x14ac:dyDescent="0.25">
      <c r="A122" s="93"/>
      <c r="B122" s="70"/>
      <c r="C122" s="63"/>
      <c r="D122" s="63"/>
      <c r="E122" s="70"/>
      <c r="F122" s="63"/>
      <c r="G122" s="63"/>
      <c r="H122" s="79"/>
      <c r="I122" s="79"/>
      <c r="J122" s="63"/>
      <c r="K122" s="63"/>
      <c r="L122" s="63"/>
      <c r="M122" s="63"/>
      <c r="N122" s="63"/>
      <c r="O122" s="63"/>
    </row>
    <row r="123" spans="1:15" x14ac:dyDescent="0.25">
      <c r="A123" s="93"/>
      <c r="B123" s="70"/>
      <c r="C123" s="63"/>
      <c r="D123" s="63"/>
      <c r="E123" s="70"/>
      <c r="F123" s="63"/>
      <c r="G123" s="63"/>
      <c r="H123" s="79"/>
      <c r="I123" s="79"/>
      <c r="J123" s="63"/>
      <c r="K123" s="63"/>
      <c r="L123" s="63"/>
      <c r="M123" s="63"/>
      <c r="N123" s="63"/>
      <c r="O123" s="63"/>
    </row>
    <row r="124" spans="1:15" ht="131.1" customHeight="1" x14ac:dyDescent="0.25">
      <c r="A124" s="93"/>
      <c r="B124" s="70" t="str">
        <f>+([11]PROBABILIDAD!A13)</f>
        <v>PROBABILIDAD DE INCUMPLIMIENTO DE LOS PROGRAMAS Y PROYECTOS QUE BENEFICIEN A LOS GRUPOS  POBLACIONALES, ORGANIZACIONES SOCIALES Y POBLACION VULNERABLE DEL MUNICIPIO DE IBAGUE</v>
      </c>
      <c r="C124" s="63" t="s">
        <v>319</v>
      </c>
      <c r="D124" s="63" t="s">
        <v>660</v>
      </c>
      <c r="E124" s="5" t="str">
        <f>+([11]DESCRIPCION!D13)</f>
        <v>Deficiencias en la cantidad de personal de planta requerido para la prestacion permanente del servicio, forzando a una rotacion de personal contratista cuando asi se requiera</v>
      </c>
      <c r="F124" s="63" t="str">
        <f>+([11]PROBABILIDAD!T13)</f>
        <v>Improbable</v>
      </c>
      <c r="G124" s="63" t="s">
        <v>50</v>
      </c>
      <c r="H124" s="79" t="s">
        <v>50</v>
      </c>
      <c r="I124" s="79" t="s">
        <v>50</v>
      </c>
      <c r="J124" s="63" t="s">
        <v>21</v>
      </c>
      <c r="K124" s="5" t="s">
        <v>318</v>
      </c>
      <c r="L124" s="5" t="s">
        <v>315</v>
      </c>
      <c r="M124" s="5" t="s">
        <v>317</v>
      </c>
      <c r="N124" s="3" t="s">
        <v>43</v>
      </c>
      <c r="O124" s="5" t="s">
        <v>313</v>
      </c>
    </row>
    <row r="125" spans="1:15" ht="78.95" customHeight="1" x14ac:dyDescent="0.25">
      <c r="A125" s="93"/>
      <c r="B125" s="70"/>
      <c r="C125" s="63"/>
      <c r="D125" s="63"/>
      <c r="E125" s="5" t="str">
        <f>+([11]DESCRIPCION!D14)</f>
        <v>falta de planificacion y direccionamiento estrategico por parte del lider del proceso</v>
      </c>
      <c r="F125" s="63"/>
      <c r="G125" s="63"/>
      <c r="H125" s="79"/>
      <c r="I125" s="79"/>
      <c r="J125" s="63"/>
      <c r="K125" s="5" t="s">
        <v>316</v>
      </c>
      <c r="L125" s="5" t="s">
        <v>315</v>
      </c>
      <c r="M125" s="5" t="s">
        <v>314</v>
      </c>
      <c r="N125" s="3" t="s">
        <v>80</v>
      </c>
      <c r="O125" s="5" t="s">
        <v>313</v>
      </c>
    </row>
    <row r="126" spans="1:15" ht="102" x14ac:dyDescent="0.25">
      <c r="A126" s="93" t="s">
        <v>606</v>
      </c>
      <c r="B126" s="70" t="str">
        <f>+([12]PROBABILIDAD!A11)</f>
        <v xml:space="preserve">Suspensión del aseguramiento de los empleados y  los bienes  de la Alcaldía </v>
      </c>
      <c r="C126" s="63" t="s">
        <v>571</v>
      </c>
      <c r="D126" s="63" t="s">
        <v>662</v>
      </c>
      <c r="E126" s="5" t="str">
        <f>+([12]DESCRIPCION!D10)</f>
        <v>Falta de Presupuesto para cumplir con el correcto funcionamiento de los procesos de la entidad y metas del plan de desarrollo</v>
      </c>
      <c r="F126" s="63" t="s">
        <v>405</v>
      </c>
      <c r="G126" s="63" t="s">
        <v>391</v>
      </c>
      <c r="H126" s="87" t="s">
        <v>404</v>
      </c>
      <c r="I126" s="87" t="s">
        <v>404</v>
      </c>
      <c r="J126" s="99" t="s">
        <v>21</v>
      </c>
      <c r="K126" s="5" t="s">
        <v>399</v>
      </c>
      <c r="L126" s="5" t="s">
        <v>398</v>
      </c>
      <c r="M126" s="5" t="s">
        <v>385</v>
      </c>
      <c r="N126" s="5" t="s">
        <v>349</v>
      </c>
      <c r="O126" s="70" t="s">
        <v>525</v>
      </c>
    </row>
    <row r="127" spans="1:15" ht="63.75" x14ac:dyDescent="0.25">
      <c r="A127" s="93"/>
      <c r="B127" s="70"/>
      <c r="C127" s="63"/>
      <c r="D127" s="63"/>
      <c r="E127" s="5" t="str">
        <f>+([12]DESCRIPCION!D11)</f>
        <v>Proceso contractual (demora en los tiempo de respuesta)</v>
      </c>
      <c r="F127" s="63"/>
      <c r="G127" s="63"/>
      <c r="H127" s="87"/>
      <c r="I127" s="87"/>
      <c r="J127" s="99"/>
      <c r="K127" s="5" t="s">
        <v>396</v>
      </c>
      <c r="L127" s="5" t="s">
        <v>395</v>
      </c>
      <c r="M127" s="5" t="s">
        <v>385</v>
      </c>
      <c r="N127" s="5" t="s">
        <v>349</v>
      </c>
      <c r="O127" s="70"/>
    </row>
    <row r="128" spans="1:15" ht="76.5" customHeight="1" x14ac:dyDescent="0.25">
      <c r="A128" s="93"/>
      <c r="B128" s="70"/>
      <c r="C128" s="63"/>
      <c r="D128" s="63"/>
      <c r="E128" s="5" t="str">
        <f>+([12]DESCRIPCION!D12)</f>
        <v>Personal de planta insuficiente o sin las competencias necesarias para el proceso</v>
      </c>
      <c r="F128" s="63"/>
      <c r="G128" s="63"/>
      <c r="H128" s="87"/>
      <c r="I128" s="87"/>
      <c r="J128" s="99"/>
      <c r="K128" s="5" t="s">
        <v>403</v>
      </c>
      <c r="L128" s="5" t="s">
        <v>402</v>
      </c>
      <c r="M128" s="5" t="s">
        <v>385</v>
      </c>
      <c r="N128" s="5" t="s">
        <v>349</v>
      </c>
      <c r="O128" s="70"/>
    </row>
    <row r="129" spans="1:15" ht="51" x14ac:dyDescent="0.25">
      <c r="A129" s="93"/>
      <c r="B129" s="70"/>
      <c r="C129" s="63"/>
      <c r="D129" s="63"/>
      <c r="E129" s="5"/>
      <c r="F129" s="63"/>
      <c r="G129" s="63"/>
      <c r="H129" s="87"/>
      <c r="I129" s="87"/>
      <c r="J129" s="1" t="s">
        <v>353</v>
      </c>
      <c r="K129" s="5" t="s">
        <v>401</v>
      </c>
      <c r="L129" s="5" t="s">
        <v>400</v>
      </c>
      <c r="M129" s="5" t="s">
        <v>385</v>
      </c>
      <c r="N129" s="5" t="s">
        <v>349</v>
      </c>
      <c r="O129" s="70"/>
    </row>
    <row r="130" spans="1:15" ht="102" x14ac:dyDescent="0.25">
      <c r="A130" s="93"/>
      <c r="B130" s="70" t="str">
        <f>+([12]PROBABILIDAD!A12)</f>
        <v>Suspensión de los servicios de vigilancia, aseo y públicos</v>
      </c>
      <c r="C130" s="70" t="s">
        <v>319</v>
      </c>
      <c r="D130" s="70" t="s">
        <v>663</v>
      </c>
      <c r="E130" s="5" t="str">
        <f>+([12]DESCRIPCION!D13)</f>
        <v>Falta de Presupuesto para cumplir con el correcto funcionamiento de los procesos de la entidad y metas del plan de desarrollo</v>
      </c>
      <c r="F130" s="70" t="s">
        <v>63</v>
      </c>
      <c r="G130" s="70" t="s">
        <v>196</v>
      </c>
      <c r="H130" s="85" t="s">
        <v>195</v>
      </c>
      <c r="I130" s="85" t="s">
        <v>195</v>
      </c>
      <c r="J130" s="98" t="s">
        <v>21</v>
      </c>
      <c r="K130" s="5" t="s">
        <v>399</v>
      </c>
      <c r="L130" s="5" t="s">
        <v>398</v>
      </c>
      <c r="M130" s="5" t="s">
        <v>385</v>
      </c>
      <c r="N130" s="5" t="s">
        <v>349</v>
      </c>
      <c r="O130" s="70" t="s">
        <v>397</v>
      </c>
    </row>
    <row r="131" spans="1:15" ht="63.75" x14ac:dyDescent="0.25">
      <c r="A131" s="93"/>
      <c r="B131" s="70"/>
      <c r="C131" s="70"/>
      <c r="D131" s="70"/>
      <c r="E131" s="5" t="str">
        <f>+([12]DESCRIPCION!D14)</f>
        <v>Proceso contractual (demora en los tiempo de respuesta)</v>
      </c>
      <c r="F131" s="70"/>
      <c r="G131" s="70"/>
      <c r="H131" s="85"/>
      <c r="I131" s="85"/>
      <c r="J131" s="98"/>
      <c r="K131" s="5" t="s">
        <v>396</v>
      </c>
      <c r="L131" s="5" t="s">
        <v>395</v>
      </c>
      <c r="M131" s="5" t="s">
        <v>385</v>
      </c>
      <c r="N131" s="5" t="s">
        <v>349</v>
      </c>
      <c r="O131" s="70"/>
    </row>
    <row r="132" spans="1:15" ht="63.75" x14ac:dyDescent="0.25">
      <c r="A132" s="93"/>
      <c r="B132" s="70"/>
      <c r="C132" s="70"/>
      <c r="D132" s="70"/>
      <c r="E132" s="5" t="str">
        <f>+([12]DESCRIPCION!D15)</f>
        <v>Demora en los pagos de las cuentas</v>
      </c>
      <c r="F132" s="70"/>
      <c r="G132" s="70"/>
      <c r="H132" s="85"/>
      <c r="I132" s="85"/>
      <c r="J132" s="98"/>
      <c r="K132" s="5" t="s">
        <v>394</v>
      </c>
      <c r="L132" s="5" t="s">
        <v>392</v>
      </c>
      <c r="M132" s="5" t="s">
        <v>385</v>
      </c>
      <c r="N132" s="5" t="s">
        <v>349</v>
      </c>
      <c r="O132" s="70"/>
    </row>
    <row r="133" spans="1:15" ht="51" x14ac:dyDescent="0.25">
      <c r="A133" s="93"/>
      <c r="B133" s="70"/>
      <c r="C133" s="70"/>
      <c r="D133" s="70"/>
      <c r="E133" s="5"/>
      <c r="F133" s="70"/>
      <c r="G133" s="70"/>
      <c r="H133" s="85"/>
      <c r="I133" s="85"/>
      <c r="J133" s="1" t="s">
        <v>353</v>
      </c>
      <c r="K133" s="5" t="s">
        <v>393</v>
      </c>
      <c r="L133" s="5" t="s">
        <v>392</v>
      </c>
      <c r="M133" s="5" t="s">
        <v>385</v>
      </c>
      <c r="N133" s="5" t="s">
        <v>349</v>
      </c>
      <c r="O133" s="70"/>
    </row>
    <row r="134" spans="1:15" ht="63.75" x14ac:dyDescent="0.25">
      <c r="A134" s="93"/>
      <c r="B134" s="70" t="str">
        <f>+([12]PROBABILIDAD!A13)</f>
        <v>Perdida o daño de los bienes y recurso tecnológico</v>
      </c>
      <c r="C134" s="63" t="s">
        <v>319</v>
      </c>
      <c r="D134" s="63" t="s">
        <v>664</v>
      </c>
      <c r="E134" s="5" t="str">
        <f>+([12]DESCRIPCION!D16)</f>
        <v xml:space="preserve">Fallas de fluido eléctrico, Deficiencia instalaciones eléctricas           </v>
      </c>
      <c r="F134" s="63" t="str">
        <f>+([12]PROBABILIDAD!T13)</f>
        <v>Probable</v>
      </c>
      <c r="G134" s="63" t="s">
        <v>391</v>
      </c>
      <c r="H134" s="80" t="s">
        <v>195</v>
      </c>
      <c r="I134" s="80" t="s">
        <v>195</v>
      </c>
      <c r="J134" s="99" t="s">
        <v>21</v>
      </c>
      <c r="K134" s="5" t="s">
        <v>390</v>
      </c>
      <c r="L134" s="5" t="s">
        <v>389</v>
      </c>
      <c r="M134" s="5" t="s">
        <v>385</v>
      </c>
      <c r="N134" s="5" t="s">
        <v>349</v>
      </c>
      <c r="O134" s="70" t="s">
        <v>388</v>
      </c>
    </row>
    <row r="135" spans="1:15" ht="87.4" customHeight="1" x14ac:dyDescent="0.25">
      <c r="A135" s="93"/>
      <c r="B135" s="70"/>
      <c r="C135" s="63"/>
      <c r="D135" s="63"/>
      <c r="E135" s="5" t="str">
        <f>+([12]DESCRIPCION!D17)</f>
        <v>Falta de mantenimiento preventivo y correctivo de la red eléctrica, planta física, equipos de cómputo, ingreso de aguas lluvias y roedores</v>
      </c>
      <c r="F135" s="63"/>
      <c r="G135" s="63"/>
      <c r="H135" s="80"/>
      <c r="I135" s="80"/>
      <c r="J135" s="99"/>
      <c r="K135" s="5" t="s">
        <v>387</v>
      </c>
      <c r="L135" s="5" t="s">
        <v>386</v>
      </c>
      <c r="M135" s="5" t="s">
        <v>385</v>
      </c>
      <c r="N135" s="5" t="s">
        <v>349</v>
      </c>
      <c r="O135" s="70"/>
    </row>
    <row r="136" spans="1:15" ht="76.5" x14ac:dyDescent="0.25">
      <c r="A136" s="93"/>
      <c r="B136" s="70"/>
      <c r="C136" s="63"/>
      <c r="D136" s="63"/>
      <c r="E136" s="5" t="str">
        <f>+([12]DESCRIPCION!D18)</f>
        <v>El personal no tiene apropiadas las políticas de seguridad física y tecnológica</v>
      </c>
      <c r="F136" s="63"/>
      <c r="G136" s="63"/>
      <c r="H136" s="80"/>
      <c r="I136" s="80"/>
      <c r="J136" s="99"/>
      <c r="K136" s="5" t="s">
        <v>384</v>
      </c>
      <c r="L136" s="5" t="s">
        <v>383</v>
      </c>
      <c r="M136" s="5" t="s">
        <v>368</v>
      </c>
      <c r="N136" s="5" t="s">
        <v>349</v>
      </c>
      <c r="O136" s="70"/>
    </row>
    <row r="137" spans="1:15" ht="114.75" x14ac:dyDescent="0.25">
      <c r="A137" s="93"/>
      <c r="B137" s="70"/>
      <c r="C137" s="63"/>
      <c r="D137" s="63"/>
      <c r="E137" s="5" t="str">
        <f>+([12]DESCRIPCION!D19)</f>
        <v xml:space="preserve">Desbordamiento de la capacidad física de las instalaciones de propiedad de la Alcaldía </v>
      </c>
      <c r="F137" s="63"/>
      <c r="G137" s="63"/>
      <c r="H137" s="80"/>
      <c r="I137" s="80"/>
      <c r="J137" s="99"/>
      <c r="K137" s="5" t="s">
        <v>382</v>
      </c>
      <c r="L137" s="5" t="s">
        <v>381</v>
      </c>
      <c r="M137" s="5" t="s">
        <v>380</v>
      </c>
      <c r="N137" s="5" t="s">
        <v>349</v>
      </c>
      <c r="O137" s="70"/>
    </row>
    <row r="138" spans="1:15" ht="63.75" x14ac:dyDescent="0.25">
      <c r="A138" s="93"/>
      <c r="B138" s="70"/>
      <c r="C138" s="63"/>
      <c r="D138" s="63"/>
      <c r="E138" s="5"/>
      <c r="F138" s="63"/>
      <c r="G138" s="63"/>
      <c r="H138" s="80"/>
      <c r="I138" s="80"/>
      <c r="J138" s="1" t="s">
        <v>353</v>
      </c>
      <c r="K138" s="5" t="s">
        <v>379</v>
      </c>
      <c r="L138" s="5" t="s">
        <v>378</v>
      </c>
      <c r="M138" s="5" t="s">
        <v>377</v>
      </c>
      <c r="N138" s="5" t="s">
        <v>349</v>
      </c>
      <c r="O138" s="70"/>
    </row>
    <row r="139" spans="1:15" ht="89.25" x14ac:dyDescent="0.25">
      <c r="A139" s="93"/>
      <c r="B139" s="70" t="str">
        <f>+([12]PROBABILIDAD!A14)</f>
        <v>Adquisición de tecnología de información no acorde con la necesidad</v>
      </c>
      <c r="C139" s="70" t="s">
        <v>319</v>
      </c>
      <c r="D139" s="70" t="s">
        <v>665</v>
      </c>
      <c r="E139" s="5" t="str">
        <f>+([12]DESCRIPCION!D20)</f>
        <v>Obsolescencia en la plataforma tecnológica (Hardware) o recurso inadecuado</v>
      </c>
      <c r="F139" s="70" t="s">
        <v>64</v>
      </c>
      <c r="G139" s="70" t="s">
        <v>196</v>
      </c>
      <c r="H139" s="88" t="s">
        <v>376</v>
      </c>
      <c r="I139" s="88" t="s">
        <v>376</v>
      </c>
      <c r="J139" s="99" t="s">
        <v>21</v>
      </c>
      <c r="K139" s="5" t="s">
        <v>375</v>
      </c>
      <c r="L139" s="5" t="s">
        <v>374</v>
      </c>
      <c r="M139" s="5" t="s">
        <v>368</v>
      </c>
      <c r="N139" s="5" t="s">
        <v>349</v>
      </c>
      <c r="O139" s="70" t="s">
        <v>373</v>
      </c>
    </row>
    <row r="140" spans="1:15" ht="393.6" customHeight="1" x14ac:dyDescent="0.25">
      <c r="A140" s="93"/>
      <c r="B140" s="70"/>
      <c r="C140" s="70"/>
      <c r="D140" s="70"/>
      <c r="E140" s="5" t="str">
        <f>+([12]DESCRIPCION!D21)</f>
        <v xml:space="preserve">Constante innovación  y evolución tecnológica   </v>
      </c>
      <c r="F140" s="70"/>
      <c r="G140" s="70"/>
      <c r="H140" s="88"/>
      <c r="I140" s="88"/>
      <c r="J140" s="99"/>
      <c r="K140" s="5" t="s">
        <v>372</v>
      </c>
      <c r="L140" s="5" t="s">
        <v>371</v>
      </c>
      <c r="M140" s="5" t="s">
        <v>368</v>
      </c>
      <c r="N140" s="5" t="s">
        <v>349</v>
      </c>
      <c r="O140" s="70"/>
    </row>
    <row r="141" spans="1:15" ht="51" x14ac:dyDescent="0.25">
      <c r="A141" s="93"/>
      <c r="B141" s="70"/>
      <c r="C141" s="70"/>
      <c r="D141" s="70"/>
      <c r="E141" s="5" t="str">
        <f>+([12]DESCRIPCION!D22)</f>
        <v>Personal sin vinculación laboral directa  manejando procesos críticos</v>
      </c>
      <c r="F141" s="70"/>
      <c r="G141" s="70"/>
      <c r="H141" s="88"/>
      <c r="I141" s="88"/>
      <c r="J141" s="99"/>
      <c r="K141" s="70" t="s">
        <v>358</v>
      </c>
      <c r="L141" s="70" t="s">
        <v>357</v>
      </c>
      <c r="M141" s="70" t="s">
        <v>368</v>
      </c>
      <c r="N141" s="70" t="s">
        <v>349</v>
      </c>
      <c r="O141" s="70"/>
    </row>
    <row r="142" spans="1:15" ht="51" x14ac:dyDescent="0.25">
      <c r="A142" s="93"/>
      <c r="B142" s="70"/>
      <c r="C142" s="70"/>
      <c r="D142" s="70"/>
      <c r="E142" s="5" t="str">
        <f>+([12]DESCRIPCION!D23)</f>
        <v>El personal no tiene apropiadas las políticas de seguridad física y tecnológica</v>
      </c>
      <c r="F142" s="70"/>
      <c r="G142" s="70"/>
      <c r="H142" s="88"/>
      <c r="I142" s="88"/>
      <c r="J142" s="99"/>
      <c r="K142" s="70"/>
      <c r="L142" s="70"/>
      <c r="M142" s="70"/>
      <c r="N142" s="70"/>
      <c r="O142" s="70"/>
    </row>
    <row r="143" spans="1:15" ht="89.45" customHeight="1" x14ac:dyDescent="0.25">
      <c r="A143" s="93"/>
      <c r="B143" s="70"/>
      <c r="C143" s="70"/>
      <c r="D143" s="70"/>
      <c r="E143" s="5"/>
      <c r="F143" s="70"/>
      <c r="G143" s="70"/>
      <c r="H143" s="88"/>
      <c r="I143" s="88"/>
      <c r="J143" s="1" t="s">
        <v>353</v>
      </c>
      <c r="K143" s="5" t="s">
        <v>370</v>
      </c>
      <c r="L143" s="5" t="s">
        <v>369</v>
      </c>
      <c r="M143" s="5" t="s">
        <v>368</v>
      </c>
      <c r="N143" s="5" t="s">
        <v>349</v>
      </c>
      <c r="O143" s="70"/>
    </row>
    <row r="144" spans="1:15" ht="76.5" x14ac:dyDescent="0.25">
      <c r="A144" s="93"/>
      <c r="B144" s="70" t="str">
        <f>+([12]PROBABILIDAD!A15)</f>
        <v>Uso inadecuado de los bienes de la Entidad, omitiendo las políticas operativas, para beneficio propio o de un tercero</v>
      </c>
      <c r="C144" s="63" t="s">
        <v>321</v>
      </c>
      <c r="D144" s="63" t="s">
        <v>666</v>
      </c>
      <c r="E144" s="5" t="str">
        <f>+([12]DESCRIPCION!D24)</f>
        <v>Presiones externas o de un superior jerárquico, omisión de las políticas para el uso adecuado de los bienes.</v>
      </c>
      <c r="F144" s="63" t="s">
        <v>146</v>
      </c>
      <c r="G144" s="63" t="s">
        <v>367</v>
      </c>
      <c r="H144" s="84" t="s">
        <v>120</v>
      </c>
      <c r="I144" s="84" t="s">
        <v>359</v>
      </c>
      <c r="J144" s="99" t="s">
        <v>21</v>
      </c>
      <c r="K144" s="5" t="s">
        <v>366</v>
      </c>
      <c r="L144" s="5" t="s">
        <v>365</v>
      </c>
      <c r="M144" s="5" t="s">
        <v>364</v>
      </c>
      <c r="N144" s="5" t="s">
        <v>349</v>
      </c>
      <c r="O144" s="70" t="s">
        <v>363</v>
      </c>
    </row>
    <row r="145" spans="1:15" ht="63.75" x14ac:dyDescent="0.25">
      <c r="A145" s="93"/>
      <c r="B145" s="70"/>
      <c r="C145" s="63"/>
      <c r="D145" s="63"/>
      <c r="E145" s="5" t="str">
        <f>+([12]DESCRIPCION!D25)</f>
        <v>Falta de Ética y Valores,  tráfico de influencias y abuso de confianza</v>
      </c>
      <c r="F145" s="63"/>
      <c r="G145" s="63"/>
      <c r="H145" s="84"/>
      <c r="I145" s="84"/>
      <c r="J145" s="99"/>
      <c r="K145" s="5" t="s">
        <v>356</v>
      </c>
      <c r="L145" s="5" t="s">
        <v>355</v>
      </c>
      <c r="M145" s="5" t="s">
        <v>354</v>
      </c>
      <c r="N145" s="5" t="s">
        <v>349</v>
      </c>
      <c r="O145" s="70"/>
    </row>
    <row r="146" spans="1:15" ht="51" customHeight="1" x14ac:dyDescent="0.25">
      <c r="A146" s="93"/>
      <c r="B146" s="70"/>
      <c r="C146" s="63"/>
      <c r="D146" s="63"/>
      <c r="E146" s="5"/>
      <c r="F146" s="63"/>
      <c r="G146" s="63"/>
      <c r="H146" s="84"/>
      <c r="I146" s="84"/>
      <c r="J146" s="1" t="s">
        <v>353</v>
      </c>
      <c r="K146" s="5" t="s">
        <v>362</v>
      </c>
      <c r="L146" s="5" t="s">
        <v>351</v>
      </c>
      <c r="M146" s="5" t="s">
        <v>361</v>
      </c>
      <c r="N146" s="5" t="s">
        <v>349</v>
      </c>
      <c r="O146" s="70"/>
    </row>
    <row r="147" spans="1:15" ht="51" x14ac:dyDescent="0.25">
      <c r="A147" s="93"/>
      <c r="B147" s="70" t="str">
        <f>+([12]PROBABILIDAD!A16)</f>
        <v>Extralimitación de las competencias, manipulando información  para beneficio propio o de un tercero</v>
      </c>
      <c r="C147" s="63" t="s">
        <v>321</v>
      </c>
      <c r="D147" s="63" t="s">
        <v>667</v>
      </c>
      <c r="E147" s="5" t="str">
        <f>+([12]DESCRIPCION!D26)</f>
        <v>Personal sin vinculación laboral directa  manejando procesos críticos</v>
      </c>
      <c r="F147" s="63" t="s">
        <v>64</v>
      </c>
      <c r="G147" s="63" t="s">
        <v>360</v>
      </c>
      <c r="H147" s="84" t="s">
        <v>120</v>
      </c>
      <c r="I147" s="84" t="s">
        <v>359</v>
      </c>
      <c r="J147" s="99" t="s">
        <v>21</v>
      </c>
      <c r="K147" s="70" t="s">
        <v>358</v>
      </c>
      <c r="L147" s="70" t="s">
        <v>357</v>
      </c>
      <c r="M147" s="70" t="s">
        <v>350</v>
      </c>
      <c r="N147" s="70" t="s">
        <v>349</v>
      </c>
      <c r="O147" s="70" t="s">
        <v>526</v>
      </c>
    </row>
    <row r="148" spans="1:15" ht="51" x14ac:dyDescent="0.25">
      <c r="A148" s="93"/>
      <c r="B148" s="70"/>
      <c r="C148" s="63"/>
      <c r="D148" s="63"/>
      <c r="E148" s="5" t="str">
        <f>+([12]DESCRIPCION!D27)</f>
        <v>El personal no tiene apropiadas las políticas de seguridad física y tecnológica</v>
      </c>
      <c r="F148" s="63"/>
      <c r="G148" s="63"/>
      <c r="H148" s="84"/>
      <c r="I148" s="84"/>
      <c r="J148" s="99"/>
      <c r="K148" s="70"/>
      <c r="L148" s="70"/>
      <c r="M148" s="70"/>
      <c r="N148" s="70"/>
      <c r="O148" s="70"/>
    </row>
    <row r="149" spans="1:15" ht="148.9" customHeight="1" x14ac:dyDescent="0.25">
      <c r="A149" s="93"/>
      <c r="B149" s="70"/>
      <c r="C149" s="63"/>
      <c r="D149" s="63"/>
      <c r="E149" s="5" t="str">
        <f>+([12]DESCRIPCION!D28)</f>
        <v>Falta de Ética y Valores,  tráfico de influencias y abuso de confianza</v>
      </c>
      <c r="F149" s="63"/>
      <c r="G149" s="63"/>
      <c r="H149" s="84"/>
      <c r="I149" s="84"/>
      <c r="J149" s="99"/>
      <c r="K149" s="5" t="s">
        <v>356</v>
      </c>
      <c r="L149" s="5" t="s">
        <v>355</v>
      </c>
      <c r="M149" s="5" t="s">
        <v>354</v>
      </c>
      <c r="N149" s="5" t="s">
        <v>349</v>
      </c>
      <c r="O149" s="70"/>
    </row>
    <row r="150" spans="1:15" ht="51" x14ac:dyDescent="0.25">
      <c r="A150" s="93"/>
      <c r="B150" s="70"/>
      <c r="C150" s="63"/>
      <c r="D150" s="63"/>
      <c r="E150" s="5"/>
      <c r="F150" s="63"/>
      <c r="G150" s="63"/>
      <c r="H150" s="84"/>
      <c r="I150" s="84"/>
      <c r="J150" s="1" t="s">
        <v>353</v>
      </c>
      <c r="K150" s="5" t="s">
        <v>352</v>
      </c>
      <c r="L150" s="5" t="s">
        <v>351</v>
      </c>
      <c r="M150" s="5" t="s">
        <v>350</v>
      </c>
      <c r="N150" s="5" t="s">
        <v>349</v>
      </c>
      <c r="O150" s="70"/>
    </row>
    <row r="151" spans="1:15" ht="76.5" x14ac:dyDescent="0.25">
      <c r="A151" s="93" t="str">
        <f>+'[13]PRIORIZACIÓN DE CAUSA'!A6:S6</f>
        <v>PROCESO: GESTIÓN HUMANA Y SEGURIDAD Y SALUD EN EL TRABAJO</v>
      </c>
      <c r="B151" s="70" t="str">
        <f>+([13]PROBABILIDAD!A11)</f>
        <v xml:space="preserve"> Inoportuno suministro del personal a las unidades administrativas para garantizar la calidad y oportunidad en la prestación del servicio</v>
      </c>
      <c r="C151" s="63" t="s">
        <v>31</v>
      </c>
      <c r="D151" s="63" t="s">
        <v>668</v>
      </c>
      <c r="E151" s="5" t="str">
        <f>+([13]DESCRIPCION!D10)</f>
        <v xml:space="preserve"> Capacidad operativa insuficientes para el desarrollo de las actividadesen las diferentes dependencias .</v>
      </c>
      <c r="F151" s="63" t="s">
        <v>168</v>
      </c>
      <c r="G151" s="63" t="s">
        <v>419</v>
      </c>
      <c r="H151" s="85" t="s">
        <v>145</v>
      </c>
      <c r="I151" s="85" t="s">
        <v>145</v>
      </c>
      <c r="J151" s="63" t="s">
        <v>21</v>
      </c>
      <c r="K151" s="5" t="s">
        <v>436</v>
      </c>
      <c r="L151" s="5" t="s">
        <v>435</v>
      </c>
      <c r="M151" s="5" t="s">
        <v>421</v>
      </c>
      <c r="N151" s="5" t="s">
        <v>434</v>
      </c>
      <c r="O151" s="70" t="s">
        <v>527</v>
      </c>
    </row>
    <row r="152" spans="1:15" ht="63.75" x14ac:dyDescent="0.25">
      <c r="A152" s="93"/>
      <c r="B152" s="70"/>
      <c r="C152" s="63"/>
      <c r="D152" s="63"/>
      <c r="E152" s="5" t="str">
        <f>+([13]DESCRIPCION!D11)</f>
        <v>Inoportuna ejecución de las actividades contenidas en Plan Estratégico de Talento Humano.</v>
      </c>
      <c r="F152" s="63"/>
      <c r="G152" s="63"/>
      <c r="H152" s="85"/>
      <c r="I152" s="85"/>
      <c r="J152" s="63"/>
      <c r="K152" s="5" t="s">
        <v>433</v>
      </c>
      <c r="L152" s="5" t="s">
        <v>432</v>
      </c>
      <c r="M152" s="5" t="s">
        <v>421</v>
      </c>
      <c r="N152" s="5" t="s">
        <v>406</v>
      </c>
      <c r="O152" s="70"/>
    </row>
    <row r="153" spans="1:15" ht="179.45" customHeight="1" x14ac:dyDescent="0.25">
      <c r="A153" s="93" t="str">
        <f>+'[13]PRIORIZACIÓN DE CAUSA'!A7:S7</f>
        <v>OBJETIVO: REALIZAR LA VINCULACIÓN, PERMANENCIA Y  RETIRO DEL PERSONAL DE PLANTA DE LA ENTIDAD, DESARROLLANDO ACTIVIDADES ENCAMINADAS A PROMOVER LAS COMPETENCIAS, HABILIDADES, CONOCIMIENTOS DE LOS SERVIDORES PÚBLICOS, EVALUACION, EL MEJORAMIENTO DEL CLIMA LABORAL, EL BIENESTAR SOCIAL, LA SEGURIDAD Y SALUD EN EL TRABAJO, EL FOMENTO DE LOS VALORES Y PRINCIPIOS ÉTICOS, CON EL PROPÓSITO DE TENER SERVIDORES ÍNTEGROS Y COMPROMETIDOS CONSTANTEMENTE CON LA ADMINISTRACIÓN MUNICIPAL</v>
      </c>
      <c r="B153" s="70"/>
      <c r="C153" s="63"/>
      <c r="D153" s="63"/>
      <c r="E153" s="5" t="str">
        <f>+([13]DESCRIPCION!D12)</f>
        <v>Presupuesto insuficiente para la ejecución de las actividades del Plan Estrategico de Talento Humano</v>
      </c>
      <c r="F153" s="63"/>
      <c r="G153" s="63"/>
      <c r="H153" s="85"/>
      <c r="I153" s="85"/>
      <c r="J153" s="63"/>
      <c r="K153" s="5" t="s">
        <v>413</v>
      </c>
      <c r="L153" s="5" t="s">
        <v>412</v>
      </c>
      <c r="M153" s="5" t="s">
        <v>431</v>
      </c>
      <c r="N153" s="5" t="s">
        <v>406</v>
      </c>
      <c r="O153" s="70"/>
    </row>
    <row r="154" spans="1:15" ht="105" customHeight="1" x14ac:dyDescent="0.25">
      <c r="A154" s="93"/>
      <c r="B154" s="70"/>
      <c r="C154" s="63"/>
      <c r="D154" s="63"/>
      <c r="E154" s="5"/>
      <c r="F154" s="63"/>
      <c r="G154" s="63"/>
      <c r="H154" s="85"/>
      <c r="I154" s="85"/>
      <c r="J154" s="70" t="s">
        <v>188</v>
      </c>
      <c r="K154" s="5" t="s">
        <v>430</v>
      </c>
      <c r="L154" s="5" t="s">
        <v>428</v>
      </c>
      <c r="M154" s="5" t="s">
        <v>421</v>
      </c>
      <c r="N154" s="5" t="s">
        <v>406</v>
      </c>
      <c r="O154" s="70"/>
    </row>
    <row r="155" spans="1:15" ht="90.6" customHeight="1" x14ac:dyDescent="0.25">
      <c r="A155" s="93"/>
      <c r="B155" s="70"/>
      <c r="C155" s="63"/>
      <c r="D155" s="63"/>
      <c r="E155" s="5"/>
      <c r="F155" s="63"/>
      <c r="G155" s="63"/>
      <c r="H155" s="85"/>
      <c r="I155" s="85"/>
      <c r="J155" s="70"/>
      <c r="K155" s="5" t="s">
        <v>429</v>
      </c>
      <c r="L155" s="5" t="s">
        <v>428</v>
      </c>
      <c r="M155" s="5" t="s">
        <v>421</v>
      </c>
      <c r="N155" s="5" t="s">
        <v>406</v>
      </c>
      <c r="O155" s="70"/>
    </row>
    <row r="156" spans="1:15" ht="130.9" customHeight="1" x14ac:dyDescent="0.25">
      <c r="A156" s="93"/>
      <c r="B156" s="70" t="str">
        <f>+([13]PROBABILIDAD!A12)</f>
        <v>Otorgamiento de encargos  sin el lleno de requisitos establecidos en la normatividad para beneficio de un tercero.</v>
      </c>
      <c r="C156" s="63" t="s">
        <v>18</v>
      </c>
      <c r="D156" s="63" t="s">
        <v>669</v>
      </c>
      <c r="E156" s="5" t="str">
        <f>+([13]DESCRIPCION!D13)</f>
        <v>Amiguismo político o tráfico de influencias</v>
      </c>
      <c r="F156" s="63" t="s">
        <v>427</v>
      </c>
      <c r="G156" s="63" t="s">
        <v>50</v>
      </c>
      <c r="H156" s="80" t="s">
        <v>145</v>
      </c>
      <c r="I156" s="80" t="s">
        <v>145</v>
      </c>
      <c r="J156" s="63" t="s">
        <v>21</v>
      </c>
      <c r="K156" s="5" t="s">
        <v>424</v>
      </c>
      <c r="L156" s="5" t="s">
        <v>426</v>
      </c>
      <c r="M156" s="5" t="s">
        <v>421</v>
      </c>
      <c r="N156" s="5" t="s">
        <v>406</v>
      </c>
      <c r="O156" s="70" t="s">
        <v>414</v>
      </c>
    </row>
    <row r="157" spans="1:15" ht="123" customHeight="1" x14ac:dyDescent="0.25">
      <c r="A157" s="93"/>
      <c r="B157" s="70"/>
      <c r="C157" s="63"/>
      <c r="D157" s="63"/>
      <c r="E157" s="5" t="str">
        <f>+([13]DESCRIPCION!D14)</f>
        <v xml:space="preserve">Omisión en la aplicación de la normatividad </v>
      </c>
      <c r="F157" s="63"/>
      <c r="G157" s="63"/>
      <c r="H157" s="80"/>
      <c r="I157" s="80"/>
      <c r="J157" s="63"/>
      <c r="K157" s="5" t="s">
        <v>424</v>
      </c>
      <c r="L157" s="5" t="s">
        <v>422</v>
      </c>
      <c r="M157" s="5" t="s">
        <v>421</v>
      </c>
      <c r="N157" s="5" t="s">
        <v>406</v>
      </c>
      <c r="O157" s="70"/>
    </row>
    <row r="158" spans="1:15" ht="113.45" customHeight="1" x14ac:dyDescent="0.25">
      <c r="A158" s="93"/>
      <c r="B158" s="70"/>
      <c r="C158" s="63"/>
      <c r="D158" s="63"/>
      <c r="E158" s="5" t="s">
        <v>425</v>
      </c>
      <c r="F158" s="63"/>
      <c r="G158" s="63"/>
      <c r="H158" s="80"/>
      <c r="I158" s="80"/>
      <c r="J158" s="63"/>
      <c r="K158" s="5" t="s">
        <v>424</v>
      </c>
      <c r="L158" s="5" t="s">
        <v>422</v>
      </c>
      <c r="M158" s="5" t="s">
        <v>421</v>
      </c>
      <c r="N158" s="5" t="s">
        <v>406</v>
      </c>
      <c r="O158" s="70"/>
    </row>
    <row r="159" spans="1:15" ht="301.14999999999998" customHeight="1" x14ac:dyDescent="0.25">
      <c r="A159" s="93"/>
      <c r="B159" s="5"/>
      <c r="C159" s="3"/>
      <c r="D159" s="3"/>
      <c r="E159" s="5"/>
      <c r="F159" s="3"/>
      <c r="G159" s="3"/>
      <c r="H159" s="24"/>
      <c r="I159" s="20"/>
      <c r="J159" s="5" t="s">
        <v>188</v>
      </c>
      <c r="K159" s="5" t="s">
        <v>423</v>
      </c>
      <c r="L159" s="5" t="s">
        <v>422</v>
      </c>
      <c r="M159" s="5" t="s">
        <v>421</v>
      </c>
      <c r="N159" s="5" t="s">
        <v>420</v>
      </c>
      <c r="O159" s="70"/>
    </row>
    <row r="160" spans="1:15" ht="97.15" customHeight="1" x14ac:dyDescent="0.25">
      <c r="A160" s="93"/>
      <c r="B160" s="70" t="str">
        <f>+([13]PROBABILIDAD!A13)</f>
        <v>Inoportunidad en la ejecución de las actividades del Plan Operativo Anual del Sistema de Seguridad  y Salud en el Trabajo (SG-SST)</v>
      </c>
      <c r="C160" s="63" t="s">
        <v>31</v>
      </c>
      <c r="D160" s="63" t="s">
        <v>671</v>
      </c>
      <c r="E160" s="5" t="str">
        <f>+([13]DESCRIPCION!D16)</f>
        <v>Falta de interés en el alcance y aplicación normativa  por parte de la alta dirección</v>
      </c>
      <c r="F160" s="63" t="s">
        <v>168</v>
      </c>
      <c r="G160" s="63" t="s">
        <v>419</v>
      </c>
      <c r="H160" s="80" t="s">
        <v>145</v>
      </c>
      <c r="I160" s="80" t="s">
        <v>145</v>
      </c>
      <c r="J160" s="63" t="s">
        <v>21</v>
      </c>
      <c r="K160" s="5" t="s">
        <v>418</v>
      </c>
      <c r="L160" s="5" t="s">
        <v>417</v>
      </c>
      <c r="M160" s="5" t="s">
        <v>416</v>
      </c>
      <c r="N160" s="5" t="s">
        <v>415</v>
      </c>
      <c r="O160" s="70" t="s">
        <v>414</v>
      </c>
    </row>
    <row r="161" spans="1:15" ht="165.6" customHeight="1" x14ac:dyDescent="0.25">
      <c r="A161" s="93"/>
      <c r="B161" s="70"/>
      <c r="C161" s="63"/>
      <c r="D161" s="63"/>
      <c r="E161" s="5" t="str">
        <f>+([13]DESCRIPCION!D17)</f>
        <v>Presupuesto insuficiente para la ejecución de las actividades del Plan Estrategico de Talento Humano</v>
      </c>
      <c r="F161" s="63"/>
      <c r="G161" s="63"/>
      <c r="H161" s="80"/>
      <c r="I161" s="80"/>
      <c r="J161" s="63"/>
      <c r="K161" s="5" t="s">
        <v>413</v>
      </c>
      <c r="L161" s="5" t="s">
        <v>412</v>
      </c>
      <c r="M161" s="5" t="s">
        <v>407</v>
      </c>
      <c r="N161" s="5" t="s">
        <v>406</v>
      </c>
      <c r="O161" s="70"/>
    </row>
    <row r="162" spans="1:15" ht="222.6" customHeight="1" x14ac:dyDescent="0.25">
      <c r="A162" s="93"/>
      <c r="B162" s="70"/>
      <c r="C162" s="63"/>
      <c r="D162" s="63"/>
      <c r="E162" s="5" t="str">
        <f>+([13]DESCRIPCION!D18)</f>
        <v>Bajo presupuesto para la implentación  y sostenibilidad del SG-SST</v>
      </c>
      <c r="F162" s="63"/>
      <c r="G162" s="63"/>
      <c r="H162" s="80"/>
      <c r="I162" s="80"/>
      <c r="J162" s="63"/>
      <c r="K162" s="5" t="s">
        <v>411</v>
      </c>
      <c r="L162" s="5" t="s">
        <v>410</v>
      </c>
      <c r="M162" s="5" t="s">
        <v>407</v>
      </c>
      <c r="N162" s="5" t="s">
        <v>406</v>
      </c>
      <c r="O162" s="70"/>
    </row>
    <row r="163" spans="1:15" ht="152.44999999999999" customHeight="1" x14ac:dyDescent="0.25">
      <c r="A163" s="93"/>
      <c r="B163" s="70"/>
      <c r="C163" s="63"/>
      <c r="D163" s="63"/>
      <c r="E163" s="3"/>
      <c r="F163" s="63"/>
      <c r="G163" s="63"/>
      <c r="H163" s="80"/>
      <c r="I163" s="80"/>
      <c r="J163" s="5" t="s">
        <v>188</v>
      </c>
      <c r="K163" s="5" t="s">
        <v>409</v>
      </c>
      <c r="L163" s="5" t="s">
        <v>408</v>
      </c>
      <c r="M163" s="5" t="s">
        <v>407</v>
      </c>
      <c r="N163" s="5" t="s">
        <v>406</v>
      </c>
      <c r="O163" s="70"/>
    </row>
    <row r="164" spans="1:15" ht="120.95" hidden="1" customHeight="1" x14ac:dyDescent="0.25">
      <c r="A164" s="93" t="s">
        <v>603</v>
      </c>
      <c r="B164" s="96" t="str">
        <f>+([14]PROBABILIDAD!A11)</f>
        <v>Posibilidad de recibir o solicitar cualquier dadiva para modificar y/o alterar los datos existentes en los distintos sistema de información de Hacienda Pública</v>
      </c>
      <c r="C164" s="78" t="s">
        <v>18</v>
      </c>
      <c r="D164" s="78" t="s">
        <v>673</v>
      </c>
      <c r="E164" s="9" t="str">
        <f>+([14]DESCRIPCION!D10)</f>
        <v>Favorecimiento a terceros</v>
      </c>
      <c r="F164" s="78" t="str">
        <f>+([14]PROBABILIDAD!T11)</f>
        <v>Improbable</v>
      </c>
      <c r="G164" s="78" t="s">
        <v>19</v>
      </c>
      <c r="H164" s="85" t="s">
        <v>145</v>
      </c>
      <c r="I164" s="85" t="s">
        <v>145</v>
      </c>
      <c r="J164" s="78" t="s">
        <v>21</v>
      </c>
      <c r="K164" s="9" t="s">
        <v>542</v>
      </c>
      <c r="L164" s="9" t="s">
        <v>455</v>
      </c>
      <c r="M164" s="9" t="s">
        <v>462</v>
      </c>
      <c r="N164" s="8" t="s">
        <v>438</v>
      </c>
      <c r="O164" s="9" t="s">
        <v>464</v>
      </c>
    </row>
    <row r="165" spans="1:15" ht="221.45" customHeight="1" x14ac:dyDescent="0.25">
      <c r="A165" s="93"/>
      <c r="B165" s="96"/>
      <c r="C165" s="78"/>
      <c r="D165" s="78"/>
      <c r="E165" s="9" t="str">
        <f>+([14]DESCRIPCION!D11)</f>
        <v xml:space="preserve">Falta de Innovación Tecnológica.  Ausencia  de controles  e integralidad de la información que asegure la seguridad digital de la misma en los sistemas. </v>
      </c>
      <c r="F165" s="78"/>
      <c r="G165" s="78"/>
      <c r="H165" s="85"/>
      <c r="I165" s="85"/>
      <c r="J165" s="78"/>
      <c r="K165" s="9" t="s">
        <v>543</v>
      </c>
      <c r="L165" s="9" t="s">
        <v>463</v>
      </c>
      <c r="M165" s="9" t="s">
        <v>462</v>
      </c>
      <c r="N165" s="8" t="s">
        <v>29</v>
      </c>
      <c r="O165" s="9" t="s">
        <v>461</v>
      </c>
    </row>
    <row r="166" spans="1:15" ht="110.45" customHeight="1" x14ac:dyDescent="0.25">
      <c r="A166" s="93"/>
      <c r="B166" s="96" t="str">
        <f>+([14]PROBABILIDAD!A12)</f>
        <v xml:space="preserve">Acceso externo no autorizado o indebido a la información contenida en los recursos digitales (Base de datos) o plataforma tecnológica de la entidad, atribuibles a los componentes de recaudo , recuperacion de cartera, Movimiento Financieros, y presupuestales que  soportan los ingresos y gastos del  Municipio </v>
      </c>
      <c r="C166" s="78" t="s">
        <v>18</v>
      </c>
      <c r="D166" s="78" t="s">
        <v>674</v>
      </c>
      <c r="E166" s="95" t="s">
        <v>460</v>
      </c>
      <c r="F166" s="78" t="str">
        <f>+([14]PROBABILIDAD!T14)</f>
        <v>Improbable</v>
      </c>
      <c r="G166" s="78" t="s">
        <v>19</v>
      </c>
      <c r="H166" s="85" t="s">
        <v>145</v>
      </c>
      <c r="I166" s="85" t="s">
        <v>145</v>
      </c>
      <c r="J166" s="78" t="s">
        <v>21</v>
      </c>
      <c r="K166" s="95" t="s">
        <v>544</v>
      </c>
      <c r="L166" s="95" t="s">
        <v>459</v>
      </c>
      <c r="M166" s="95" t="s">
        <v>458</v>
      </c>
      <c r="N166" s="95" t="s">
        <v>438</v>
      </c>
      <c r="O166" s="95" t="s">
        <v>457</v>
      </c>
    </row>
    <row r="167" spans="1:15" ht="0.6" customHeight="1" x14ac:dyDescent="0.25">
      <c r="A167" s="93"/>
      <c r="B167" s="96"/>
      <c r="C167" s="78"/>
      <c r="D167" s="78"/>
      <c r="E167" s="95"/>
      <c r="F167" s="78"/>
      <c r="G167" s="78"/>
      <c r="H167" s="85"/>
      <c r="I167" s="85"/>
      <c r="J167" s="78"/>
      <c r="K167" s="95"/>
      <c r="L167" s="95"/>
      <c r="M167" s="95"/>
      <c r="N167" s="95"/>
      <c r="O167" s="95"/>
    </row>
    <row r="168" spans="1:15" ht="113.45" customHeight="1" x14ac:dyDescent="0.25">
      <c r="A168" s="93"/>
      <c r="B168" s="96" t="str">
        <f>+([14]PROBABILIDAD!A13)</f>
        <v>Indebida aplicación de la normatividad vigente, incumplimiento de los procedimientos y vencimiento de terminos procesales</v>
      </c>
      <c r="C168" s="78" t="s">
        <v>18</v>
      </c>
      <c r="D168" s="78" t="s">
        <v>675</v>
      </c>
      <c r="E168" s="95" t="s">
        <v>456</v>
      </c>
      <c r="F168" s="78" t="str">
        <f>+([14]PROBABILIDAD!T17)</f>
        <v>Improbable</v>
      </c>
      <c r="G168" s="78" t="s">
        <v>19</v>
      </c>
      <c r="H168" s="85" t="s">
        <v>145</v>
      </c>
      <c r="I168" s="85" t="s">
        <v>145</v>
      </c>
      <c r="J168" s="78" t="s">
        <v>21</v>
      </c>
      <c r="K168" s="95" t="s">
        <v>545</v>
      </c>
      <c r="L168" s="78" t="s">
        <v>455</v>
      </c>
      <c r="M168" s="95" t="s">
        <v>447</v>
      </c>
      <c r="N168" s="95" t="s">
        <v>438</v>
      </c>
      <c r="O168" s="95" t="s">
        <v>454</v>
      </c>
    </row>
    <row r="169" spans="1:15" ht="131.44999999999999" customHeight="1" x14ac:dyDescent="0.25">
      <c r="A169" s="93"/>
      <c r="B169" s="96"/>
      <c r="C169" s="78"/>
      <c r="D169" s="78"/>
      <c r="E169" s="95"/>
      <c r="F169" s="78"/>
      <c r="G169" s="78"/>
      <c r="H169" s="85"/>
      <c r="I169" s="85"/>
      <c r="J169" s="78"/>
      <c r="K169" s="95"/>
      <c r="L169" s="78"/>
      <c r="M169" s="95"/>
      <c r="N169" s="95"/>
      <c r="O169" s="95"/>
    </row>
    <row r="170" spans="1:15" x14ac:dyDescent="0.25">
      <c r="A170" s="93"/>
      <c r="B170" s="96"/>
      <c r="C170" s="78"/>
      <c r="D170" s="78"/>
      <c r="E170" s="95"/>
      <c r="F170" s="78"/>
      <c r="G170" s="78"/>
      <c r="H170" s="85"/>
      <c r="I170" s="85"/>
      <c r="J170" s="78"/>
      <c r="K170" s="95"/>
      <c r="L170" s="78"/>
      <c r="M170" s="95"/>
      <c r="N170" s="95"/>
      <c r="O170" s="95"/>
    </row>
    <row r="171" spans="1:15" ht="208.15" customHeight="1" x14ac:dyDescent="0.25">
      <c r="A171" s="93"/>
      <c r="B171" s="96" t="str">
        <f>+([14]PROBABILIDAD!A14)</f>
        <v xml:space="preserve">Realizar  procedimientos financieros indebidos dentro de los software autorizados </v>
      </c>
      <c r="C171" s="78" t="s">
        <v>18</v>
      </c>
      <c r="D171" s="78" t="s">
        <v>676</v>
      </c>
      <c r="E171" s="95" t="s">
        <v>453</v>
      </c>
      <c r="F171" s="78" t="str">
        <f>+([14]PROBABILIDAD!T13)</f>
        <v>Improbable</v>
      </c>
      <c r="G171" s="78" t="s">
        <v>19</v>
      </c>
      <c r="H171" s="85" t="s">
        <v>145</v>
      </c>
      <c r="I171" s="85" t="s">
        <v>145</v>
      </c>
      <c r="J171" s="78" t="s">
        <v>21</v>
      </c>
      <c r="K171" s="95" t="s">
        <v>546</v>
      </c>
      <c r="L171" s="95" t="s">
        <v>452</v>
      </c>
      <c r="M171" s="95" t="s">
        <v>447</v>
      </c>
      <c r="N171" s="78" t="s">
        <v>438</v>
      </c>
      <c r="O171" s="95" t="s">
        <v>451</v>
      </c>
    </row>
    <row r="172" spans="1:15" x14ac:dyDescent="0.25">
      <c r="A172" s="93"/>
      <c r="B172" s="96"/>
      <c r="C172" s="78"/>
      <c r="D172" s="78"/>
      <c r="E172" s="95"/>
      <c r="F172" s="78"/>
      <c r="G172" s="78"/>
      <c r="H172" s="85"/>
      <c r="I172" s="85"/>
      <c r="J172" s="78"/>
      <c r="K172" s="95"/>
      <c r="L172" s="95"/>
      <c r="M172" s="95"/>
      <c r="N172" s="78"/>
      <c r="O172" s="95"/>
    </row>
    <row r="173" spans="1:15" ht="73.900000000000006" customHeight="1" x14ac:dyDescent="0.25">
      <c r="A173" s="93"/>
      <c r="B173" s="97" t="str">
        <f>+([14]PROBABILIDAD!A15)</f>
        <v xml:space="preserve"> Omisión  de la validación de requisitos para trámites que se encuentran estandarizados en los procesos Gestión de Hacienda Pública</v>
      </c>
      <c r="C173" s="77" t="s">
        <v>18</v>
      </c>
      <c r="D173" s="77" t="s">
        <v>677</v>
      </c>
      <c r="E173" s="94" t="str">
        <f>+([14]DESCRIPCION!D25)</f>
        <v xml:space="preserve">Desconocimiento del procedimiento para la aplicación de los  tramites. </v>
      </c>
      <c r="F173" s="77" t="str">
        <f>+([14]PROBABILIDAD!T14)</f>
        <v>Improbable</v>
      </c>
      <c r="G173" s="77" t="s">
        <v>19</v>
      </c>
      <c r="H173" s="85" t="s">
        <v>145</v>
      </c>
      <c r="I173" s="85" t="s">
        <v>145</v>
      </c>
      <c r="J173" s="77" t="s">
        <v>21</v>
      </c>
      <c r="K173" s="94" t="s">
        <v>547</v>
      </c>
      <c r="L173" s="94" t="s">
        <v>450</v>
      </c>
      <c r="M173" s="94" t="s">
        <v>447</v>
      </c>
      <c r="N173" s="77" t="s">
        <v>72</v>
      </c>
      <c r="O173" s="94" t="s">
        <v>449</v>
      </c>
    </row>
    <row r="174" spans="1:15" ht="136.9" customHeight="1" x14ac:dyDescent="0.25">
      <c r="A174" s="93"/>
      <c r="B174" s="97"/>
      <c r="C174" s="77"/>
      <c r="D174" s="77"/>
      <c r="E174" s="94"/>
      <c r="F174" s="77"/>
      <c r="G174" s="77"/>
      <c r="H174" s="85"/>
      <c r="I174" s="85"/>
      <c r="J174" s="77"/>
      <c r="K174" s="94"/>
      <c r="L174" s="94"/>
      <c r="M174" s="94"/>
      <c r="N174" s="77"/>
      <c r="O174" s="94"/>
    </row>
    <row r="175" spans="1:15" x14ac:dyDescent="0.25">
      <c r="A175" s="93"/>
      <c r="B175" s="97" t="str">
        <f>+([14]PROBABILIDAD!A16)</f>
        <v>Omisión de denuncias de presuntos actos de corrupción o irregularidades administrativas.</v>
      </c>
      <c r="C175" s="77" t="s">
        <v>18</v>
      </c>
      <c r="D175" s="77" t="s">
        <v>678</v>
      </c>
      <c r="E175" s="94" t="str">
        <f>+([14]DESCRIPCION!D26)</f>
        <v>Manipular información relacionada con el
cumplimiento de las disposiciones legales.</v>
      </c>
      <c r="F175" s="77" t="str">
        <f>+([14]PROBABILIDAD!T15)</f>
        <v>Improbable</v>
      </c>
      <c r="G175" s="77" t="s">
        <v>19</v>
      </c>
      <c r="H175" s="85" t="s">
        <v>145</v>
      </c>
      <c r="I175" s="85" t="s">
        <v>145</v>
      </c>
      <c r="J175" s="77" t="s">
        <v>21</v>
      </c>
      <c r="K175" s="94" t="s">
        <v>548</v>
      </c>
      <c r="L175" s="94" t="s">
        <v>448</v>
      </c>
      <c r="M175" s="94" t="s">
        <v>447</v>
      </c>
      <c r="N175" s="94" t="s">
        <v>438</v>
      </c>
      <c r="O175" s="94" t="s">
        <v>446</v>
      </c>
    </row>
    <row r="176" spans="1:15" ht="89.45" customHeight="1" x14ac:dyDescent="0.25">
      <c r="A176" s="93"/>
      <c r="B176" s="97"/>
      <c r="C176" s="77"/>
      <c r="D176" s="77"/>
      <c r="E176" s="94"/>
      <c r="F176" s="77"/>
      <c r="G176" s="77"/>
      <c r="H176" s="85"/>
      <c r="I176" s="85"/>
      <c r="J176" s="77"/>
      <c r="K176" s="94"/>
      <c r="L176" s="94"/>
      <c r="M176" s="94"/>
      <c r="N176" s="94"/>
      <c r="O176" s="94"/>
    </row>
    <row r="177" spans="1:15" ht="120" customHeight="1" x14ac:dyDescent="0.25">
      <c r="A177" s="93"/>
      <c r="B177" s="97"/>
      <c r="C177" s="77"/>
      <c r="D177" s="77"/>
      <c r="E177" s="94"/>
      <c r="F177" s="77"/>
      <c r="G177" s="77"/>
      <c r="H177" s="85"/>
      <c r="I177" s="85"/>
      <c r="J177" s="77"/>
      <c r="K177" s="94"/>
      <c r="L177" s="94"/>
      <c r="M177" s="94"/>
      <c r="N177" s="94"/>
      <c r="O177" s="94"/>
    </row>
    <row r="178" spans="1:15" ht="183.6" customHeight="1" x14ac:dyDescent="0.25">
      <c r="A178" s="93"/>
      <c r="B178" s="97" t="str">
        <f>+([14]PROBABILIDAD!A17)</f>
        <v>Posible perdida de expedientes y documentos relacionados con el procesos de Gestion de Hacienda Pública</v>
      </c>
      <c r="C178" s="77" t="s">
        <v>18</v>
      </c>
      <c r="D178" s="77" t="s">
        <v>679</v>
      </c>
      <c r="E178" s="7" t="str">
        <f>+([14]DESCRIPCION!D29)</f>
        <v>Ausencia de sistemas de información que garantizen la seguridad , custodia y control de la misma.</v>
      </c>
      <c r="F178" s="77" t="str">
        <f>+([14]PROBABILIDAD!T16)</f>
        <v>Improbable</v>
      </c>
      <c r="G178" s="77" t="s">
        <v>19</v>
      </c>
      <c r="H178" s="85" t="s">
        <v>145</v>
      </c>
      <c r="I178" s="85" t="s">
        <v>145</v>
      </c>
      <c r="J178" s="77" t="s">
        <v>21</v>
      </c>
      <c r="K178" s="7" t="s">
        <v>549</v>
      </c>
      <c r="L178" s="7" t="s">
        <v>445</v>
      </c>
      <c r="M178" s="7" t="s">
        <v>444</v>
      </c>
      <c r="N178" s="6" t="s">
        <v>29</v>
      </c>
      <c r="O178" s="7" t="s">
        <v>443</v>
      </c>
    </row>
    <row r="179" spans="1:15" ht="89.25" x14ac:dyDescent="0.25">
      <c r="A179" s="93"/>
      <c r="B179" s="97"/>
      <c r="C179" s="77"/>
      <c r="D179" s="77"/>
      <c r="E179" s="7" t="str">
        <f>+([14]DESCRIPCION!D30)</f>
        <v>Aplicación inadecuada de la Ley General de Archivo.</v>
      </c>
      <c r="F179" s="77"/>
      <c r="G179" s="77"/>
      <c r="H179" s="85"/>
      <c r="I179" s="85"/>
      <c r="J179" s="77"/>
      <c r="K179" s="7" t="s">
        <v>550</v>
      </c>
      <c r="L179" s="7" t="s">
        <v>442</v>
      </c>
      <c r="M179" s="7" t="s">
        <v>439</v>
      </c>
      <c r="N179" s="6" t="s">
        <v>438</v>
      </c>
      <c r="O179" s="7" t="s">
        <v>441</v>
      </c>
    </row>
    <row r="180" spans="1:15" ht="89.25" x14ac:dyDescent="0.25">
      <c r="A180" s="93"/>
      <c r="B180" s="97"/>
      <c r="C180" s="77"/>
      <c r="D180" s="77"/>
      <c r="E180" s="7" t="str">
        <f>+([14]DESCRIPCION!D31)</f>
        <v>Falla en el sistema de vigilancia y seguridad</v>
      </c>
      <c r="F180" s="77"/>
      <c r="G180" s="77"/>
      <c r="H180" s="85"/>
      <c r="I180" s="85"/>
      <c r="J180" s="77"/>
      <c r="K180" s="7" t="s">
        <v>551</v>
      </c>
      <c r="L180" s="7" t="s">
        <v>440</v>
      </c>
      <c r="M180" s="7" t="s">
        <v>439</v>
      </c>
      <c r="N180" s="6" t="s">
        <v>438</v>
      </c>
      <c r="O180" s="7" t="s">
        <v>437</v>
      </c>
    </row>
    <row r="181" spans="1:15" ht="178.5" x14ac:dyDescent="0.25">
      <c r="A181" s="93" t="s">
        <v>605</v>
      </c>
      <c r="B181" s="93" t="str">
        <f>[15]DESCRIPCION!A10</f>
        <v>Providencias condenatorias incumplidas - apertura de incidente de desacato</v>
      </c>
      <c r="C181" s="89" t="str">
        <f>[15]DESCRIPCION!C10</f>
        <v>GESTION</v>
      </c>
      <c r="D181" s="89" t="s">
        <v>680</v>
      </c>
      <c r="E181" s="5" t="str">
        <f>+([15]DESCRIPCION!D10)</f>
        <v xml:space="preserve">Incumplimiento a providencias condenatorias: acción de tutela, acción popular, acción de grupo o acción de cumplimiento por parte de los Secretarios de Despacho y Directores a lo ordenado </v>
      </c>
      <c r="F181" s="63" t="str">
        <f>+([15]PROBABILIDAD!T11)</f>
        <v>Probable</v>
      </c>
      <c r="G181" s="77" t="s">
        <v>19</v>
      </c>
      <c r="H181" s="86" t="s">
        <v>120</v>
      </c>
      <c r="I181" s="85" t="s">
        <v>20</v>
      </c>
      <c r="J181" s="77" t="s">
        <v>21</v>
      </c>
      <c r="K181" s="7" t="s">
        <v>528</v>
      </c>
      <c r="L181" s="7" t="s">
        <v>477</v>
      </c>
      <c r="M181" s="7" t="s">
        <v>466</v>
      </c>
      <c r="N181" s="7" t="s">
        <v>465</v>
      </c>
      <c r="O181" s="94" t="s">
        <v>529</v>
      </c>
    </row>
    <row r="182" spans="1:15" ht="87.4" customHeight="1" x14ac:dyDescent="0.25">
      <c r="A182" s="93"/>
      <c r="B182" s="93"/>
      <c r="C182" s="89"/>
      <c r="D182" s="89"/>
      <c r="E182" s="5" t="str">
        <f>+([15]DESCRIPCION!D11)</f>
        <v>Gestión inoportuna para dar cumplimiento a las providencias condenatorias por parte de los Secretarios de Despacho</v>
      </c>
      <c r="F182" s="63"/>
      <c r="G182" s="77"/>
      <c r="H182" s="86"/>
      <c r="I182" s="85"/>
      <c r="J182" s="77"/>
      <c r="K182" s="7" t="s">
        <v>530</v>
      </c>
      <c r="L182" s="7" t="s">
        <v>479</v>
      </c>
      <c r="M182" s="7" t="s">
        <v>478</v>
      </c>
      <c r="N182" s="7" t="s">
        <v>465</v>
      </c>
      <c r="O182" s="94"/>
    </row>
    <row r="183" spans="1:15" ht="242.25" x14ac:dyDescent="0.25">
      <c r="A183" s="93"/>
      <c r="B183" s="93"/>
      <c r="C183" s="89"/>
      <c r="D183" s="89"/>
      <c r="E183" s="5"/>
      <c r="F183" s="63"/>
      <c r="G183" s="77"/>
      <c r="H183" s="86"/>
      <c r="I183" s="85"/>
      <c r="J183" s="2" t="s">
        <v>468</v>
      </c>
      <c r="K183" s="7" t="s">
        <v>531</v>
      </c>
      <c r="L183" s="7"/>
      <c r="M183" s="7"/>
      <c r="N183" s="7"/>
      <c r="O183" s="94"/>
    </row>
    <row r="184" spans="1:15" ht="178.5" x14ac:dyDescent="0.25">
      <c r="A184" s="93"/>
      <c r="B184" s="93" t="str">
        <f>[15]DESCRIPCION!A12</f>
        <v>Omitir, retardar, negar o rehusarse a realizar actos propios que le corresponden de las funciones de servidor público y/o de apoderado para beneficio propio o de un tercero en las acciones legales, ocasionando pérdidas financieras al Ente Territorial</v>
      </c>
      <c r="C184" s="89" t="str">
        <f>[15]DESCRIPCION!C12</f>
        <v>CORRUPCION</v>
      </c>
      <c r="D184" s="89" t="s">
        <v>681</v>
      </c>
      <c r="E184" s="5" t="str">
        <f>+([15]DESCRIPCION!D12)</f>
        <v xml:space="preserve">Falta de asistencia a las audiencias de procesos judiciales por parte de los Secretarios de despacho delegados y en atención a las recomendaciones establecidas en las mesa de trabajo llevados a cabo por la Oficina Jurídica </v>
      </c>
      <c r="F184" s="63" t="str">
        <f>+([15]PROBABILIDAD!T12)</f>
        <v>Probable</v>
      </c>
      <c r="G184" s="77" t="s">
        <v>19</v>
      </c>
      <c r="H184" s="84" t="s">
        <v>120</v>
      </c>
      <c r="I184" s="80" t="s">
        <v>20</v>
      </c>
      <c r="J184" s="77" t="s">
        <v>21</v>
      </c>
      <c r="K184" s="7" t="s">
        <v>532</v>
      </c>
      <c r="L184" s="7" t="s">
        <v>477</v>
      </c>
      <c r="M184" s="7" t="s">
        <v>466</v>
      </c>
      <c r="N184" s="7" t="s">
        <v>465</v>
      </c>
      <c r="O184" s="94" t="s">
        <v>533</v>
      </c>
    </row>
    <row r="185" spans="1:15" ht="377.45" customHeight="1" x14ac:dyDescent="0.25">
      <c r="A185" s="93"/>
      <c r="B185" s="93"/>
      <c r="C185" s="89"/>
      <c r="D185" s="89"/>
      <c r="E185" s="5" t="str">
        <f>+([15]DESCRIPCION!D13)</f>
        <v>Perfil profesional rotativo de asesores jurídicos insuficientes para realizar la labor de la repesentación judicial y legal del municipio con poca experiencia e idoneidad</v>
      </c>
      <c r="F185" s="63"/>
      <c r="G185" s="77"/>
      <c r="H185" s="84"/>
      <c r="I185" s="80"/>
      <c r="J185" s="77"/>
      <c r="K185" s="7" t="s">
        <v>534</v>
      </c>
      <c r="L185" s="7" t="s">
        <v>476</v>
      </c>
      <c r="M185" s="7" t="s">
        <v>466</v>
      </c>
      <c r="N185" s="7" t="s">
        <v>465</v>
      </c>
      <c r="O185" s="94"/>
    </row>
    <row r="186" spans="1:15" ht="89.25" x14ac:dyDescent="0.25">
      <c r="A186" s="93"/>
      <c r="B186" s="93"/>
      <c r="C186" s="89"/>
      <c r="D186" s="89"/>
      <c r="E186" s="5" t="str">
        <f>+([15]DESCRIPCION!D14)</f>
        <v>Desconocimiento y/o no aplicabilidad de la normatividad vigente a nivel nacional, departamental y territorial</v>
      </c>
      <c r="F186" s="63"/>
      <c r="G186" s="77"/>
      <c r="H186" s="84"/>
      <c r="I186" s="80"/>
      <c r="J186" s="77"/>
      <c r="K186" s="7" t="s">
        <v>535</v>
      </c>
      <c r="L186" s="7" t="s">
        <v>475</v>
      </c>
      <c r="M186" s="7" t="s">
        <v>466</v>
      </c>
      <c r="N186" s="7" t="s">
        <v>465</v>
      </c>
      <c r="O186" s="94"/>
    </row>
    <row r="187" spans="1:15" ht="110.65" customHeight="1" x14ac:dyDescent="0.25">
      <c r="A187" s="93"/>
      <c r="B187" s="93"/>
      <c r="C187" s="89"/>
      <c r="D187" s="89"/>
      <c r="E187" s="5"/>
      <c r="F187" s="63"/>
      <c r="G187" s="77"/>
      <c r="H187" s="84"/>
      <c r="I187" s="80"/>
      <c r="J187" s="2" t="s">
        <v>468</v>
      </c>
      <c r="K187" s="9" t="s">
        <v>474</v>
      </c>
      <c r="L187" s="7" t="s">
        <v>473</v>
      </c>
      <c r="M187" s="7" t="s">
        <v>472</v>
      </c>
      <c r="N187" s="7" t="s">
        <v>471</v>
      </c>
      <c r="O187" s="94"/>
    </row>
    <row r="188" spans="1:15" ht="127.5" x14ac:dyDescent="0.25">
      <c r="A188" s="93"/>
      <c r="B188" s="93" t="str">
        <f>[15]DESCRIPCION!A15</f>
        <v>Defensas Débiles</v>
      </c>
      <c r="C188" s="89" t="str">
        <f>[15]DESCRIPCION!C15</f>
        <v>GESTION</v>
      </c>
      <c r="D188" s="89" t="s">
        <v>683</v>
      </c>
      <c r="E188" s="5" t="str">
        <f>+([15]DESCRIPCION!D15)</f>
        <v>Insuficiencia o inoportunidad en la entrega de informes y/o elementos materiales probatorios que se deban presentar en la actuaciones procesales por parte de las dependencias ejecutoras</v>
      </c>
      <c r="F188" s="63" t="str">
        <f>+([15]PROBABILIDAD!T13)</f>
        <v>Probable</v>
      </c>
      <c r="G188" s="77" t="str">
        <f>+('[15] IMPACTO RIESGOS CORRUPCION'!F11)</f>
        <v>CATASTROFICO</v>
      </c>
      <c r="H188" s="84" t="s">
        <v>120</v>
      </c>
      <c r="I188" s="80" t="s">
        <v>20</v>
      </c>
      <c r="J188" s="77" t="s">
        <v>21</v>
      </c>
      <c r="K188" s="7" t="s">
        <v>530</v>
      </c>
      <c r="L188" s="7" t="s">
        <v>470</v>
      </c>
      <c r="M188" s="7" t="s">
        <v>466</v>
      </c>
      <c r="N188" s="7" t="s">
        <v>465</v>
      </c>
      <c r="O188" s="94" t="s">
        <v>536</v>
      </c>
    </row>
    <row r="189" spans="1:15" ht="63.75" x14ac:dyDescent="0.25">
      <c r="A189" s="93"/>
      <c r="B189" s="93"/>
      <c r="C189" s="89"/>
      <c r="D189" s="89"/>
      <c r="E189" s="5" t="str">
        <f>+([15]DESCRIPCION!D16)</f>
        <v xml:space="preserve">Inexistencia de unificación de criterios normativos aplicables a la administración municipal </v>
      </c>
      <c r="F189" s="63"/>
      <c r="G189" s="77"/>
      <c r="H189" s="84"/>
      <c r="I189" s="80"/>
      <c r="J189" s="77"/>
      <c r="K189" s="7" t="s">
        <v>537</v>
      </c>
      <c r="L189" s="7" t="s">
        <v>469</v>
      </c>
      <c r="M189" s="7" t="s">
        <v>466</v>
      </c>
      <c r="N189" s="7" t="s">
        <v>465</v>
      </c>
      <c r="O189" s="94"/>
    </row>
    <row r="190" spans="1:15" ht="320.64999999999998" customHeight="1" x14ac:dyDescent="0.25">
      <c r="A190" s="93"/>
      <c r="B190" s="93"/>
      <c r="C190" s="89"/>
      <c r="D190" s="89"/>
      <c r="E190" s="5"/>
      <c r="F190" s="63"/>
      <c r="G190" s="77"/>
      <c r="H190" s="84"/>
      <c r="I190" s="80"/>
      <c r="J190" s="2" t="s">
        <v>468</v>
      </c>
      <c r="K190" s="7" t="s">
        <v>538</v>
      </c>
      <c r="L190" s="7" t="s">
        <v>467</v>
      </c>
      <c r="M190" s="7" t="s">
        <v>466</v>
      </c>
      <c r="N190" s="7" t="s">
        <v>465</v>
      </c>
      <c r="O190" s="94"/>
    </row>
    <row r="191" spans="1:15" ht="63.75" x14ac:dyDescent="0.25">
      <c r="A191" s="93" t="s">
        <v>508</v>
      </c>
      <c r="B191" s="70" t="str">
        <f>+([16]PROBABILIDAD!A11)</f>
        <v>posibilidad de inoportunidad en el tramite o incumplimiento de las estapas del proceso disciiplinario</v>
      </c>
      <c r="C191" s="63" t="s">
        <v>31</v>
      </c>
      <c r="D191" s="63" t="s">
        <v>684</v>
      </c>
      <c r="E191" s="5" t="str">
        <f>+([16]DESCRIPCION!D10)</f>
        <v>Personal insuficiente para impulsar el tramite de los procesos disciplinarios.</v>
      </c>
      <c r="F191" s="63" t="str">
        <f>+([16]PROBABILIDAD!T11)</f>
        <v>Posible</v>
      </c>
      <c r="G191" s="63" t="s">
        <v>19</v>
      </c>
      <c r="H191" s="86" t="s">
        <v>120</v>
      </c>
      <c r="I191" s="85" t="s">
        <v>20</v>
      </c>
      <c r="J191" s="63" t="s">
        <v>21</v>
      </c>
      <c r="K191" s="5" t="s">
        <v>507</v>
      </c>
      <c r="L191" s="3" t="s">
        <v>483</v>
      </c>
      <c r="M191" s="3" t="s">
        <v>486</v>
      </c>
      <c r="N191" s="3" t="s">
        <v>506</v>
      </c>
      <c r="O191" s="3" t="s">
        <v>480</v>
      </c>
    </row>
    <row r="192" spans="1:15" ht="63.75" x14ac:dyDescent="0.25">
      <c r="A192" s="89"/>
      <c r="B192" s="70"/>
      <c r="C192" s="63"/>
      <c r="D192" s="63"/>
      <c r="E192" s="70" t="str">
        <f>+([16]DESCRIPCION!D11)</f>
        <v>Perfil  profesional del personal sustanciador insuficientes para realizar la labor de impulso y tramite de los procesos. ( numero minimo de profesionales)</v>
      </c>
      <c r="F192" s="63"/>
      <c r="G192" s="63"/>
      <c r="H192" s="86"/>
      <c r="I192" s="85"/>
      <c r="J192" s="63"/>
      <c r="K192" s="5" t="s">
        <v>507</v>
      </c>
      <c r="L192" s="3" t="s">
        <v>483</v>
      </c>
      <c r="M192" s="5" t="s">
        <v>486</v>
      </c>
      <c r="N192" s="3" t="s">
        <v>506</v>
      </c>
      <c r="O192" s="3" t="s">
        <v>480</v>
      </c>
    </row>
    <row r="193" spans="1:15" ht="63.75" x14ac:dyDescent="0.25">
      <c r="A193" s="89"/>
      <c r="B193" s="70"/>
      <c r="C193" s="63"/>
      <c r="D193" s="63"/>
      <c r="E193" s="70"/>
      <c r="F193" s="63"/>
      <c r="G193" s="63"/>
      <c r="H193" s="86"/>
      <c r="I193" s="85"/>
      <c r="J193" s="3" t="s">
        <v>485</v>
      </c>
      <c r="K193" s="5" t="s">
        <v>497</v>
      </c>
      <c r="L193" s="3" t="s">
        <v>496</v>
      </c>
      <c r="M193" s="5" t="s">
        <v>482</v>
      </c>
      <c r="N193" s="3" t="s">
        <v>495</v>
      </c>
      <c r="O193" s="3" t="s">
        <v>480</v>
      </c>
    </row>
    <row r="194" spans="1:15" ht="165.75" x14ac:dyDescent="0.25">
      <c r="A194" s="89"/>
      <c r="B194" s="70" t="str">
        <f>+([16]PROBABILIDAD!A12)</f>
        <v>probabilidad de dilatar el proceso para lograr el vencimiento de terminos o la prescripcion en beneficio de un servidor publico.</v>
      </c>
      <c r="C194" s="63" t="s">
        <v>31</v>
      </c>
      <c r="D194" s="63" t="s">
        <v>686</v>
      </c>
      <c r="E194" s="5" t="str">
        <f>+([16]DESCRIPCION!D13)</f>
        <v xml:space="preserve">Falta de compromiso de los líderes de los procesos en la implementación de mejora, asociadas a los planes de mejoramiento y en atención a las recomendaciones establecidas en los informes emitidos por la Oficina de Control Interno. </v>
      </c>
      <c r="F194" s="63" t="str">
        <f>+([16]PROBABILIDAD!T12)</f>
        <v>Posible</v>
      </c>
      <c r="G194" s="63" t="s">
        <v>19</v>
      </c>
      <c r="H194" s="84" t="s">
        <v>120</v>
      </c>
      <c r="I194" s="80" t="s">
        <v>20</v>
      </c>
      <c r="J194" s="63" t="s">
        <v>21</v>
      </c>
      <c r="K194" s="5" t="s">
        <v>505</v>
      </c>
      <c r="L194" s="5" t="s">
        <v>504</v>
      </c>
      <c r="M194" s="5" t="s">
        <v>482</v>
      </c>
      <c r="N194" s="3" t="s">
        <v>59</v>
      </c>
      <c r="O194" s="3" t="s">
        <v>480</v>
      </c>
    </row>
    <row r="195" spans="1:15" ht="38.25" x14ac:dyDescent="0.25">
      <c r="A195" s="89"/>
      <c r="B195" s="70"/>
      <c r="C195" s="63"/>
      <c r="D195" s="63"/>
      <c r="E195" s="5" t="str">
        <f>+([16]DESCRIPCION!D14)</f>
        <v xml:space="preserve">Cambios normativos sobre el procedimiento disciplinario . </v>
      </c>
      <c r="F195" s="63"/>
      <c r="G195" s="63"/>
      <c r="H195" s="84"/>
      <c r="I195" s="80"/>
      <c r="J195" s="63"/>
      <c r="K195" s="5" t="s">
        <v>503</v>
      </c>
      <c r="L195" s="5" t="s">
        <v>502</v>
      </c>
      <c r="M195" s="5" t="s">
        <v>501</v>
      </c>
      <c r="N195" s="5" t="s">
        <v>500</v>
      </c>
      <c r="O195" s="3" t="s">
        <v>480</v>
      </c>
    </row>
    <row r="196" spans="1:15" ht="38.25" x14ac:dyDescent="0.25">
      <c r="A196" s="89"/>
      <c r="B196" s="70"/>
      <c r="C196" s="63"/>
      <c r="D196" s="63"/>
      <c r="E196" s="5" t="str">
        <f>+([16]DESCRIPCION!D15)</f>
        <v>Ausencia de liderazgo del director de talento humano</v>
      </c>
      <c r="F196" s="63"/>
      <c r="G196" s="63"/>
      <c r="H196" s="84"/>
      <c r="I196" s="80"/>
      <c r="J196" s="63"/>
      <c r="K196" s="5" t="s">
        <v>499</v>
      </c>
      <c r="L196" s="3" t="s">
        <v>498</v>
      </c>
      <c r="M196" s="5" t="s">
        <v>482</v>
      </c>
      <c r="N196" s="3" t="s">
        <v>59</v>
      </c>
      <c r="O196" s="3" t="s">
        <v>480</v>
      </c>
    </row>
    <row r="197" spans="1:15" ht="151.15" customHeight="1" x14ac:dyDescent="0.25">
      <c r="A197" s="89"/>
      <c r="B197" s="70"/>
      <c r="C197" s="63"/>
      <c r="D197" s="63"/>
      <c r="E197" s="70" t="str">
        <f>+([16]DESCRIPCION!D16)</f>
        <v>Falta de continuidad del personal encargado del proceso</v>
      </c>
      <c r="F197" s="63"/>
      <c r="G197" s="63"/>
      <c r="H197" s="84"/>
      <c r="I197" s="80"/>
      <c r="J197" s="63"/>
      <c r="K197" s="5" t="s">
        <v>490</v>
      </c>
      <c r="L197" s="3" t="s">
        <v>483</v>
      </c>
      <c r="M197" s="3" t="s">
        <v>482</v>
      </c>
      <c r="N197" s="3" t="s">
        <v>481</v>
      </c>
      <c r="O197" s="5" t="s">
        <v>489</v>
      </c>
    </row>
    <row r="198" spans="1:15" ht="63.75" x14ac:dyDescent="0.25">
      <c r="A198" s="89"/>
      <c r="B198" s="70"/>
      <c r="C198" s="63"/>
      <c r="D198" s="63"/>
      <c r="E198" s="70"/>
      <c r="F198" s="63"/>
      <c r="G198" s="63"/>
      <c r="H198" s="84"/>
      <c r="I198" s="80"/>
      <c r="J198" s="3" t="s">
        <v>485</v>
      </c>
      <c r="K198" s="5" t="s">
        <v>497</v>
      </c>
      <c r="L198" s="3" t="s">
        <v>496</v>
      </c>
      <c r="M198" s="5" t="s">
        <v>482</v>
      </c>
      <c r="N198" s="3" t="s">
        <v>495</v>
      </c>
      <c r="O198" s="3" t="s">
        <v>480</v>
      </c>
    </row>
    <row r="199" spans="1:15" ht="171" customHeight="1" x14ac:dyDescent="0.25">
      <c r="A199" s="89"/>
      <c r="B199" s="70" t="str">
        <f>+([16]PROBABILIDAD!A13)</f>
        <v xml:space="preserve"> Posibilidad de exceder facultades legales en los fallo</v>
      </c>
      <c r="C199" s="63" t="s">
        <v>18</v>
      </c>
      <c r="D199" s="63" t="s">
        <v>687</v>
      </c>
      <c r="E199" s="5" t="str">
        <f>+([16]DESCRIPCION!D17)</f>
        <v xml:space="preserve"> Falta de infraestructura que garantice las condicones para el cumplimiento del desarrollo del proceso  de la ley</v>
      </c>
      <c r="F199" s="63" t="str">
        <f>+([16]PROBABILIDAD!T13)</f>
        <v>Improbable</v>
      </c>
      <c r="G199" s="63" t="str">
        <f>+('[16] IMPACTO RIESGOS CORRUPCION'!F11)</f>
        <v>MAYOR</v>
      </c>
      <c r="H199" s="80" t="s">
        <v>20</v>
      </c>
      <c r="I199" s="80" t="s">
        <v>20</v>
      </c>
      <c r="J199" s="70" t="s">
        <v>21</v>
      </c>
      <c r="K199" s="5" t="s">
        <v>494</v>
      </c>
      <c r="L199" s="3" t="s">
        <v>483</v>
      </c>
      <c r="M199" s="3" t="s">
        <v>482</v>
      </c>
      <c r="N199" s="3" t="s">
        <v>493</v>
      </c>
      <c r="O199" s="3" t="s">
        <v>480</v>
      </c>
    </row>
    <row r="200" spans="1:15" ht="76.5" x14ac:dyDescent="0.25">
      <c r="A200" s="89"/>
      <c r="B200" s="70"/>
      <c r="C200" s="63"/>
      <c r="D200" s="63"/>
      <c r="E200" s="5" t="str">
        <f>+([16]DESCRIPCION!D18)</f>
        <v>Falta de herramientas tecnológicas que permitan administrar y proteger la información</v>
      </c>
      <c r="F200" s="63"/>
      <c r="G200" s="63"/>
      <c r="H200" s="80"/>
      <c r="I200" s="80"/>
      <c r="J200" s="70"/>
      <c r="K200" s="5" t="s">
        <v>492</v>
      </c>
      <c r="L200" s="3" t="s">
        <v>483</v>
      </c>
      <c r="M200" s="5" t="s">
        <v>486</v>
      </c>
      <c r="N200" s="3" t="s">
        <v>491</v>
      </c>
      <c r="O200" s="3" t="s">
        <v>480</v>
      </c>
    </row>
    <row r="201" spans="1:15" ht="51" x14ac:dyDescent="0.25">
      <c r="A201" s="89"/>
      <c r="B201" s="70"/>
      <c r="C201" s="63"/>
      <c r="D201" s="63"/>
      <c r="E201" s="5" t="str">
        <f>+([16]DESCRIPCION!D18)</f>
        <v>Falta de herramientas tecnológicas que permitan administrar y proteger la información</v>
      </c>
      <c r="F201" s="63"/>
      <c r="G201" s="63"/>
      <c r="H201" s="80"/>
      <c r="I201" s="80"/>
      <c r="J201" s="70"/>
      <c r="K201" s="5" t="s">
        <v>490</v>
      </c>
      <c r="L201" s="3" t="s">
        <v>483</v>
      </c>
      <c r="M201" s="5" t="s">
        <v>482</v>
      </c>
      <c r="N201" s="5" t="s">
        <v>481</v>
      </c>
      <c r="O201" s="5" t="s">
        <v>489</v>
      </c>
    </row>
    <row r="202" spans="1:15" ht="76.5" x14ac:dyDescent="0.25">
      <c r="A202" s="89"/>
      <c r="B202" s="70"/>
      <c r="C202" s="63"/>
      <c r="D202" s="63"/>
      <c r="E202" s="5"/>
      <c r="F202" s="63"/>
      <c r="G202" s="63"/>
      <c r="H202" s="80"/>
      <c r="I202" s="80"/>
      <c r="J202" s="3" t="s">
        <v>485</v>
      </c>
      <c r="K202" s="5" t="s">
        <v>484</v>
      </c>
      <c r="L202" s="3" t="s">
        <v>483</v>
      </c>
      <c r="M202" s="5" t="s">
        <v>482</v>
      </c>
      <c r="N202" s="5" t="s">
        <v>481</v>
      </c>
      <c r="O202" s="5" t="s">
        <v>480</v>
      </c>
    </row>
    <row r="203" spans="1:15" ht="76.5" x14ac:dyDescent="0.25">
      <c r="A203" s="89"/>
      <c r="B203" s="70" t="str">
        <f>+([16]PROBABILIDAD!A14)</f>
        <v xml:space="preserve">probabilidad de  Pedida de informacion de los expedientes disciplinarios </v>
      </c>
      <c r="C203" s="63" t="s">
        <v>18</v>
      </c>
      <c r="D203" s="63" t="s">
        <v>688</v>
      </c>
      <c r="E203" s="5" t="str">
        <f>+([16]DESCRIPCION!D20)</f>
        <v>Falta de independencia de la oficina de control disciplinario</v>
      </c>
      <c r="F203" s="63" t="str">
        <f>+([16]PROBABILIDAD!T14)</f>
        <v>Posible</v>
      </c>
      <c r="G203" s="63" t="str">
        <f>+('[16] IMPACTO RIESGOS CORRUPCION'!F34)</f>
        <v>MAYOR</v>
      </c>
      <c r="H203" s="84" t="s">
        <v>120</v>
      </c>
      <c r="I203" s="84" t="s">
        <v>488</v>
      </c>
      <c r="J203" s="63" t="s">
        <v>21</v>
      </c>
      <c r="K203" s="5" t="s">
        <v>484</v>
      </c>
      <c r="L203" s="3" t="s">
        <v>483</v>
      </c>
      <c r="M203" s="5" t="s">
        <v>482</v>
      </c>
      <c r="N203" s="5" t="s">
        <v>481</v>
      </c>
      <c r="O203" s="5" t="s">
        <v>480</v>
      </c>
    </row>
    <row r="204" spans="1:15" ht="76.5" x14ac:dyDescent="0.25">
      <c r="A204" s="89"/>
      <c r="B204" s="70"/>
      <c r="C204" s="63"/>
      <c r="D204" s="63"/>
      <c r="E204" s="70" t="str">
        <f>+([16]DESCRIPCION!D21)</f>
        <v>Falta de garantías para la reserva del proceso disciplinario</v>
      </c>
      <c r="F204" s="63"/>
      <c r="G204" s="63"/>
      <c r="H204" s="84"/>
      <c r="I204" s="84"/>
      <c r="J204" s="63"/>
      <c r="K204" s="5" t="s">
        <v>487</v>
      </c>
      <c r="L204" s="3" t="s">
        <v>483</v>
      </c>
      <c r="M204" s="5" t="s">
        <v>486</v>
      </c>
      <c r="N204" s="5" t="s">
        <v>481</v>
      </c>
      <c r="O204" s="3" t="s">
        <v>480</v>
      </c>
    </row>
    <row r="205" spans="1:15" ht="76.5" x14ac:dyDescent="0.25">
      <c r="A205" s="89"/>
      <c r="B205" s="3"/>
      <c r="C205" s="63"/>
      <c r="D205" s="63"/>
      <c r="E205" s="70"/>
      <c r="F205" s="63"/>
      <c r="G205" s="63"/>
      <c r="H205" s="84"/>
      <c r="I205" s="84"/>
      <c r="J205" s="3" t="s">
        <v>485</v>
      </c>
      <c r="K205" s="5" t="s">
        <v>484</v>
      </c>
      <c r="L205" s="3" t="s">
        <v>483</v>
      </c>
      <c r="M205" s="5" t="s">
        <v>482</v>
      </c>
      <c r="N205" s="5" t="s">
        <v>481</v>
      </c>
      <c r="O205" s="5" t="s">
        <v>480</v>
      </c>
    </row>
    <row r="206" spans="1:15" ht="114.75" x14ac:dyDescent="0.25">
      <c r="A206" s="93" t="str">
        <f>+'[17]PRIORIZACIÓN DE CAUSA'!A6:S6</f>
        <v xml:space="preserve">PROCESO: Gestión de Evaluación y  Seguimiento </v>
      </c>
      <c r="B206" s="70" t="str">
        <f>+([17]PROBABILIDAD!A11)</f>
        <v>Socialización inoportuna de los informes emitidos por la Oficina de Control Interno en Comité de Coordinación de Control Interno</v>
      </c>
      <c r="C206" s="63" t="s">
        <v>31</v>
      </c>
      <c r="D206" s="63" t="s">
        <v>689</v>
      </c>
      <c r="E206" s="5" t="str">
        <f>+([17]DESCRIPCION!D10)</f>
        <v>Demoras en la entrega de información por parte de las unidades administrativas, en respuesta a los requerimientos de la oficina.</v>
      </c>
      <c r="F206" s="63" t="s">
        <v>520</v>
      </c>
      <c r="G206" s="63" t="s">
        <v>19</v>
      </c>
      <c r="H206" s="85" t="s">
        <v>145</v>
      </c>
      <c r="I206" s="85" t="s">
        <v>145</v>
      </c>
      <c r="J206" s="63" t="s">
        <v>21</v>
      </c>
      <c r="K206" s="5" t="s">
        <v>552</v>
      </c>
      <c r="L206" s="5" t="s">
        <v>519</v>
      </c>
      <c r="M206" s="5" t="s">
        <v>510</v>
      </c>
      <c r="N206" s="5" t="s">
        <v>523</v>
      </c>
      <c r="O206" s="70" t="s">
        <v>539</v>
      </c>
    </row>
    <row r="207" spans="1:15" ht="169.15" customHeight="1" x14ac:dyDescent="0.25">
      <c r="A207" s="93"/>
      <c r="B207" s="70"/>
      <c r="C207" s="63"/>
      <c r="D207" s="63"/>
      <c r="E207" s="5" t="str">
        <f>+([17]DESCRIPCION!D11)</f>
        <v>Cambios normativos en los que establecen responsabilidades a las Oficinas de Control Interno</v>
      </c>
      <c r="F207" s="63"/>
      <c r="G207" s="63"/>
      <c r="H207" s="85"/>
      <c r="I207" s="85"/>
      <c r="J207" s="63"/>
      <c r="K207" s="5" t="s">
        <v>553</v>
      </c>
      <c r="L207" s="5" t="s">
        <v>522</v>
      </c>
      <c r="M207" s="5" t="s">
        <v>510</v>
      </c>
      <c r="N207" s="5" t="s">
        <v>509</v>
      </c>
      <c r="O207" s="70"/>
    </row>
    <row r="208" spans="1:15" ht="51" x14ac:dyDescent="0.25">
      <c r="A208" s="93" t="str">
        <f>+'[17]PRIORIZACIÓN DE CAUSA'!A7:S7</f>
        <v xml:space="preserve">OBJETIVO: 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v>
      </c>
      <c r="B208" s="70"/>
      <c r="C208" s="63"/>
      <c r="D208" s="63"/>
      <c r="E208" s="5" t="str">
        <f>+([17]DESCRIPCION!D12)</f>
        <v>Ausencia de liderazgo del Jefe de la Oficina de Control Interno</v>
      </c>
      <c r="F208" s="63"/>
      <c r="G208" s="63"/>
      <c r="H208" s="85"/>
      <c r="I208" s="85"/>
      <c r="J208" s="63"/>
      <c r="K208" s="5" t="s">
        <v>554</v>
      </c>
      <c r="L208" s="5" t="s">
        <v>521</v>
      </c>
      <c r="M208" s="5" t="s">
        <v>510</v>
      </c>
      <c r="N208" s="5" t="s">
        <v>509</v>
      </c>
      <c r="O208" s="70"/>
    </row>
    <row r="209" spans="1:15" ht="63.75" x14ac:dyDescent="0.25">
      <c r="A209" s="93"/>
      <c r="B209" s="70"/>
      <c r="C209" s="63"/>
      <c r="D209" s="63"/>
      <c r="E209" s="5"/>
      <c r="F209" s="63"/>
      <c r="G209" s="63"/>
      <c r="H209" s="85"/>
      <c r="I209" s="85"/>
      <c r="J209" s="5" t="s">
        <v>188</v>
      </c>
      <c r="K209" s="5" t="s">
        <v>555</v>
      </c>
      <c r="L209" s="5" t="s">
        <v>519</v>
      </c>
      <c r="M209" s="5" t="s">
        <v>510</v>
      </c>
      <c r="N209" s="5" t="s">
        <v>509</v>
      </c>
      <c r="O209" s="70"/>
    </row>
    <row r="210" spans="1:15" ht="114.75" x14ac:dyDescent="0.25">
      <c r="A210" s="93"/>
      <c r="B210" s="70" t="str">
        <f>+([17]PROBABILIDAD!A12)</f>
        <v>Presentación inoportuna de informes de ley a entes externos</v>
      </c>
      <c r="C210" s="63" t="s">
        <v>31</v>
      </c>
      <c r="D210" s="63" t="s">
        <v>690</v>
      </c>
      <c r="E210" s="5" t="str">
        <f>+([17]DESCRIPCION!D13)</f>
        <v>Demoras en la entrega de información por parte de las unidades administrativas, en respuesta a los requerimientos de la oficina.</v>
      </c>
      <c r="F210" s="63" t="s">
        <v>520</v>
      </c>
      <c r="G210" s="63" t="s">
        <v>19</v>
      </c>
      <c r="H210" s="80" t="s">
        <v>145</v>
      </c>
      <c r="I210" s="80" t="s">
        <v>145</v>
      </c>
      <c r="J210" s="63" t="s">
        <v>21</v>
      </c>
      <c r="K210" s="5" t="s">
        <v>552</v>
      </c>
      <c r="L210" s="5" t="s">
        <v>519</v>
      </c>
      <c r="M210" s="5" t="s">
        <v>510</v>
      </c>
      <c r="N210" s="5" t="s">
        <v>509</v>
      </c>
      <c r="O210" s="70" t="s">
        <v>540</v>
      </c>
    </row>
    <row r="211" spans="1:15" ht="102" x14ac:dyDescent="0.25">
      <c r="A211" s="93"/>
      <c r="B211" s="70"/>
      <c r="C211" s="63"/>
      <c r="D211" s="63"/>
      <c r="E211" s="57" t="str">
        <f>+([17]DESCRIPCION!D14)</f>
        <v xml:space="preserve">Fallas en aplicativos por congestión para cargue o reporte de información a entes de control. </v>
      </c>
      <c r="F211" s="63"/>
      <c r="G211" s="63"/>
      <c r="H211" s="80"/>
      <c r="I211" s="80"/>
      <c r="J211" s="63"/>
      <c r="K211" s="5" t="s">
        <v>556</v>
      </c>
      <c r="L211" s="5" t="s">
        <v>518</v>
      </c>
      <c r="M211" s="5" t="s">
        <v>510</v>
      </c>
      <c r="N211" s="5" t="s">
        <v>509</v>
      </c>
      <c r="O211" s="70"/>
    </row>
    <row r="212" spans="1:15" ht="102" x14ac:dyDescent="0.25">
      <c r="A212" s="93"/>
      <c r="B212" s="70"/>
      <c r="C212" s="63"/>
      <c r="D212" s="63"/>
      <c r="E212" s="58"/>
      <c r="F212" s="63"/>
      <c r="G212" s="63"/>
      <c r="H212" s="80"/>
      <c r="I212" s="80"/>
      <c r="J212" s="70" t="s">
        <v>188</v>
      </c>
      <c r="K212" s="5" t="s">
        <v>557</v>
      </c>
      <c r="L212" s="5" t="s">
        <v>517</v>
      </c>
      <c r="M212" s="5" t="s">
        <v>510</v>
      </c>
      <c r="N212" s="5" t="s">
        <v>509</v>
      </c>
      <c r="O212" s="70"/>
    </row>
    <row r="213" spans="1:15" ht="156" customHeight="1" x14ac:dyDescent="0.25">
      <c r="A213" s="93"/>
      <c r="B213" s="70"/>
      <c r="C213" s="63"/>
      <c r="D213" s="63"/>
      <c r="E213" s="59"/>
      <c r="F213" s="63"/>
      <c r="G213" s="63"/>
      <c r="H213" s="80"/>
      <c r="I213" s="80"/>
      <c r="J213" s="70"/>
      <c r="K213" s="5" t="s">
        <v>516</v>
      </c>
      <c r="L213" s="5" t="s">
        <v>515</v>
      </c>
      <c r="M213" s="5" t="s">
        <v>510</v>
      </c>
      <c r="N213" s="5" t="s">
        <v>509</v>
      </c>
      <c r="O213" s="70"/>
    </row>
    <row r="214" spans="1:15" ht="51" x14ac:dyDescent="0.25">
      <c r="A214" s="93"/>
      <c r="B214" s="70" t="str">
        <f>+([17]PROBABILIDAD!A13)</f>
        <v xml:space="preserve"> Desvío de los resultados  de la auditoría en beneficio propio o del auditado.</v>
      </c>
      <c r="C214" s="63" t="s">
        <v>18</v>
      </c>
      <c r="D214" s="63" t="s">
        <v>692</v>
      </c>
      <c r="E214" s="5" t="str">
        <f>+([17]DESCRIPCION!D15)</f>
        <v>Asignación de auditorias a procesos no acordes al perfil profesional del auditor.</v>
      </c>
      <c r="F214" s="63" t="s">
        <v>514</v>
      </c>
      <c r="G214" s="63" t="s">
        <v>19</v>
      </c>
      <c r="H214" s="80" t="s">
        <v>145</v>
      </c>
      <c r="I214" s="80" t="s">
        <v>145</v>
      </c>
      <c r="J214" s="63" t="s">
        <v>21</v>
      </c>
      <c r="K214" s="70" t="s">
        <v>558</v>
      </c>
      <c r="L214" s="70" t="s">
        <v>513</v>
      </c>
      <c r="M214" s="70" t="s">
        <v>512</v>
      </c>
      <c r="N214" s="70" t="s">
        <v>509</v>
      </c>
      <c r="O214" s="70" t="s">
        <v>541</v>
      </c>
    </row>
    <row r="215" spans="1:15" x14ac:dyDescent="0.25">
      <c r="A215" s="93"/>
      <c r="B215" s="70"/>
      <c r="C215" s="63"/>
      <c r="D215" s="63"/>
      <c r="E215" s="5" t="str">
        <f>+([17]DESCRIPCION!D16)</f>
        <v>Trafico de influencias.</v>
      </c>
      <c r="F215" s="63"/>
      <c r="G215" s="63"/>
      <c r="H215" s="80"/>
      <c r="I215" s="80"/>
      <c r="J215" s="63"/>
      <c r="K215" s="70"/>
      <c r="L215" s="70"/>
      <c r="M215" s="70"/>
      <c r="N215" s="70"/>
      <c r="O215" s="70"/>
    </row>
    <row r="216" spans="1:15" ht="89.25" x14ac:dyDescent="0.25">
      <c r="A216" s="93"/>
      <c r="B216" s="70"/>
      <c r="C216" s="63"/>
      <c r="D216" s="63"/>
      <c r="E216" s="5" t="str">
        <f>+([17]DESCRIPCION!D17)</f>
        <v>Inobservancia a los líneamientos establecidos en el  Código de Ética del Auditor Interno en el desarrollo de las auditorías</v>
      </c>
      <c r="F216" s="63"/>
      <c r="G216" s="63"/>
      <c r="H216" s="80"/>
      <c r="I216" s="80"/>
      <c r="J216" s="63"/>
      <c r="K216" s="70"/>
      <c r="L216" s="70"/>
      <c r="M216" s="70"/>
      <c r="N216" s="70"/>
      <c r="O216" s="70"/>
    </row>
    <row r="217" spans="1:15" ht="38.25" x14ac:dyDescent="0.25">
      <c r="A217" s="93"/>
      <c r="B217" s="70"/>
      <c r="C217" s="63"/>
      <c r="D217" s="63"/>
      <c r="E217" s="3"/>
      <c r="F217" s="63"/>
      <c r="G217" s="63"/>
      <c r="H217" s="80"/>
      <c r="I217" s="80"/>
      <c r="J217" s="5" t="s">
        <v>188</v>
      </c>
      <c r="K217" s="5" t="s">
        <v>559</v>
      </c>
      <c r="L217" s="5" t="s">
        <v>511</v>
      </c>
      <c r="M217" s="5" t="s">
        <v>510</v>
      </c>
      <c r="N217" s="5" t="s">
        <v>509</v>
      </c>
      <c r="O217" s="70"/>
    </row>
    <row r="218" spans="1:15" ht="63.75" x14ac:dyDescent="0.25">
      <c r="A218" s="90" t="s">
        <v>604</v>
      </c>
      <c r="B218" s="70" t="str">
        <f>+([18]PROBABILIDAD!A11)</f>
        <v>Inoportunidad en la entrega de informacion  para los  usuarios interno y externos</v>
      </c>
      <c r="C218" s="70" t="s">
        <v>578</v>
      </c>
      <c r="D218" s="70" t="s">
        <v>693</v>
      </c>
      <c r="E218" s="5" t="str">
        <f>+([18]DESCRIPCION!D10)</f>
        <v>Falta de Herramientas tecnologicas que garanticen el acceso y preservacion de los documentos</v>
      </c>
      <c r="F218" s="63" t="str">
        <f>+([18]PROBABILIDAD!T11)</f>
        <v>Casi Seguro</v>
      </c>
      <c r="G218" s="63" t="s">
        <v>19</v>
      </c>
      <c r="H218" s="86" t="s">
        <v>120</v>
      </c>
      <c r="I218" s="85" t="s">
        <v>20</v>
      </c>
      <c r="J218" s="63" t="s">
        <v>21</v>
      </c>
      <c r="K218" s="5" t="s">
        <v>577</v>
      </c>
      <c r="L218" s="3" t="s">
        <v>574</v>
      </c>
      <c r="M218" s="5" t="s">
        <v>573</v>
      </c>
      <c r="N218" s="3" t="s">
        <v>72</v>
      </c>
      <c r="O218" s="60" t="s">
        <v>576</v>
      </c>
    </row>
    <row r="219" spans="1:15" ht="89.25" x14ac:dyDescent="0.25">
      <c r="A219" s="91"/>
      <c r="B219" s="70"/>
      <c r="C219" s="70"/>
      <c r="D219" s="70"/>
      <c r="E219" s="5" t="str">
        <f>+([18]DESCRIPCION!D11)</f>
        <v>Bajo presupuesto de funcionamiento e inversión para administrar la documentación física de la administración municipal</v>
      </c>
      <c r="F219" s="63"/>
      <c r="G219" s="63"/>
      <c r="H219" s="86"/>
      <c r="I219" s="85"/>
      <c r="J219" s="63"/>
      <c r="K219" s="3"/>
      <c r="L219" s="3"/>
      <c r="M219" s="3"/>
      <c r="N219" s="3"/>
      <c r="O219" s="61"/>
    </row>
    <row r="220" spans="1:15" ht="58.35" customHeight="1" x14ac:dyDescent="0.25">
      <c r="A220" s="91"/>
      <c r="B220" s="70"/>
      <c r="C220" s="70"/>
      <c r="D220" s="70"/>
      <c r="E220" s="5" t="str">
        <f>+([18]DESCRIPCION!D12)</f>
        <v>Falta de personal suficiente y con perfil para el desarrollo de las actividades del proceso</v>
      </c>
      <c r="F220" s="63"/>
      <c r="G220" s="63"/>
      <c r="H220" s="86"/>
      <c r="I220" s="85"/>
      <c r="J220" s="63"/>
      <c r="K220" s="3"/>
      <c r="L220" s="3"/>
      <c r="M220" s="3"/>
      <c r="N220" s="3"/>
      <c r="O220" s="62"/>
    </row>
    <row r="221" spans="1:15" ht="76.5" x14ac:dyDescent="0.25">
      <c r="A221" s="91"/>
      <c r="B221" s="70" t="str">
        <f>+([18]PROBABILIDAD!A12)</f>
        <v>Manipulación,  ocultamiento, alteración o destrucción de un documento para beneficio económico o de cualquier otra índole.</v>
      </c>
      <c r="C221" s="63" t="s">
        <v>18</v>
      </c>
      <c r="D221" s="63" t="s">
        <v>694</v>
      </c>
      <c r="E221" s="5" t="str">
        <f>+([18]DESCRIPCION!D13)</f>
        <v>Baja responsabilidad de los funcionarios frente al desarrollo y cumplimiento de las actividades del  proceso.</v>
      </c>
      <c r="F221" s="63" t="str">
        <f>+([18]PROBABILIDAD!T12)</f>
        <v>Casi Seguro</v>
      </c>
      <c r="G221" s="63" t="s">
        <v>19</v>
      </c>
      <c r="H221" s="84" t="s">
        <v>120</v>
      </c>
      <c r="I221" s="80" t="s">
        <v>20</v>
      </c>
      <c r="J221" s="63" t="s">
        <v>21</v>
      </c>
      <c r="K221" s="5" t="s">
        <v>575</v>
      </c>
      <c r="L221" s="3" t="s">
        <v>574</v>
      </c>
      <c r="M221" s="5" t="s">
        <v>573</v>
      </c>
      <c r="N221" s="3" t="s">
        <v>256</v>
      </c>
      <c r="O221" s="60" t="s">
        <v>572</v>
      </c>
    </row>
    <row r="222" spans="1:15" ht="63.75" x14ac:dyDescent="0.25">
      <c r="A222" s="91"/>
      <c r="B222" s="70"/>
      <c r="C222" s="63"/>
      <c r="D222" s="63"/>
      <c r="E222" s="5" t="str">
        <f>+([18]DESCRIPCION!D14)</f>
        <v xml:space="preserve">Personal insuficiente para la realizacion de las actividades, falta de asignacion de personal con Perfil. </v>
      </c>
      <c r="F222" s="63"/>
      <c r="G222" s="63"/>
      <c r="H222" s="84"/>
      <c r="I222" s="80"/>
      <c r="J222" s="63"/>
      <c r="K222" s="3"/>
      <c r="L222" s="3"/>
      <c r="M222" s="3"/>
      <c r="N222" s="3"/>
      <c r="O222" s="61"/>
    </row>
    <row r="223" spans="1:15" ht="87.4" customHeight="1" x14ac:dyDescent="0.25">
      <c r="A223" s="91"/>
      <c r="B223" s="70"/>
      <c r="C223" s="63"/>
      <c r="D223" s="63"/>
      <c r="E223" s="5" t="str">
        <f>+([18]DESCRIPCION!D15)</f>
        <v>Falta de herramientas tecnológicas que garanticen el acceso oportuno, disponibilidad y conservación de la información</v>
      </c>
      <c r="F223" s="63"/>
      <c r="G223" s="63"/>
      <c r="H223" s="84"/>
      <c r="I223" s="80"/>
      <c r="J223" s="63"/>
      <c r="K223" s="3"/>
      <c r="L223" s="3"/>
      <c r="M223" s="3"/>
      <c r="N223" s="3"/>
      <c r="O223" s="62"/>
    </row>
    <row r="224" spans="1:15" ht="51" x14ac:dyDescent="0.25">
      <c r="A224" s="90" t="str">
        <f>[19]CONTEXTO!B7</f>
        <v>GESTION CONTRACTUAL</v>
      </c>
      <c r="B224" s="93" t="str">
        <f>+([19]PROBABILIDAD!A11)</f>
        <v>Inoportunidad en la adquisición de los bienes y servicios requeridos por la entidad</v>
      </c>
      <c r="C224" s="63" t="s">
        <v>31</v>
      </c>
      <c r="D224" s="63" t="s">
        <v>696</v>
      </c>
      <c r="E224" s="5" t="str">
        <f>+([19]DESCRIPCION!D10)</f>
        <v xml:space="preserve">Personal insuficiente para adelantar las labores de proceso contractual. </v>
      </c>
      <c r="F224" s="63" t="str">
        <f>+([19]PROBABILIDAD!T11)</f>
        <v>Probable</v>
      </c>
      <c r="G224" s="63" t="str">
        <f>'[19] IMPACTO RIESGOS GESTION'!C11</f>
        <v>3. MODERADO</v>
      </c>
      <c r="H224" s="85" t="s">
        <v>20</v>
      </c>
      <c r="I224" s="85" t="s">
        <v>20</v>
      </c>
      <c r="J224" s="63" t="s">
        <v>21</v>
      </c>
      <c r="K224" s="57" t="s">
        <v>602</v>
      </c>
      <c r="L224" s="57" t="s">
        <v>601</v>
      </c>
      <c r="M224" s="57" t="s">
        <v>586</v>
      </c>
      <c r="N224" s="57" t="s">
        <v>585</v>
      </c>
      <c r="O224" s="60" t="s">
        <v>600</v>
      </c>
    </row>
    <row r="225" spans="1:15" ht="38.25" x14ac:dyDescent="0.25">
      <c r="A225" s="91"/>
      <c r="B225" s="93"/>
      <c r="C225" s="63"/>
      <c r="D225" s="63"/>
      <c r="E225" s="5" t="str">
        <f>+([19]DESCRIPCION!D11)</f>
        <v>Constantes cambios normativos, diversidad jurídica.</v>
      </c>
      <c r="F225" s="63"/>
      <c r="G225" s="63"/>
      <c r="H225" s="85"/>
      <c r="I225" s="85"/>
      <c r="J225" s="63"/>
      <c r="K225" s="58"/>
      <c r="L225" s="58"/>
      <c r="M225" s="58"/>
      <c r="N225" s="58"/>
      <c r="O225" s="61"/>
    </row>
    <row r="226" spans="1:15" ht="63.75" x14ac:dyDescent="0.25">
      <c r="A226" s="91"/>
      <c r="B226" s="93"/>
      <c r="C226" s="63"/>
      <c r="D226" s="63"/>
      <c r="E226" s="5" t="str">
        <f>+([19]DESCRIPCION!D12)</f>
        <v>falta de conocimiento y/o experiencia de los directivos y del personal que maneja la contratacion.</v>
      </c>
      <c r="F226" s="63"/>
      <c r="G226" s="63"/>
      <c r="H226" s="85"/>
      <c r="I226" s="85"/>
      <c r="J226" s="63"/>
      <c r="K226" s="59"/>
      <c r="L226" s="59"/>
      <c r="M226" s="59"/>
      <c r="N226" s="59"/>
      <c r="O226" s="62"/>
    </row>
    <row r="227" spans="1:15" ht="63.75" x14ac:dyDescent="0.25">
      <c r="A227" s="91"/>
      <c r="B227" s="93" t="str">
        <f>+([19]PROBABILIDAD!A12)</f>
        <v xml:space="preserve">Presentación de los Estudios Previos y Análisis del Sector mal estructurados y sin soportes </v>
      </c>
      <c r="C227" s="63" t="s">
        <v>31</v>
      </c>
      <c r="D227" s="63" t="s">
        <v>698</v>
      </c>
      <c r="E227" s="5" t="str">
        <f>+([19]DESCRIPCION!D15)</f>
        <v>debilidades en la etapa de planeacion que orienten a favorecer un proponente (prepliegos pliegos y adendas)</v>
      </c>
      <c r="F227" s="63" t="str">
        <f>+([19]PROBABILIDAD!T12)</f>
        <v>Posible</v>
      </c>
      <c r="G227" s="63" t="str">
        <f>'[19] IMPACTO RIESGOS GESTION'!C12</f>
        <v>4. MAYOR</v>
      </c>
      <c r="H227" s="84" t="s">
        <v>488</v>
      </c>
      <c r="I227" s="84" t="s">
        <v>488</v>
      </c>
      <c r="J227" s="63" t="s">
        <v>21</v>
      </c>
      <c r="K227" s="57" t="s">
        <v>599</v>
      </c>
      <c r="L227" s="57" t="s">
        <v>598</v>
      </c>
      <c r="M227" s="57" t="s">
        <v>586</v>
      </c>
      <c r="N227" s="57" t="s">
        <v>590</v>
      </c>
      <c r="O227" s="60" t="s">
        <v>597</v>
      </c>
    </row>
    <row r="228" spans="1:15" ht="63.75" x14ac:dyDescent="0.25">
      <c r="A228" s="91"/>
      <c r="B228" s="93"/>
      <c r="C228" s="63"/>
      <c r="D228" s="63"/>
      <c r="E228" s="5" t="str">
        <f>+([19]DESCRIPCION!D16)</f>
        <v>Falta de articulación entre las Secretaría ejecutoras, Secretaria de Planeacion  y Contratacion</v>
      </c>
      <c r="F228" s="63"/>
      <c r="G228" s="63"/>
      <c r="H228" s="84"/>
      <c r="I228" s="84"/>
      <c r="J228" s="63"/>
      <c r="K228" s="58"/>
      <c r="L228" s="58"/>
      <c r="M228" s="58"/>
      <c r="N228" s="58"/>
      <c r="O228" s="61"/>
    </row>
    <row r="229" spans="1:15" ht="38.25" x14ac:dyDescent="0.25">
      <c r="A229" s="91"/>
      <c r="B229" s="93"/>
      <c r="C229" s="63"/>
      <c r="D229" s="63"/>
      <c r="E229" s="5" t="str">
        <f>+([19]DESCRIPCION!D17)</f>
        <v>Desconocimiento del Manual y procedimimentos</v>
      </c>
      <c r="F229" s="63"/>
      <c r="G229" s="63"/>
      <c r="H229" s="84"/>
      <c r="I229" s="84"/>
      <c r="J229" s="63"/>
      <c r="K229" s="59"/>
      <c r="L229" s="59"/>
      <c r="M229" s="59"/>
      <c r="N229" s="59"/>
      <c r="O229" s="62"/>
    </row>
    <row r="230" spans="1:15" ht="38.25" x14ac:dyDescent="0.25">
      <c r="A230" s="91"/>
      <c r="B230" s="93" t="str">
        <f>+([19]PROBABILIDAD!A13)</f>
        <v xml:space="preserve">Archivos de contratos y convenios sin la totalidad de los documentos requeridos asociados a las etapas contractuales </v>
      </c>
      <c r="C230" s="63" t="s">
        <v>31</v>
      </c>
      <c r="D230" s="63" t="s">
        <v>700</v>
      </c>
      <c r="E230" s="5" t="str">
        <f>+([19]DESCRIPCION!D18)</f>
        <v>Ausencia  de controles  y  de registros en los procedimientos</v>
      </c>
      <c r="F230" s="63" t="str">
        <f>+([19]PROBABILIDAD!T13)</f>
        <v>Posible</v>
      </c>
      <c r="G230" s="63" t="str">
        <f>'[19] IMPACTO RIESGOS GESTION'!C13</f>
        <v>2. MENOR</v>
      </c>
      <c r="H230" s="79" t="s">
        <v>50</v>
      </c>
      <c r="I230" s="79" t="s">
        <v>50</v>
      </c>
      <c r="J230" s="63" t="s">
        <v>21</v>
      </c>
      <c r="K230" s="57" t="s">
        <v>596</v>
      </c>
      <c r="L230" s="57" t="s">
        <v>595</v>
      </c>
      <c r="M230" s="57" t="s">
        <v>594</v>
      </c>
      <c r="N230" s="57" t="s">
        <v>585</v>
      </c>
      <c r="O230" s="60" t="s">
        <v>593</v>
      </c>
    </row>
    <row r="231" spans="1:15" ht="63.75" x14ac:dyDescent="0.25">
      <c r="A231" s="91"/>
      <c r="B231" s="93"/>
      <c r="C231" s="63"/>
      <c r="D231" s="63"/>
      <c r="E231" s="5" t="str">
        <f>+([19]DESCRIPCION!D19)</f>
        <v>Unidades administrativas ubicadas en diferentes sitios de la ciudad (Ibagué).</v>
      </c>
      <c r="F231" s="63"/>
      <c r="G231" s="63"/>
      <c r="H231" s="79"/>
      <c r="I231" s="79"/>
      <c r="J231" s="63"/>
      <c r="K231" s="58"/>
      <c r="L231" s="58"/>
      <c r="M231" s="58"/>
      <c r="N231" s="58"/>
      <c r="O231" s="61"/>
    </row>
    <row r="232" spans="1:15" ht="51" x14ac:dyDescent="0.25">
      <c r="A232" s="92"/>
      <c r="B232" s="93"/>
      <c r="C232" s="63"/>
      <c r="D232" s="63"/>
      <c r="E232" s="5" t="str">
        <f>+([19]DESCRIPCION!D20)</f>
        <v xml:space="preserve">Personal insuficiente y sin capacitacion para adelantar las labores de proceso contractual. </v>
      </c>
      <c r="F232" s="63"/>
      <c r="G232" s="63"/>
      <c r="H232" s="79"/>
      <c r="I232" s="79"/>
      <c r="J232" s="63"/>
      <c r="K232" s="59"/>
      <c r="L232" s="59"/>
      <c r="M232" s="59"/>
      <c r="N232" s="59"/>
      <c r="O232" s="62"/>
    </row>
    <row r="233" spans="1:15" ht="51" x14ac:dyDescent="0.25">
      <c r="A233" s="93" t="str">
        <f>[19]CONTEXTO!B8</f>
        <v>GESTIONAR LA ADQUISICIÓN DE LA TOTALIDAD DE LOS BIENES Y SERVICIOS REQUERIDOS PARA LA CONTINUA OPERACIÓN DE LOS PROCESOS DE LA ENTIDAD ACORDE A LA NORMATIVIDAD LEGAL VIGENTE.</v>
      </c>
      <c r="B233" s="93" t="str">
        <f>+([19]PROBABILIDAD!A14)</f>
        <v>Posibilidad de Ejecución de Obras sin control y en condiciones desfavorable</v>
      </c>
      <c r="C233" s="63" t="s">
        <v>319</v>
      </c>
      <c r="D233" s="63" t="s">
        <v>701</v>
      </c>
      <c r="E233" s="5" t="str">
        <f>+([19]DESCRIPCION!D21)</f>
        <v>Omisión en la aplicación de la normativa asociada a las funciones</v>
      </c>
      <c r="F233" s="63" t="str">
        <f>+([19]PROBABILIDAD!T14)</f>
        <v>Improbable</v>
      </c>
      <c r="G233" s="63" t="str">
        <f>'[19] IMPACTO RIESGOS GESTION'!C14</f>
        <v>4. MAYOR</v>
      </c>
      <c r="H233" s="80" t="s">
        <v>20</v>
      </c>
      <c r="I233" s="80" t="s">
        <v>20</v>
      </c>
      <c r="J233" s="63" t="s">
        <v>21</v>
      </c>
      <c r="K233" s="57" t="s">
        <v>592</v>
      </c>
      <c r="L233" s="57" t="s">
        <v>591</v>
      </c>
      <c r="M233" s="57" t="s">
        <v>586</v>
      </c>
      <c r="N233" s="57" t="s">
        <v>590</v>
      </c>
      <c r="O233" s="57" t="s">
        <v>589</v>
      </c>
    </row>
    <row r="234" spans="1:15" ht="25.5" x14ac:dyDescent="0.25">
      <c r="A234" s="93"/>
      <c r="B234" s="93"/>
      <c r="C234" s="63"/>
      <c r="D234" s="63"/>
      <c r="E234" s="5" t="str">
        <f>+([19]DESCRIPCION!D22)</f>
        <v xml:space="preserve">omision en la supervision </v>
      </c>
      <c r="F234" s="63"/>
      <c r="G234" s="63"/>
      <c r="H234" s="80"/>
      <c r="I234" s="80"/>
      <c r="J234" s="63"/>
      <c r="K234" s="59"/>
      <c r="L234" s="59"/>
      <c r="M234" s="59"/>
      <c r="N234" s="58"/>
      <c r="O234" s="59"/>
    </row>
    <row r="235" spans="1:15" x14ac:dyDescent="0.25">
      <c r="A235" s="93"/>
      <c r="B235" s="93" t="str">
        <f>+([19]PROBABILIDAD!A15)</f>
        <v>Posibilidad de recibir o solicitar cualquier dádiva o beneficio a nombre propio o de terceros con el fin de celebrar un contrato</v>
      </c>
      <c r="C235" s="63" t="s">
        <v>321</v>
      </c>
      <c r="D235" s="63" t="s">
        <v>702</v>
      </c>
      <c r="E235" s="5" t="str">
        <f>+([19]DESCRIPCION!D24)</f>
        <v>Trafico de influencias.</v>
      </c>
      <c r="F235" s="57" t="str">
        <f>+([19]PROBABILIDAD!T16)</f>
        <v>Posible</v>
      </c>
      <c r="G235" s="71" t="s">
        <v>136</v>
      </c>
      <c r="H235" s="81" t="s">
        <v>488</v>
      </c>
      <c r="I235" s="81" t="s">
        <v>488</v>
      </c>
      <c r="J235" s="71" t="s">
        <v>21</v>
      </c>
      <c r="K235" s="57" t="s">
        <v>588</v>
      </c>
      <c r="L235" s="57" t="s">
        <v>587</v>
      </c>
      <c r="M235" s="57" t="s">
        <v>586</v>
      </c>
      <c r="N235" s="57" t="s">
        <v>585</v>
      </c>
      <c r="O235" s="57" t="s">
        <v>584</v>
      </c>
    </row>
    <row r="236" spans="1:15" x14ac:dyDescent="0.25">
      <c r="A236" s="93"/>
      <c r="B236" s="93"/>
      <c r="C236" s="63"/>
      <c r="D236" s="63"/>
      <c r="E236" s="5" t="str">
        <f>+([19]DESCRIPCION!D25)</f>
        <v>Amiguismo</v>
      </c>
      <c r="F236" s="58"/>
      <c r="G236" s="72"/>
      <c r="H236" s="82"/>
      <c r="I236" s="82"/>
      <c r="J236" s="72"/>
      <c r="K236" s="58"/>
      <c r="L236" s="58"/>
      <c r="M236" s="58"/>
      <c r="N236" s="58"/>
      <c r="O236" s="58"/>
    </row>
    <row r="237" spans="1:15" ht="76.5" x14ac:dyDescent="0.25">
      <c r="A237" s="93"/>
      <c r="B237" s="93"/>
      <c r="C237" s="63"/>
      <c r="D237" s="63"/>
      <c r="E237" s="5" t="str">
        <f>+([19]DESCRIPCION!D26)</f>
        <v>Inobservancia de los valores establecidos en el  Código de Integridad del servidor publico en el desarrollo de las funciones</v>
      </c>
      <c r="F237" s="59"/>
      <c r="G237" s="73"/>
      <c r="H237" s="83"/>
      <c r="I237" s="83"/>
      <c r="J237" s="73"/>
      <c r="K237" s="59"/>
      <c r="L237" s="59"/>
      <c r="M237" s="59"/>
      <c r="N237" s="59"/>
      <c r="O237" s="59"/>
    </row>
    <row r="238" spans="1:15" ht="63.75" x14ac:dyDescent="0.25">
      <c r="A238" s="93"/>
      <c r="B238" s="4" t="str">
        <f>+([19]PROBABILIDAD!A16)</f>
        <v>Posibilidad de direccionar el proceso contractual y/o vinculación en favor de un tercero</v>
      </c>
      <c r="C238" s="3" t="s">
        <v>18</v>
      </c>
      <c r="D238" s="3" t="s">
        <v>704</v>
      </c>
      <c r="E238" s="5" t="str">
        <f>+([19]DESCRIPCION!D28)</f>
        <v>Prevalencia de intereses particulares sobre intereses generales.</v>
      </c>
      <c r="F238" s="3" t="str">
        <f>+([19]PROBABILIDAD!T16)</f>
        <v>Posible</v>
      </c>
      <c r="G238" s="3" t="s">
        <v>136</v>
      </c>
      <c r="H238" s="23" t="s">
        <v>488</v>
      </c>
      <c r="I238" s="23" t="s">
        <v>488</v>
      </c>
      <c r="J238" s="3" t="s">
        <v>21</v>
      </c>
      <c r="K238" s="5" t="s">
        <v>583</v>
      </c>
      <c r="L238" s="5" t="s">
        <v>582</v>
      </c>
      <c r="M238" s="5" t="s">
        <v>581</v>
      </c>
      <c r="N238" s="5" t="s">
        <v>580</v>
      </c>
      <c r="O238" s="5" t="s">
        <v>579</v>
      </c>
    </row>
    <row r="239" spans="1:15" ht="72.599999999999994" customHeight="1" x14ac:dyDescent="0.25">
      <c r="A239" s="64" t="s">
        <v>745</v>
      </c>
      <c r="B239" s="70" t="str">
        <f>+([20]PROBABILIDAD!A11)</f>
        <v xml:space="preserve">Manipulación de la información institucional para beneficio a terceros. </v>
      </c>
      <c r="C239" s="63" t="s">
        <v>18</v>
      </c>
      <c r="D239" s="63" t="s">
        <v>731</v>
      </c>
      <c r="E239" s="51" t="str">
        <f>+([20]DESCRIPCION!D10)</f>
        <v xml:space="preserve">Actores sociales interesados en afectar la imagen del representante legal. </v>
      </c>
      <c r="F239" s="63" t="str">
        <f>+([20]PROBABILIDAD!T11)</f>
        <v>Rara Vez</v>
      </c>
      <c r="G239" s="63" t="s">
        <v>19</v>
      </c>
      <c r="H239" s="68" t="s">
        <v>20</v>
      </c>
      <c r="I239" s="68" t="s">
        <v>20</v>
      </c>
      <c r="J239" s="63" t="s">
        <v>21</v>
      </c>
      <c r="K239" s="57" t="s">
        <v>738</v>
      </c>
      <c r="L239" s="57" t="s">
        <v>730</v>
      </c>
      <c r="M239" s="57" t="s">
        <v>727</v>
      </c>
      <c r="N239" s="57" t="s">
        <v>523</v>
      </c>
      <c r="O239" s="60" t="s">
        <v>739</v>
      </c>
    </row>
    <row r="240" spans="1:15" ht="81.599999999999994" customHeight="1" x14ac:dyDescent="0.25">
      <c r="A240" s="65"/>
      <c r="B240" s="70"/>
      <c r="C240" s="63"/>
      <c r="D240" s="63"/>
      <c r="E240" s="51" t="str">
        <f>+([20]DESCRIPCION!D11)</f>
        <v>Falta de ética profesional y compromiso con la entidad.</v>
      </c>
      <c r="F240" s="63"/>
      <c r="G240" s="63"/>
      <c r="H240" s="68"/>
      <c r="I240" s="68"/>
      <c r="J240" s="63"/>
      <c r="K240" s="58"/>
      <c r="L240" s="58"/>
      <c r="M240" s="58"/>
      <c r="N240" s="58"/>
      <c r="O240" s="61"/>
    </row>
    <row r="241" spans="1:15" ht="69.599999999999994" customHeight="1" x14ac:dyDescent="0.25">
      <c r="A241" s="65"/>
      <c r="B241" s="70"/>
      <c r="C241" s="63"/>
      <c r="D241" s="63"/>
      <c r="E241" s="51" t="str">
        <f>+([20]DESCRIPCION!D12)</f>
        <v>Intereses personales y particulares</v>
      </c>
      <c r="F241" s="63"/>
      <c r="G241" s="63"/>
      <c r="H241" s="68"/>
      <c r="I241" s="68"/>
      <c r="J241" s="63"/>
      <c r="K241" s="59"/>
      <c r="L241" s="59"/>
      <c r="M241" s="59"/>
      <c r="N241" s="59"/>
      <c r="O241" s="62"/>
    </row>
    <row r="242" spans="1:15" ht="55.9" customHeight="1" x14ac:dyDescent="0.25">
      <c r="A242" s="65"/>
      <c r="B242" s="70" t="str">
        <f>+([20]PROBABILIDAD!A12)</f>
        <v xml:space="preserve">Filtración de la información institucional a cambio de prebendas. </v>
      </c>
      <c r="C242" s="63" t="s">
        <v>18</v>
      </c>
      <c r="D242" s="49" t="s">
        <v>732</v>
      </c>
      <c r="E242" s="51" t="str">
        <f>+([20]DESCRIPCION!D13)</f>
        <v xml:space="preserve">Falta de ética profesional y amiguismo. </v>
      </c>
      <c r="F242" s="63" t="str">
        <f>+([20]PROBABILIDAD!T12)</f>
        <v>Posible</v>
      </c>
      <c r="G242" s="63" t="s">
        <v>19</v>
      </c>
      <c r="H242" s="67" t="s">
        <v>20</v>
      </c>
      <c r="I242" s="67" t="s">
        <v>20</v>
      </c>
      <c r="J242" s="63" t="s">
        <v>21</v>
      </c>
      <c r="K242" s="57" t="s">
        <v>740</v>
      </c>
      <c r="L242" s="57" t="s">
        <v>729</v>
      </c>
      <c r="M242" s="57" t="s">
        <v>722</v>
      </c>
      <c r="N242" s="57" t="s">
        <v>523</v>
      </c>
      <c r="O242" s="60" t="s">
        <v>741</v>
      </c>
    </row>
    <row r="243" spans="1:15" ht="75.599999999999994" customHeight="1" x14ac:dyDescent="0.25">
      <c r="A243" s="65"/>
      <c r="B243" s="70"/>
      <c r="C243" s="63"/>
      <c r="D243" s="63" t="s">
        <v>733</v>
      </c>
      <c r="E243" s="51" t="str">
        <f>+([20]DESCRIPCION!D14)</f>
        <v xml:space="preserve">Actores sociales interesados en afectar la imagen del representante legal. </v>
      </c>
      <c r="F243" s="63"/>
      <c r="G243" s="63"/>
      <c r="H243" s="67"/>
      <c r="I243" s="67"/>
      <c r="J243" s="63"/>
      <c r="K243" s="58"/>
      <c r="L243" s="58"/>
      <c r="M243" s="58"/>
      <c r="N243" s="58"/>
      <c r="O243" s="61"/>
    </row>
    <row r="244" spans="1:15" ht="70.900000000000006" customHeight="1" x14ac:dyDescent="0.25">
      <c r="A244" s="65"/>
      <c r="B244" s="70"/>
      <c r="C244" s="63"/>
      <c r="D244" s="63"/>
      <c r="E244" s="51" t="str">
        <f>+([20]DESCRIPCION!D15)</f>
        <v xml:space="preserve">Actores sociales interesados en afectar la imagen de la entidad. </v>
      </c>
      <c r="F244" s="63"/>
      <c r="G244" s="63"/>
      <c r="H244" s="67"/>
      <c r="I244" s="67"/>
      <c r="J244" s="63"/>
      <c r="K244" s="58"/>
      <c r="L244" s="58"/>
      <c r="M244" s="58"/>
      <c r="N244" s="58"/>
      <c r="O244" s="61"/>
    </row>
    <row r="245" spans="1:15" ht="38.25" x14ac:dyDescent="0.25">
      <c r="A245" s="65"/>
      <c r="B245" s="70"/>
      <c r="C245" s="63"/>
      <c r="D245" s="63"/>
      <c r="E245" s="51" t="str">
        <f>+([20]DESCRIPCION!D16)</f>
        <v xml:space="preserve">Presión de los medios de comunicación externos. </v>
      </c>
      <c r="F245" s="63"/>
      <c r="G245" s="63"/>
      <c r="H245" s="67"/>
      <c r="I245" s="67"/>
      <c r="J245" s="63"/>
      <c r="K245" s="59"/>
      <c r="L245" s="59"/>
      <c r="M245" s="59"/>
      <c r="N245" s="59"/>
      <c r="O245" s="62"/>
    </row>
    <row r="246" spans="1:15" ht="81" customHeight="1" x14ac:dyDescent="0.25">
      <c r="A246" s="65"/>
      <c r="B246" s="70" t="str">
        <f>+([20]PROBABILIDAD!A13)</f>
        <v>Eventos institucionales simultáneos.</v>
      </c>
      <c r="C246" s="63" t="s">
        <v>724</v>
      </c>
      <c r="D246" s="49" t="s">
        <v>734</v>
      </c>
      <c r="E246" s="50" t="str">
        <f>+([20]DESCRIPCION!D17)</f>
        <v xml:space="preserve">Baja articulación con las Secretarías en cuanto al cronograma de actividades. </v>
      </c>
      <c r="F246" s="63" t="str">
        <f>+([20]PROBABILIDAD!T13)</f>
        <v>Improbable</v>
      </c>
      <c r="G246" s="63" t="str">
        <f>+('[20] IMPACTO RIESGOS CORRUPCION'!F11)</f>
        <v>MAYOR</v>
      </c>
      <c r="H246" s="67" t="s">
        <v>20</v>
      </c>
      <c r="I246" s="67" t="s">
        <v>20</v>
      </c>
      <c r="J246" s="63" t="s">
        <v>21</v>
      </c>
      <c r="K246" s="57" t="s">
        <v>742</v>
      </c>
      <c r="L246" s="51" t="s">
        <v>728</v>
      </c>
      <c r="M246" s="57" t="s">
        <v>727</v>
      </c>
      <c r="N246" s="57" t="s">
        <v>523</v>
      </c>
      <c r="O246" s="60" t="s">
        <v>743</v>
      </c>
    </row>
    <row r="247" spans="1:15" ht="118.15" customHeight="1" x14ac:dyDescent="0.25">
      <c r="A247" s="65"/>
      <c r="B247" s="70"/>
      <c r="C247" s="63"/>
      <c r="D247" s="63" t="s">
        <v>735</v>
      </c>
      <c r="E247" s="50" t="str">
        <f>+([20]DESCRIPCION!D18)</f>
        <v xml:space="preserve">Falta de herramientas tecnológicas para la transmisión de eventos en vivo en TveoIbagué. </v>
      </c>
      <c r="F247" s="63"/>
      <c r="G247" s="63"/>
      <c r="H247" s="67"/>
      <c r="I247" s="67"/>
      <c r="J247" s="63"/>
      <c r="K247" s="58"/>
      <c r="L247" s="51" t="s">
        <v>726</v>
      </c>
      <c r="M247" s="58"/>
      <c r="N247" s="58"/>
      <c r="O247" s="61"/>
    </row>
    <row r="248" spans="1:15" ht="104.45" customHeight="1" x14ac:dyDescent="0.25">
      <c r="A248" s="65"/>
      <c r="B248" s="70"/>
      <c r="C248" s="63"/>
      <c r="D248" s="63"/>
      <c r="E248" s="50" t="str">
        <f>+([20]DESCRIPCION!D19)</f>
        <v>Falta de suministro de información por parte de los Secretarios de despacho.</v>
      </c>
      <c r="F248" s="63"/>
      <c r="G248" s="63"/>
      <c r="H248" s="67"/>
      <c r="I248" s="67"/>
      <c r="J248" s="63"/>
      <c r="K248" s="59"/>
      <c r="L248" s="51" t="s">
        <v>725</v>
      </c>
      <c r="M248" s="59"/>
      <c r="N248" s="59"/>
      <c r="O248" s="62"/>
    </row>
    <row r="249" spans="1:15" ht="68.45" customHeight="1" x14ac:dyDescent="0.25">
      <c r="A249" s="65"/>
      <c r="B249" s="70" t="str">
        <f>+([20]PROBABILIDAD!A14)</f>
        <v xml:space="preserve">Divulgación de información con errores. </v>
      </c>
      <c r="C249" s="63" t="s">
        <v>724</v>
      </c>
      <c r="D249" s="63"/>
      <c r="E249" s="50" t="str">
        <f>+([20]DESCRIPCION!D20)</f>
        <v xml:space="preserve">Falta de revisión y aprobación de la información. </v>
      </c>
      <c r="F249" s="63" t="str">
        <f>+([20]PROBABILIDAD!T14)</f>
        <v>Posible</v>
      </c>
      <c r="G249" s="63" t="str">
        <f>+('[20] IMPACTO RIESGOS CORRUPCION'!F34)</f>
        <v>MAYOR</v>
      </c>
      <c r="H249" s="69" t="s">
        <v>488</v>
      </c>
      <c r="I249" s="69" t="s">
        <v>488</v>
      </c>
      <c r="J249" s="63" t="s">
        <v>21</v>
      </c>
      <c r="K249" s="57" t="s">
        <v>744</v>
      </c>
      <c r="L249" s="52" t="s">
        <v>723</v>
      </c>
      <c r="M249" s="57" t="s">
        <v>722</v>
      </c>
      <c r="N249" s="57" t="s">
        <v>523</v>
      </c>
      <c r="O249" s="60" t="s">
        <v>743</v>
      </c>
    </row>
    <row r="250" spans="1:15" ht="69.599999999999994" customHeight="1" x14ac:dyDescent="0.25">
      <c r="A250" s="65"/>
      <c r="B250" s="70"/>
      <c r="C250" s="63"/>
      <c r="D250" s="49" t="s">
        <v>736</v>
      </c>
      <c r="E250" s="50" t="s">
        <v>721</v>
      </c>
      <c r="F250" s="63"/>
      <c r="G250" s="63"/>
      <c r="H250" s="69"/>
      <c r="I250" s="69"/>
      <c r="J250" s="63"/>
      <c r="K250" s="58"/>
      <c r="L250" s="51" t="s">
        <v>720</v>
      </c>
      <c r="M250" s="58"/>
      <c r="N250" s="58"/>
      <c r="O250" s="61"/>
    </row>
    <row r="251" spans="1:15" ht="89.25" x14ac:dyDescent="0.25">
      <c r="A251" s="66"/>
      <c r="B251" s="70"/>
      <c r="C251" s="63"/>
      <c r="D251" s="49" t="s">
        <v>737</v>
      </c>
      <c r="E251" s="50" t="str">
        <f>+([20]DESCRIPCION!D21)</f>
        <v>Falta de suministro de información por parte de los Secretarios y directivos</v>
      </c>
      <c r="F251" s="63"/>
      <c r="G251" s="63"/>
      <c r="H251" s="69"/>
      <c r="I251" s="69"/>
      <c r="J251" s="63"/>
      <c r="K251" s="59"/>
      <c r="L251" s="53" t="s">
        <v>719</v>
      </c>
      <c r="M251" s="59"/>
      <c r="N251" s="59"/>
      <c r="O251" s="62"/>
    </row>
    <row r="252" spans="1:15" ht="200.25" customHeight="1" x14ac:dyDescent="0.2">
      <c r="A252" s="127" t="s">
        <v>774</v>
      </c>
      <c r="B252" s="128" t="s">
        <v>765</v>
      </c>
      <c r="C252" s="128" t="s">
        <v>31</v>
      </c>
      <c r="D252" s="55" t="s">
        <v>775</v>
      </c>
      <c r="E252" s="51" t="s">
        <v>766</v>
      </c>
      <c r="F252" s="123" t="s">
        <v>64</v>
      </c>
      <c r="G252" s="123" t="s">
        <v>391</v>
      </c>
      <c r="H252" s="56" t="s">
        <v>750</v>
      </c>
      <c r="I252" s="56" t="s">
        <v>750</v>
      </c>
      <c r="J252" s="123" t="s">
        <v>21</v>
      </c>
      <c r="K252" s="124" t="s">
        <v>751</v>
      </c>
      <c r="L252" s="124" t="s">
        <v>752</v>
      </c>
      <c r="M252" s="124" t="s">
        <v>753</v>
      </c>
      <c r="N252" s="124" t="s">
        <v>349</v>
      </c>
      <c r="O252" s="125" t="s">
        <v>754</v>
      </c>
    </row>
    <row r="253" spans="1:15" ht="170.25" customHeight="1" x14ac:dyDescent="0.2">
      <c r="A253" s="127"/>
      <c r="B253" s="129" t="s">
        <v>767</v>
      </c>
      <c r="C253" s="129" t="s">
        <v>31</v>
      </c>
      <c r="D253" s="55" t="s">
        <v>776</v>
      </c>
      <c r="E253" s="51" t="s">
        <v>768</v>
      </c>
      <c r="F253" s="114" t="s">
        <v>64</v>
      </c>
      <c r="G253" s="114" t="s">
        <v>196</v>
      </c>
      <c r="H253" s="88" t="s">
        <v>750</v>
      </c>
      <c r="I253" s="88" t="s">
        <v>750</v>
      </c>
      <c r="J253" s="114" t="s">
        <v>21</v>
      </c>
      <c r="K253" s="124" t="s">
        <v>755</v>
      </c>
      <c r="L253" s="124" t="s">
        <v>756</v>
      </c>
      <c r="M253" s="124" t="s">
        <v>753</v>
      </c>
      <c r="N253" s="124" t="s">
        <v>349</v>
      </c>
      <c r="O253" s="125" t="s">
        <v>754</v>
      </c>
    </row>
    <row r="254" spans="1:15" ht="251.25" customHeight="1" x14ac:dyDescent="0.2">
      <c r="A254" s="127"/>
      <c r="B254" s="129"/>
      <c r="C254" s="129"/>
      <c r="D254" s="55" t="s">
        <v>777</v>
      </c>
      <c r="E254" s="54" t="s">
        <v>769</v>
      </c>
      <c r="F254" s="114"/>
      <c r="G254" s="114"/>
      <c r="H254" s="88"/>
      <c r="I254" s="88"/>
      <c r="J254" s="114"/>
      <c r="K254" s="124" t="s">
        <v>757</v>
      </c>
      <c r="L254" s="124" t="s">
        <v>758</v>
      </c>
      <c r="M254" s="124" t="s">
        <v>753</v>
      </c>
      <c r="N254" s="124" t="s">
        <v>349</v>
      </c>
      <c r="O254" s="125" t="s">
        <v>754</v>
      </c>
    </row>
    <row r="255" spans="1:15" ht="216.75" customHeight="1" x14ac:dyDescent="0.2">
      <c r="A255" s="127"/>
      <c r="B255" s="129"/>
      <c r="C255" s="129"/>
      <c r="D255" s="55" t="s">
        <v>778</v>
      </c>
      <c r="E255" s="128" t="s">
        <v>770</v>
      </c>
      <c r="F255" s="114"/>
      <c r="G255" s="114"/>
      <c r="H255" s="88"/>
      <c r="I255" s="88"/>
      <c r="J255" s="114"/>
      <c r="K255" s="124" t="s">
        <v>759</v>
      </c>
      <c r="L255" s="124" t="s">
        <v>760</v>
      </c>
      <c r="M255" s="124" t="s">
        <v>753</v>
      </c>
      <c r="N255" s="124" t="s">
        <v>349</v>
      </c>
      <c r="O255" s="125" t="s">
        <v>754</v>
      </c>
    </row>
    <row r="256" spans="1:15" ht="249.75" customHeight="1" x14ac:dyDescent="0.2">
      <c r="A256" s="127"/>
      <c r="B256" s="129" t="s">
        <v>771</v>
      </c>
      <c r="C256" s="129" t="s">
        <v>18</v>
      </c>
      <c r="D256" s="55" t="s">
        <v>779</v>
      </c>
      <c r="E256" s="128" t="s">
        <v>772</v>
      </c>
      <c r="F256" s="114" t="s">
        <v>146</v>
      </c>
      <c r="G256" s="114" t="s">
        <v>391</v>
      </c>
      <c r="H256" s="79" t="s">
        <v>391</v>
      </c>
      <c r="I256" s="79" t="s">
        <v>391</v>
      </c>
      <c r="J256" s="114" t="s">
        <v>21</v>
      </c>
      <c r="K256" s="124" t="s">
        <v>761</v>
      </c>
      <c r="L256" s="124" t="s">
        <v>760</v>
      </c>
      <c r="M256" s="124" t="s">
        <v>753</v>
      </c>
      <c r="N256" s="124" t="s">
        <v>349</v>
      </c>
      <c r="O256" s="125" t="s">
        <v>762</v>
      </c>
    </row>
    <row r="257" spans="1:15" ht="183" customHeight="1" x14ac:dyDescent="0.25">
      <c r="A257" s="127"/>
      <c r="B257" s="129"/>
      <c r="C257" s="129"/>
      <c r="D257" s="55" t="s">
        <v>780</v>
      </c>
      <c r="E257" s="128" t="s">
        <v>773</v>
      </c>
      <c r="F257" s="114"/>
      <c r="G257" s="114"/>
      <c r="H257" s="79"/>
      <c r="I257" s="79"/>
      <c r="J257" s="114"/>
      <c r="K257" s="130" t="s">
        <v>763</v>
      </c>
      <c r="L257" s="130" t="s">
        <v>760</v>
      </c>
      <c r="M257" s="130" t="s">
        <v>764</v>
      </c>
      <c r="N257" s="130" t="s">
        <v>349</v>
      </c>
      <c r="O257" s="131" t="s">
        <v>762</v>
      </c>
    </row>
    <row r="258" spans="1:15" ht="15.75" thickBot="1" x14ac:dyDescent="0.3">
      <c r="A258" s="132"/>
      <c r="B258" s="133"/>
      <c r="C258" s="133"/>
      <c r="D258" s="133"/>
      <c r="E258" s="134"/>
      <c r="F258" s="135"/>
      <c r="G258" s="135"/>
      <c r="H258" s="136"/>
      <c r="I258" s="136"/>
      <c r="J258" s="135"/>
      <c r="K258" s="137"/>
      <c r="L258" s="137"/>
      <c r="M258" s="137"/>
      <c r="N258" s="137"/>
      <c r="O258" s="138"/>
    </row>
    <row r="259" spans="1:15" x14ac:dyDescent="0.25">
      <c r="A259" s="126"/>
    </row>
    <row r="260" spans="1:15" x14ac:dyDescent="0.25">
      <c r="A260" s="126"/>
    </row>
    <row r="261" spans="1:15" x14ac:dyDescent="0.25">
      <c r="A261" s="126"/>
    </row>
    <row r="262" spans="1:15" x14ac:dyDescent="0.25">
      <c r="A262" s="126"/>
    </row>
    <row r="263" spans="1:15" x14ac:dyDescent="0.25">
      <c r="A263" s="126"/>
    </row>
    <row r="264" spans="1:15" x14ac:dyDescent="0.25">
      <c r="A264" s="126"/>
    </row>
    <row r="265" spans="1:15" x14ac:dyDescent="0.25">
      <c r="A265" s="126"/>
    </row>
    <row r="266" spans="1:15" x14ac:dyDescent="0.25">
      <c r="A266" s="126"/>
    </row>
    <row r="267" spans="1:15" x14ac:dyDescent="0.25">
      <c r="A267" s="126"/>
    </row>
    <row r="268" spans="1:15" x14ac:dyDescent="0.25">
      <c r="A268" s="126"/>
    </row>
    <row r="269" spans="1:15" x14ac:dyDescent="0.25">
      <c r="A269" s="126"/>
    </row>
    <row r="270" spans="1:15" x14ac:dyDescent="0.25">
      <c r="A270" s="126"/>
    </row>
  </sheetData>
  <mergeCells count="804">
    <mergeCell ref="J253:J255"/>
    <mergeCell ref="J256:J258"/>
    <mergeCell ref="O257:O258"/>
    <mergeCell ref="A252:A257"/>
    <mergeCell ref="N257:N258"/>
    <mergeCell ref="C256:C257"/>
    <mergeCell ref="B256:B257"/>
    <mergeCell ref="I253:I255"/>
    <mergeCell ref="I256:I258"/>
    <mergeCell ref="K257:K258"/>
    <mergeCell ref="L257:L258"/>
    <mergeCell ref="M257:M258"/>
    <mergeCell ref="B253:B255"/>
    <mergeCell ref="C253:C255"/>
    <mergeCell ref="F253:F255"/>
    <mergeCell ref="G253:G255"/>
    <mergeCell ref="H253:H255"/>
    <mergeCell ref="F256:F258"/>
    <mergeCell ref="G256:G258"/>
    <mergeCell ref="H256:H258"/>
    <mergeCell ref="L19:L20"/>
    <mergeCell ref="M19:M20"/>
    <mergeCell ref="N19:N20"/>
    <mergeCell ref="O19:O20"/>
    <mergeCell ref="B21:B22"/>
    <mergeCell ref="C21:C22"/>
    <mergeCell ref="F21:F22"/>
    <mergeCell ref="G21:G22"/>
    <mergeCell ref="I21:I22"/>
    <mergeCell ref="J21:J22"/>
    <mergeCell ref="A18:A22"/>
    <mergeCell ref="B18:B20"/>
    <mergeCell ref="C18:C20"/>
    <mergeCell ref="F18:F20"/>
    <mergeCell ref="G18:G20"/>
    <mergeCell ref="I18:I20"/>
    <mergeCell ref="J18:J20"/>
    <mergeCell ref="E19:E20"/>
    <mergeCell ref="K19:K20"/>
    <mergeCell ref="B16:B17"/>
    <mergeCell ref="C16:C17"/>
    <mergeCell ref="F16:F17"/>
    <mergeCell ref="G16:G17"/>
    <mergeCell ref="I16:I17"/>
    <mergeCell ref="J16:J17"/>
    <mergeCell ref="N14:N15"/>
    <mergeCell ref="O14:O15"/>
    <mergeCell ref="E14:E15"/>
    <mergeCell ref="B7:O7"/>
    <mergeCell ref="A8:G8"/>
    <mergeCell ref="A10:A17"/>
    <mergeCell ref="B10:B12"/>
    <mergeCell ref="C10:C12"/>
    <mergeCell ref="F10:F12"/>
    <mergeCell ref="G10:G12"/>
    <mergeCell ref="I10:I12"/>
    <mergeCell ref="J10:J12"/>
    <mergeCell ref="E11:E12"/>
    <mergeCell ref="K11:K12"/>
    <mergeCell ref="L11:L12"/>
    <mergeCell ref="M11:M12"/>
    <mergeCell ref="N11:N12"/>
    <mergeCell ref="O11:O12"/>
    <mergeCell ref="B13:B15"/>
    <mergeCell ref="C13:C15"/>
    <mergeCell ref="F13:F15"/>
    <mergeCell ref="G13:G15"/>
    <mergeCell ref="I13:I15"/>
    <mergeCell ref="J13:J15"/>
    <mergeCell ref="K14:K15"/>
    <mergeCell ref="L14:L15"/>
    <mergeCell ref="M14:M15"/>
    <mergeCell ref="A1:A4"/>
    <mergeCell ref="B1:K2"/>
    <mergeCell ref="L1:N1"/>
    <mergeCell ref="O1:O4"/>
    <mergeCell ref="L2:N2"/>
    <mergeCell ref="B3:K4"/>
    <mergeCell ref="L3:N3"/>
    <mergeCell ref="L4:N4"/>
    <mergeCell ref="B6:O6"/>
    <mergeCell ref="A23:A32"/>
    <mergeCell ref="F23:F25"/>
    <mergeCell ref="G23:G25"/>
    <mergeCell ref="G29:G32"/>
    <mergeCell ref="I29:I32"/>
    <mergeCell ref="J29:J32"/>
    <mergeCell ref="B29:B32"/>
    <mergeCell ref="C29:C32"/>
    <mergeCell ref="F29:F32"/>
    <mergeCell ref="I23:I25"/>
    <mergeCell ref="B26:B28"/>
    <mergeCell ref="C26:C28"/>
    <mergeCell ref="F26:F28"/>
    <mergeCell ref="G26:G28"/>
    <mergeCell ref="I26:I28"/>
    <mergeCell ref="J23:J25"/>
    <mergeCell ref="J26:J28"/>
    <mergeCell ref="B23:B25"/>
    <mergeCell ref="C23:C25"/>
    <mergeCell ref="A33:A43"/>
    <mergeCell ref="B41:B43"/>
    <mergeCell ref="C41:C43"/>
    <mergeCell ref="E42:E43"/>
    <mergeCell ref="F41:F43"/>
    <mergeCell ref="C37:C40"/>
    <mergeCell ref="E39:E40"/>
    <mergeCell ref="F37:F40"/>
    <mergeCell ref="G41:G43"/>
    <mergeCell ref="C33:C36"/>
    <mergeCell ref="B33:B36"/>
    <mergeCell ref="F33:F36"/>
    <mergeCell ref="G33:G36"/>
    <mergeCell ref="E35:E36"/>
    <mergeCell ref="B37:B40"/>
    <mergeCell ref="G37:G40"/>
    <mergeCell ref="D37:D40"/>
    <mergeCell ref="D41:D43"/>
    <mergeCell ref="I37:I40"/>
    <mergeCell ref="E33:E34"/>
    <mergeCell ref="K33:K35"/>
    <mergeCell ref="L33:L35"/>
    <mergeCell ref="M33:M35"/>
    <mergeCell ref="N33:N35"/>
    <mergeCell ref="O33:O35"/>
    <mergeCell ref="J41:J42"/>
    <mergeCell ref="J33:J35"/>
    <mergeCell ref="J37:J39"/>
    <mergeCell ref="I41:I43"/>
    <mergeCell ref="I33:I36"/>
    <mergeCell ref="H37:H40"/>
    <mergeCell ref="H41:H43"/>
    <mergeCell ref="A44:A58"/>
    <mergeCell ref="G48:G52"/>
    <mergeCell ref="I48:I52"/>
    <mergeCell ref="J48:J52"/>
    <mergeCell ref="E49:E50"/>
    <mergeCell ref="B53:B58"/>
    <mergeCell ref="E55:E56"/>
    <mergeCell ref="C53:C58"/>
    <mergeCell ref="E53:E54"/>
    <mergeCell ref="C48:C52"/>
    <mergeCell ref="B48:B52"/>
    <mergeCell ref="J44:J47"/>
    <mergeCell ref="B44:B47"/>
    <mergeCell ref="C44:C47"/>
    <mergeCell ref="F44:F47"/>
    <mergeCell ref="G44:G47"/>
    <mergeCell ref="I44:I47"/>
    <mergeCell ref="F48:F52"/>
    <mergeCell ref="H44:H47"/>
    <mergeCell ref="H48:H52"/>
    <mergeCell ref="B62:B63"/>
    <mergeCell ref="C62:C63"/>
    <mergeCell ref="F62:F63"/>
    <mergeCell ref="G62:G63"/>
    <mergeCell ref="J53:J58"/>
    <mergeCell ref="J62:J63"/>
    <mergeCell ref="B59:B61"/>
    <mergeCell ref="F53:F58"/>
    <mergeCell ref="G53:G58"/>
    <mergeCell ref="I53:I58"/>
    <mergeCell ref="I62:I63"/>
    <mergeCell ref="I59:I61"/>
    <mergeCell ref="J59:J61"/>
    <mergeCell ref="H53:H58"/>
    <mergeCell ref="H59:H61"/>
    <mergeCell ref="K62:K63"/>
    <mergeCell ref="L62:L63"/>
    <mergeCell ref="M62:M63"/>
    <mergeCell ref="N62:N63"/>
    <mergeCell ref="O62:O63"/>
    <mergeCell ref="C59:C61"/>
    <mergeCell ref="F59:F61"/>
    <mergeCell ref="G59:G61"/>
    <mergeCell ref="O120:O123"/>
    <mergeCell ref="K59:K61"/>
    <mergeCell ref="L59:L61"/>
    <mergeCell ref="M59:M61"/>
    <mergeCell ref="N59:N61"/>
    <mergeCell ref="O59:O61"/>
    <mergeCell ref="K64:K66"/>
    <mergeCell ref="L64:L66"/>
    <mergeCell ref="M64:M66"/>
    <mergeCell ref="N64:N66"/>
    <mergeCell ref="O64:O66"/>
    <mergeCell ref="E70:E73"/>
    <mergeCell ref="K70:K73"/>
    <mergeCell ref="L70:L73"/>
    <mergeCell ref="M70:M73"/>
    <mergeCell ref="N70:N73"/>
    <mergeCell ref="B139:B143"/>
    <mergeCell ref="C108:C110"/>
    <mergeCell ref="F108:F110"/>
    <mergeCell ref="J108:J110"/>
    <mergeCell ref="B95:B97"/>
    <mergeCell ref="C95:C97"/>
    <mergeCell ref="J92:J93"/>
    <mergeCell ref="F92:F94"/>
    <mergeCell ref="G92:G94"/>
    <mergeCell ref="I92:I94"/>
    <mergeCell ref="F95:F97"/>
    <mergeCell ref="G95:G97"/>
    <mergeCell ref="J95:J96"/>
    <mergeCell ref="B111:B116"/>
    <mergeCell ref="D111:D116"/>
    <mergeCell ref="O160:O163"/>
    <mergeCell ref="C156:C158"/>
    <mergeCell ref="G168:G170"/>
    <mergeCell ref="I168:I170"/>
    <mergeCell ref="E168:E170"/>
    <mergeCell ref="J168:J170"/>
    <mergeCell ref="B168:B170"/>
    <mergeCell ref="C168:C170"/>
    <mergeCell ref="F168:F170"/>
    <mergeCell ref="H166:H167"/>
    <mergeCell ref="H160:H163"/>
    <mergeCell ref="H164:H165"/>
    <mergeCell ref="A59:A66"/>
    <mergeCell ref="G64:G66"/>
    <mergeCell ref="I64:I66"/>
    <mergeCell ref="J64:J66"/>
    <mergeCell ref="B64:B66"/>
    <mergeCell ref="C64:C66"/>
    <mergeCell ref="F64:F66"/>
    <mergeCell ref="B194:B198"/>
    <mergeCell ref="G181:G183"/>
    <mergeCell ref="J181:J182"/>
    <mergeCell ref="C181:C183"/>
    <mergeCell ref="F181:F183"/>
    <mergeCell ref="C194:C198"/>
    <mergeCell ref="F194:F198"/>
    <mergeCell ref="I181:I183"/>
    <mergeCell ref="B181:B183"/>
    <mergeCell ref="I178:I180"/>
    <mergeCell ref="F178:F180"/>
    <mergeCell ref="G178:G180"/>
    <mergeCell ref="J178:J180"/>
    <mergeCell ref="G171:G172"/>
    <mergeCell ref="I171:I172"/>
    <mergeCell ref="J171:J172"/>
    <mergeCell ref="B178:B180"/>
    <mergeCell ref="O70:O73"/>
    <mergeCell ref="A67:A74"/>
    <mergeCell ref="J70:J73"/>
    <mergeCell ref="B67:B69"/>
    <mergeCell ref="C67:C69"/>
    <mergeCell ref="F67:F69"/>
    <mergeCell ref="G67:G69"/>
    <mergeCell ref="B70:B73"/>
    <mergeCell ref="C70:C73"/>
    <mergeCell ref="F70:F73"/>
    <mergeCell ref="G70:G73"/>
    <mergeCell ref="O80:O81"/>
    <mergeCell ref="M80:M81"/>
    <mergeCell ref="N80:N81"/>
    <mergeCell ref="K80:K81"/>
    <mergeCell ref="I83:I91"/>
    <mergeCell ref="I79:I82"/>
    <mergeCell ref="J83:J90"/>
    <mergeCell ref="J79:J81"/>
    <mergeCell ref="O67:O68"/>
    <mergeCell ref="I70:I73"/>
    <mergeCell ref="I67:I69"/>
    <mergeCell ref="J67:J69"/>
    <mergeCell ref="O83:O84"/>
    <mergeCell ref="K85:K89"/>
    <mergeCell ref="L85:L89"/>
    <mergeCell ref="M85:M89"/>
    <mergeCell ref="N85:N89"/>
    <mergeCell ref="O85:O89"/>
    <mergeCell ref="K83:K84"/>
    <mergeCell ref="L83:L84"/>
    <mergeCell ref="M83:M84"/>
    <mergeCell ref="N83:N84"/>
    <mergeCell ref="L80:L81"/>
    <mergeCell ref="J75:J77"/>
    <mergeCell ref="I75:I78"/>
    <mergeCell ref="B98:B99"/>
    <mergeCell ref="C98:C99"/>
    <mergeCell ref="F98:F99"/>
    <mergeCell ref="G98:G99"/>
    <mergeCell ref="I95:I97"/>
    <mergeCell ref="B83:B91"/>
    <mergeCell ref="C92:C94"/>
    <mergeCell ref="B75:B78"/>
    <mergeCell ref="C75:C78"/>
    <mergeCell ref="C83:C91"/>
    <mergeCell ref="B92:B94"/>
    <mergeCell ref="C79:C82"/>
    <mergeCell ref="B79:B82"/>
    <mergeCell ref="I98:I99"/>
    <mergeCell ref="E80:E81"/>
    <mergeCell ref="G79:G82"/>
    <mergeCell ref="F83:F91"/>
    <mergeCell ref="G83:G91"/>
    <mergeCell ref="F79:F82"/>
    <mergeCell ref="E83:E84"/>
    <mergeCell ref="E85:E89"/>
    <mergeCell ref="A100:A101"/>
    <mergeCell ref="E102:E103"/>
    <mergeCell ref="F100:F103"/>
    <mergeCell ref="G100:G103"/>
    <mergeCell ref="G108:G110"/>
    <mergeCell ref="B100:B103"/>
    <mergeCell ref="C100:C103"/>
    <mergeCell ref="E104:E105"/>
    <mergeCell ref="B108:B110"/>
    <mergeCell ref="B104:B107"/>
    <mergeCell ref="C104:C107"/>
    <mergeCell ref="F104:F107"/>
    <mergeCell ref="G104:G107"/>
    <mergeCell ref="A75:A99"/>
    <mergeCell ref="G75:G78"/>
    <mergeCell ref="F75:F78"/>
    <mergeCell ref="A111:A112"/>
    <mergeCell ref="A113:A116"/>
    <mergeCell ref="O111:O116"/>
    <mergeCell ref="I111:I116"/>
    <mergeCell ref="J111:J114"/>
    <mergeCell ref="F111:F116"/>
    <mergeCell ref="C111:C116"/>
    <mergeCell ref="O102:O103"/>
    <mergeCell ref="K104:K105"/>
    <mergeCell ref="L104:L105"/>
    <mergeCell ref="M104:M105"/>
    <mergeCell ref="N104:N105"/>
    <mergeCell ref="O104:O105"/>
    <mergeCell ref="M102:M103"/>
    <mergeCell ref="K102:K103"/>
    <mergeCell ref="L102:L103"/>
    <mergeCell ref="N102:N103"/>
    <mergeCell ref="A102:A110"/>
    <mergeCell ref="I100:I103"/>
    <mergeCell ref="I104:I107"/>
    <mergeCell ref="G111:G116"/>
    <mergeCell ref="M120:M123"/>
    <mergeCell ref="N120:N123"/>
    <mergeCell ref="B124:B125"/>
    <mergeCell ref="C124:C125"/>
    <mergeCell ref="F124:F125"/>
    <mergeCell ref="I117:I119"/>
    <mergeCell ref="J120:J123"/>
    <mergeCell ref="J100:J103"/>
    <mergeCell ref="I108:I110"/>
    <mergeCell ref="J104:J107"/>
    <mergeCell ref="I120:I123"/>
    <mergeCell ref="J124:J125"/>
    <mergeCell ref="C120:C123"/>
    <mergeCell ref="B120:B123"/>
    <mergeCell ref="F120:F123"/>
    <mergeCell ref="G120:G123"/>
    <mergeCell ref="J117:J118"/>
    <mergeCell ref="D100:D103"/>
    <mergeCell ref="D104:D107"/>
    <mergeCell ref="D108:D110"/>
    <mergeCell ref="A117:A125"/>
    <mergeCell ref="F117:F119"/>
    <mergeCell ref="K120:K123"/>
    <mergeCell ref="L120:L123"/>
    <mergeCell ref="B117:B119"/>
    <mergeCell ref="C117:C119"/>
    <mergeCell ref="E120:E123"/>
    <mergeCell ref="G117:G119"/>
    <mergeCell ref="G124:G125"/>
    <mergeCell ref="I124:I125"/>
    <mergeCell ref="D117:D119"/>
    <mergeCell ref="D120:D123"/>
    <mergeCell ref="D124:D125"/>
    <mergeCell ref="N141:N142"/>
    <mergeCell ref="N147:N148"/>
    <mergeCell ref="O126:O129"/>
    <mergeCell ref="O130:O133"/>
    <mergeCell ref="O134:O138"/>
    <mergeCell ref="O139:O143"/>
    <mergeCell ref="O144:O146"/>
    <mergeCell ref="O147:O150"/>
    <mergeCell ref="C139:C143"/>
    <mergeCell ref="F139:F143"/>
    <mergeCell ref="G139:G143"/>
    <mergeCell ref="I139:I143"/>
    <mergeCell ref="M147:M148"/>
    <mergeCell ref="J147:J149"/>
    <mergeCell ref="J139:J142"/>
    <mergeCell ref="L141:L142"/>
    <mergeCell ref="K147:K148"/>
    <mergeCell ref="L147:L148"/>
    <mergeCell ref="G147:G150"/>
    <mergeCell ref="I147:I150"/>
    <mergeCell ref="C144:C146"/>
    <mergeCell ref="F144:F146"/>
    <mergeCell ref="G144:G146"/>
    <mergeCell ref="I144:I146"/>
    <mergeCell ref="M141:M142"/>
    <mergeCell ref="C130:C133"/>
    <mergeCell ref="F130:F133"/>
    <mergeCell ref="G130:G133"/>
    <mergeCell ref="C147:C150"/>
    <mergeCell ref="F147:F150"/>
    <mergeCell ref="C134:C138"/>
    <mergeCell ref="C126:C129"/>
    <mergeCell ref="F126:F129"/>
    <mergeCell ref="G126:G129"/>
    <mergeCell ref="I126:I129"/>
    <mergeCell ref="J126:J128"/>
    <mergeCell ref="K141:K142"/>
    <mergeCell ref="J144:J145"/>
    <mergeCell ref="D126:D129"/>
    <mergeCell ref="D130:D133"/>
    <mergeCell ref="D134:D138"/>
    <mergeCell ref="D139:D143"/>
    <mergeCell ref="A126:A150"/>
    <mergeCell ref="J151:J153"/>
    <mergeCell ref="G156:G158"/>
    <mergeCell ref="I156:I158"/>
    <mergeCell ref="A151:A152"/>
    <mergeCell ref="A153:A163"/>
    <mergeCell ref="B160:B163"/>
    <mergeCell ref="C160:C163"/>
    <mergeCell ref="F160:F163"/>
    <mergeCell ref="G160:G163"/>
    <mergeCell ref="B134:B138"/>
    <mergeCell ref="F134:F138"/>
    <mergeCell ref="G134:G138"/>
    <mergeCell ref="J130:J132"/>
    <mergeCell ref="J134:J137"/>
    <mergeCell ref="I130:I133"/>
    <mergeCell ref="I134:I138"/>
    <mergeCell ref="B130:B133"/>
    <mergeCell ref="B144:B146"/>
    <mergeCell ref="B147:B150"/>
    <mergeCell ref="I160:I163"/>
    <mergeCell ref="J160:J162"/>
    <mergeCell ref="J154:J155"/>
    <mergeCell ref="B126:B129"/>
    <mergeCell ref="C151:C155"/>
    <mergeCell ref="B151:B155"/>
    <mergeCell ref="O151:O155"/>
    <mergeCell ref="J156:J158"/>
    <mergeCell ref="O156:O159"/>
    <mergeCell ref="F151:F155"/>
    <mergeCell ref="I151:I155"/>
    <mergeCell ref="G151:G155"/>
    <mergeCell ref="F156:F158"/>
    <mergeCell ref="B156:B158"/>
    <mergeCell ref="H151:H155"/>
    <mergeCell ref="H156:H158"/>
    <mergeCell ref="O175:O177"/>
    <mergeCell ref="O168:O170"/>
    <mergeCell ref="O171:O172"/>
    <mergeCell ref="O173:O174"/>
    <mergeCell ref="E166:E167"/>
    <mergeCell ref="B173:B174"/>
    <mergeCell ref="C173:C174"/>
    <mergeCell ref="F173:F174"/>
    <mergeCell ref="G173:G174"/>
    <mergeCell ref="I173:I174"/>
    <mergeCell ref="E173:E174"/>
    <mergeCell ref="B175:B177"/>
    <mergeCell ref="C175:C177"/>
    <mergeCell ref="F175:F177"/>
    <mergeCell ref="G175:G177"/>
    <mergeCell ref="I175:I177"/>
    <mergeCell ref="J175:J177"/>
    <mergeCell ref="N166:N167"/>
    <mergeCell ref="J166:J167"/>
    <mergeCell ref="O166:O167"/>
    <mergeCell ref="K166:K167"/>
    <mergeCell ref="K173:K174"/>
    <mergeCell ref="L173:L174"/>
    <mergeCell ref="K171:K172"/>
    <mergeCell ref="A164:A180"/>
    <mergeCell ref="F171:F172"/>
    <mergeCell ref="I164:I165"/>
    <mergeCell ref="B166:B167"/>
    <mergeCell ref="C166:C167"/>
    <mergeCell ref="N168:N170"/>
    <mergeCell ref="N171:N172"/>
    <mergeCell ref="N173:N174"/>
    <mergeCell ref="L171:L172"/>
    <mergeCell ref="M171:M172"/>
    <mergeCell ref="B171:B172"/>
    <mergeCell ref="C171:C172"/>
    <mergeCell ref="E171:E172"/>
    <mergeCell ref="F164:F165"/>
    <mergeCell ref="G164:G165"/>
    <mergeCell ref="J164:J165"/>
    <mergeCell ref="B164:B165"/>
    <mergeCell ref="C164:C165"/>
    <mergeCell ref="M173:M174"/>
    <mergeCell ref="C178:C180"/>
    <mergeCell ref="J173:J174"/>
    <mergeCell ref="E175:E177"/>
    <mergeCell ref="K175:K177"/>
    <mergeCell ref="L175:L177"/>
    <mergeCell ref="M175:M177"/>
    <mergeCell ref="N175:N177"/>
    <mergeCell ref="K168:K170"/>
    <mergeCell ref="L168:L170"/>
    <mergeCell ref="L166:L167"/>
    <mergeCell ref="M168:M170"/>
    <mergeCell ref="F166:F167"/>
    <mergeCell ref="G166:G167"/>
    <mergeCell ref="I166:I167"/>
    <mergeCell ref="M166:M167"/>
    <mergeCell ref="H173:H174"/>
    <mergeCell ref="H168:H170"/>
    <mergeCell ref="H171:H172"/>
    <mergeCell ref="H175:H177"/>
    <mergeCell ref="A191:A205"/>
    <mergeCell ref="B203:B204"/>
    <mergeCell ref="C203:C205"/>
    <mergeCell ref="E204:E205"/>
    <mergeCell ref="F203:F205"/>
    <mergeCell ref="O181:O183"/>
    <mergeCell ref="O184:O187"/>
    <mergeCell ref="G184:G187"/>
    <mergeCell ref="O188:O190"/>
    <mergeCell ref="I184:I187"/>
    <mergeCell ref="I188:I190"/>
    <mergeCell ref="J188:J189"/>
    <mergeCell ref="G188:G190"/>
    <mergeCell ref="J184:J186"/>
    <mergeCell ref="A181:A190"/>
    <mergeCell ref="B188:B190"/>
    <mergeCell ref="B184:B187"/>
    <mergeCell ref="C188:C190"/>
    <mergeCell ref="C184:C187"/>
    <mergeCell ref="F184:F187"/>
    <mergeCell ref="F188:F190"/>
    <mergeCell ref="B199:B202"/>
    <mergeCell ref="C199:C202"/>
    <mergeCell ref="F199:F202"/>
    <mergeCell ref="E192:E193"/>
    <mergeCell ref="E197:E198"/>
    <mergeCell ref="G194:G198"/>
    <mergeCell ref="I194:I198"/>
    <mergeCell ref="B191:B193"/>
    <mergeCell ref="C191:C193"/>
    <mergeCell ref="F191:F193"/>
    <mergeCell ref="C214:C217"/>
    <mergeCell ref="F214:F217"/>
    <mergeCell ref="G214:G217"/>
    <mergeCell ref="D203:D205"/>
    <mergeCell ref="D206:D209"/>
    <mergeCell ref="D210:D213"/>
    <mergeCell ref="D214:D217"/>
    <mergeCell ref="H214:H217"/>
    <mergeCell ref="D199:D202"/>
    <mergeCell ref="J212:J213"/>
    <mergeCell ref="J194:J197"/>
    <mergeCell ref="G191:G193"/>
    <mergeCell ref="J203:J204"/>
    <mergeCell ref="G199:G202"/>
    <mergeCell ref="I199:I202"/>
    <mergeCell ref="J191:J192"/>
    <mergeCell ref="I191:I193"/>
    <mergeCell ref="J199:J201"/>
    <mergeCell ref="G203:G205"/>
    <mergeCell ref="I203:I205"/>
    <mergeCell ref="O210:O213"/>
    <mergeCell ref="A206:A207"/>
    <mergeCell ref="A208:A217"/>
    <mergeCell ref="O206:O209"/>
    <mergeCell ref="B214:B217"/>
    <mergeCell ref="L214:L216"/>
    <mergeCell ref="M214:M216"/>
    <mergeCell ref="N214:N216"/>
    <mergeCell ref="I214:I217"/>
    <mergeCell ref="G206:G209"/>
    <mergeCell ref="O214:O217"/>
    <mergeCell ref="J214:J216"/>
    <mergeCell ref="K214:K216"/>
    <mergeCell ref="F206:F209"/>
    <mergeCell ref="C206:C209"/>
    <mergeCell ref="B206:B209"/>
    <mergeCell ref="F210:F213"/>
    <mergeCell ref="J206:J208"/>
    <mergeCell ref="G210:G213"/>
    <mergeCell ref="I210:I213"/>
    <mergeCell ref="J210:J211"/>
    <mergeCell ref="I206:I209"/>
    <mergeCell ref="C210:C213"/>
    <mergeCell ref="B210:B213"/>
    <mergeCell ref="J218:J220"/>
    <mergeCell ref="J221:J223"/>
    <mergeCell ref="B218:B220"/>
    <mergeCell ref="C218:C220"/>
    <mergeCell ref="F218:F220"/>
    <mergeCell ref="A218:A223"/>
    <mergeCell ref="C221:C223"/>
    <mergeCell ref="F221:F223"/>
    <mergeCell ref="G221:G223"/>
    <mergeCell ref="I221:I223"/>
    <mergeCell ref="G218:G220"/>
    <mergeCell ref="D218:D220"/>
    <mergeCell ref="D221:D223"/>
    <mergeCell ref="H218:H220"/>
    <mergeCell ref="H221:H223"/>
    <mergeCell ref="O218:O220"/>
    <mergeCell ref="O221:O223"/>
    <mergeCell ref="I218:I220"/>
    <mergeCell ref="B221:B223"/>
    <mergeCell ref="O233:O234"/>
    <mergeCell ref="K235:K237"/>
    <mergeCell ref="L235:L237"/>
    <mergeCell ref="M235:M237"/>
    <mergeCell ref="N235:N237"/>
    <mergeCell ref="O235:O237"/>
    <mergeCell ref="L233:L234"/>
    <mergeCell ref="K233:K234"/>
    <mergeCell ref="M233:M234"/>
    <mergeCell ref="N233:N234"/>
    <mergeCell ref="K230:K232"/>
    <mergeCell ref="L230:L232"/>
    <mergeCell ref="M230:M232"/>
    <mergeCell ref="N230:N232"/>
    <mergeCell ref="O230:O232"/>
    <mergeCell ref="N227:N229"/>
    <mergeCell ref="O227:O229"/>
    <mergeCell ref="K224:K226"/>
    <mergeCell ref="L224:L226"/>
    <mergeCell ref="M224:M226"/>
    <mergeCell ref="N224:N226"/>
    <mergeCell ref="O224:O226"/>
    <mergeCell ref="I224:I226"/>
    <mergeCell ref="B227:B229"/>
    <mergeCell ref="C227:C229"/>
    <mergeCell ref="F227:F229"/>
    <mergeCell ref="G227:G229"/>
    <mergeCell ref="I227:I229"/>
    <mergeCell ref="J224:J226"/>
    <mergeCell ref="J227:J229"/>
    <mergeCell ref="B224:B226"/>
    <mergeCell ref="C224:C226"/>
    <mergeCell ref="K227:K229"/>
    <mergeCell ref="L227:L229"/>
    <mergeCell ref="M227:M229"/>
    <mergeCell ref="F224:F226"/>
    <mergeCell ref="G224:G226"/>
    <mergeCell ref="H224:H226"/>
    <mergeCell ref="H227:H229"/>
    <mergeCell ref="J233:J234"/>
    <mergeCell ref="G230:G232"/>
    <mergeCell ref="I230:I232"/>
    <mergeCell ref="J230:J232"/>
    <mergeCell ref="F233:F234"/>
    <mergeCell ref="G233:G234"/>
    <mergeCell ref="I233:I234"/>
    <mergeCell ref="F230:F232"/>
    <mergeCell ref="A224:A232"/>
    <mergeCell ref="A233:A238"/>
    <mergeCell ref="B233:B234"/>
    <mergeCell ref="C233:C234"/>
    <mergeCell ref="B230:B232"/>
    <mergeCell ref="C230:C232"/>
    <mergeCell ref="F235:F237"/>
    <mergeCell ref="G235:G237"/>
    <mergeCell ref="I235:I237"/>
    <mergeCell ref="J235:J237"/>
    <mergeCell ref="B235:B237"/>
    <mergeCell ref="C235:C237"/>
    <mergeCell ref="D224:D226"/>
    <mergeCell ref="D227:D229"/>
    <mergeCell ref="D230:D232"/>
    <mergeCell ref="D233:D234"/>
    <mergeCell ref="H184:H187"/>
    <mergeCell ref="H188:H190"/>
    <mergeCell ref="H191:H193"/>
    <mergeCell ref="H194:H198"/>
    <mergeCell ref="H199:H202"/>
    <mergeCell ref="H203:H205"/>
    <mergeCell ref="H206:H209"/>
    <mergeCell ref="H210:H213"/>
    <mergeCell ref="H10:H12"/>
    <mergeCell ref="H13:H15"/>
    <mergeCell ref="H16:H17"/>
    <mergeCell ref="H18:H20"/>
    <mergeCell ref="H21:H22"/>
    <mergeCell ref="H23:H25"/>
    <mergeCell ref="H26:H28"/>
    <mergeCell ref="H29:H32"/>
    <mergeCell ref="H33:H36"/>
    <mergeCell ref="D44:D47"/>
    <mergeCell ref="D48:D52"/>
    <mergeCell ref="D53:D58"/>
    <mergeCell ref="D59:D61"/>
    <mergeCell ref="D62:D63"/>
    <mergeCell ref="H178:H180"/>
    <mergeCell ref="H181:H183"/>
    <mergeCell ref="D10:D12"/>
    <mergeCell ref="D13:D15"/>
    <mergeCell ref="D16:D17"/>
    <mergeCell ref="D18:D20"/>
    <mergeCell ref="D21:D22"/>
    <mergeCell ref="D23:D25"/>
    <mergeCell ref="D26:D28"/>
    <mergeCell ref="D29:D32"/>
    <mergeCell ref="D33:D36"/>
    <mergeCell ref="D64:D66"/>
    <mergeCell ref="D67:D69"/>
    <mergeCell ref="D70:D73"/>
    <mergeCell ref="D75:D78"/>
    <mergeCell ref="D79:D82"/>
    <mergeCell ref="D83:D91"/>
    <mergeCell ref="D92:D94"/>
    <mergeCell ref="D95:D97"/>
    <mergeCell ref="D98:D99"/>
    <mergeCell ref="D144:D146"/>
    <mergeCell ref="D147:D150"/>
    <mergeCell ref="D151:D155"/>
    <mergeCell ref="D156:D158"/>
    <mergeCell ref="D160:D163"/>
    <mergeCell ref="D164:D165"/>
    <mergeCell ref="D166:D167"/>
    <mergeCell ref="D168:D170"/>
    <mergeCell ref="D171:D172"/>
    <mergeCell ref="D173:D174"/>
    <mergeCell ref="D175:D177"/>
    <mergeCell ref="D178:D180"/>
    <mergeCell ref="D181:D183"/>
    <mergeCell ref="D184:D187"/>
    <mergeCell ref="D188:D190"/>
    <mergeCell ref="D191:D193"/>
    <mergeCell ref="D194:D198"/>
    <mergeCell ref="D235:D237"/>
    <mergeCell ref="H62:H63"/>
    <mergeCell ref="H64:H66"/>
    <mergeCell ref="H67:H69"/>
    <mergeCell ref="H70:H73"/>
    <mergeCell ref="H75:H78"/>
    <mergeCell ref="H79:H82"/>
    <mergeCell ref="H83:H91"/>
    <mergeCell ref="H92:H94"/>
    <mergeCell ref="H95:H97"/>
    <mergeCell ref="H98:H99"/>
    <mergeCell ref="H100:H103"/>
    <mergeCell ref="H104:H107"/>
    <mergeCell ref="H108:H110"/>
    <mergeCell ref="H111:H116"/>
    <mergeCell ref="H117:H119"/>
    <mergeCell ref="H120:H123"/>
    <mergeCell ref="H124:H125"/>
    <mergeCell ref="H126:H129"/>
    <mergeCell ref="H130:H133"/>
    <mergeCell ref="H134:H138"/>
    <mergeCell ref="H139:H143"/>
    <mergeCell ref="H144:H146"/>
    <mergeCell ref="H147:H150"/>
    <mergeCell ref="H230:H232"/>
    <mergeCell ref="H233:H234"/>
    <mergeCell ref="H235:H237"/>
    <mergeCell ref="E211:E213"/>
    <mergeCell ref="A5:O5"/>
    <mergeCell ref="C242:C245"/>
    <mergeCell ref="F242:F245"/>
    <mergeCell ref="G242:G245"/>
    <mergeCell ref="B239:B241"/>
    <mergeCell ref="J242:J245"/>
    <mergeCell ref="K246:K248"/>
    <mergeCell ref="K249:K251"/>
    <mergeCell ref="L239:L241"/>
    <mergeCell ref="M239:M241"/>
    <mergeCell ref="L242:L245"/>
    <mergeCell ref="M242:M245"/>
    <mergeCell ref="M246:M248"/>
    <mergeCell ref="M249:M251"/>
    <mergeCell ref="A239:A251"/>
    <mergeCell ref="I242:I245"/>
    <mergeCell ref="I239:I241"/>
    <mergeCell ref="I246:I248"/>
    <mergeCell ref="I249:I251"/>
    <mergeCell ref="F239:F241"/>
    <mergeCell ref="G239:G241"/>
    <mergeCell ref="G246:G248"/>
    <mergeCell ref="B249:B251"/>
    <mergeCell ref="C249:C251"/>
    <mergeCell ref="F249:F251"/>
    <mergeCell ref="G249:G251"/>
    <mergeCell ref="D239:D241"/>
    <mergeCell ref="D243:D245"/>
    <mergeCell ref="D247:D249"/>
    <mergeCell ref="H239:H241"/>
    <mergeCell ref="H242:H245"/>
    <mergeCell ref="H246:H248"/>
    <mergeCell ref="H249:H251"/>
    <mergeCell ref="C239:C241"/>
    <mergeCell ref="B246:B248"/>
    <mergeCell ref="C246:C248"/>
    <mergeCell ref="F246:F248"/>
    <mergeCell ref="B242:B245"/>
    <mergeCell ref="N239:N241"/>
    <mergeCell ref="O239:O241"/>
    <mergeCell ref="N246:N248"/>
    <mergeCell ref="N242:N245"/>
    <mergeCell ref="O242:O245"/>
    <mergeCell ref="O246:O248"/>
    <mergeCell ref="O249:O251"/>
    <mergeCell ref="N249:N251"/>
    <mergeCell ref="J249:J251"/>
    <mergeCell ref="J246:J248"/>
    <mergeCell ref="K239:K241"/>
    <mergeCell ref="K242:K245"/>
    <mergeCell ref="J239:J241"/>
  </mergeCells>
  <pageMargins left="0.7" right="0.7" top="0.75" bottom="0.75" header="0.3" footer="0.3"/>
  <pageSetup paperSize="9" orientation="portrait" horizontalDpi="4294967292" verticalDpi="1200" r:id="rId1"/>
  <drawing r:id="rId2"/>
  <legacyDrawing r:id="rId3"/>
  <oleObjects>
    <mc:AlternateContent xmlns:mc="http://schemas.openxmlformats.org/markup-compatibility/2006">
      <mc:Choice Requires="x14">
        <oleObject shapeId="2054" r:id="rId4">
          <objectPr defaultSize="0" autoPict="0" r:id="rId5">
            <anchor moveWithCells="1" sizeWithCells="1">
              <from>
                <xdr:col>0</xdr:col>
                <xdr:colOff>276225</xdr:colOff>
                <xdr:row>0</xdr:row>
                <xdr:rowOff>0</xdr:rowOff>
              </from>
              <to>
                <xdr:col>0</xdr:col>
                <xdr:colOff>1704975</xdr:colOff>
                <xdr:row>3</xdr:row>
                <xdr:rowOff>133350</xdr:rowOff>
              </to>
            </anchor>
          </objectPr>
        </oleObject>
      </mc:Choice>
      <mc:Fallback>
        <oleObject shapeId="2054"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zoomScale="90" zoomScaleNormal="90" workbookViewId="0">
      <selection activeCell="P35" sqref="P35"/>
    </sheetView>
  </sheetViews>
  <sheetFormatPr baseColWidth="10" defaultRowHeight="15" x14ac:dyDescent="0.25"/>
  <cols>
    <col min="1" max="1" width="9.85546875" customWidth="1"/>
    <col min="2" max="7" width="12.5703125" customWidth="1"/>
    <col min="11" max="11" width="13.140625" customWidth="1"/>
    <col min="12" max="15" width="13.85546875" customWidth="1"/>
  </cols>
  <sheetData>
    <row r="1" spans="1:7" ht="30" customHeight="1" x14ac:dyDescent="0.25">
      <c r="A1" s="122" t="s">
        <v>611</v>
      </c>
      <c r="B1" s="122"/>
      <c r="C1" s="122" t="s">
        <v>709</v>
      </c>
      <c r="D1" s="122"/>
      <c r="E1" s="122"/>
      <c r="F1" s="122"/>
      <c r="G1" s="122" t="s">
        <v>710</v>
      </c>
    </row>
    <row r="2" spans="1:7" ht="23.1" customHeight="1" x14ac:dyDescent="0.25">
      <c r="A2" s="12" t="s">
        <v>31</v>
      </c>
      <c r="B2" s="12" t="s">
        <v>18</v>
      </c>
      <c r="C2" s="25" t="s">
        <v>120</v>
      </c>
      <c r="D2" s="26" t="s">
        <v>145</v>
      </c>
      <c r="E2" s="27" t="s">
        <v>612</v>
      </c>
      <c r="F2" s="28" t="s">
        <v>613</v>
      </c>
      <c r="G2" s="122"/>
    </row>
    <row r="3" spans="1:7" x14ac:dyDescent="0.25">
      <c r="A3" s="29">
        <v>41</v>
      </c>
      <c r="B3" s="29">
        <v>26</v>
      </c>
      <c r="C3" s="48">
        <f>+M26+N26+O26+N27+O27+N28+O28+O29</f>
        <v>29</v>
      </c>
      <c r="D3" s="48">
        <f>+K26+L26+L27+M27+M28+N29+N30+O30</f>
        <v>31</v>
      </c>
      <c r="E3" s="48">
        <f>+K27+L28+M29+M30</f>
        <v>6</v>
      </c>
      <c r="F3" s="48">
        <v>1</v>
      </c>
      <c r="G3" s="48">
        <f>SUM(C3:F3)</f>
        <v>67</v>
      </c>
    </row>
    <row r="4" spans="1:7" x14ac:dyDescent="0.25">
      <c r="C4" s="122" t="s">
        <v>711</v>
      </c>
      <c r="D4" s="122"/>
      <c r="E4" s="122"/>
      <c r="F4" s="122"/>
      <c r="G4" s="122" t="s">
        <v>710</v>
      </c>
    </row>
    <row r="5" spans="1:7" x14ac:dyDescent="0.25">
      <c r="C5" s="25" t="s">
        <v>120</v>
      </c>
      <c r="D5" s="26" t="s">
        <v>145</v>
      </c>
      <c r="E5" s="27" t="s">
        <v>612</v>
      </c>
      <c r="F5" s="28" t="s">
        <v>613</v>
      </c>
      <c r="G5" s="122"/>
    </row>
    <row r="6" spans="1:7" x14ac:dyDescent="0.25">
      <c r="C6" s="48">
        <f>+M36+N36+O36+N37+O37+N38+O38+O39</f>
        <v>10</v>
      </c>
      <c r="D6" s="48">
        <f>+K36+L36+L37+M37+M38+N39+N40+O40</f>
        <v>50</v>
      </c>
      <c r="E6" s="48">
        <f>+K37+L38+M39+M40</f>
        <v>6</v>
      </c>
      <c r="F6" s="48">
        <f>+K38+K39+K40+L39+L40</f>
        <v>1</v>
      </c>
      <c r="G6" s="48">
        <f>SUM(C6:F6)</f>
        <v>67</v>
      </c>
    </row>
    <row r="7" spans="1:7" x14ac:dyDescent="0.25">
      <c r="C7" s="15"/>
      <c r="D7" s="15"/>
      <c r="E7" s="15"/>
      <c r="F7" s="15"/>
    </row>
    <row r="8" spans="1:7" x14ac:dyDescent="0.25">
      <c r="C8" s="15"/>
      <c r="D8" s="15"/>
      <c r="E8" s="15"/>
      <c r="F8" s="15"/>
    </row>
    <row r="24" spans="1:15" ht="15.75" thickBot="1" x14ac:dyDescent="0.3"/>
    <row r="25" spans="1:15" ht="48.95" customHeight="1" thickBot="1" x14ac:dyDescent="0.3">
      <c r="A25" s="30"/>
      <c r="B25" s="117" t="s">
        <v>707</v>
      </c>
      <c r="C25" s="118"/>
      <c r="D25" s="118"/>
      <c r="E25" s="118"/>
      <c r="F25" s="118"/>
      <c r="G25" s="119"/>
      <c r="I25" s="30"/>
      <c r="J25" s="117" t="s">
        <v>707</v>
      </c>
      <c r="K25" s="118"/>
      <c r="L25" s="118"/>
      <c r="M25" s="118"/>
      <c r="N25" s="118"/>
      <c r="O25" s="119"/>
    </row>
    <row r="26" spans="1:15" ht="46.35" customHeight="1" thickBot="1" x14ac:dyDescent="0.3">
      <c r="A26" s="120" t="s">
        <v>614</v>
      </c>
      <c r="B26" s="33" t="s">
        <v>615</v>
      </c>
      <c r="C26" s="34"/>
      <c r="D26" s="34"/>
      <c r="E26" s="41"/>
      <c r="F26" s="41" t="s">
        <v>695</v>
      </c>
      <c r="G26" s="41"/>
      <c r="I26" s="120" t="s">
        <v>614</v>
      </c>
      <c r="J26" s="33" t="s">
        <v>615</v>
      </c>
      <c r="K26" s="34"/>
      <c r="L26" s="34"/>
      <c r="M26" s="41"/>
      <c r="N26" s="41">
        <v>2</v>
      </c>
      <c r="O26" s="41"/>
    </row>
    <row r="27" spans="1:15" ht="46.35" customHeight="1" thickBot="1" x14ac:dyDescent="0.3">
      <c r="A27" s="121"/>
      <c r="B27" s="33" t="s">
        <v>616</v>
      </c>
      <c r="C27" s="37" t="s">
        <v>631</v>
      </c>
      <c r="D27" s="34" t="s">
        <v>672</v>
      </c>
      <c r="E27" s="34" t="s">
        <v>697</v>
      </c>
      <c r="F27" s="41" t="s">
        <v>682</v>
      </c>
      <c r="G27" s="41" t="s">
        <v>685</v>
      </c>
      <c r="I27" s="121"/>
      <c r="J27" s="33" t="s">
        <v>616</v>
      </c>
      <c r="K27" s="37">
        <v>1</v>
      </c>
      <c r="L27" s="34">
        <v>4</v>
      </c>
      <c r="M27" s="34">
        <v>5</v>
      </c>
      <c r="N27" s="41">
        <v>8</v>
      </c>
      <c r="O27" s="41">
        <v>4</v>
      </c>
    </row>
    <row r="28" spans="1:15" ht="46.35" customHeight="1" thickBot="1" x14ac:dyDescent="0.3">
      <c r="A28" s="121"/>
      <c r="B28" s="33" t="s">
        <v>617</v>
      </c>
      <c r="C28" s="39"/>
      <c r="D28" s="38" t="s">
        <v>700</v>
      </c>
      <c r="E28" s="34" t="s">
        <v>670</v>
      </c>
      <c r="F28" s="41" t="s">
        <v>699</v>
      </c>
      <c r="G28" s="41" t="s">
        <v>705</v>
      </c>
      <c r="I28" s="121"/>
      <c r="J28" s="33" t="s">
        <v>617</v>
      </c>
      <c r="K28" s="39"/>
      <c r="L28" s="38">
        <v>1</v>
      </c>
      <c r="M28" s="34">
        <v>8</v>
      </c>
      <c r="N28" s="41">
        <v>8</v>
      </c>
      <c r="O28" s="41">
        <v>6</v>
      </c>
    </row>
    <row r="29" spans="1:15" ht="46.35" customHeight="1" thickBot="1" x14ac:dyDescent="0.3">
      <c r="A29" s="121"/>
      <c r="B29" s="33" t="s">
        <v>618</v>
      </c>
      <c r="C29" s="39"/>
      <c r="D29" s="40" t="s">
        <v>665</v>
      </c>
      <c r="E29" s="38" t="s">
        <v>661</v>
      </c>
      <c r="F29" s="34" t="s">
        <v>703</v>
      </c>
      <c r="G29" s="41" t="s">
        <v>667</v>
      </c>
      <c r="I29" s="121"/>
      <c r="J29" s="33" t="s">
        <v>618</v>
      </c>
      <c r="K29" s="39"/>
      <c r="L29" s="40">
        <v>1</v>
      </c>
      <c r="M29" s="38">
        <v>3</v>
      </c>
      <c r="N29" s="34">
        <v>12</v>
      </c>
      <c r="O29" s="41">
        <v>1</v>
      </c>
    </row>
    <row r="30" spans="1:15" ht="46.35" customHeight="1" thickBot="1" x14ac:dyDescent="0.3">
      <c r="A30" s="121"/>
      <c r="B30" s="33" t="s">
        <v>619</v>
      </c>
      <c r="C30" s="39"/>
      <c r="D30" s="40"/>
      <c r="E30" s="38" t="s">
        <v>662</v>
      </c>
      <c r="F30" s="34" t="s">
        <v>691</v>
      </c>
      <c r="G30" s="34"/>
      <c r="I30" s="121"/>
      <c r="J30" s="33" t="s">
        <v>619</v>
      </c>
      <c r="K30" s="39"/>
      <c r="L30" s="40"/>
      <c r="M30" s="38">
        <v>1</v>
      </c>
      <c r="N30" s="34">
        <v>2</v>
      </c>
      <c r="O30" s="34"/>
    </row>
    <row r="31" spans="1:15" ht="36.6" customHeight="1" thickBot="1" x14ac:dyDescent="0.3">
      <c r="A31" s="121"/>
      <c r="B31" s="35" t="s">
        <v>620</v>
      </c>
      <c r="C31" s="36" t="s">
        <v>621</v>
      </c>
      <c r="D31" s="36" t="s">
        <v>622</v>
      </c>
      <c r="E31" s="36" t="s">
        <v>623</v>
      </c>
      <c r="F31" s="36" t="s">
        <v>624</v>
      </c>
      <c r="G31" s="36" t="s">
        <v>625</v>
      </c>
      <c r="I31" s="121"/>
      <c r="J31" s="35" t="s">
        <v>620</v>
      </c>
      <c r="K31" s="36" t="s">
        <v>621</v>
      </c>
      <c r="L31" s="36" t="s">
        <v>622</v>
      </c>
      <c r="M31" s="36" t="s">
        <v>623</v>
      </c>
      <c r="N31" s="36" t="s">
        <v>624</v>
      </c>
      <c r="O31" s="36" t="s">
        <v>625</v>
      </c>
    </row>
    <row r="32" spans="1:15" x14ac:dyDescent="0.25">
      <c r="A32" s="30"/>
      <c r="B32" s="30"/>
      <c r="C32" s="30"/>
      <c r="D32" s="30"/>
      <c r="E32" s="30"/>
      <c r="F32" s="30"/>
      <c r="G32" s="31" t="s">
        <v>626</v>
      </c>
      <c r="I32" s="30"/>
      <c r="J32" s="30"/>
      <c r="K32" s="30"/>
      <c r="L32" s="30"/>
      <c r="M32" s="30"/>
      <c r="N32" s="30"/>
      <c r="O32" s="31" t="s">
        <v>626</v>
      </c>
    </row>
    <row r="33" spans="1:15" x14ac:dyDescent="0.25">
      <c r="A33" s="30"/>
      <c r="B33" s="30"/>
      <c r="C33" s="30"/>
      <c r="D33" s="30"/>
      <c r="E33" s="30"/>
      <c r="F33" s="30"/>
      <c r="G33" s="30"/>
      <c r="I33" s="30"/>
      <c r="J33" s="30"/>
      <c r="K33" s="30"/>
      <c r="L33" s="30"/>
      <c r="M33" s="30"/>
      <c r="N33" s="30"/>
      <c r="O33" s="30"/>
    </row>
    <row r="34" spans="1:15" ht="15.75" thickBot="1" x14ac:dyDescent="0.3"/>
    <row r="35" spans="1:15" ht="40.700000000000003" customHeight="1" thickBot="1" x14ac:dyDescent="0.3">
      <c r="A35" s="30"/>
      <c r="B35" s="117" t="s">
        <v>708</v>
      </c>
      <c r="C35" s="118"/>
      <c r="D35" s="118"/>
      <c r="E35" s="118"/>
      <c r="F35" s="118"/>
      <c r="G35" s="119"/>
      <c r="I35" s="30"/>
      <c r="J35" s="117" t="s">
        <v>708</v>
      </c>
      <c r="K35" s="118"/>
      <c r="L35" s="118"/>
      <c r="M35" s="118"/>
      <c r="N35" s="118"/>
      <c r="O35" s="119"/>
    </row>
    <row r="36" spans="1:15" ht="43.9" customHeight="1" thickBot="1" x14ac:dyDescent="0.3">
      <c r="A36" s="120" t="s">
        <v>614</v>
      </c>
      <c r="B36" s="33" t="s">
        <v>615</v>
      </c>
      <c r="C36" s="34"/>
      <c r="D36" s="34"/>
      <c r="E36" s="41"/>
      <c r="F36" s="41"/>
      <c r="G36" s="41"/>
      <c r="I36" s="120" t="s">
        <v>614</v>
      </c>
      <c r="J36" s="33" t="s">
        <v>615</v>
      </c>
      <c r="K36" s="34"/>
      <c r="L36" s="34"/>
      <c r="M36" s="41"/>
      <c r="N36" s="41"/>
      <c r="O36" s="41"/>
    </row>
    <row r="37" spans="1:15" ht="43.9" customHeight="1" thickBot="1" x14ac:dyDescent="0.3">
      <c r="A37" s="121"/>
      <c r="B37" s="33" t="s">
        <v>616</v>
      </c>
      <c r="C37" s="37" t="s">
        <v>631</v>
      </c>
      <c r="D37" s="34" t="s">
        <v>672</v>
      </c>
      <c r="E37" s="32" t="s">
        <v>716</v>
      </c>
      <c r="F37" s="41" t="s">
        <v>712</v>
      </c>
      <c r="G37" s="41" t="s">
        <v>713</v>
      </c>
      <c r="I37" s="121"/>
      <c r="J37" s="33" t="s">
        <v>616</v>
      </c>
      <c r="K37" s="37">
        <v>1</v>
      </c>
      <c r="L37" s="34">
        <v>4</v>
      </c>
      <c r="M37" s="34">
        <v>17</v>
      </c>
      <c r="N37" s="41">
        <v>1</v>
      </c>
      <c r="O37" s="41">
        <v>1</v>
      </c>
    </row>
    <row r="38" spans="1:15" ht="43.9" customHeight="1" thickBot="1" x14ac:dyDescent="0.3">
      <c r="A38" s="121"/>
      <c r="B38" s="33" t="s">
        <v>617</v>
      </c>
      <c r="C38" s="39"/>
      <c r="D38" s="38" t="s">
        <v>700</v>
      </c>
      <c r="E38" s="32" t="s">
        <v>715</v>
      </c>
      <c r="F38" s="41" t="s">
        <v>714</v>
      </c>
      <c r="G38" s="41" t="s">
        <v>718</v>
      </c>
      <c r="I38" s="121"/>
      <c r="J38" s="33" t="s">
        <v>617</v>
      </c>
      <c r="K38" s="39"/>
      <c r="L38" s="38">
        <v>1</v>
      </c>
      <c r="M38" s="34">
        <v>15</v>
      </c>
      <c r="N38" s="41">
        <v>3</v>
      </c>
      <c r="O38" s="41">
        <v>4</v>
      </c>
    </row>
    <row r="39" spans="1:15" ht="43.9" customHeight="1" thickBot="1" x14ac:dyDescent="0.3">
      <c r="A39" s="121"/>
      <c r="B39" s="33" t="s">
        <v>618</v>
      </c>
      <c r="C39" s="39"/>
      <c r="D39" s="40" t="s">
        <v>665</v>
      </c>
      <c r="E39" s="38" t="s">
        <v>661</v>
      </c>
      <c r="F39" s="34" t="s">
        <v>703</v>
      </c>
      <c r="G39" s="41" t="s">
        <v>667</v>
      </c>
      <c r="I39" s="121"/>
      <c r="J39" s="33" t="s">
        <v>618</v>
      </c>
      <c r="K39" s="39"/>
      <c r="L39" s="40">
        <v>1</v>
      </c>
      <c r="M39" s="38">
        <v>3</v>
      </c>
      <c r="N39" s="34">
        <v>12</v>
      </c>
      <c r="O39" s="41">
        <v>1</v>
      </c>
    </row>
    <row r="40" spans="1:15" ht="43.9" customHeight="1" thickBot="1" x14ac:dyDescent="0.3">
      <c r="A40" s="121"/>
      <c r="B40" s="33" t="s">
        <v>619</v>
      </c>
      <c r="C40" s="39"/>
      <c r="D40" s="40"/>
      <c r="E40" s="38" t="s">
        <v>662</v>
      </c>
      <c r="F40" s="34" t="s">
        <v>691</v>
      </c>
      <c r="G40" s="34"/>
      <c r="I40" s="121"/>
      <c r="J40" s="33" t="s">
        <v>619</v>
      </c>
      <c r="K40" s="39"/>
      <c r="L40" s="40"/>
      <c r="M40" s="38">
        <v>1</v>
      </c>
      <c r="N40" s="34">
        <v>2</v>
      </c>
      <c r="O40" s="34"/>
    </row>
    <row r="41" spans="1:15" ht="43.9" customHeight="1" thickBot="1" x14ac:dyDescent="0.3">
      <c r="A41" s="121"/>
      <c r="B41" s="35" t="s">
        <v>620</v>
      </c>
      <c r="C41" s="36" t="s">
        <v>621</v>
      </c>
      <c r="D41" s="36" t="s">
        <v>622</v>
      </c>
      <c r="E41" s="36" t="s">
        <v>623</v>
      </c>
      <c r="F41" s="36" t="s">
        <v>624</v>
      </c>
      <c r="G41" s="36" t="s">
        <v>625</v>
      </c>
      <c r="I41" s="121"/>
      <c r="J41" s="35" t="s">
        <v>620</v>
      </c>
      <c r="K41" s="36" t="s">
        <v>621</v>
      </c>
      <c r="L41" s="36" t="s">
        <v>622</v>
      </c>
      <c r="M41" s="36" t="s">
        <v>623</v>
      </c>
      <c r="N41" s="36" t="s">
        <v>624</v>
      </c>
      <c r="O41" s="36" t="s">
        <v>625</v>
      </c>
    </row>
    <row r="42" spans="1:15" x14ac:dyDescent="0.25">
      <c r="A42" s="30"/>
      <c r="B42" s="30"/>
      <c r="C42" s="30"/>
      <c r="D42" s="30"/>
      <c r="E42" s="30"/>
      <c r="F42" s="30"/>
      <c r="G42" s="31" t="s">
        <v>626</v>
      </c>
      <c r="I42" s="30"/>
      <c r="J42" s="30"/>
      <c r="K42" s="30"/>
      <c r="L42" s="30"/>
      <c r="M42" s="30"/>
      <c r="N42" s="30"/>
      <c r="O42" s="31" t="s">
        <v>626</v>
      </c>
    </row>
    <row r="43" spans="1:15" x14ac:dyDescent="0.25">
      <c r="A43" s="30"/>
      <c r="B43" s="30"/>
      <c r="C43" s="30"/>
      <c r="D43" s="30"/>
      <c r="E43" s="30"/>
      <c r="F43" s="30"/>
      <c r="G43" s="30"/>
      <c r="I43" s="30"/>
      <c r="J43" s="30"/>
      <c r="K43" s="30"/>
      <c r="L43" s="30"/>
      <c r="M43" s="30"/>
      <c r="N43" s="30"/>
      <c r="O43" s="30"/>
    </row>
  </sheetData>
  <mergeCells count="13">
    <mergeCell ref="C1:F1"/>
    <mergeCell ref="A1:B1"/>
    <mergeCell ref="C4:F4"/>
    <mergeCell ref="B25:G25"/>
    <mergeCell ref="G1:G2"/>
    <mergeCell ref="G4:G5"/>
    <mergeCell ref="J25:O25"/>
    <mergeCell ref="I26:I31"/>
    <mergeCell ref="B35:G35"/>
    <mergeCell ref="J35:O35"/>
    <mergeCell ref="A36:A41"/>
    <mergeCell ref="I36:I41"/>
    <mergeCell ref="A26:A3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Hoja2</vt:lpstr>
      <vt:lpstr>Gráficos</vt:lpstr>
      <vt:lpstr>Gráficos!Área_de_impresión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Paula</dc:creator>
  <cp:lastModifiedBy>EDWIN</cp:lastModifiedBy>
  <cp:lastPrinted>2018-12-13T02:12:50Z</cp:lastPrinted>
  <dcterms:created xsi:type="dcterms:W3CDTF">2018-12-11T17:18:17Z</dcterms:created>
  <dcterms:modified xsi:type="dcterms:W3CDTF">2019-01-09T19:00:28Z</dcterms:modified>
</cp:coreProperties>
</file>