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WIN\Downloads\"/>
    </mc:Choice>
  </mc:AlternateContent>
  <bookViews>
    <workbookView xWindow="0" yWindow="0" windowWidth="20490" windowHeight="7755"/>
  </bookViews>
  <sheets>
    <sheet name="Hoja2" sheetId="2" r:id="rId1"/>
    <sheet name="Gráficos"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1">Gráficos!$A$25:$G$33</definedName>
  </definedNames>
  <calcPr calcId="162913"/>
</workbook>
</file>

<file path=xl/calcChain.xml><?xml version="1.0" encoding="utf-8"?>
<calcChain xmlns="http://schemas.openxmlformats.org/spreadsheetml/2006/main">
  <c r="E239" i="2" l="1"/>
  <c r="F239" i="2"/>
  <c r="E240" i="2"/>
  <c r="E241" i="2"/>
  <c r="E242" i="2"/>
  <c r="F242" i="2"/>
  <c r="E243" i="2"/>
  <c r="E244" i="2"/>
  <c r="E245" i="2"/>
  <c r="E246" i="2"/>
  <c r="F246" i="2"/>
  <c r="G246" i="2"/>
  <c r="E247" i="2"/>
  <c r="E248" i="2"/>
  <c r="E249" i="2"/>
  <c r="F249" i="2"/>
  <c r="G249" i="2"/>
  <c r="E251" i="2"/>
  <c r="B239" i="2"/>
  <c r="B242" i="2"/>
  <c r="B246" i="2"/>
  <c r="B249" i="2"/>
  <c r="C3" i="3" l="1"/>
  <c r="F6" i="3"/>
  <c r="E6" i="3"/>
  <c r="D6" i="3"/>
  <c r="C6" i="3"/>
  <c r="G6" i="3" l="1"/>
  <c r="E3" i="3"/>
  <c r="D3" i="3"/>
  <c r="G3" i="3" s="1"/>
  <c r="A224" i="2" l="1"/>
  <c r="B224" i="2"/>
  <c r="E224" i="2"/>
  <c r="F224" i="2"/>
  <c r="G224" i="2"/>
  <c r="E225" i="2"/>
  <c r="E226" i="2"/>
  <c r="B227" i="2"/>
  <c r="E227" i="2"/>
  <c r="F227" i="2"/>
  <c r="G227" i="2"/>
  <c r="E228" i="2"/>
  <c r="E229" i="2"/>
  <c r="B230" i="2"/>
  <c r="E230" i="2"/>
  <c r="F230" i="2"/>
  <c r="G230" i="2"/>
  <c r="E231" i="2"/>
  <c r="E232" i="2"/>
  <c r="A233" i="2"/>
  <c r="B233" i="2"/>
  <c r="E233" i="2"/>
  <c r="F233" i="2"/>
  <c r="G233" i="2"/>
  <c r="E234" i="2"/>
  <c r="B235" i="2"/>
  <c r="E235" i="2"/>
  <c r="F235" i="2"/>
  <c r="E236" i="2"/>
  <c r="E237" i="2"/>
  <c r="B238" i="2"/>
  <c r="E238" i="2"/>
  <c r="F238" i="2"/>
  <c r="B218" i="2" l="1"/>
  <c r="E218" i="2"/>
  <c r="F218" i="2"/>
  <c r="E219" i="2"/>
  <c r="E220" i="2"/>
  <c r="B221" i="2"/>
  <c r="E221" i="2"/>
  <c r="F221" i="2"/>
  <c r="E222" i="2"/>
  <c r="E223" i="2"/>
  <c r="B67" i="2" l="1"/>
  <c r="E67" i="2"/>
  <c r="F67" i="2"/>
  <c r="B70" i="2"/>
  <c r="F70" i="2"/>
  <c r="B75" i="2"/>
  <c r="C75" i="2"/>
  <c r="E75" i="2"/>
  <c r="F75" i="2"/>
  <c r="G75" i="2"/>
  <c r="E76" i="2"/>
  <c r="E77" i="2"/>
  <c r="B79" i="2"/>
  <c r="C79" i="2"/>
  <c r="E79" i="2"/>
  <c r="F79" i="2"/>
  <c r="G79" i="2"/>
  <c r="E80" i="2"/>
  <c r="B83" i="2"/>
  <c r="C83" i="2"/>
  <c r="E83" i="2"/>
  <c r="F83" i="2"/>
  <c r="G83" i="2"/>
  <c r="E85" i="2"/>
  <c r="E90" i="2"/>
  <c r="B92" i="2"/>
  <c r="C92" i="2"/>
  <c r="E92" i="2"/>
  <c r="F92" i="2"/>
  <c r="G92" i="2"/>
  <c r="E93" i="2"/>
  <c r="B95" i="2"/>
  <c r="C95" i="2"/>
  <c r="E95" i="2"/>
  <c r="F95" i="2"/>
  <c r="G95" i="2"/>
  <c r="E96" i="2"/>
  <c r="B98" i="2"/>
  <c r="C98" i="2"/>
  <c r="E98" i="2"/>
  <c r="F98" i="2"/>
  <c r="G98" i="2"/>
  <c r="B100" i="2"/>
  <c r="E100" i="2"/>
  <c r="F100" i="2"/>
  <c r="E101" i="2"/>
  <c r="B104" i="2"/>
  <c r="E104" i="2"/>
  <c r="F104" i="2"/>
  <c r="E106" i="2"/>
  <c r="E107" i="2"/>
  <c r="B108" i="2"/>
  <c r="E108" i="2"/>
  <c r="F108" i="2"/>
  <c r="G108" i="2"/>
  <c r="E109" i="2"/>
  <c r="E110" i="2"/>
  <c r="A111" i="2"/>
  <c r="B111" i="2"/>
  <c r="E111" i="2"/>
  <c r="K111" i="2"/>
  <c r="E112" i="2"/>
  <c r="K112" i="2"/>
  <c r="A113" i="2"/>
  <c r="E113" i="2"/>
  <c r="K113" i="2"/>
  <c r="E114" i="2"/>
  <c r="K114" i="2"/>
  <c r="K115" i="2"/>
  <c r="K116" i="2"/>
  <c r="B117" i="2"/>
  <c r="E117" i="2"/>
  <c r="F117" i="2"/>
  <c r="E118" i="2"/>
  <c r="B120" i="2"/>
  <c r="F120" i="2"/>
  <c r="B124" i="2"/>
  <c r="E124" i="2"/>
  <c r="F124" i="2"/>
  <c r="E125" i="2"/>
  <c r="B126" i="2"/>
  <c r="E126" i="2"/>
  <c r="E127" i="2"/>
  <c r="E128" i="2"/>
  <c r="B130" i="2"/>
  <c r="E130" i="2"/>
  <c r="E131" i="2"/>
  <c r="E132" i="2"/>
  <c r="B134" i="2"/>
  <c r="E134" i="2"/>
  <c r="F134" i="2"/>
  <c r="E135" i="2"/>
  <c r="E136" i="2"/>
  <c r="E137" i="2"/>
  <c r="B139" i="2"/>
  <c r="E139" i="2"/>
  <c r="E140" i="2"/>
  <c r="E141" i="2"/>
  <c r="E142" i="2"/>
  <c r="B144" i="2"/>
  <c r="E144" i="2"/>
  <c r="E145" i="2"/>
  <c r="B147" i="2"/>
  <c r="E147" i="2"/>
  <c r="E148" i="2"/>
  <c r="E149" i="2"/>
  <c r="A151" i="2"/>
  <c r="B151" i="2"/>
  <c r="E151" i="2"/>
  <c r="E152" i="2"/>
  <c r="A153" i="2"/>
  <c r="E153" i="2"/>
  <c r="B156" i="2"/>
  <c r="E156" i="2"/>
  <c r="E157" i="2"/>
  <c r="B160" i="2"/>
  <c r="E160" i="2"/>
  <c r="E161" i="2"/>
  <c r="E162" i="2"/>
  <c r="B164" i="2"/>
  <c r="E164" i="2"/>
  <c r="F164" i="2"/>
  <c r="E165" i="2"/>
  <c r="B166" i="2"/>
  <c r="F166" i="2"/>
  <c r="B168" i="2"/>
  <c r="F168" i="2"/>
  <c r="B171" i="2"/>
  <c r="F171" i="2"/>
  <c r="B173" i="2"/>
  <c r="E173" i="2"/>
  <c r="F173" i="2"/>
  <c r="B175" i="2"/>
  <c r="E175" i="2"/>
  <c r="F175" i="2"/>
  <c r="B178" i="2"/>
  <c r="E178" i="2"/>
  <c r="F178" i="2"/>
  <c r="E179" i="2"/>
  <c r="E180" i="2"/>
  <c r="B181" i="2"/>
  <c r="C181" i="2"/>
  <c r="E181" i="2"/>
  <c r="F181" i="2"/>
  <c r="E182" i="2"/>
  <c r="B184" i="2"/>
  <c r="C184" i="2"/>
  <c r="E184" i="2"/>
  <c r="F184" i="2"/>
  <c r="E185" i="2"/>
  <c r="E186" i="2"/>
  <c r="B188" i="2"/>
  <c r="C188" i="2"/>
  <c r="E188" i="2"/>
  <c r="F188" i="2"/>
  <c r="G188" i="2"/>
  <c r="E189" i="2"/>
  <c r="B191" i="2"/>
  <c r="E191" i="2"/>
  <c r="F191" i="2"/>
  <c r="E192" i="2"/>
  <c r="B194" i="2"/>
  <c r="E194" i="2"/>
  <c r="F194" i="2"/>
  <c r="E195" i="2"/>
  <c r="E196" i="2"/>
  <c r="E197" i="2"/>
  <c r="B199" i="2"/>
  <c r="E199" i="2"/>
  <c r="F199" i="2"/>
  <c r="G199" i="2"/>
  <c r="E200" i="2"/>
  <c r="E201" i="2"/>
  <c r="B203" i="2"/>
  <c r="E203" i="2"/>
  <c r="F203" i="2"/>
  <c r="G203" i="2"/>
  <c r="E204" i="2"/>
  <c r="A206" i="2"/>
  <c r="B206" i="2"/>
  <c r="E206" i="2"/>
  <c r="E207" i="2"/>
  <c r="A208" i="2"/>
  <c r="E208" i="2"/>
  <c r="B210" i="2"/>
  <c r="E210" i="2"/>
  <c r="E211" i="2"/>
  <c r="B214" i="2"/>
  <c r="E214" i="2"/>
  <c r="E215" i="2"/>
  <c r="E216" i="2"/>
  <c r="B59" i="2"/>
  <c r="E59" i="2"/>
  <c r="F59" i="2"/>
  <c r="E60" i="2"/>
  <c r="B62" i="2"/>
  <c r="E62" i="2"/>
  <c r="F62" i="2"/>
  <c r="E63" i="2"/>
  <c r="B64" i="2"/>
  <c r="E64" i="2"/>
  <c r="F64" i="2"/>
  <c r="G64" i="2"/>
  <c r="E65" i="2"/>
  <c r="E66" i="2"/>
  <c r="B44" i="2" l="1"/>
  <c r="E44" i="2"/>
  <c r="F44" i="2"/>
  <c r="E45" i="2"/>
  <c r="E46" i="2"/>
  <c r="B48" i="2"/>
  <c r="E48" i="2"/>
  <c r="F48" i="2"/>
  <c r="E49" i="2"/>
  <c r="E51" i="2"/>
  <c r="B53" i="2"/>
  <c r="E53" i="2"/>
  <c r="E55" i="2"/>
  <c r="E57" i="2"/>
  <c r="B33" i="2"/>
  <c r="F33" i="2"/>
  <c r="E33" i="2"/>
  <c r="E35" i="2"/>
  <c r="B37" i="2"/>
  <c r="E37" i="2"/>
  <c r="F37" i="2"/>
  <c r="E38" i="2"/>
  <c r="E39" i="2"/>
  <c r="B41" i="2"/>
  <c r="E41" i="2"/>
  <c r="F41" i="2"/>
  <c r="E42" i="2"/>
  <c r="B23" i="2" l="1"/>
  <c r="E23" i="2"/>
  <c r="F23" i="2"/>
  <c r="E24" i="2"/>
  <c r="B26" i="2"/>
  <c r="E26" i="2"/>
  <c r="F26" i="2"/>
  <c r="E27" i="2"/>
  <c r="M28" i="2"/>
  <c r="N28" i="2"/>
  <c r="B29" i="2"/>
  <c r="E29" i="2"/>
  <c r="F29" i="2"/>
  <c r="G29" i="2"/>
  <c r="E30" i="2"/>
  <c r="B10" i="2" l="1"/>
  <c r="E10" i="2"/>
  <c r="F10" i="2"/>
  <c r="E11" i="2"/>
  <c r="B13" i="2"/>
  <c r="E13" i="2"/>
  <c r="F13" i="2"/>
  <c r="E14" i="2"/>
  <c r="B16" i="2"/>
  <c r="E16" i="2"/>
  <c r="F16" i="2"/>
  <c r="G16" i="2"/>
  <c r="E17" i="2"/>
  <c r="B18" i="2"/>
  <c r="E18" i="2"/>
  <c r="F18" i="2"/>
  <c r="E19" i="2"/>
  <c r="B21" i="2"/>
  <c r="E21" i="2"/>
  <c r="F21" i="2"/>
  <c r="E22" i="2"/>
</calcChain>
</file>

<file path=xl/comments1.xml><?xml version="1.0" encoding="utf-8"?>
<comments xmlns="http://schemas.openxmlformats.org/spreadsheetml/2006/main">
  <authors>
    <author>Muricio Pulido</author>
  </authors>
  <commentList>
    <comment ref="O111" authorId="0" shape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 ref="O206" authorId="0" shape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<sst xmlns="http://schemas.openxmlformats.org/spreadsheetml/2006/main" count="1540" uniqueCount="781">
  <si>
    <t>PROCESO: GESTION INTEGRAL DE CALIDAD</t>
  </si>
  <si>
    <t>FORMATO: MAPA Y PLAN DE TRATAMIENTO DE RIESGOS</t>
  </si>
  <si>
    <t>ENTIDAD</t>
  </si>
  <si>
    <t>Alcaldia Municipal de Ibague.</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</si>
  <si>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</si>
  <si>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</si>
  <si>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</si>
  <si>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</si>
  <si>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</si>
  <si>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</si>
  <si>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</si>
  <si>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</si>
  <si>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Opción de Manejo</t>
  </si>
  <si>
    <t>Actividad de Control</t>
  </si>
  <si>
    <t>Soporte</t>
  </si>
  <si>
    <t>Responsable</t>
  </si>
  <si>
    <t>Tiempo</t>
  </si>
  <si>
    <t>Indicador</t>
  </si>
  <si>
    <t>CORRUPCIÓN</t>
  </si>
  <si>
    <t>MAYOR</t>
  </si>
  <si>
    <t>ALTO</t>
  </si>
  <si>
    <t>REDUCIR</t>
  </si>
  <si>
    <t>Realizar trimestralmente jornadas de reinducción en procesos  y procedimientos propios del puesto de trabajo</t>
  </si>
  <si>
    <t>Acta y planillas de asistencia</t>
  </si>
  <si>
    <t>Director POT y Directora SISBEN</t>
  </si>
  <si>
    <t>Trimestralmente</t>
  </si>
  <si>
    <t>Numero de jornadas realizadas / programadas
Procentaje de Eficacia de las Jornadas de Reinducción</t>
  </si>
  <si>
    <t>Bimensualmente realizar medición a los tiempos de respuesta de los tramites a cargo de personal de planta y contratistas</t>
  </si>
  <si>
    <t>informe de seguimiento</t>
  </si>
  <si>
    <t>Bimensual</t>
  </si>
  <si>
    <t>Numero de mediciones realizadas / programadas
Porcentaje de Eficacia en respuesta</t>
  </si>
  <si>
    <t>GESTIÓN</t>
  </si>
  <si>
    <t>En el mes de Enero realizar un crononograma donde se establezcan las fechas, productos  y responsables de los informes que deben ser enviados a planeacion en lo corrido del año</t>
  </si>
  <si>
    <t>Cronograma</t>
  </si>
  <si>
    <t>Director (a) de Estudios Estrategicos</t>
  </si>
  <si>
    <t>anual</t>
  </si>
  <si>
    <t>Procentaje de cumplimiento del Cronograma Establecido</t>
  </si>
  <si>
    <t>Semestralmente realizar capacitación sobre la importancia de los informes reportados haciendo enfasis en fechas de reportes y calidad de la información</t>
  </si>
  <si>
    <t>semestral</t>
  </si>
  <si>
    <t>Numero de Capacitaciones realizadas / Programadas 
Porcentaje de eficacia en el reporte de información</t>
  </si>
  <si>
    <t>Capacitaciones anuales del proceso de gestion documental aplicado al proceso.</t>
  </si>
  <si>
    <t xml:space="preserve">Memorandos de solicitud de capacitacion al proceso de gestion documental, actas y planillas de Asistencia. </t>
  </si>
  <si>
    <t xml:space="preserve">Directores del POT y Director de estudios estrategicos </t>
  </si>
  <si>
    <t>Anual</t>
  </si>
  <si>
    <t>No. De capacitaciones programadas/ No. De capacitaciones ejecutas</t>
  </si>
  <si>
    <t>Realizar jornadas de digitalizacion de la informacion de archivo con el personal contratado para funciones relacionas al archivo.</t>
  </si>
  <si>
    <t>Planillas de Asistencia de las jornadas de digitalizacion.</t>
  </si>
  <si>
    <t>Personal de planta encargado del archivo</t>
  </si>
  <si>
    <t xml:space="preserve">Numero de jornadas realizadas / Numero de jornadas programadas
</t>
  </si>
  <si>
    <t>INSIGNIFICANTE</t>
  </si>
  <si>
    <t>MODERADO</t>
  </si>
  <si>
    <t>Relizar e implementarun plan padrido para que tanto el personal de planta como el de contrato tenga un par que conozca las actividades a realizarse</t>
  </si>
  <si>
    <t>Actas de reunion y asistencia</t>
  </si>
  <si>
    <t>Directores de grupo</t>
  </si>
  <si>
    <t>Semestralmente</t>
  </si>
  <si>
    <t xml:space="preserve">Numero de reuniones realizadas / programadas </t>
  </si>
  <si>
    <t>Realizar mesas tecnicas con directivos para que se socialicen los resultados de las mediciones de los indicadores de los procesos</t>
  </si>
  <si>
    <t>Numero de reuniones realizadas / programadas 
porcentaje de cumplimiento de los indicadores del proceso</t>
  </si>
  <si>
    <t>Implementar mesas Técnicas al menos una vez al mes para que los directores compartan la información con sus equipos</t>
  </si>
  <si>
    <t>mensualmente</t>
  </si>
  <si>
    <t>Realizar trimestralemnte talleres de liderzgo y trabajo en equipo</t>
  </si>
  <si>
    <t>Trimiestralmente</t>
  </si>
  <si>
    <t xml:space="preserve">Numero de Talleres realizados / programadas </t>
  </si>
  <si>
    <t>Probable</t>
  </si>
  <si>
    <t>Improbable</t>
  </si>
  <si>
    <t xml:space="preserve">% de obras con invnvenientes y sansiones </t>
  </si>
  <si>
    <t>Al momento de que se genere la sancion correctiva</t>
  </si>
  <si>
    <t>Secretaria y Directores</t>
  </si>
  <si>
    <t>Copia de Actas de comité de directores de la secretaria</t>
  </si>
  <si>
    <t>Modificacion del personal a cargo de las supervisiones y en el caso de interventorias externas aplicación de sanciones.</t>
  </si>
  <si>
    <t>Actividad de contingencia</t>
  </si>
  <si>
    <t>% de obras sin el debido seguimiento al codigo de etica</t>
  </si>
  <si>
    <t>Semestral</t>
  </si>
  <si>
    <t>Relacion de los memorandos y las circulares</t>
  </si>
  <si>
    <t>Difusion continua mediante memorandos y/o circulares asi como utilizacion de correos internos.</t>
  </si>
  <si>
    <t>Inobservancia a los líneamientos establecidos en el  Código de Ética en el desarrollo de las supervisiones</t>
  </si>
  <si>
    <t>% de Procesos vs proyectos de plan de desarrollo anual</t>
  </si>
  <si>
    <t>Fichas de Seguimiento al Plan de accion</t>
  </si>
  <si>
    <t>Revision continua de los planes de accion y verificacion de pliegos de condiciones.</t>
  </si>
  <si>
    <t>Obras en ejecucion vs obras con inconvenientes registrado en bitacoras</t>
  </si>
  <si>
    <t>mensual</t>
  </si>
  <si>
    <t>Secretaria y Supervisores</t>
  </si>
  <si>
    <t>Copia de Bitacoras y Actas de comité de obra</t>
  </si>
  <si>
    <t>Verificacion de bitacoras y cumplimiento a lo establecido en comites de obra</t>
  </si>
  <si>
    <t>% de obras solucionadas vs % obras inconclusas</t>
  </si>
  <si>
    <t>Actas de reunión de definición de compromisos</t>
  </si>
  <si>
    <t>Involucrar a los actores en el proceso, mediante actas de compromiso y con posibilidad de implementar  sanciones pecuniarias.</t>
  </si>
  <si>
    <t>Total de obras en ejecución V/S Total de obras socializadas</t>
  </si>
  <si>
    <t>Al inicio de Cada proyecto</t>
  </si>
  <si>
    <t>Actas de Socializacion y/o reórtes de medios masivos</t>
  </si>
  <si>
    <t>Socializacion y utilizacion de medios masivos para informar  a las diferentes comunidades</t>
  </si>
  <si>
    <t>Total de obras en ejecución V/S Total de obras suspendidas</t>
  </si>
  <si>
    <t>Actas de Comité y Notificaciones a entidades de Servicios Publicos</t>
  </si>
  <si>
    <t>Coordinacion con las diferentes empresas de servicios publicos</t>
  </si>
  <si>
    <t>% de procesos que no se pueden ejecutar en el tiempo previsto</t>
  </si>
  <si>
    <t>Secretaria</t>
  </si>
  <si>
    <t>modificacion de equipo estructurador</t>
  </si>
  <si>
    <t xml:space="preserve">% en devolución de contratación </t>
  </si>
  <si>
    <t xml:space="preserve">Secretaria </t>
  </si>
  <si>
    <t>Planillas de Asistencia</t>
  </si>
  <si>
    <t>Capacitaciones informando la nueva normativa</t>
  </si>
  <si>
    <t>N° de Procesos iniciados V/S Comités Realizados</t>
  </si>
  <si>
    <t>Cada inicio de un proceso</t>
  </si>
  <si>
    <t>Actas y Resoluciones en las que se designa el comité</t>
  </si>
  <si>
    <t>Comité de alta Direccion en el cual designan un Equipo estructurador idoneo</t>
  </si>
  <si>
    <t>(#procesos a los que se entregaron beneficios que no cumplen los requisitos establecidos)</t>
  </si>
  <si>
    <t>Cada vez que se requiera</t>
  </si>
  <si>
    <t xml:space="preserve">Secretario de Apoyo a la Gestión y Asuntos de la Juventud, Secretaría de Cultura, Turismo y Comercio y Secretario de Desarrollo Rural. </t>
  </si>
  <si>
    <t>Documento de actualizacion del procedimiento y soporte de las denuncias respectivas</t>
  </si>
  <si>
    <t xml:space="preserve"> Identificar y ajustar las falencias dentro de los controles de los procedimientos asociados y tomar las medidas legales correspondientes a la situación detectada</t>
  </si>
  <si>
    <t>ACCION DE CONTIGENCIA</t>
  </si>
  <si>
    <t>(#traslados realizados / #traslados solicitados)X100</t>
  </si>
  <si>
    <t xml:space="preserve">Semestralmente. </t>
  </si>
  <si>
    <t xml:space="preserve">Memorando. </t>
  </si>
  <si>
    <t xml:space="preserve">Gestionar el traslado de funcionarios de planta con el perfil que se requiera para las Secretarías. </t>
  </si>
  <si>
    <t>(#capacitaciones realizadas / #capacitaciones programadas)X100</t>
  </si>
  <si>
    <t xml:space="preserve">Bimensualmente. </t>
  </si>
  <si>
    <t xml:space="preserve">Coordinador del Programa. </t>
  </si>
  <si>
    <t>Acta de reunión.</t>
  </si>
  <si>
    <t xml:space="preserve">Aplica solo para Secretaría de Apoyo a la Gestión y Asuntos de la Juventud Capacitación de contratistas en los procesos de acuerdo a sus obligaciones contractuales. </t>
  </si>
  <si>
    <t>EXTREMA</t>
  </si>
  <si>
    <t>(#de procesos que generaron trafico de influencias en la selección de beneficiarios)</t>
  </si>
  <si>
    <t>Cada vez que se presente</t>
  </si>
  <si>
    <t xml:space="preserve">Secretario de Apoyo a la gestión y Asuntos de la Juventud y Secretaría de Cultura, Turismo y Comercio y Secretario de Desarrollo Rural  </t>
  </si>
  <si>
    <t>Documentos de la denuncias presentadas</t>
  </si>
  <si>
    <t>Denunciar el acto de corrupción frente al ente que corresponda y tomar las medidas legales correspondientes a la situación detectada</t>
  </si>
  <si>
    <t xml:space="preserve"> (#seguimientos realizados / #seguimientos programadas)X100</t>
  </si>
  <si>
    <t xml:space="preserve">Planilla de asistencia interna. </t>
  </si>
  <si>
    <t>Seguimiento al plan indicativo y Al Tablero.</t>
  </si>
  <si>
    <t xml:space="preserve">(#socializaciones cumplidas / #socializaciones programadas)X100 </t>
  </si>
  <si>
    <t>Bimestralmente.</t>
  </si>
  <si>
    <t>Secretaría de Cultura, Turismo y Comercio, Secretario de Desarrollo Rural y Secretario de Apoyo a la Gestión y Asuntos de la Juventud.</t>
  </si>
  <si>
    <t xml:space="preserve">Socialización del código de integridad y buen gobierno con la respectiva información documentada del proceso aprobada. </t>
  </si>
  <si>
    <t xml:space="preserve">(#beneficiarios que cumplen los requisitos / #beneficiarios)X100 </t>
  </si>
  <si>
    <t xml:space="preserve">Cada vez que se realice selección de beneficiarios. </t>
  </si>
  <si>
    <t xml:space="preserve">Seguimiento a los términos y condiciones de la convocatoria para seleccionar beneficiarios. </t>
  </si>
  <si>
    <t>CATASTROFICO</t>
  </si>
  <si>
    <t>CORRUPCIÒN</t>
  </si>
  <si>
    <t>(# de actividades que generaron baja cobertura para la promocion)</t>
  </si>
  <si>
    <t>Secretaría de Cultura, Turismo y Comercio y Secretario de Desarrollo Rural.</t>
  </si>
  <si>
    <t>Modificacion y actualizacion del plan de accion</t>
  </si>
  <si>
    <t>Reprogramar las actividades y metas producto que contienen los planes y diligenciar las respectivas observaciones</t>
  </si>
  <si>
    <t xml:space="preserve">(presupuesto ejecutado / presupuesto programado)X100 </t>
  </si>
  <si>
    <t>Planes de cada Secretaría</t>
  </si>
  <si>
    <t xml:space="preserve">No aplica para Secretaría de Apoyo a la Gestión y Asuntos de la Juventud. Para Secretaria de Cultura, Turismo y Comercio y Desarrollo Rural se realiza la planeación y el seguimiento de los planes. </t>
  </si>
  <si>
    <t>ALTA</t>
  </si>
  <si>
    <t>Posible</t>
  </si>
  <si>
    <t>Grupo conformado</t>
  </si>
  <si>
    <t xml:space="preserve">Secretario (a) de Salud </t>
  </si>
  <si>
    <t>Acto administrativo de conformación del grupo responsable</t>
  </si>
  <si>
    <t>Conformar el grupo responsable para la recepción, control de calidad, oportunidad, cobertura, consolidación, correlación y publicación de la información recolectada.</t>
  </si>
  <si>
    <t>Formatos diligenciados según el procedimiento</t>
  </si>
  <si>
    <t>Supervisores</t>
  </si>
  <si>
    <t xml:space="preserve"> Contrato suscrito</t>
  </si>
  <si>
    <t xml:space="preserve">Definir en las obligaciones de las Ordenes de Prestación de Servicios - OPS la obligatoriedad de los formatos a utilizar para la captura de datos </t>
  </si>
  <si>
    <t>Matrices diseñadas y avaladas</t>
  </si>
  <si>
    <t>Mensual</t>
  </si>
  <si>
    <t>Responsables de cada dimensión  y grupo SIGAMI</t>
  </si>
  <si>
    <t>Matrices diseñadas  y avaladas por gestión documental</t>
  </si>
  <si>
    <t>Diseñar matriz que permita la recolección de información en cada una de las dimensiones  de acuerdo a las necesidades de la secretaria</t>
  </si>
  <si>
    <t>N° de mesas de trabajo realizadas/N° mesas de trabajo programadas X 100</t>
  </si>
  <si>
    <t>Secretario (a) de Salud , Directores e Ingeniero de Sistemas</t>
  </si>
  <si>
    <t>Actas y planillas de asistencia</t>
  </si>
  <si>
    <t>Realizar mesas de trabajo mensuales con el fin de revisar el desarrollo e implentación de los modulos y definir las nuevas variables que deben ser incluidas en el sistema de información para la secretaria de salud.</t>
  </si>
  <si>
    <t>N° de modulos implementados/N° de modulos programados X 100</t>
  </si>
  <si>
    <t>Cuatrimestral</t>
  </si>
  <si>
    <t>Implementación de los modulos en la pagina pisamipruebas.ibague.gov.co/app/MODULOS/salud</t>
  </si>
  <si>
    <t>Desarrollar e implementar 3 modulos en el sistema de información - AMISALUD: Auditorias de EPS e IPS, Peticiones de quejas y reclamos (PDS), Seguimiento contractual</t>
  </si>
  <si>
    <t>PROBABLE</t>
  </si>
  <si>
    <t>N° de capacitaciones realizadas/N° capacitaciones programadas X 100</t>
  </si>
  <si>
    <t>Dos veces al año</t>
  </si>
  <si>
    <t>Secretario (a) de Salud y Directores</t>
  </si>
  <si>
    <t>Plan de capacitación, actas y planillas de asistencia</t>
  </si>
  <si>
    <t>Estructurar plan capacitación que permita dar a conocer a los funcionarios (Planta - Contrato) la normatividad vigente, el direccionamiento estrategico de la institución y el sistema integrado de gestión de la calidad -SIGAMI para el Municipio de Ibagué.</t>
  </si>
  <si>
    <t xml:space="preserve"> Trimestral</t>
  </si>
  <si>
    <t>Secretario (a) de Salud y Directores - Equipo lider SIGAMI</t>
  </si>
  <si>
    <t xml:space="preserve">Realizar 4 mesas de trabajo al año que permitan evaluar el desarrollo del proceso de gestión de la salud y la asignación de compromisos   </t>
  </si>
  <si>
    <t>N° de jornadas de actualización realizadas/N° jornadas de actualización programadas X 100</t>
  </si>
  <si>
    <t xml:space="preserve">Realizar 4  jornadas de actualización con el personal de planta  con el fin de darles a conocer el estado actual de proceso  </t>
  </si>
  <si>
    <t>N° de comités realizados/N° comites programados X 100</t>
  </si>
  <si>
    <t>2 veces al mes</t>
  </si>
  <si>
    <t>Realizar 2 comites tecnicos mensuales que permitan la evaluación y seguimiento permanenentes de las acciones que se desarrollan en la institución, asi como la articulación de estrategias entre los programas y otros sectores.</t>
  </si>
  <si>
    <t xml:space="preserve">Trimestral </t>
  </si>
  <si>
    <t xml:space="preserve">Acto administrativo de conformación del grupo de planeación estrategica, actas y planillas de asistencia </t>
  </si>
  <si>
    <t xml:space="preserve">Conformar un grupo de planeación estrategica, que permita realizar seguimiento, control y garantice las continuidad en la ejecución de las actividades propuestas en las politicas publicas </t>
  </si>
  <si>
    <t>Del 01/12/2018 a 31/12/2018</t>
  </si>
  <si>
    <t>Director (a) Recursos Físicos</t>
  </si>
  <si>
    <t>Informe Ejecutivo-Memorando</t>
  </si>
  <si>
    <t>ACCIÓN DE CONTINGENCIA</t>
  </si>
  <si>
    <t>Líder Proceso-Secretario (a) Administrativo (a)</t>
  </si>
  <si>
    <t>1) Memorando o e-mail remitido a Secretaría de Planeación.               2) Procedimiento actualizado</t>
  </si>
  <si>
    <t>Dirección Talento Humano</t>
  </si>
  <si>
    <t>Acta y planilla de asistencia-Jornada de capacitación</t>
  </si>
  <si>
    <t>Bimensualmente Del 01/12/2018 a 31/12/2018</t>
  </si>
  <si>
    <t>Memorandos a dependencias que no han dado respuestas a las PQRS formuladas a la entidad en los términos establecidos por la ley</t>
  </si>
  <si>
    <t>Alta</t>
  </si>
  <si>
    <t>Menor</t>
  </si>
  <si>
    <t>Gestión</t>
  </si>
  <si>
    <t>(Numero de Informes entregados/numero de informes solicitados) x100</t>
  </si>
  <si>
    <t>Del 01/01/2018 al 31/12/2018</t>
  </si>
  <si>
    <t>Director GPAD</t>
  </si>
  <si>
    <t>Formato de Excel</t>
  </si>
  <si>
    <t>Realizar un control asignado a una persona quien se encargara de consolidar la informacion, con el fin de poder realizar el respectivo analisis</t>
  </si>
  <si>
    <t>Baja capacitacion del personal en el uso de herramientas tecnologicas.</t>
  </si>
  <si>
    <t>GESTION - OPERATIVO</t>
  </si>
  <si>
    <t xml:space="preserve">Desactualización de la base de datos, de información estadística e indicadores ambientales y de gestión </t>
  </si>
  <si>
    <t>EFICACIA:    Indice de Cumplimiento =  Porcentaje mayor al 90% de ejecucion del Plan Indicativo.</t>
  </si>
  <si>
    <t>30/11/2018 al 31/12/2018</t>
  </si>
  <si>
    <t>Secretario de Desarrollo rural</t>
  </si>
  <si>
    <t>Acta reunion Mesa de Trabajo, y Aplicativo "al Tablero".</t>
  </si>
  <si>
    <t>Mesas de trabajo con el Secretario de Despacho, Director del Grupo de Preservacion del Ambiente, y responsables de los programas, para verificar mensualmente los avances del Plan Indicativo reflejado en el aplicativo "al Tablero"; y al detectar si hay incumplimiento de metas, proceder a realizar las acciones correctivas.</t>
  </si>
  <si>
    <t xml:space="preserve">Falta de continuidad en la ejecución de  planes y  políticas ambientales. </t>
  </si>
  <si>
    <t>GESTIÓN - OPERATIVO</t>
  </si>
  <si>
    <t>(Numero de ayudas humanitarias con sus respectivas firmas/numero de ayudas humanitarias entregadas) x100</t>
  </si>
  <si>
    <t>Carpeta de ayudas humanitarias</t>
  </si>
  <si>
    <t>Verificar la carpeta de ayudas humanitarias, que todas las entregas tengan la firma del beneficiario y firma del responsable operativo quien entrega la ayuda humanitaria</t>
  </si>
  <si>
    <t>Seguimiento y control deficiente al procedimiento de entrega de ayudas humanitarias.</t>
  </si>
  <si>
    <t>Director Grupo Preservacion del Ambiente</t>
  </si>
  <si>
    <t>Informe de visita y Acta de entrega.</t>
  </si>
  <si>
    <t xml:space="preserve">Revision y verificacion de los informes de visita, suscritos por el profesional que realizo la visita, los cuales contienen el respectivo concepto ya sea favorable o desfavorable a la peticion, por parte de las personas que suscriben el acta de entrega, y el profesional universitario que realizo la visita, para corroborar la informacion pertinente, y este  ultimo dar el visto bueno al acta de entrega. </t>
  </si>
  <si>
    <t>Seguimiento y control deficiente al procedimiento de entrega o suministro de materiales o insumos.</t>
  </si>
  <si>
    <t>EFICACIA:    Indice de Cumplimiento = ( No. Beneficiarios adjudicados/No. Beneficiarios que cumplen con los requisitos) x 100</t>
  </si>
  <si>
    <t>Director de Grupo.</t>
  </si>
  <si>
    <t>Informe de visita.</t>
  </si>
  <si>
    <t xml:space="preserve">Revision y verificacion, de los informes de visita, suscritos por el profesional que la realizo, los cuales contienen el respectivo concepto ya sea favorable o desfavorable a la peticion. </t>
  </si>
  <si>
    <t>número de visitas realizadas sobre las programadas</t>
  </si>
  <si>
    <t>direccion de cobertura.</t>
  </si>
  <si>
    <t>plan de auditorias, actas de visitas, informe de auditoria</t>
  </si>
  <si>
    <t>Realizar visitas de auditorias de matricula a los IE para detectar posibles inconsistencias en los registros de las mismas.</t>
  </si>
  <si>
    <t xml:space="preserve">Número de reunionesrealizadas  de Comité Ampliado /número de reuniones programadas </t>
  </si>
  <si>
    <t>Dentro de los Quince días siguientes a la Materialización del Riesgo.</t>
  </si>
  <si>
    <t>Secretaria de Educación  quien Convoca</t>
  </si>
  <si>
    <t>Acta de Comité Directivo Ampliado</t>
  </si>
  <si>
    <t>Convocar de manera  extrahordinaria al Comité Directivo Ampliado de la SEM a fin de tomar medidas que permitan garantizar la prestación dell Servicio Educativo Integral.</t>
  </si>
  <si>
    <t>recursos asignados sobre recursos solicitados</t>
  </si>
  <si>
    <t>secretaria de educacion</t>
  </si>
  <si>
    <t>recursos asignados</t>
  </si>
  <si>
    <t xml:space="preserve">proporcionar los recursos para poder desarrollar las actividades de inspeccion y control como vehiculos </t>
  </si>
  <si>
    <t>numero de personas asigandas para las funciones de IV sobra carga laboral</t>
  </si>
  <si>
    <t>contrataciones o nombramientos</t>
  </si>
  <si>
    <t>fortalecer con personal  el area de inspeccion y vigilancia para hacer el seguimiento y control a las IE oficiales y privadas asi como las instituciones para el trabajo y desarrollo humano</t>
  </si>
  <si>
    <t>número de visitas realizadas sobre el total de FSE</t>
  </si>
  <si>
    <t>direccion administrativa</t>
  </si>
  <si>
    <t>informes de seguimientos</t>
  </si>
  <si>
    <t>realizar visitas de asesori, monitoreo y control de  las IE a la ejecucion de recursos de los fondo educativos</t>
  </si>
  <si>
    <t>capacitaciones realizadas/ capacitaciones programadas</t>
  </si>
  <si>
    <t>planillas de asistencia de las capacticaciones</t>
  </si>
  <si>
    <t>capacitaciones al personal directivo sobre actualizacion normativa</t>
  </si>
  <si>
    <t>Direccion de calidad, direccion de cobertura y direccion administrativa</t>
  </si>
  <si>
    <t>capacitaciones al personal directivo sobre la gestion educativa</t>
  </si>
  <si>
    <t>numero de metodologias implementadas sobre las proyectadas</t>
  </si>
  <si>
    <t>direccion de cobertura, calidad</t>
  </si>
  <si>
    <t>actas, materiales de las metodlocias entrega de las mismas a las IE</t>
  </si>
  <si>
    <t>adopciòn denuevas metodologias flexibles para manejo de poblacion en extraedad y en condicion de vulnerabilidad</t>
  </si>
  <si>
    <t>capacitaciones al personal directivo de las I:E  sobre la gestion educativa para fortalecer SU  liderazgo .</t>
  </si>
  <si>
    <t>Número verificacione realizadas/ verificaciones programadas</t>
  </si>
  <si>
    <t>Trimestral</t>
  </si>
  <si>
    <t>Dirección Administrativa y Financiera (SAC)</t>
  </si>
  <si>
    <t xml:space="preserve">reportes sobre verificaciones realizadas </t>
  </si>
  <si>
    <t xml:space="preserve">Verificación por muestreo  de los tiempos establecidos para la realización de los trámites </t>
  </si>
  <si>
    <t xml:space="preserve">semestral </t>
  </si>
  <si>
    <t>Dirección Administrativa</t>
  </si>
  <si>
    <t xml:space="preserve">Planillas de asistencia de socialización  </t>
  </si>
  <si>
    <t xml:space="preserve">mediante capacitaciones Socializar y Aplicar Codigo de Integridad y Buen Gobierno entre los funcionarios  de la Secretaría de Educación </t>
  </si>
  <si>
    <t>presupuesto definitivo/ presupuesto gestionado</t>
  </si>
  <si>
    <t>presupuesto asignado</t>
  </si>
  <si>
    <t xml:space="preserve">Gestionar recursos para suplir la deficiencia en algunos programas </t>
  </si>
  <si>
    <t>personal contratado en als areas misionales  y de planta / total de carga laboral en areas misionales</t>
  </si>
  <si>
    <t xml:space="preserve">Secretario de Educación </t>
  </si>
  <si>
    <t>contratos, informe de levantamiento de cargas laborales</t>
  </si>
  <si>
    <t xml:space="preserve">Designar  personal  a las actividades misionales de la secretaria de eduacion con el fin de suplir la falta de personal, de no ser posible se realizara contratacion de personal </t>
  </si>
  <si>
    <t xml:space="preserve">Cantidad de proyectos de actualizacion en la base de datos. </t>
  </si>
  <si>
    <t>cada dos meses</t>
  </si>
  <si>
    <t>Secretario de Transito, Transporte y de la Movilidad, Director Adminitrativo y de Contravenciones, Director Operativo y de la Movilidad.</t>
  </si>
  <si>
    <t xml:space="preserve">Actas de reunión, informes, memorandos, comunicaciones externas. </t>
  </si>
  <si>
    <t>Realizar mesas tecnicas con proveedor del sistema (moviliza) y demás plataformas RUNT y otrras que operan en la secretaria de Transito, Transporte y la movilidad, para que todos los trámites se desarrollen con normalidad.</t>
  </si>
  <si>
    <t xml:space="preserve">Cantidad de socializaciones sobre los procedimientos de la secretaria </t>
  </si>
  <si>
    <t xml:space="preserve">Cada mes </t>
  </si>
  <si>
    <t xml:space="preserve">Secretario de Transito, Transporte y de la Movilidad, Director Adminitrativo y de Contravenciones </t>
  </si>
  <si>
    <t xml:space="preserve">Memorandos, circulares, actas de reunion, comunicaciones externas. </t>
  </si>
  <si>
    <t>Realizar comites de riesgos, reuniones y campañas anticorrupcion  donde se tomen medidas, para prevenir la corrupcion en sus diferentes niveles apoyandos en distintas entidades y organos de control</t>
  </si>
  <si>
    <t xml:space="preserve">cada mes </t>
  </si>
  <si>
    <t xml:space="preserve">Secretario de Transito, Transporte y de la Movilidad, Director Adminitrativo y de Contravencsiones </t>
  </si>
  <si>
    <t xml:space="preserve">Plegables, Volantes e informacion en la pagina oficial de alcaldia y redes sociales. </t>
  </si>
  <si>
    <t xml:space="preserve">Realizar campañas de socializacion a la ciudadania sobre los diferentes tramites de la secretaria. </t>
  </si>
  <si>
    <t xml:space="preserve">Numero de solicitudes viabilizadas para la incorporacion de recursos por parte de hacienda sobre numero de solicitudes gestionadas. </t>
  </si>
  <si>
    <t>De acuerdo a la necesidad</t>
  </si>
  <si>
    <t xml:space="preserve">Secretario de Transito, Transporte y de la Movilidad </t>
  </si>
  <si>
    <t xml:space="preserve">Oficios, solicitud de incorporacion de recursos mediante memorando </t>
  </si>
  <si>
    <t>Gestionar y/o Solicitar los recursos a la secretaria de hacienda</t>
  </si>
  <si>
    <t>porcentaje de ejecucion en proyectos de movilidad: poryectos ejecutados sobre los proyectos planeados.</t>
  </si>
  <si>
    <t xml:space="preserve">Secretario de Transito, Transporte y de la Movilidad, Director Operativo  y de Movilidad. </t>
  </si>
  <si>
    <t>Actas de Reunion, comunicaciones externas,  Informes tecnicos de los estudios que permiten la adecuada ejecucion de los proyectos de mejora en la movilidad</t>
  </si>
  <si>
    <t xml:space="preserve">Realizar los estudios tecnicos </t>
  </si>
  <si>
    <t xml:space="preserve">Porcertanje de avances en el poryecto sobre objetivos planeados </t>
  </si>
  <si>
    <t>Periodicamente, de acuerdo a los avances obtenidos</t>
  </si>
  <si>
    <t>Secretario de Transito, Transporte y de la Movilidad</t>
  </si>
  <si>
    <t xml:space="preserve">Reuniones, oficios actas de reunón y demas gestiones de la alta dirección. </t>
  </si>
  <si>
    <t>Realizar  constantes gestiones politico administrativas, con la alta direccion con el fin de obtener resultados positivos en la implementacion del SETP</t>
  </si>
  <si>
    <t xml:space="preserve">Porcentaje  de utilizacion de los insumos: unidades consumidas sobre las unidades planeadas. </t>
  </si>
  <si>
    <t xml:space="preserve">semanalmente </t>
  </si>
  <si>
    <t xml:space="preserve">Contratos adjudicados, planillas de segumiento del insumo. </t>
  </si>
  <si>
    <t xml:space="preserve">Seguimiento al inventario de forma diaria para establecer las necesidades y garantizar el efectivo suministro de acuerdo a esto, cerñirnos al plan anual de compras. </t>
  </si>
  <si>
    <t>No contar con insumos (sustratos, cintas de impresión, cintas de laminación, cinta holográfica Ministerio), herramientas tecnológicas (llaves digitales, lector biométrico, escáner y otros),  rezago en equipos de cómputo, falta de impresoras y demás elementos.</t>
  </si>
  <si>
    <t>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</si>
  <si>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 xml:space="preserve">Cantidad de Tramites Aprobados por personal de contrato frente a los tramites aprobados por personal de planta. </t>
  </si>
  <si>
    <t>De acuaerdo a la necesidad</t>
  </si>
  <si>
    <t xml:space="preserve">Memorandos, circulares, actas de reunion </t>
  </si>
  <si>
    <t xml:space="preserve">Disponer de los funcionarios de planta, para suplir las necesidades existentes en el momento en que se presenten </t>
  </si>
  <si>
    <t xml:space="preserve">Cantidad de intermisencia en la caida de las plataformas </t>
  </si>
  <si>
    <t xml:space="preserve">Director Adminitrativo y de Contravenciones </t>
  </si>
  <si>
    <t xml:space="preserve">Actas de Reunion, sensibilizacion, control  y/o evidencia  de las actuaciones realizadas, informes por parte del prestador de servicio </t>
  </si>
  <si>
    <t xml:space="preserve">Reuniones periodicas evaluando y  priorizando cada uno de los factores de riesgos tecnologicos que podamos tener. </t>
  </si>
  <si>
    <t>No. Comites ejecutados</t>
  </si>
  <si>
    <t>alta direccion y asesores</t>
  </si>
  <si>
    <t>Actas de comité y planillas de asistencia</t>
  </si>
  <si>
    <t>Comites tecnicos para revisión de la planificación de metas y resultados</t>
  </si>
  <si>
    <t>Alta direccion y asesores y personal de planta</t>
  </si>
  <si>
    <t>Comité para enviar a talento humano la necesidad de personal de la STC</t>
  </si>
  <si>
    <t>GESTION</t>
  </si>
  <si>
    <t>Falta en la cultura de probidad  de los funcionarios</t>
  </si>
  <si>
    <t>CORRUPCION</t>
  </si>
  <si>
    <t>Según lo requerido</t>
  </si>
  <si>
    <t>Comité de Estimulos</t>
  </si>
  <si>
    <t>Comité extraordinarios para revisión de casos presentados donde se materialice el riesgo</t>
  </si>
  <si>
    <t>Accion de contingencia</t>
  </si>
  <si>
    <t>falta de planificacion y direccionamiento estrategico por parte del lider del proceso</t>
  </si>
  <si>
    <t>Presupuesto aprobado</t>
  </si>
  <si>
    <t>Alta dirección</t>
  </si>
  <si>
    <t>Comité tecnico para revision de presupuesto para la vigencia siguiente</t>
  </si>
  <si>
    <t>% de personal contratado</t>
  </si>
  <si>
    <t>Comité de Planeación para revisar el diagnostico del personal teniendo en cuenta las metas programadas para la siguiente vigencia.</t>
  </si>
  <si>
    <t xml:space="preserve">GESTIÓN DE INFRAESTRUCTURA Y OBRAS PÚBLICAS
INICIA CON LA PLANEACIÓN DEL PROCESO, LA ELABORACIÓN DE ESTUDIOS TÉCNICOS Y DISEÑOS PARA LOS PROYECTOS Y LA CONSTRUCCIÓN DE INFRAESTRUCTURA Y OBRAS PÚBLICAS, ASÍ COMO SU REGISTRO, CONTINUANDO CON LA EJECUCIÓN DE PROYECTOS DE INFRAESTRUCTURA Y OBRAS PÚBLICAS Y FINALIZA CON EL SEGUIMIENTO Y EVALUACIÓN DEL PROCESO. 
</t>
  </si>
  <si>
    <t>GESTIÒN DEL DESARROLLO ECONÒMICO Y LA COMPETITIVIDAD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</si>
  <si>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Información recolectada de manera manual</t>
  </si>
  <si>
    <t xml:space="preserve">Cada vez que se materialice el riesgo </t>
  </si>
  <si>
    <t>Nicolas Bonilla</t>
  </si>
  <si>
    <t>Archivos en medio magnetico</t>
  </si>
  <si>
    <t>Recolectar la información de forma manual mediante hojas de calculo, archivos de texto entre otros.</t>
  </si>
  <si>
    <t>Número de comites extraordinarios realizados</t>
  </si>
  <si>
    <t>Acta de reunión, planilla de asistencia y plan de mejoramiento</t>
  </si>
  <si>
    <t xml:space="preserve">Comité tecnico extraordinario dirigido por la alta dirección con el fin de analizar las causas que conllevaron a materializar el riesgo y tomar las medidas correctivas </t>
  </si>
  <si>
    <t xml:space="preserve">PROBABLE </t>
  </si>
  <si>
    <t xml:space="preserve">GESTION AMBIENTAL - 
GESTIONAR LA CONSERVACIÓN, RESTAURACIÓN Y APROVECHAMIENTO SOSTENIBLE DE LOS RECURSOS NATURALES ASÌ COMO EJECUTAR  ACCIONES DE CONOCIMIENTO, REDUCCIÓN DEL RIESGO Y MANEJO DEL DESASTRE DE MANERA PERMANENTE, MEDIANTE LA IMPLEMENTACIÓN DE PLANES , PROGRAMAS Y PROYECTOS  EN PROCURA DE ALCANZAR CALIDAD AMBIENTAL PARA EL DESARROLLO HUMANO INTEGRAL EN EL MUNICIPIO DE IBAGUÉ. </t>
  </si>
  <si>
    <t>Número  de activades de plan de contigencia realizadas / programadas</t>
  </si>
  <si>
    <t>dentro de los quince diaz siguientes una ves se materialice el riesgo</t>
  </si>
  <si>
    <t xml:space="preserve">Director Administrativo y Financiero </t>
  </si>
  <si>
    <t>Oficio donde se comunique el inicio de investigación  o su remisión para tal efecto.</t>
  </si>
  <si>
    <t>Remitir a la Dirección Administrativa de la Alcaldía, Control Disciplinario para inicio de investigaciones disciplinarias e inicio de acciones administrativas a que haya lugar</t>
  </si>
  <si>
    <t>De 1/12/2018 a 31/12/2019</t>
  </si>
  <si>
    <t>Director Informática</t>
  </si>
  <si>
    <t>Memorandos y oficios</t>
  </si>
  <si>
    <t>D3 A3 Aplicar el plan de manejo de incidentes y en caso de detectar fraude denunciar a control interno disciplinario o fiscalía según el caso</t>
  </si>
  <si>
    <t>ACCION DE CONTINGENCIA</t>
  </si>
  <si>
    <t>Director de Talento Humano</t>
  </si>
  <si>
    <t xml:space="preserve">circulares, correos, Planillas de asistencia </t>
  </si>
  <si>
    <t>D3, O9. Fortalecer las actividades de socialización y apropiación de los valores y principios contemplados en el código de integridad y buen gobierno</t>
  </si>
  <si>
    <t>Circulares, correos</t>
  </si>
  <si>
    <t>F8 A10 Difundir y aplicar las políticas de seguridad de la información de control de accesos  a los sistemas de información, para todo el personal en especial cuando sean de prestación de servicios</t>
  </si>
  <si>
    <t>Extrema</t>
  </si>
  <si>
    <t>Catastrofico</t>
  </si>
  <si>
    <t>Almacenista</t>
  </si>
  <si>
    <t>D7 A3 Realizar las acciones para recuperar el bien y en caso de pérdida  denunciar a  Control Interno Disciplinario o fiscalía según el caso</t>
  </si>
  <si>
    <t xml:space="preserve">EFICACIA: Índice de Cumplimiento= (Actividades ejecutadas /Actividades programadas)*100.                                                                                                                                                                                                                                        EFECTIVIDAD: Efectividad del Plan de Manejo del Riesgo= Número de elementos perdidos por abuso de confianza o tráfico de influencias denunciados   en la vigencia actual  - Número de elementos perdidos por abuso de confianza o tráfico de influencias denunciados en la vigencia actual de la vigencia anterior
</t>
  </si>
  <si>
    <t>Almacenista y Servidores Públicos</t>
  </si>
  <si>
    <t>Tarjeta de responsabilidad</t>
  </si>
  <si>
    <t>F10 A7 Actualizar la tarjeta de responsabilidad ante el traslado de un bien, que en todo caso estará a cargo de personal de planta.</t>
  </si>
  <si>
    <t>Mayor</t>
  </si>
  <si>
    <t>Director de Informática</t>
  </si>
  <si>
    <t>software de servicios, Memorandos</t>
  </si>
  <si>
    <t>D6 A4. Repotenciar el hardware, siempre en cuando se escalable su arquitectura</t>
  </si>
  <si>
    <t>Estudio de necesidades y Contratos</t>
  </si>
  <si>
    <t>D6 A4. Adquirir recurso tecnológico que resuelva las necesidades técnicas y garantice mayor productividad y eficiencia en los procesos.</t>
  </si>
  <si>
    <t xml:space="preserve">EFICACIA: Índice de Cumplimiento= (Actividades ejecutadas /Actividades programadas)*100.                                                                                                                                                                                                                                        EFECTIVIDAD 1: Efectividad del Plan de Manejo del Riesgo= Número de recurso tecnológico adquirido no acorde a la necesidad de la vigencia actual  -Número de recurso tecnológico adquirido no acorde a la necesidad de la vigencia anterior
</t>
  </si>
  <si>
    <t>Proyecto de Presupuesto y Presupuesto</t>
  </si>
  <si>
    <t>D6 O9 Aplicar la política de MIPG gestión presupuestal y eficiencia del gasto público,  adquisición de recurso tecnológico y de bienes y servicios que suplan las necesidades de la Entidad y su aseguramiento</t>
  </si>
  <si>
    <t>baja</t>
  </si>
  <si>
    <t>Director de Recursos Físicos e Informática</t>
  </si>
  <si>
    <t>Software de servicios, informe, Oficios dirigidos a la aseguradora</t>
  </si>
  <si>
    <t>D10 ,11, A6, Realizar mantenimiento correctivo y en caso que no se logre la recuperación del bien, gestionar ante la aseguradora para hacer efectivas las pólizas</t>
  </si>
  <si>
    <t>Director de Oficina</t>
  </si>
  <si>
    <t>Informe de infraestructura actual y de la necesidad</t>
  </si>
  <si>
    <t>D2 010 Realizar un estudio de la infraestructura actual de la Entidad, y establecer la capacidad de aforo de la planta física y proyección de crecimiento , de tal forma que las adecuaciones y arrendamientos suplan las necesidades de espacio, cableado estructurado y red eléctrica</t>
  </si>
  <si>
    <t>Informe de avance del plan de comunicación del MPSI</t>
  </si>
  <si>
    <t>F8 A9 Aplicar el plan de comunicación del Modelo de Seguridad y Privacidad de la información e incluir la temática en la inducción y reinducción del personal.</t>
  </si>
  <si>
    <t>Director de Recursos Físicos</t>
  </si>
  <si>
    <t>Plan de mantenimiento de la red eléctrica e infraestructura física</t>
  </si>
  <si>
    <t>D11 O10 Formular el plan de mantenimiento de la red eléctrica y de las instalaciones físicas de la Entidad y gestionar que se asignen los recursos presupuestales necesarios para su ejecución</t>
  </si>
  <si>
    <t xml:space="preserve">EFICACIA: Índice de Cumplimiento= (Actividades ejecutadas /Actividades programadas)*100.                                                                                                                                                                                                                                        EFECTIVIDAD 1: Efectividad del Plan de Manejo del Riesgo= Número de bienes y recurso tecnológico perdidos o con daños en la vigencia actual -Número de bienes y recurso tecnológico perdidos o con daños  del año anterior
</t>
  </si>
  <si>
    <t>Informe de Avance ejecución del Plan, Contratos e informes de supervisión</t>
  </si>
  <si>
    <t>D10 O10 Ejecutar el plan de mantenimiento de la red eléctrica y efectuar seguimiento cuatrimestral</t>
  </si>
  <si>
    <t>Moderado</t>
  </si>
  <si>
    <t>PISAMI -Módulo Central de cuentas</t>
  </si>
  <si>
    <t>D12 A8 Gestionar de manera inmediata el pago de las facturas vencidas hasta lograr la reconexión del servicio</t>
  </si>
  <si>
    <t>F9 A8 Realizar seguimiento a los pagos por medio de la plataforma PISAMI, para efectuar acciones que culminen el proceso de pago oportunamente.</t>
  </si>
  <si>
    <t>Plan de adquisiciones</t>
  </si>
  <si>
    <t>F6, A5. Planear los procesos contractuales y los pagos para garantizar la oportunidad en la adquisición de los bienes y servicios y su aseguramiento</t>
  </si>
  <si>
    <t>EFICACIA: Índice de Cumplimiento= (Actividades ejecutadas /Actividades programadas)*100.                                                                                                                                                                                                                                        EFECTIVIDAD 1: Efectividad del Plan de Manejo del Riesgo= Número de días sin servicio de aseo y vigilancia del año actual -Número de días sin servicio de aseo y vigilancia del año anterior
EFECTIVIDAD 2: Efectividad del Plan de Manejo del Riesgo= Número de facturas con cobro de reconexión del año actual -Número de facturas con cobro de reconexión del año anterior</t>
  </si>
  <si>
    <t>Anteproyecto de Presupuesto y Presupuesto</t>
  </si>
  <si>
    <t>D4 A9 Aplicar la política de MIPG gestión presupuestal y eficiencia del gasto público, asignando recursos para la adquisición de recurso tecnológico y de bienes y servicios que suplan las necesidades de la Entidad y su aseguramiento</t>
  </si>
  <si>
    <t>Adición o contrato</t>
  </si>
  <si>
    <t>D12 A5 Gestionar de manera inmediata la adición al contrato o agilizar la adjudicación del nuevo contrato</t>
  </si>
  <si>
    <t>Decreto de adopción de planta y estudios previos de los contratos de prestación de servicios</t>
  </si>
  <si>
    <t>D1 O8. Ampliar la planta de personal del proceso, vinculando personal idóneo, mediante el proceso de reorganización o contratar personal idóneo</t>
  </si>
  <si>
    <t>Moderada</t>
  </si>
  <si>
    <t>Rara Vez</t>
  </si>
  <si>
    <t>De 28/11/2018 a 31/12/2019</t>
  </si>
  <si>
    <t>Secretario Administrativo, Director( a) Grupo de Talento Humano</t>
  </si>
  <si>
    <t xml:space="preserve">Convenios </t>
  </si>
  <si>
    <t>A2- D5 Convenios de cooperación  y ayuda mutua con otras entidades para cumplir con algunos criterios  del SG-SST</t>
  </si>
  <si>
    <t>Memorando de asignaciones presupuestales y Proyecto de asignaciones presupuestales</t>
  </si>
  <si>
    <t>O9-D13 Asignar presupuesto sufiente para el desarrollode las actividades incluidas en el Plan Operativo Anual del Sistema de Seguridad y Salud en el Trabajo</t>
  </si>
  <si>
    <t>Memorando de solicitud y aplicativo PISAMI</t>
  </si>
  <si>
    <t>O9-D13 Realizar traslados presupuestales que permitan  ejecutar las actividades  del Plan Estrategico de Talento Humano, que no contaban con rubro presupuestal teniendo en cuenta lo permitido en la norma.</t>
  </si>
  <si>
    <t xml:space="preserve">EFICACIA: Índice de Cumplimiento= (Actividades ejecutadas /Actividades programadas)*100.        </t>
  </si>
  <si>
    <t>De28/11/2018 a 31/12/2019</t>
  </si>
  <si>
    <t>Secretarios y Directores</t>
  </si>
  <si>
    <t>Normograma</t>
  </si>
  <si>
    <t>08- D16 Aplicación de la normatividad  regulada por la CNSC y el DAFP para las entidades públicas</t>
  </si>
  <si>
    <t>MENOR</t>
  </si>
  <si>
    <t>De 28/11/2018 a 31/12/2020</t>
  </si>
  <si>
    <t>Director( a) Grupo de Talento Humano</t>
  </si>
  <si>
    <t>Acto administrativo, Resolución para otorgamiento de encargos</t>
  </si>
  <si>
    <t>A4-A5-A7-D4-D5-D8-D9. Revisar los cargos en vacancia definitiva y temporal consultando los perfiles requeridos y el plan de previsión del recurso humano, con el fin de determinar  que personal en carrera administrativa cumple los requisitos para el encargo  y quien tendria el derecho preferencial, adicionalmente publicar la vacancia y los requisitos  para suplir el cargo.</t>
  </si>
  <si>
    <t>O8-D4 Aplicación de la normatividad  regulada por la CNSC relacionada con  el otorgamiento de encargos</t>
  </si>
  <si>
    <t>Omisión del seguimiento del cumplimiento de los  requisitos</t>
  </si>
  <si>
    <t>Acto administrativo</t>
  </si>
  <si>
    <t>POSIBLE</t>
  </si>
  <si>
    <t>Memorando</t>
  </si>
  <si>
    <t>A8-D13 Traslado masivos  personal para atender situaciones criticas en las unidades administrativas</t>
  </si>
  <si>
    <t>D1A2 Solicitar personal en comisión con conocimientos y experiencia que aporten al cumplimiento de las actividades propias de la Direccion de Talento Humano</t>
  </si>
  <si>
    <t>Director( a) Grupo de Talento Humano , Secretario Administrativo</t>
  </si>
  <si>
    <t xml:space="preserve">Actas de reunión, </t>
  </si>
  <si>
    <t>D2- O8 reuniones con la Comisión de Personal para evaluar avance  de la ejecución del Plan Estrategico en la vigencia</t>
  </si>
  <si>
    <t>De 28/11/2018 a 31/12/2018</t>
  </si>
  <si>
    <t>Contratos efectuados</t>
  </si>
  <si>
    <t xml:space="preserve">D1-O6,7. Vincular  personal mediante el contrato de prestacion de servicio,  </t>
  </si>
  <si>
    <t>No de cámaras  y dispositivos biometricos instalados</t>
  </si>
  <si>
    <t xml:space="preserve">Trimestralmente </t>
  </si>
  <si>
    <t xml:space="preserve">Directora de Tesoreria. Directora de Rentas. </t>
  </si>
  <si>
    <t>Camaras de seguridad en los archivos de las dependencias y dispotivos biometrico de control de ingreso</t>
  </si>
  <si>
    <t>No. de capacitaciones realizadas /No. de capacitaciones programadas</t>
  </si>
  <si>
    <t>Registros de asistencias , Certificacion de archivos</t>
  </si>
  <si>
    <t>No de módulos requeridos / No de módulos desarrollados</t>
  </si>
  <si>
    <t xml:space="preserve">Directora de Tesoreria Directora de Rentas Director de  Contabilidad </t>
  </si>
  <si>
    <t>Cronogramas de actividades de desarrollos de los módulos requeridos por la Secretaría de Hacienda</t>
  </si>
  <si>
    <t>No de Socializaciones Realizadas/ socializaciones programadas</t>
  </si>
  <si>
    <t xml:space="preserve">Directora de Tesoreria- Directora de Rentas- Directora de Presupuesto- Director de  Contabilidad </t>
  </si>
  <si>
    <t>Aplicación del Codigo de Integridad y buen Gobierno</t>
  </si>
  <si>
    <t>No. Socializaciones programadas/ No. De socializaciones realizadas</t>
  </si>
  <si>
    <t>Actas de socialización</t>
  </si>
  <si>
    <t>100% del cumplimiento del cronograma</t>
  </si>
  <si>
    <t>Cronograma de actividades</t>
  </si>
  <si>
    <t xml:space="preserve">Manipulación y adulteración de los archivos planos y carencia del sftoware del sistema integrado </t>
  </si>
  <si>
    <t>No. Capacitaciones programadas/ No. De capacitaciones realizadas</t>
  </si>
  <si>
    <t>Registro de asistencia</t>
  </si>
  <si>
    <t>Desconocimiento de la normatividad vigente</t>
  </si>
  <si>
    <t>No. De incosistencias identificadas/ No. De reportes y/o denuncias radicadas</t>
  </si>
  <si>
    <t>Directora de Tesorería- Directora de Rentas</t>
  </si>
  <si>
    <t>Reportes , memorando,</t>
  </si>
  <si>
    <t>Acceso no autorizados y manipulación de terceros a los sistemas de información (base de datos, plataforma y/o programas digitales) del proceso de Gestión de Hacienda Pública</t>
  </si>
  <si>
    <t>No.de alertas de cambios de contraseñas / No de usuarios que realizaron cambio de contraseñas</t>
  </si>
  <si>
    <t xml:space="preserve">Directora de Tesorería- Directora de Rentas- Directora de Presupuesto- Director de  Contabilidad </t>
  </si>
  <si>
    <t>Memorando internos, correos</t>
  </si>
  <si>
    <t>No de Socializaciones  programadas/ socializaciones realizadas</t>
  </si>
  <si>
    <t>De 26/11/2018 a 31/12/2018</t>
  </si>
  <si>
    <t>Jefe Oficina Jurídica</t>
  </si>
  <si>
    <t>Actas de: Consejos Directivos, Comité de Coordinación de Control Interno, Comités Jurídicos de estudio</t>
  </si>
  <si>
    <t>Acción de Contingencia</t>
  </si>
  <si>
    <t>Actas comité jurídico, Memorandos y/o correo electrónico de convocatoria</t>
  </si>
  <si>
    <t>Memorandos</t>
  </si>
  <si>
    <t>1 semana, una vez el riesgo se materialice</t>
  </si>
  <si>
    <t>Jefe Oficina Jurídica, Jefe control disciplinario interno</t>
  </si>
  <si>
    <t>Comunicación iniciando o remitiendo investigación</t>
  </si>
  <si>
    <t xml:space="preserve">Iniciar la investigación disciplinaria, fiscal o remitir a las instancias correspondientes para el proceso penal
</t>
  </si>
  <si>
    <t>Memorandos y correo electrónico</t>
  </si>
  <si>
    <t>Actas de Comité de Conciliación, Memorandos de solicitud a los supervisor (es)</t>
  </si>
  <si>
    <t>Actas de Consejo Directivo, Actas de Comité de Conciliación, Memorandos de solicitud a las dependencias ejecutoras</t>
  </si>
  <si>
    <t>Jefe Oficina Jurídica, Apoderados</t>
  </si>
  <si>
    <t>Memorandos de solicitud a las dependencias ejecutoras</t>
  </si>
  <si>
    <t>no aplica</t>
  </si>
  <si>
    <t>de acuerdo a la necesidad</t>
  </si>
  <si>
    <t>directora de talento humano</t>
  </si>
  <si>
    <t>memorando</t>
  </si>
  <si>
    <t xml:space="preserve">solicitar el traslado de la oficina de control disciplinario a una dependencia debidamente equipada y estructurada que permita desarrollar el proceso disciplinario de acuerdo a la ley. </t>
  </si>
  <si>
    <t xml:space="preserve">control de contingencia </t>
  </si>
  <si>
    <t>Lorena Chinchilla- Asesor</t>
  </si>
  <si>
    <t xml:space="preserve">Solicitar el traslado de la oficina de control disciplinario a un area cerca de de la oficina de talento humano y la secretaria admnistrativa, para evittar el traslado constante de los expedientes. </t>
  </si>
  <si>
    <t>EXTREMO</t>
  </si>
  <si>
    <t>quejas tramitadas</t>
  </si>
  <si>
    <t>solicitar el nombramiento de personal profesional de planta que permitan darle continuidad a los procesos</t>
  </si>
  <si>
    <t>trimestralmente</t>
  </si>
  <si>
    <t xml:space="preserve">solicitar al area de informatica realizar un levantamiento de informacion en aras de implementar un sistema que permita realizar seguimiento del proceso disciplinario y sus etapas. </t>
  </si>
  <si>
    <t xml:space="preserve">de acuerdo a la necesidad </t>
  </si>
  <si>
    <t xml:space="preserve">solicitar mediante memorando el traslado del area de control disciplinario hacia un ugar adecuardo que permita llevar a cabo el proceso discipliniario como lo establee la ley </t>
  </si>
  <si>
    <t>anualmente</t>
  </si>
  <si>
    <t>oficio</t>
  </si>
  <si>
    <t xml:space="preserve">Solicitar personal en comisión con conocimientos y experiencia que aporten al cumplimiento de las actividades propias de la Oficina de Control disciplinario, </t>
  </si>
  <si>
    <t xml:space="preserve">actas de reunion </t>
  </si>
  <si>
    <t>realizar comites para tratar temas de gestion y evaluacion de los procedimientos</t>
  </si>
  <si>
    <t>de acuerdo a la oferta</t>
  </si>
  <si>
    <t>directora de talento humano- asesora y profesionales</t>
  </si>
  <si>
    <t>certificaciones, actas de asistencia</t>
  </si>
  <si>
    <t>participar de capacitaciones que permitan actualizar conociminentos en legislacion disciplinaria</t>
  </si>
  <si>
    <t>correos electronicos, circulares</t>
  </si>
  <si>
    <t xml:space="preserve">pormover y fomentar el compromiso de los lideres de los procesos a traves de campañas o incentivos que fortalezcan los planes de mejoramientos </t>
  </si>
  <si>
    <t>semestralmente</t>
  </si>
  <si>
    <t>Solicitar mediante memorando a la secretaria administrativa la asignacion de personal profesional, para eecutar el impulso de los procesos</t>
  </si>
  <si>
    <t xml:space="preserve">GESTIÓN Y CONTROL DISCIPLINARIO
TRAMITAR  LOS  PROCESOS  DISCIPLINARIOS  DE  LOS  SERVIDORES  PÚBLICOS  ADSCRITOS  A  LA  ALCALDÍA 
MUNICIPAL  DE  IBAGUÉ, 
ANTE  EL 
INCUMPL
IMIENTO  DE
LOS  DEBERES 
Y/O  SE  PRESENTEN  FALTAS  A
LAS 
PROHIBICIONES ESTABLECIDAS EN EL CÓDIGO ÚNICO DISCIPLINARIO Y DEMÁS NORMAS CONCORDANTES
</t>
  </si>
  <si>
    <t>De 8/11/2018 a 31/12/2019</t>
  </si>
  <si>
    <t>Jefe de Oficina</t>
  </si>
  <si>
    <t>Memorando.</t>
  </si>
  <si>
    <t xml:space="preserve"> Jefe de  Oficina</t>
  </si>
  <si>
    <t>Informe semestral emitido por Control Disciplinario.</t>
  </si>
  <si>
    <t>IMPROBABLE</t>
  </si>
  <si>
    <t>Comunicación emitida por el ente de control.</t>
  </si>
  <si>
    <t>D8,9A3  Si no hay justificación para solicitar el cargue extemporáneo, se asume el riesgo aceptando la sanción cuando a ello hubiere lugar.</t>
  </si>
  <si>
    <t>Oficio remitido al ente de control.</t>
  </si>
  <si>
    <t>Memorandos de solicitud a las unidades administrativas y el oficio o log de envío de la información al ente de control.</t>
  </si>
  <si>
    <t>Acta de Comité de Coordinación de Control Interno.</t>
  </si>
  <si>
    <t>RARA VEZ</t>
  </si>
  <si>
    <t>Actas de Comité de Coordinación de Control Interno.</t>
  </si>
  <si>
    <t>Memorando de solicitud de capacitación y certificados de capacitaciones.</t>
  </si>
  <si>
    <t>De 8/11/2018 a 31/12/2018</t>
  </si>
  <si>
    <r>
      <rPr>
        <b/>
        <u/>
        <sz val="10"/>
        <rFont val="Arial Unicode MS"/>
        <family val="2"/>
      </rPr>
      <t>EFICACIA:</t>
    </r>
    <r>
      <rPr>
        <sz val="10"/>
        <rFont val="Arial Unicode MS"/>
        <family val="2"/>
      </rPr>
      <t xml:space="preserve"> Índice de Cumplimiento= (Actividades ejecutadas /Actividades programadas)*100.                                                                                                                                                                                                                                        </t>
    </r>
    <r>
      <rPr>
        <b/>
        <u/>
        <sz val="10"/>
        <rFont val="Arial Unicode MS"/>
        <family val="2"/>
      </rPr>
      <t>EFECTIVIDAD:</t>
    </r>
    <r>
      <rPr>
        <sz val="10"/>
        <rFont val="Arial Unicode MS"/>
        <family val="2"/>
      </rPr>
      <t xml:space="preserve"> Efectividad del Plan de Manejo del Riesgo= ((Número de respuestas a PQRS respondidas inoportunamente en el periodo actual -Número de respuestas a PQRS respondidas inoportunamente en el periodo anterior) / Número de respuestas a PQRS respondidas inoportunamente en el periodo anterior)) * 100</t>
    </r>
  </si>
  <si>
    <r>
      <rPr>
        <b/>
        <sz val="10"/>
        <color theme="1"/>
        <rFont val="Arial Unicode MS"/>
        <family val="2"/>
      </rPr>
      <t>EFICACIA:</t>
    </r>
    <r>
      <rPr>
        <sz val="10"/>
        <color theme="1"/>
        <rFont val="Arial Unicode MS"/>
        <family val="2"/>
      </rPr>
      <t xml:space="preserve"> Índice de Cumplimiento= (Actividades ejecutadas /Actividades programadas)*100.                                                                                                                                                                                                                                        </t>
    </r>
    <r>
      <rPr>
        <b/>
        <sz val="10"/>
        <color theme="1"/>
        <rFont val="Arial Unicode MS"/>
        <family val="2"/>
      </rPr>
      <t>EFECTIVIDAD</t>
    </r>
    <r>
      <rPr>
        <sz val="10"/>
        <color theme="1"/>
        <rFont val="Arial Unicode MS"/>
        <family val="2"/>
      </rPr>
      <t>: Efectividad del Plan de Manejo del Riesgo= Número de días sin cobertura de pólizas que aseguran los bienes del Municipio de la vigencia actual-Número de días sin cobertura de pólizas que aseguran los bienes del Municipio de la vigencia anterior</t>
    </r>
  </si>
  <si>
    <r>
      <rPr>
        <b/>
        <sz val="10"/>
        <color theme="1"/>
        <rFont val="Arial Unicode MS"/>
        <family val="2"/>
      </rPr>
      <t xml:space="preserve">EFICACIA: </t>
    </r>
    <r>
      <rPr>
        <sz val="10"/>
        <color theme="1"/>
        <rFont val="Arial Unicode MS"/>
        <family val="2"/>
      </rPr>
      <t xml:space="preserve">Índice de Cumplimiento= (Actividades ejecutadas /Actividades programadas)*100.                                                                                                                                              </t>
    </r>
    <r>
      <rPr>
        <b/>
        <sz val="10"/>
        <color theme="1"/>
        <rFont val="Arial Unicode MS"/>
        <family val="2"/>
      </rPr>
      <t>EFECTIVIDAD</t>
    </r>
    <r>
      <rPr>
        <sz val="10"/>
        <color theme="1"/>
        <rFont val="Arial Unicode MS"/>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</si>
  <si>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r>
      <rPr>
        <b/>
        <u/>
        <sz val="10"/>
        <color theme="1"/>
        <rFont val="Arial Unicode MS"/>
        <family val="2"/>
      </rPr>
      <t>EFICACIA:</t>
    </r>
    <r>
      <rPr>
        <sz val="10"/>
        <color theme="1"/>
        <rFont val="Arial Unicode MS"/>
        <family val="2"/>
      </rPr>
      <t xml:space="preserve"> Índice de Cumplimiento= (Actividades ejecutadas /Actividades programadas)*100.                                                                                                                                                                                                                                        </t>
    </r>
    <r>
      <rPr>
        <b/>
        <u/>
        <sz val="10"/>
        <color theme="1"/>
        <rFont val="Arial"/>
        <family val="2"/>
      </rPr>
      <t/>
    </r>
  </si>
  <si>
    <r>
      <rPr>
        <b/>
        <sz val="10"/>
        <rFont val="Arial Unicode MS"/>
        <family val="2"/>
      </rPr>
      <t>D1,2,3 O3,5</t>
    </r>
    <r>
      <rPr>
        <sz val="10"/>
        <rFont val="Arial Unicode MS"/>
        <family val="2"/>
      </rPr>
      <t xml:space="preserve"> Incluir dentro de las temáticas a tratar en los Consejos Directivos y Comité de Conciliación,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  </t>
    </r>
    <r>
      <rPr>
        <b/>
        <sz val="10"/>
        <color theme="1"/>
        <rFont val="Arial"/>
        <family val="2"/>
      </rPr>
      <t/>
    </r>
  </si>
  <si>
    <r>
      <rPr>
        <b/>
        <sz val="10"/>
        <rFont val="Arial Unicode MS"/>
        <family val="2"/>
      </rPr>
      <t>EFICACIA:</t>
    </r>
    <r>
      <rPr>
        <sz val="10"/>
        <rFont val="Arial Unicode MS"/>
        <family val="2"/>
      </rPr>
      <t xml:space="preserve"> Índice de cumplimiento actividades= (# de actividades cumplidas / # de actividades programadas) x 100
</t>
    </r>
    <r>
      <rPr>
        <b/>
        <sz val="10"/>
        <rFont val="Arial Unicode MS"/>
        <family val="2"/>
      </rPr>
      <t>EFECTIVIDAD:</t>
    </r>
    <r>
      <rPr>
        <sz val="10"/>
        <rFont val="Arial Unicode MS"/>
        <family val="2"/>
      </rPr>
      <t xml:space="preserve"> Efectividad del plan de manejo de riesgos= ((# de casos de providencias condenatorias no cumplidas presentados periodo actual - # de casos de providencias condenatorias no cumplidas presentados periodo anterior) / # de casos de providencias condenatorias no cumplidas presentados periodo anterior) x 100
</t>
    </r>
  </si>
  <si>
    <r>
      <rPr>
        <b/>
        <sz val="10"/>
        <rFont val="Arial Unicode MS"/>
        <family val="2"/>
      </rPr>
      <t xml:space="preserve">F5,6 A2 </t>
    </r>
    <r>
      <rPr>
        <sz val="10"/>
        <rFont val="Arial Unicode MS"/>
        <family val="2"/>
      </rPr>
      <t xml:space="preserve">Solicitar a los Secretarios de Despacho y Directores de Grupo, la información requerida a las dependencias con suficiente antelación a la fecha de vencimiento </t>
    </r>
  </si>
  <si>
    <r>
      <rPr>
        <b/>
        <sz val="10"/>
        <rFont val="Arial Unicode MS"/>
        <family val="2"/>
      </rPr>
      <t>D1,2,3,5,6  A2</t>
    </r>
    <r>
      <rPr>
        <sz val="10"/>
        <rFont val="Arial Unicode MS"/>
        <family val="2"/>
      </rPr>
      <t xml:space="preserve"> Solicitar en los Consejos Directivos, Comité de Coordinación de Control Interno, Comité Interinstitucional de Gestión y Desempeño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Convocar a mesas técnicas de seguimiento de providencias en contra a la dependencias responsables del cumplimiento </t>
    </r>
  </si>
  <si>
    <r>
      <rPr>
        <b/>
        <sz val="10"/>
        <rFont val="Arial Unicode MS"/>
        <family val="2"/>
      </rPr>
      <t>D1,2,3 O3,5</t>
    </r>
    <r>
      <rPr>
        <sz val="10"/>
        <rFont val="Arial Unicode MS"/>
        <family val="2"/>
      </rPr>
      <t xml:space="preserve"> Incluir dentro de las temáticas a tratar en los Consejos Directivos y Comité de Conciliación,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t>
    </r>
  </si>
  <si>
    <r>
      <rPr>
        <b/>
        <sz val="10"/>
        <rFont val="Arial Unicode MS"/>
        <family val="2"/>
      </rPr>
      <t>EFICACIA:</t>
    </r>
    <r>
      <rPr>
        <sz val="10"/>
        <rFont val="Arial Unicode MS"/>
        <family val="2"/>
      </rPr>
      <t xml:space="preserve"> Índice de cumplimiento actividades= (# de actividades cumplidas / # de actividades programadas) x 100
</t>
    </r>
    <r>
      <rPr>
        <b/>
        <sz val="10"/>
        <rFont val="Arial Unicode MS"/>
        <family val="2"/>
      </rPr>
      <t>EFECTIVIDAD:</t>
    </r>
    <r>
      <rPr>
        <sz val="10"/>
        <rFont val="Arial Unicode MS"/>
        <family val="2"/>
      </rPr>
      <t xml:space="preserve"> Efectividad del plan de manejo de riesgos= ((# de casos de favorecimiento a proponentes presentados periodo actual - # de casos de favorecimiento a proponentes presentados periodo anterior) / # de casos de favorecimiento a proponentes presentados periodo anterior ) x 100
</t>
    </r>
  </si>
  <si>
    <r>
      <rPr>
        <b/>
        <sz val="10"/>
        <rFont val="Arial Unicode MS"/>
        <family val="2"/>
      </rPr>
      <t>F9 O7</t>
    </r>
    <r>
      <rPr>
        <sz val="10"/>
        <rFont val="Arial Unicode MS"/>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r>
      <rPr>
        <b/>
        <sz val="10"/>
        <rFont val="Arial Unicode MS"/>
        <family val="2"/>
      </rPr>
      <t>. F1,12 O1,7</t>
    </r>
    <r>
      <rPr>
        <sz val="10"/>
        <rFont val="Arial Unicode MS"/>
        <family val="2"/>
      </rPr>
      <t xml:space="preserve"> El Comité de Conciliación efectuará a traves de los supervisores seguimientos permanente a la gestión del apoderado externo sobre los procesos que se le hayan asignado</t>
    </r>
  </si>
  <si>
    <r>
      <rPr>
        <b/>
        <sz val="10"/>
        <rFont val="Arial Unicode MS"/>
        <family val="2"/>
      </rPr>
      <t>D4 O6</t>
    </r>
    <r>
      <rPr>
        <sz val="10"/>
        <rFont val="Arial Unicode MS"/>
        <family val="2"/>
      </rPr>
      <t xml:space="preserve"> Elaborar el proyecto de aprendizaje y solicitar la capacitación grupal en las temáticas referentes a oralidad entre otras, para que se incluya en la matriz del Plan Institucional de Capacitación.</t>
    </r>
  </si>
  <si>
    <r>
      <rPr>
        <b/>
        <sz val="10"/>
        <rFont val="Arial Unicode MS"/>
        <family val="2"/>
      </rPr>
      <t xml:space="preserve">EFICACIA: </t>
    </r>
    <r>
      <rPr>
        <sz val="10"/>
        <rFont val="Arial Unicode MS"/>
        <family val="2"/>
      </rPr>
      <t xml:space="preserve">Índice de cumplimiento actividades= (# de actividades cumplidas / # de actividades programadas) x 100
</t>
    </r>
    <r>
      <rPr>
        <b/>
        <sz val="10"/>
        <rFont val="Arial Unicode MS"/>
        <family val="2"/>
      </rPr>
      <t xml:space="preserve">EFECTIVIDAD: </t>
    </r>
    <r>
      <rPr>
        <sz val="10"/>
        <rFont val="Arial Unicode MS"/>
        <family val="2"/>
      </rPr>
      <t xml:space="preserve">Efectividad del plan de manejo de riesgos= (# de informes y/o elementos materiales probatorios no recibidos)
</t>
    </r>
  </si>
  <si>
    <r>
      <rPr>
        <b/>
        <sz val="10"/>
        <rFont val="Arial Unicode MS"/>
        <family val="2"/>
      </rPr>
      <t>F10  A1</t>
    </r>
    <r>
      <rPr>
        <sz val="10"/>
        <rFont val="Arial Unicode MS"/>
        <family val="2"/>
      </rPr>
      <t xml:space="preserve"> Realizar comités jurídicos cada vez que se requiera para un caso concreto</t>
    </r>
  </si>
  <si>
    <r>
      <rPr>
        <b/>
        <sz val="10"/>
        <rFont val="Arial Unicode MS"/>
        <family val="2"/>
      </rPr>
      <t>D3,5,6  A2</t>
    </r>
    <r>
      <rPr>
        <sz val="10"/>
        <rFont val="Arial Unicode MS"/>
        <family val="2"/>
      </rPr>
      <t xml:space="preserve"> Solicitar en los Consejos Directivos,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por la Oficina Jurídica para la prevención del Daño Anitujirídico.                                                                                                                                                      Convocar en forma extraordinaria Comité Jurídico de estudio para analizar y aplicar medidas inmediatas que dentro de la legalidad, permitan la unificación de criteros normativos aplicables a la Administración Municipal.  
</t>
    </r>
  </si>
  <si>
    <r>
      <rPr>
        <b/>
        <u/>
        <sz val="10"/>
        <color theme="1"/>
        <rFont val="Arial Unicode MS"/>
        <family val="2"/>
      </rPr>
      <t>EFICACIA:</t>
    </r>
    <r>
      <rPr>
        <sz val="10"/>
        <color theme="1"/>
        <rFont val="Arial Unicode MS"/>
        <family val="2"/>
      </rPr>
      <t xml:space="preserve"> Índice de Cumplimiento= (Actividades ejecutadas /Actividades programadas)*100.                                                                                                                                                                                                                                        </t>
    </r>
    <r>
      <rPr>
        <b/>
        <u/>
        <sz val="10"/>
        <color theme="1"/>
        <rFont val="Arial Unicode MS"/>
        <family val="2"/>
      </rPr>
      <t>EFECTIVIDAD:</t>
    </r>
    <r>
      <rPr>
        <sz val="10"/>
        <color theme="1"/>
        <rFont val="Arial Unicode MS"/>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</si>
  <si>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r>
      <rPr>
        <b/>
        <u/>
        <sz val="10"/>
        <color theme="1"/>
        <rFont val="Arial Unicode MS"/>
        <family val="2"/>
      </rPr>
      <t>EFICACIA:</t>
    </r>
    <r>
      <rPr>
        <sz val="10"/>
        <color theme="1"/>
        <rFont val="Arial Unicode MS"/>
        <family val="2"/>
      </rPr>
      <t xml:space="preserve"> Índice de Cumplimiento= (Actividades ejecutadas /Actividades programadas)*100.                                                                                                                                                                                                                                        </t>
    </r>
    <r>
      <rPr>
        <b/>
        <u/>
        <sz val="10"/>
        <color theme="1"/>
        <rFont val="Arial Unicode MS"/>
        <family val="2"/>
      </rPr>
      <t xml:space="preserve">EFECTIVIDAD: </t>
    </r>
    <r>
      <rPr>
        <sz val="10"/>
        <color theme="1"/>
        <rFont val="Arial Unicode MS"/>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</si>
  <si>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r>
      <rPr>
        <b/>
        <u/>
        <sz val="10"/>
        <color theme="1"/>
        <rFont val="Arial Unicode MS"/>
        <family val="2"/>
      </rPr>
      <t>EFICACIA:</t>
    </r>
    <r>
      <rPr>
        <sz val="10"/>
        <color theme="1"/>
        <rFont val="Arial Unicode MS"/>
        <family val="2"/>
      </rPr>
      <t xml:space="preserve"> Índice de Cumplimiento= (Actividades ejecutadas /Actividades programadas)*100.                                                                                                                                                                                                                                        </t>
    </r>
    <r>
      <rPr>
        <b/>
        <u/>
        <sz val="10"/>
        <color theme="1"/>
        <rFont val="Arial Unicode MS"/>
        <family val="2"/>
      </rPr>
      <t xml:space="preserve">EFECTIVIDAD: </t>
    </r>
    <r>
      <rPr>
        <sz val="10"/>
        <color theme="1"/>
        <rFont val="Arial Unicode MS"/>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</si>
  <si>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0"/>
        <rFont val="Arial Unicode MS"/>
        <family val="2"/>
      </rPr>
      <t>D6 O7</t>
    </r>
    <r>
      <rPr>
        <sz val="10"/>
        <rFont val="Arial Unicode MS"/>
        <family val="2"/>
      </rPr>
      <t>Sensibilización a los funcionarios en principios,ética y valores Institucionales Aplicación del Código de Integridad y buen Gobierno</t>
    </r>
  </si>
  <si>
    <r>
      <rPr>
        <b/>
        <sz val="10"/>
        <rFont val="Arial Unicode MS"/>
        <family val="2"/>
      </rPr>
      <t>D11 O3</t>
    </r>
    <r>
      <rPr>
        <sz val="10"/>
        <rFont val="Arial Unicode MS"/>
        <family val="2"/>
      </rPr>
      <t>Revisión y seguimiento de alertas y cambios permanentes de clave de acceso a los sistemas informativos aplicación de la Política de seguridad de la información</t>
    </r>
  </si>
  <si>
    <r>
      <rPr>
        <b/>
        <sz val="10"/>
        <rFont val="Arial Unicode MS"/>
        <family val="2"/>
      </rPr>
      <t>D8O2</t>
    </r>
    <r>
      <rPr>
        <sz val="10"/>
        <rFont val="Arial Unicode MS"/>
        <family val="2"/>
      </rPr>
      <t xml:space="preserve">Fortalecimiento de las herramientas de control y manejo a los sistema de información generando reportes  </t>
    </r>
  </si>
  <si>
    <r>
      <rPr>
        <b/>
        <sz val="10"/>
        <rFont val="Arial Unicode MS"/>
        <family val="2"/>
      </rPr>
      <t>D5F8</t>
    </r>
    <r>
      <rPr>
        <sz val="10"/>
        <rFont val="Arial Unicode MS"/>
        <family val="2"/>
      </rPr>
      <t>Capacitación a todos los servidores que hacen parte del proceso de gestión de hacienda pública  en temas de  normatividad vigente</t>
    </r>
  </si>
  <si>
    <r>
      <rPr>
        <b/>
        <sz val="10"/>
        <rFont val="Arial Unicode MS"/>
        <family val="2"/>
      </rPr>
      <t>D6 O7</t>
    </r>
    <r>
      <rPr>
        <sz val="10"/>
        <rFont val="Arial Unicode MS"/>
        <family val="2"/>
      </rPr>
      <t xml:space="preserve">  Mesa de trabajo con el grupo de informática para implementar el desarrollo tecnológico de   Integrar las plataformas del sistema  
</t>
    </r>
  </si>
  <si>
    <r>
      <rPr>
        <b/>
        <sz val="10"/>
        <rFont val="Arial Unicode MS"/>
        <family val="2"/>
      </rPr>
      <t>A3F7</t>
    </r>
    <r>
      <rPr>
        <sz val="10"/>
        <rFont val="Arial Unicode MS"/>
        <family val="2"/>
      </rPr>
      <t xml:space="preserve"> Realizar  la aplicación de procedimientos, Instructivos y guías de gestión de hacienda pública.</t>
    </r>
  </si>
  <si>
    <r>
      <rPr>
        <b/>
        <sz val="10"/>
        <rFont val="Arial Unicode MS"/>
        <family val="2"/>
      </rPr>
      <t xml:space="preserve">D6 O6 </t>
    </r>
    <r>
      <rPr>
        <sz val="10"/>
        <rFont val="Arial Unicode MS"/>
        <family val="2"/>
      </rPr>
      <t>Sensibilización a los funcionarios en principios,ética y valores Institucionales</t>
    </r>
  </si>
  <si>
    <r>
      <rPr>
        <b/>
        <sz val="10"/>
        <rFont val="Arial Unicode MS"/>
        <family val="2"/>
      </rPr>
      <t xml:space="preserve"> D11F6</t>
    </r>
    <r>
      <rPr>
        <sz val="10"/>
        <rFont val="Arial Unicode MS"/>
        <family val="2"/>
      </rPr>
      <t>Desarrollo de software que garantice la integralidad de todos los procesos de Gestión de Hacienda Pública (manejo de cartera y otros procesos)</t>
    </r>
  </si>
  <si>
    <r>
      <rPr>
        <b/>
        <sz val="10"/>
        <rFont val="Arial Unicode MS"/>
        <family val="2"/>
      </rPr>
      <t xml:space="preserve">D9O2 </t>
    </r>
    <r>
      <rPr>
        <sz val="10"/>
        <rFont val="Arial Unicode MS"/>
        <family val="2"/>
      </rPr>
      <t xml:space="preserve">Gestionar capacitación de la normatividad existente a nivel interno y externo sobre confidencialidad de la información.  Y digitalizacion de los expedientes y documentos  relacionados con el proceso de gestión de hacienda </t>
    </r>
  </si>
  <si>
    <r>
      <rPr>
        <b/>
        <sz val="10"/>
        <rFont val="Arial Unicode MS"/>
        <family val="2"/>
      </rPr>
      <t>D4O1</t>
    </r>
    <r>
      <rPr>
        <sz val="10"/>
        <rFont val="Arial Unicode MS"/>
        <family val="2"/>
      </rPr>
      <t>Verificación de acceso restringido a las áreas de correspondencia y archivo</t>
    </r>
  </si>
  <si>
    <t>D8,9O4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</si>
  <si>
    <t>O6A2 Solicitar a la Dirección de Talento Humano capacitaciones en los cambios normativos en los que se establezcan responsabilidades a la Oficina de Control Interno.</t>
  </si>
  <si>
    <t>D10O1 Presentar oportunamente en Comité de Coordinación de Control Interno los informes emitidos por la Oficina de Control Interno.</t>
  </si>
  <si>
    <t>D8,9A2D10 Realizar Comité de Coordinación de Control Interno extraordinario socializando los informes que no hayan sido presentados oportunamente.</t>
  </si>
  <si>
    <t>F6A3 Solicitar la información requerida a la unidades administrativas con suficiente antelación a la fecha de vencimiento y coordinar el reporte a los entes de control un día antes de los términos de vencimiento.</t>
  </si>
  <si>
    <t xml:space="preserve">D8,9A3  Si el riesgo se materializó por caidas o fallas en el aplicativo del ente de control, se toman los pantallazos como evidencia y se solicita al ente de control la apertura del aplicativo para realizar el cargue de la información de manera extemporánea.   </t>
  </si>
  <si>
    <t>D4,11,12O9 Aplicar el Código del Auditor Interno y el Estatuto de Auditoría.</t>
  </si>
  <si>
    <t>D4,11,12 Comunicar a Control Disciplinario el evento del funcionario que cometió la falta.</t>
  </si>
  <si>
    <t>PROCESO: PLANEACIÓN ESTRATÉGICA Y TERRITORIAL
OBJETIVO:PLANEAR, ASESORAR, PROMOVER Y REALIZAR SEGUIMIENTO A LAS POLÍTICAS, PLANES, PROGRAMAS Y
PROYECTOS PARA CUMPLIR CON LOS IDEALES PROPUESTOS POR LA ALTA DIRECCIÓN Y LAS EXPECTATIVAS
DE LA COMUNIDAD.</t>
  </si>
  <si>
    <t xml:space="preserve">PROCESO: GESTION DEL TRANSITO Y LA MOVILIDAD </t>
  </si>
  <si>
    <t>Proporción de indicadores resueltos</t>
  </si>
  <si>
    <t>Secretario de Gobierno y Jefes de grupo</t>
  </si>
  <si>
    <t xml:space="preserve">Indicador de Gestión </t>
  </si>
  <si>
    <t xml:space="preserve">Establecer un indicador para medir la proporción de procesos y PQR a los que se ha dado respuesta, por dependencia, y hacer seguimiento para aunar esfuerzos en los trámites represados, así como  mejorar los tiempos de respuesta a los ciudadanos o entidades solicitantes. </t>
  </si>
  <si>
    <t>Número de Comité Técnico realizado anualmente</t>
  </si>
  <si>
    <t xml:space="preserve">Actas Comité </t>
  </si>
  <si>
    <t xml:space="preserve">Conformar un comité técnico dentro de la Secretaría de Gobierno, con la participación indelegable de los funcionarios-líderes de los grupos de trabajo: Espacio Público, Justicia, Despacho. Y realizar reuniones trimestrales para evaluar los indicadores, tomar decisiones de Planeación, y hacer seguimiento al desempeño de los funcionarios. </t>
  </si>
  <si>
    <t xml:space="preserve">Conformar un comité técnico dentro de la Secretaría de Gobierno, con la participación indelegable de los funcionarios-líderes de los grupos de trabajo: Espacio Público, Justicia, Despacho. Y realizar reuniones trimestrales para evaluar los indicadores, tomar decisiones de Planeación y hacer seguimiento al desempeño de los funcionarios. </t>
  </si>
  <si>
    <t>GESTIÓN DE LA SEGURIDAD JUSTICIA Y CONVIVENCIA CIUDADANA
FORMULAR E IMPLEMENTAR POLÍTICAS, PLANES, PROGRAMAS Y PROYECTOS DE SEGURIDAD, JUSTICIA Y ORDEN PÚBLICO, CONVIVENCIA CIUDADANA Y PAZ;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RESOLUCIÓN PACÍFICA DE CONFLICTOS Y PROTECCIÓN DE LOS DERECHOS HUMANOS EN EL MUNICIPIO.</t>
  </si>
  <si>
    <t xml:space="preserve">GESTION </t>
  </si>
  <si>
    <t>presupuesto Asignado / Ejecucion del presupuesto</t>
  </si>
  <si>
    <t>Director de Recursos Fisicos</t>
  </si>
  <si>
    <t>informe</t>
  </si>
  <si>
    <t>revision de asignacion y ejecucion de presupuesto para el proceso</t>
  </si>
  <si>
    <t xml:space="preserve">Numero de Modulos requeridos para implementar / numero de Modulos desarrollados </t>
  </si>
  <si>
    <t>Revision de avance frente al desarrollo e implementacion de nuevas tecnologias</t>
  </si>
  <si>
    <t>GESTIÓN - IMAGEN O REPUTACIONAL</t>
  </si>
  <si>
    <t>listas de chequeo verificadas</t>
  </si>
  <si>
    <t>Del 01/01/2018
al 31/12/2018</t>
  </si>
  <si>
    <t>Abogados de contratacion</t>
  </si>
  <si>
    <t>Formato de listas de chequeo</t>
  </si>
  <si>
    <t xml:space="preserve">revision de las listas de chequeo por parte de los abogados </t>
  </si>
  <si>
    <t xml:space="preserve">Socializaciones realizadas/Socializaciones programadas </t>
  </si>
  <si>
    <t>Del 01/01/2018
al 31/12/2017</t>
  </si>
  <si>
    <t>Director de Grupo de Contratacion</t>
  </si>
  <si>
    <t>Codigo de integridad</t>
  </si>
  <si>
    <t>Socializacion de Codigo de integridad</t>
  </si>
  <si>
    <t>Manual y Procedimiento de Supervision implementado</t>
  </si>
  <si>
    <t>Del 01/01/2018
al 30/06/2018</t>
  </si>
  <si>
    <t xml:space="preserve">Manual y Procedimiento de Supervision  </t>
  </si>
  <si>
    <t xml:space="preserve">
Manual y Procedimiento de Supervision 
Implementado
</t>
  </si>
  <si>
    <t>N° de registros diligenciados</t>
  </si>
  <si>
    <t>Tecnico Operativo de Archivo</t>
  </si>
  <si>
    <t>Registro</t>
  </si>
  <si>
    <t>Planilla de control de préstamos de las carpetas de los contratos</t>
  </si>
  <si>
    <t>Manual de contratacion implementado</t>
  </si>
  <si>
    <t>Manual de Contratacion</t>
  </si>
  <si>
    <t>Manual de
contratación
Implementado
con parámetros
técnicos y
financieros para
cada tipo de
contratación,
formalizado en
procedimiento.</t>
  </si>
  <si>
    <t>Actas y memorandos realizados</t>
  </si>
  <si>
    <t xml:space="preserve">Actas de reunion, Memorando </t>
  </si>
  <si>
    <t>Planear el talento humano requerido para el desarrollo de la actividades de Contratacion</t>
  </si>
  <si>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</si>
  <si>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GESTION DOCUMENTAL - 
ADMINISTRAR LA DOCUMENTACIÓN FÍSICA DE LA ENTIDAD, EMPLEANDO TECNOLOGÍA E INSTRUMENTOS DE CONTROL PARA GARANTIZAR CONTINUAMENTE EL ACCESO OPORTUNO, DISPONIBILIDAD Y CONSERVACIÓN DE LA TOTALIDAD DE LA INFORMACION.</t>
  </si>
  <si>
    <t xml:space="preserve">GESTIÓN JURÍDICA: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</si>
  <si>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PROCESO: GESTIÓN DE RECURSOS FISICOS E INFRAESTRUCTURA TECNOLOGICA    
                                                                                                                                                                                                                                                                                                                                                                                                                             OBJETIVO: Brindar con oportunidad, eficiencia y eficacia  apoyo logístico a la Administración Central, mediante la adquisición y mantenimiento de los bienes, servicios y recursos tecnologicos con el 100% del presupuesto asignado, contribuyendo a   la gestión de los procesos y al logro de los objetivos institucionales</t>
  </si>
  <si>
    <t>GESTION SOCIAL, COMUNITARIA, ARISTICA Y CULTURAL: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</si>
  <si>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PROCESO: GESTION EDUCATIVA:
 OBTETIVO: GARANTIZAR PERMANENTEMENTE LA PRESTACIÓN INTEGRAL DEL SERVIVIO EDUCATIVO A TODOS LOS NIÑOS, NIÑAS Y ADOLESCENTES DEL MUNICIPIO DE IBAGUÉ, MEDIANTE LA IMPLEMENTACIÓN Y DESARROLLO DE PLANES, PROGRAMAS, PROYECTOS, APROPIACIÓN Y USO DE NUEVAS TECNOLOGÍAS QUE CONTRIBUYAN CON EL MEJORAMIENTO DE INDICES Y ESTÁNDARES DE CALIDAD, COBERTURA, PERMANENCIA Y EFICIENCIA EDUCATIVA.</t>
  </si>
  <si>
    <t>PROCESO: GESTIÓN DE LA SALUD.                                    
OBJETIVO: 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</si>
  <si>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GESTIÓN INTEGRAL DE LA CALIDAD
PROCESO: ADMINISTRAR  EL  SISTEMA  INTEGRADO  DE  GESTIÓN SIGAMI,  A  TRAVÉS  DE  LA  EJECUCIÓN  DE ACCIONES  QUE 
PROPENDAN  POR  EL  MEJORAMIENTO  CONTINUO  DE  LOS  PROCESOS,  FOMENTANDO  LA CULTURA  DE  LA  CALIDAD,  LA GESTIÓN AMBIENTAL Y LA SEGURIDAD Y SALUD EN EL TRANAJO.</t>
  </si>
  <si>
    <t>NUMERO TOTAL DE RIESGOS IDENTIFICADOS</t>
  </si>
  <si>
    <t>MODERADA</t>
  </si>
  <si>
    <t>BAJA</t>
  </si>
  <si>
    <t>PROBABILIDAD DE OCURRENCIA</t>
  </si>
  <si>
    <t>5 
CASI SEGURO</t>
  </si>
  <si>
    <t>4
PROBABLE</t>
  </si>
  <si>
    <t>3
POSIBLE</t>
  </si>
  <si>
    <t>2
IMPROBABLE</t>
  </si>
  <si>
    <t>1
RARA VEZ</t>
  </si>
  <si>
    <t>PROBABILIDAD/IMPACTO</t>
  </si>
  <si>
    <t>1
INSIGNIFICANTE</t>
  </si>
  <si>
    <t>2
MENOR</t>
  </si>
  <si>
    <t>3
MODERADO</t>
  </si>
  <si>
    <t>4
MAYOR</t>
  </si>
  <si>
    <t>5
CATASTROFICA</t>
  </si>
  <si>
    <t>I M P A C T O</t>
  </si>
  <si>
    <t>No. Riesgo</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</si>
  <si>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</si>
  <si>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</si>
  <si>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</si>
  <si>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</si>
  <si>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</si>
  <si>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</si>
  <si>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</si>
  <si>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</si>
  <si>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</si>
  <si>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</si>
  <si>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</si>
  <si>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</si>
  <si>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</si>
  <si>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</si>
  <si>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</si>
  <si>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</si>
  <si>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</si>
  <si>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</si>
  <si>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</si>
  <si>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</si>
  <si>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</si>
  <si>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</si>
  <si>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</si>
  <si>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</si>
  <si>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</si>
  <si>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</si>
  <si>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</si>
  <si>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</si>
  <si>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</si>
  <si>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</si>
  <si>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</si>
  <si>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</si>
  <si>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</si>
  <si>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R5, R32, R33</t>
  </si>
  <si>
    <t>R34</t>
  </si>
  <si>
    <t>R35</t>
  </si>
  <si>
    <t>R36</t>
  </si>
  <si>
    <t>R37</t>
  </si>
  <si>
    <t>R38</t>
  </si>
  <si>
    <t>R39</t>
  </si>
  <si>
    <t>R40</t>
  </si>
  <si>
    <t>R41</t>
  </si>
  <si>
    <t>R3, R9, R18, R19, R20, R21, R26, R41</t>
  </si>
  <si>
    <t>R42</t>
  </si>
  <si>
    <t>R30, R35, R40, R42</t>
  </si>
  <si>
    <t>R43</t>
  </si>
  <si>
    <t>R44</t>
  </si>
  <si>
    <t>R45</t>
  </si>
  <si>
    <t>R46</t>
  </si>
  <si>
    <t>R47</t>
  </si>
  <si>
    <t>R48</t>
  </si>
  <si>
    <t>R49</t>
  </si>
  <si>
    <t>R50</t>
  </si>
  <si>
    <t>R51</t>
  </si>
  <si>
    <t>R1, R2, R11, R12, R13, R27, R50, R51</t>
  </si>
  <si>
    <t>R52</t>
  </si>
  <si>
    <t>R53</t>
  </si>
  <si>
    <t>R10, R29, R52, R53</t>
  </si>
  <si>
    <t>R54</t>
  </si>
  <si>
    <t>R55</t>
  </si>
  <si>
    <t>R56</t>
  </si>
  <si>
    <t>R57</t>
  </si>
  <si>
    <t>R58</t>
  </si>
  <si>
    <t>R57, R58</t>
  </si>
  <si>
    <t>R59</t>
  </si>
  <si>
    <t>R60</t>
  </si>
  <si>
    <t>R61</t>
  </si>
  <si>
    <t>R60, R61</t>
  </si>
  <si>
    <t>R62</t>
  </si>
  <si>
    <t>R14, R23, R25, R36, R62</t>
  </si>
  <si>
    <t>R63</t>
  </si>
  <si>
    <t>R6, R7, R15, R28, R38, R54, R56, R63</t>
  </si>
  <si>
    <t>R64</t>
  </si>
  <si>
    <t>R65</t>
  </si>
  <si>
    <t>R66</t>
  </si>
  <si>
    <t>R16, R31, R43, R44, R45, R46, R47, R48, R49, R55, R59, R65</t>
  </si>
  <si>
    <t>R67</t>
  </si>
  <si>
    <t>R8, R17, R22, R24, R66, R67</t>
  </si>
  <si>
    <t>Riesgo Inherente</t>
  </si>
  <si>
    <t>MAPA DE CALOR RIESGOS INHERENTES
NOVIEMBRE DE 2018</t>
  </si>
  <si>
    <t>MAPA DE CALOR RIESGOS RESIDUALES
NOVIEMBRE DE 2018</t>
  </si>
  <si>
    <t>No. DE RIESGOS INHERENTES</t>
  </si>
  <si>
    <t>TOTAL</t>
  </si>
  <si>
    <t>No. DE RIESGOS RESIDUALES</t>
  </si>
  <si>
    <t xml:space="preserve"> R11, </t>
  </si>
  <si>
    <t xml:space="preserve">R10, </t>
  </si>
  <si>
    <t xml:space="preserve">  R38,  R56, R63</t>
  </si>
  <si>
    <t>R3, R6,  R7,R8, R9, R15,  R17, R18, R19, R20, R21, R26, R28, R41, R54,</t>
  </si>
  <si>
    <t>R1, R2,  R12, R13, R14, R23, R25, R27, R29,  R36,  R50, R51, R52, R53, R60, R61, R62</t>
  </si>
  <si>
    <t>Riesgo Residual después de controles</t>
  </si>
  <si>
    <t>R22, R24, R66, R67</t>
  </si>
  <si>
    <t xml:space="preserve">Calendario en el correo institucional de la Dirección de Relaciones Públicas y Comunicaciones. </t>
  </si>
  <si>
    <t>Agenda diaria socializada en WhatsApp.</t>
  </si>
  <si>
    <t xml:space="preserve">Falta de Software propios. </t>
  </si>
  <si>
    <t>Director Grupo de Relaciones Públicas y Comunicaciones /equipo de trabajo.</t>
  </si>
  <si>
    <t xml:space="preserve">Blog de monitoreo focalizado – Rutinas de trabajo. </t>
  </si>
  <si>
    <t xml:space="preserve">GESTIÓN </t>
  </si>
  <si>
    <t xml:space="preserve">Actas de comité técnico </t>
  </si>
  <si>
    <t xml:space="preserve">Matriz de seguimiento a requerimientos. </t>
  </si>
  <si>
    <t>Director Grupo de Relaciones Públicas y Comunicaciones /equipo de trabajo</t>
  </si>
  <si>
    <t xml:space="preserve">Públicación Comunicados de prensa. </t>
  </si>
  <si>
    <t xml:space="preserve">Acta de comité Técnico de la Dirección de Relaciones Públicas y Comunicaciones/Boletín Punto de encuentro. </t>
  </si>
  <si>
    <t xml:space="preserve">Acta de comité Técnico de la Dirección de Relaciones Públicas y Comunicaciones/ Boletín Punto de encuentro.  </t>
  </si>
  <si>
    <t>R68</t>
  </si>
  <si>
    <t>R69</t>
  </si>
  <si>
    <t>R70</t>
  </si>
  <si>
    <t>R71</t>
  </si>
  <si>
    <t>R72</t>
  </si>
  <si>
    <t>R73</t>
  </si>
  <si>
    <t>R74</t>
  </si>
  <si>
    <r>
      <rPr>
        <b/>
        <sz val="10"/>
        <color theme="1"/>
        <rFont val="Arial Unicode MS"/>
        <family val="2"/>
      </rPr>
      <t xml:space="preserve">D2O6 </t>
    </r>
    <r>
      <rPr>
        <sz val="10"/>
        <color theme="1"/>
        <rFont val="Arial Unicode MS"/>
        <family val="2"/>
      </rPr>
      <t xml:space="preserve">Socializar el Código de Integridad y Buen Gobierno y la clausula N° 13 de los contratos de prestación de servicios adscritos a la Direccion de Comunicaciones </t>
    </r>
  </si>
  <si>
    <r>
      <rPr>
        <b/>
        <sz val="10"/>
        <color theme="1"/>
        <rFont val="Arial Unicode MS"/>
        <family val="2"/>
      </rPr>
      <t>EFICACIA:</t>
    </r>
    <r>
      <rPr>
        <sz val="10"/>
        <color theme="1"/>
        <rFont val="Arial Unicode MS"/>
        <family val="2"/>
      </rPr>
      <t xml:space="preserve"> Índice de cumplimiento = (actividades programadas) </t>
    </r>
  </si>
  <si>
    <r>
      <rPr>
        <b/>
        <sz val="10"/>
        <color theme="1"/>
        <rFont val="Arial Unicode MS"/>
        <family val="2"/>
      </rPr>
      <t xml:space="preserve">D2O3 </t>
    </r>
    <r>
      <rPr>
        <sz val="10"/>
        <color theme="1"/>
        <rFont val="Arial Unicode MS"/>
        <family val="2"/>
      </rPr>
      <t xml:space="preserve">Socializar con los contratistas  la clasula No 13 de los contratos de prestación de servicios. </t>
    </r>
  </si>
  <si>
    <r>
      <rPr>
        <b/>
        <sz val="10"/>
        <color theme="1"/>
        <rFont val="Arial Unicode MS"/>
        <family val="2"/>
      </rPr>
      <t xml:space="preserve">EFICACIA: </t>
    </r>
    <r>
      <rPr>
        <sz val="10"/>
        <color theme="1"/>
        <rFont val="Arial Unicode MS"/>
        <family val="2"/>
      </rPr>
      <t>Índice de cumplimiento = (actividades programadas)</t>
    </r>
  </si>
  <si>
    <r>
      <rPr>
        <b/>
        <sz val="10"/>
        <color theme="1"/>
        <rFont val="Arial Unicode MS"/>
        <family val="2"/>
      </rPr>
      <t xml:space="preserve">D4O3 </t>
    </r>
    <r>
      <rPr>
        <sz val="10"/>
        <color theme="1"/>
        <rFont val="Arial Unicode MS"/>
        <family val="2"/>
      </rPr>
      <t xml:space="preserve">Consolidación y publicación del cronograma de eventos programados por la Administración Municipal /  Revisión y corrección de estilo de los comunicados de prensa. </t>
    </r>
  </si>
  <si>
    <r>
      <rPr>
        <b/>
        <sz val="10"/>
        <color theme="1"/>
        <rFont val="Arial Unicode MS"/>
        <family val="2"/>
      </rPr>
      <t>EFICACIA:</t>
    </r>
    <r>
      <rPr>
        <sz val="10"/>
        <color theme="1"/>
        <rFont val="Arial Unicode MS"/>
        <family val="2"/>
      </rPr>
      <t xml:space="preserve"> Índice de cumplimiento = (actividades programadas)</t>
    </r>
  </si>
  <si>
    <r>
      <rPr>
        <b/>
        <sz val="10"/>
        <color theme="1"/>
        <rFont val="Arial Unicode MS"/>
        <family val="2"/>
      </rPr>
      <t>D4O6</t>
    </r>
    <r>
      <rPr>
        <sz val="10"/>
        <color theme="1"/>
        <rFont val="Arial Unicode MS"/>
        <family val="2"/>
      </rPr>
      <t xml:space="preserve"> Seguimiento y aprobación de contenidos de acuerdo con los formatos y manuales establecidos / Actualización del blog de monitoreo focalizado – Rutinas de trabajo / Actualización del calendario en el correo institucional de la Dirección de Relaciones Públicas y Comunicaciones. </t>
    </r>
  </si>
  <si>
    <r>
      <rPr>
        <b/>
        <sz val="10"/>
        <color theme="1"/>
        <rFont val="Arial Unicode MS"/>
        <family val="2"/>
      </rPr>
      <t xml:space="preserve">GESTIÓN DE LA INFORMACIÓN Y LA COMUNICACIÓN: </t>
    </r>
    <r>
      <rPr>
        <sz val="10"/>
        <color theme="1"/>
        <rFont val="Arial Unicode MS"/>
        <family val="2"/>
      </rPr>
      <t>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r>
  </si>
  <si>
    <t>Versión: 03</t>
  </si>
  <si>
    <t>Fecha: 2018/12/05</t>
  </si>
  <si>
    <t>Pagina: 1 de 1</t>
  </si>
  <si>
    <t>Codigo: FOR-13-PRO-GIC-03</t>
  </si>
  <si>
    <t>Bajo</t>
  </si>
  <si>
    <t xml:space="preserve"> La direcion de Informatica debe   garantizar  la socializacion bimensual     de la oferta de convocatorias  a traves de los puntos Vive Digital ,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t>
  </si>
  <si>
    <t xml:space="preserve"> las evidencias reposan en las redes sociales de los diferentes puntos vivelab y   correo electronico  ( PVD@ibague.gov.co ).</t>
  </si>
  <si>
    <t>Direcion   de nformatica</t>
  </si>
  <si>
    <t xml:space="preserve">EFICACIA: Índice de Cumplimiento= (Actividades ejecutadas /Actividades programadas)*100.                                                                                                                                                                                                                                        </t>
  </si>
  <si>
    <t>La  dirección de Informática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t>
  </si>
  <si>
    <t xml:space="preserve"> La evidencia reposa en el banco de proyecto, plataforma altablero.</t>
  </si>
  <si>
    <t>La Dirección de Informática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t>
  </si>
  <si>
    <t xml:space="preserve"> La evidencia reposa en PISAMI Gestión Documental.</t>
  </si>
  <si>
    <t>La Dirección de informática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t>
  </si>
  <si>
    <t xml:space="preserve"> Las evidencias reposan en el PISAMI </t>
  </si>
  <si>
    <t>La Dirección de informática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</si>
  <si>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 xml:space="preserve">EFICIENCIA: Índice de Cumplimiento= (Presupuesto Asignado/ Plan de compras o necesidades)*100.                                                                                                                                                                                                                                        </t>
  </si>
  <si>
    <t>La Dirección de informática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</si>
  <si>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Direcion   de informatica</t>
  </si>
  <si>
    <t>Convocatoria sin participacion de actores TIC</t>
  </si>
  <si>
    <t>Desistenteres de la comunidad en  convocatorias focalizadas en temas Ciencia tecnologia e innovacion</t>
  </si>
  <si>
    <t xml:space="preserve">Resago    en los avances de  Ciencia , Tecnologia en inovacion </t>
  </si>
  <si>
    <t>Poca gestion   en la estructuracion y   presentacion  de proyectos  de Ciencia Tencologiga e innovacion que impacten la ciudad</t>
  </si>
  <si>
    <t xml:space="preserve">Falta de una politica   rectora que genere  la integracion de la  Academia, Gremios Economicos   y estado   en temas de apropiacion en  Ciencia, Tecnologia en Innovacion </t>
  </si>
  <si>
    <t>Deficiente asignacion de recursos destinados a la ciencia tecnologia e innovacion.</t>
  </si>
  <si>
    <t xml:space="preserve">Indisponibilidad de servicios de de conectividad y formacion virtual </t>
  </si>
  <si>
    <t>Recursos economicos insuficientes para el sostenimiento  sostenimientos PVD y zonas WIFI</t>
  </si>
  <si>
    <t>desactualziacion  plataforma tecnologica PVD  (Tradicionales,  Plus y Vivelab)</t>
  </si>
  <si>
    <t>GESTIÓN DE INNOVACIÓN Y TIC
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</si>
  <si>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R75</t>
  </si>
  <si>
    <t>R76</t>
  </si>
  <si>
    <t>R77</t>
  </si>
  <si>
    <t>R78</t>
  </si>
  <si>
    <t>R79</t>
  </si>
  <si>
    <t>R80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</si>
</sst>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1"/>
      <color theme="1"/>
      <name val="Calibri"/>
      <family val="2"/>
      <scheme val="minor"/>
    </font>
    <font>
      <b/>
      <sz val="10"/>
      <color indexed="8"/>
      <name val="Arial"/>
      <family val="2"/>
    </font>
    <font>
      <sz val="10"/>
      <color theme="1"/>
      <name val="Arial"/>
      <family val="2"/>
    </font>
    <font>
      <sz val="10"/>
      <color theme="1"/>
      <name val="Calibri"/>
      <family val="2"/>
      <scheme val="minor"/>
    </font>
    <font>
      <b/>
      <sz val="10"/>
      <color theme="1"/>
      <name val="Arial"/>
      <family val="2"/>
    </font>
    <font>
      <sz val="9"/>
      <color indexed="81"/>
      <name val="Tahoma"/>
      <family val="2"/>
    </font>
    <font>
      <b/>
      <u/>
      <sz val="10"/>
      <color theme="1"/>
      <name val="Arial"/>
      <family val="2"/>
    </font>
    <font>
      <sz val="10"/>
      <color theme="1"/>
      <name val="Arial Unicode MS"/>
      <family val="2"/>
    </font>
    <font>
      <b/>
      <sz val="10"/>
      <color theme="1"/>
      <name val="Arial Unicode MS"/>
      <family val="2"/>
    </font>
    <font>
      <sz val="10"/>
      <name val="Arial Unicode MS"/>
      <family val="2"/>
    </font>
    <font>
      <b/>
      <u/>
      <sz val="10"/>
      <name val="Arial Unicode MS"/>
      <family val="2"/>
    </font>
    <font>
      <b/>
      <u/>
      <sz val="10"/>
      <color theme="1"/>
      <name val="Arial Unicode MS"/>
      <family val="2"/>
    </font>
    <font>
      <b/>
      <sz val="10"/>
      <name val="Arial Unicode MS"/>
      <family val="2"/>
    </font>
    <font>
      <b/>
      <sz val="10"/>
      <color indexed="8"/>
      <name val="Arial Unicode MS"/>
      <family val="2"/>
    </font>
    <font>
      <sz val="11"/>
      <color theme="1"/>
      <name val="Calibri"/>
      <family val="2"/>
      <scheme val="minor"/>
    </font>
    <font>
      <sz val="11"/>
      <color theme="0"/>
      <name val="Calibri"/>
      <family val="2"/>
      <scheme val="minor"/>
    </font>
    <font>
      <b/>
      <sz val="9"/>
      <color theme="1"/>
      <name val="Calibri"/>
      <family val="2"/>
      <scheme val="minor"/>
    </font>
    <font>
      <b/>
      <sz val="9"/>
      <color rgb="FFFFFFFF"/>
      <name val="Calibri"/>
      <family val="2"/>
      <scheme val="minor"/>
    </font>
    <font>
      <sz val="10"/>
      <color theme="0"/>
      <name val="Arial Unicode MS"/>
      <family val="2"/>
    </font>
    <font>
      <sz val="10"/>
      <color theme="0"/>
      <name val="Arial"/>
      <family val="2"/>
    </font>
    <font>
      <b/>
      <sz val="10"/>
      <name val="Arial"/>
      <family val="2"/>
    </font>
    <font>
      <b/>
      <sz val="16"/>
      <color rgb="FF000000"/>
      <name val="Calibri"/>
      <family val="2"/>
    </font>
    <font>
      <b/>
      <sz val="8"/>
      <name val="Arial"/>
      <family val="2"/>
    </font>
    <font>
      <b/>
      <sz val="9"/>
      <name val="Arial"/>
      <family val="2"/>
    </font>
    <font>
      <b/>
      <sz val="9"/>
      <color rgb="FF000000"/>
      <name val="Calibri"/>
      <family val="2"/>
    </font>
    <font>
      <b/>
      <sz val="8"/>
      <color theme="1"/>
      <name val="Calibri"/>
      <family val="2"/>
      <scheme val="minor"/>
    </font>
    <font>
      <b/>
      <sz val="9"/>
      <color theme="0"/>
      <name val="Arial"/>
      <family val="2"/>
    </font>
  </fonts>
  <fills count="14">
    <fill>
      <patternFill patternType="none"/>
    </fill>
    <fill>
      <patternFill patternType="gray125"/>
    </fill>
    <fill>
      <patternFill patternType="solid">
        <fgColor theme="0"/>
        <bgColor indexed="64"/>
      </patternFill>
    </fill>
    <fill>
      <patternFill patternType="solid">
        <fgColor rgb="FFA50021"/>
        <bgColor indexed="64"/>
      </patternFill>
    </fill>
    <fill>
      <patternFill patternType="solid">
        <fgColor rgb="FFC45911"/>
        <bgColor indexed="64"/>
      </patternFill>
    </fill>
    <fill>
      <patternFill patternType="solid">
        <fgColor rgb="FFFFD966"/>
        <bgColor indexed="64"/>
      </patternFill>
    </fill>
    <fill>
      <patternFill patternType="solid">
        <fgColor rgb="FF53813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C000"/>
        <bgColor indexed="64"/>
      </patternFill>
    </fill>
    <fill>
      <patternFill patternType="solid">
        <fgColor rgb="FFFFCC00"/>
        <bgColor indexed="64"/>
      </patternFill>
    </fill>
    <fill>
      <patternFill patternType="solid">
        <fgColor rgb="FFC00000"/>
        <bgColor indexed="64"/>
      </patternFill>
    </fill>
    <fill>
      <patternFill patternType="solid">
        <fgColor rgb="FF33660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5" fillId="0" borderId="0"/>
  </cellStyleXfs>
  <cellXfs count="139">
    <xf numFmtId="0" fontId="0" fillId="0" borderId="0" xfId="0"/>
    <xf numFmtId="0" fontId="8" fillId="0" borderId="5" xfId="0" applyFont="1" applyFill="1" applyBorder="1" applyAlignment="1">
      <alignment horizontal="center" vertical="center" wrapText="1"/>
    </xf>
    <xf numFmtId="0" fontId="10" fillId="0" borderId="5" xfId="0" applyFont="1" applyBorder="1" applyAlignment="1">
      <alignment horizontal="center" vertical="center" textRotation="90"/>
    </xf>
    <xf numFmtId="0" fontId="8" fillId="0" borderId="5" xfId="0" applyFont="1" applyBorder="1" applyAlignment="1">
      <alignment horizontal="center" vertical="center"/>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8" fillId="0" borderId="5" xfId="0" applyFont="1" applyBorder="1" applyAlignment="1">
      <alignment horizontal="center" vertical="center" wrapText="1" shrinkToFit="1"/>
    </xf>
    <xf numFmtId="0" fontId="8" fillId="2" borderId="5"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5"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8" borderId="0" xfId="0" applyFill="1" applyAlignment="1">
      <alignment horizontal="center" vertical="center"/>
    </xf>
    <xf numFmtId="0" fontId="1" fillId="0" borderId="0" xfId="0" applyFont="1" applyAlignment="1">
      <alignment horizontal="center" vertical="center"/>
    </xf>
    <xf numFmtId="0" fontId="19" fillId="9" borderId="5" xfId="0" applyFont="1" applyFill="1" applyBorder="1" applyAlignment="1">
      <alignment horizontal="center" vertical="center"/>
    </xf>
    <xf numFmtId="0" fontId="19" fillId="0" borderId="5" xfId="0" applyFont="1" applyBorder="1" applyAlignment="1">
      <alignment horizontal="center" vertical="center"/>
    </xf>
    <xf numFmtId="0" fontId="16" fillId="0" borderId="0" xfId="0" applyFont="1" applyAlignment="1">
      <alignment horizontal="center" vertical="center"/>
    </xf>
    <xf numFmtId="0" fontId="21" fillId="8" borderId="5" xfId="0" applyFont="1" applyFill="1" applyBorder="1" applyAlignment="1">
      <alignment horizontal="center" vertical="center" wrapText="1"/>
    </xf>
    <xf numFmtId="0" fontId="19" fillId="12" borderId="5" xfId="0" applyFont="1" applyFill="1" applyBorder="1" applyAlignment="1">
      <alignment horizontal="center" vertical="center"/>
    </xf>
    <xf numFmtId="0" fontId="19" fillId="2" borderId="5"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0" fillId="0" borderId="5" xfId="0" applyBorder="1"/>
    <xf numFmtId="0" fontId="15" fillId="0" borderId="0" xfId="1"/>
    <xf numFmtId="0" fontId="1" fillId="0" borderId="0" xfId="1" applyFont="1"/>
    <xf numFmtId="0" fontId="23" fillId="9" borderId="22" xfId="0" applyFont="1" applyFill="1" applyBorder="1" applyAlignment="1">
      <alignment horizontal="center" vertical="center" wrapText="1"/>
    </xf>
    <xf numFmtId="0" fontId="25" fillId="0" borderId="19" xfId="1" applyFont="1" applyBorder="1" applyAlignment="1">
      <alignment horizontal="center" vertical="center" wrapText="1"/>
    </xf>
    <xf numFmtId="0" fontId="24" fillId="9" borderId="22" xfId="0" applyFont="1" applyFill="1" applyBorder="1" applyAlignment="1">
      <alignment horizontal="center" vertical="center" wrapText="1"/>
    </xf>
    <xf numFmtId="0" fontId="25" fillId="0" borderId="19" xfId="1" applyFont="1" applyBorder="1" applyAlignment="1">
      <alignment vertical="center" wrapText="1"/>
    </xf>
    <xf numFmtId="0" fontId="25" fillId="0" borderId="20" xfId="1" applyFont="1" applyBorder="1" applyAlignment="1">
      <alignment horizontal="center" vertical="center" wrapText="1"/>
    </xf>
    <xf numFmtId="0" fontId="24" fillId="10" borderId="18" xfId="0"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24" fillId="13" borderId="18"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7" fillId="12" borderId="22" xfId="0" applyFont="1" applyFill="1" applyBorder="1" applyAlignment="1">
      <alignment horizontal="center" vertical="center" wrapText="1"/>
    </xf>
    <xf numFmtId="0" fontId="16" fillId="2" borderId="0" xfId="0" applyFont="1" applyFill="1" applyAlignment="1">
      <alignment horizontal="center" vertical="center"/>
    </xf>
    <xf numFmtId="0" fontId="20" fillId="2" borderId="0" xfId="0" applyFont="1" applyFill="1" applyBorder="1" applyAlignment="1">
      <alignment horizontal="center" vertical="center"/>
    </xf>
    <xf numFmtId="0" fontId="20"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5" fillId="8" borderId="4" xfId="0" applyFont="1" applyFill="1" applyBorder="1" applyAlignment="1">
      <alignment horizontal="center" vertical="center"/>
    </xf>
    <xf numFmtId="0" fontId="0" fillId="0" borderId="5" xfId="0"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14" xfId="0" applyFont="1" applyBorder="1" applyAlignment="1">
      <alignment horizontal="left" vertical="center" wrapText="1"/>
    </xf>
    <xf numFmtId="0" fontId="8" fillId="0" borderId="12"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19" fillId="13" borderId="5"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8" fillId="9" borderId="5" xfId="0" applyFont="1" applyFill="1" applyBorder="1" applyAlignment="1">
      <alignment horizontal="center" vertical="center"/>
    </xf>
    <xf numFmtId="0" fontId="8" fillId="9" borderId="5" xfId="0" applyFont="1" applyFill="1" applyBorder="1" applyAlignment="1">
      <alignment horizontal="center" vertical="center" wrapText="1"/>
    </xf>
    <xf numFmtId="0" fontId="8" fillId="12" borderId="5"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Fill="1" applyBorder="1" applyAlignment="1">
      <alignment horizontal="center" vertical="center"/>
    </xf>
    <xf numFmtId="0" fontId="19" fillId="11" borderId="5" xfId="0" applyFont="1" applyFill="1" applyBorder="1" applyAlignment="1">
      <alignment horizontal="center" vertical="center"/>
    </xf>
    <xf numFmtId="0" fontId="19" fillId="9" borderId="5" xfId="0" applyFont="1" applyFill="1" applyBorder="1" applyAlignment="1">
      <alignment horizontal="center" vertical="center"/>
    </xf>
    <xf numFmtId="0" fontId="19" fillId="12" borderId="14" xfId="0" applyFont="1" applyFill="1" applyBorder="1" applyAlignment="1">
      <alignment horizontal="center" vertical="center"/>
    </xf>
    <xf numFmtId="0" fontId="19" fillId="12" borderId="13" xfId="0" applyFont="1" applyFill="1" applyBorder="1" applyAlignment="1">
      <alignment horizontal="center" vertical="center"/>
    </xf>
    <xf numFmtId="0" fontId="19" fillId="12" borderId="12" xfId="0" applyFont="1" applyFill="1" applyBorder="1" applyAlignment="1">
      <alignment horizontal="center" vertical="center"/>
    </xf>
    <xf numFmtId="0" fontId="19" fillId="12" borderId="5" xfId="0" applyFont="1" applyFill="1" applyBorder="1" applyAlignment="1">
      <alignment horizontal="center" vertical="center"/>
    </xf>
    <xf numFmtId="0" fontId="19" fillId="9" borderId="5" xfId="0" applyFont="1" applyFill="1" applyBorder="1" applyAlignment="1">
      <alignment horizontal="center" vertical="center" wrapText="1"/>
    </xf>
    <xf numFmtId="0" fontId="19" fillId="12" borderId="5"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5" xfId="0" applyFont="1" applyBorder="1" applyAlignment="1">
      <alignment horizontal="center" vertical="center" wrapText="1" shrinkToFit="1"/>
    </xf>
    <xf numFmtId="0" fontId="14"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22" fillId="0" borderId="16"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8" xfId="1" applyFont="1" applyBorder="1" applyAlignment="1">
      <alignment horizontal="center" vertical="center" wrapText="1"/>
    </xf>
    <xf numFmtId="0" fontId="26" fillId="0" borderId="21" xfId="1" applyFont="1" applyBorder="1" applyAlignment="1">
      <alignment vertical="center" textRotation="255" wrapText="1"/>
    </xf>
    <xf numFmtId="0" fontId="26" fillId="0" borderId="21" xfId="1" applyFont="1" applyBorder="1" applyAlignment="1">
      <alignment vertical="center" wrapText="1"/>
    </xf>
    <xf numFmtId="0" fontId="17" fillId="7" borderId="5" xfId="0" applyFont="1" applyFill="1" applyBorder="1" applyAlignment="1">
      <alignment horizontal="center" vertical="center" wrapText="1"/>
    </xf>
    <xf numFmtId="0" fontId="3" fillId="0" borderId="5" xfId="0" applyFont="1" applyBorder="1" applyAlignment="1">
      <alignment vertical="center"/>
    </xf>
    <xf numFmtId="0" fontId="3" fillId="0" borderId="5" xfId="0" applyFont="1" applyBorder="1" applyAlignment="1">
      <alignment wrapText="1"/>
    </xf>
    <xf numFmtId="0" fontId="3" fillId="0" borderId="6" xfId="0" applyFont="1" applyBorder="1" applyAlignment="1">
      <alignment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1" fillId="0" borderId="26" xfId="0" applyFont="1" applyBorder="1" applyAlignment="1">
      <alignment vertical="center" wrapText="1"/>
    </xf>
    <xf numFmtId="0" fontId="0" fillId="0" borderId="27" xfId="0" applyBorder="1" applyAlignment="1">
      <alignment horizontal="center" vertical="center" wrapText="1"/>
    </xf>
    <xf numFmtId="0" fontId="0" fillId="0" borderId="27" xfId="0" applyBorder="1" applyAlignment="1">
      <alignment horizontal="center" vertical="center"/>
    </xf>
    <xf numFmtId="0" fontId="3" fillId="0" borderId="27" xfId="0" applyFont="1" applyBorder="1" applyAlignment="1">
      <alignment horizontal="center" vertical="center"/>
    </xf>
    <xf numFmtId="0" fontId="19" fillId="11" borderId="27" xfId="0" applyFont="1" applyFill="1" applyBorder="1" applyAlignment="1">
      <alignment horizontal="center" vertical="center"/>
    </xf>
    <xf numFmtId="0" fontId="3" fillId="0" borderId="27" xfId="0" applyFont="1" applyBorder="1" applyAlignment="1">
      <alignment horizontal="center" wrapText="1"/>
    </xf>
    <xf numFmtId="0" fontId="3" fillId="0" borderId="28" xfId="0" applyFont="1" applyBorder="1" applyAlignment="1">
      <alignment horizontal="center" wrapText="1"/>
    </xf>
  </cellXfs>
  <cellStyles count="2">
    <cellStyle name="Normal" xfId="0" builtinId="0"/>
    <cellStyle name="Normal 3 3" xfId="1"/>
  </cellStyles>
  <dxfs count="0"/>
  <tableStyles count="0" defaultTableStyle="TableStyleMedium2" defaultPivotStyle="PivotStyleLight16"/>
  <colors>
    <mruColors>
      <color rgb="FFFFCC00"/>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Tipo</a:t>
            </a:r>
            <a:r>
              <a:rPr lang="es-CO" b="1" baseline="0">
                <a:solidFill>
                  <a:sysClr val="windowText" lastClr="000000"/>
                </a:solidFill>
              </a:rPr>
              <a:t> de riesgos identificados</a:t>
            </a:r>
            <a:endParaRPr lang="es-CO" b="1">
              <a:solidFill>
                <a:sysClr val="windowText" lastClr="000000"/>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620-415E-AF7A-B34FF8AF584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620-415E-AF7A-B34FF8AF584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Gráficos!$A$2:$B$2</c:f>
              <c:strCache>
                <c:ptCount val="2"/>
                <c:pt idx="0">
                  <c:v>GESTIÓN</c:v>
                </c:pt>
                <c:pt idx="1">
                  <c:v>CORRUPCIÓN</c:v>
                </c:pt>
              </c:strCache>
            </c:strRef>
          </c:cat>
          <c:val>
            <c:numRef>
              <c:f>Gráficos!$A$3:$B$3</c:f>
              <c:numCache>
                <c:formatCode>General</c:formatCode>
                <c:ptCount val="2"/>
                <c:pt idx="0">
                  <c:v>41</c:v>
                </c:pt>
                <c:pt idx="1">
                  <c:v>26</c:v>
                </c:pt>
              </c:numCache>
            </c:numRef>
          </c:val>
          <c:extLst>
            <c:ext xmlns:c16="http://schemas.microsoft.com/office/drawing/2014/chart" uri="{C3380CC4-5D6E-409C-BE32-E72D297353CC}">
              <c16:uniqueId val="{00000004-0620-415E-AF7A-B34FF8AF584C}"/>
            </c:ext>
          </c:extLst>
        </c:ser>
        <c:dLbls>
          <c:showLegendKey val="0"/>
          <c:showVal val="0"/>
          <c:showCatName val="1"/>
          <c:showSerName val="0"/>
          <c:showPercent val="1"/>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0" baseline="0">
                <a:solidFill>
                  <a:sysClr val="windowText" lastClr="000000"/>
                </a:solidFill>
                <a:latin typeface="+mn-lt"/>
                <a:ea typeface="+mn-ea"/>
                <a:cs typeface="+mn-cs"/>
              </a:defRPr>
            </a:pPr>
            <a:r>
              <a:rPr lang="es-CO" sz="1600" b="1" u="none">
                <a:solidFill>
                  <a:sysClr val="windowText" lastClr="000000"/>
                </a:solidFill>
              </a:rPr>
              <a:t>Distribución </a:t>
            </a:r>
            <a:r>
              <a:rPr lang="es-CO" sz="1600" b="1" i="0" u="none" baseline="0">
                <a:effectLst/>
              </a:rPr>
              <a:t>según Nivel de Riesgo</a:t>
            </a:r>
            <a:endParaRPr lang="es-CO" sz="1600" u="none">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0" baseline="0">
                <a:solidFill>
                  <a:sysClr val="windowText" lastClr="000000"/>
                </a:solidFill>
                <a:latin typeface="+mn-lt"/>
                <a:ea typeface="+mn-ea"/>
                <a:cs typeface="+mn-cs"/>
              </a:defRPr>
            </a:pPr>
            <a:r>
              <a:rPr lang="es-CO" sz="1600" b="1" u="none">
                <a:solidFill>
                  <a:sysClr val="windowText" lastClr="000000"/>
                </a:solidFill>
              </a:rPr>
              <a:t> Riesgos INHERENTES</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37028324584426947"/>
          <c:w val="0.81388888888888888"/>
          <c:h val="0.59822980460775732"/>
        </c:manualLayout>
      </c:layout>
      <c:pie3DChart>
        <c:varyColors val="1"/>
        <c:ser>
          <c:idx val="0"/>
          <c:order val="0"/>
          <c:dPt>
            <c:idx val="0"/>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A91-48D8-BD1A-50E46F743C07}"/>
              </c:ext>
            </c:extLst>
          </c:dPt>
          <c:dPt>
            <c:idx val="1"/>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AA91-48D8-BD1A-50E46F743C07}"/>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A91-48D8-BD1A-50E46F743C07}"/>
              </c:ext>
            </c:extLst>
          </c:dPt>
          <c:dPt>
            <c:idx val="3"/>
            <c:bubble3D val="0"/>
            <c:spPr>
              <a:solidFill>
                <a:srgbClr val="3366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A91-48D8-BD1A-50E46F743C07}"/>
              </c:ext>
            </c:extLst>
          </c:dPt>
          <c:dLbls>
            <c:dLbl>
              <c:idx val="0"/>
              <c:layout>
                <c:manualLayout>
                  <c:x val="5.833333333333323E-2"/>
                  <c:y val="2.31481481481481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91-48D8-BD1A-50E46F743C07}"/>
                </c:ext>
              </c:extLst>
            </c:dLbl>
            <c:dLbl>
              <c:idx val="1"/>
              <c:layout>
                <c:manualLayout>
                  <c:x val="-8.2974130807368138E-2"/>
                  <c:y val="-0.1412600564768717"/>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25701"/>
                        <a:gd name="adj2" fmla="val -4791"/>
                      </a:avLst>
                    </a:prstGeom>
                  </c15:spPr>
                  <c15:layout>
                    <c:manualLayout>
                      <c:w val="9.95282152230971E-2"/>
                      <c:h val="0.17228638086905801"/>
                    </c:manualLayout>
                  </c15:layout>
                </c:ext>
                <c:ext xmlns:c16="http://schemas.microsoft.com/office/drawing/2014/chart" uri="{C3380CC4-5D6E-409C-BE32-E72D297353CC}">
                  <c16:uniqueId val="{00000003-AA91-48D8-BD1A-50E46F743C07}"/>
                </c:ext>
              </c:extLst>
            </c:dLbl>
            <c:dLbl>
              <c:idx val="2"/>
              <c:layout>
                <c:manualLayout>
                  <c:x val="-6.6666666666666693E-2"/>
                  <c:y val="1.38888888888888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91-48D8-BD1A-50E46F743C07}"/>
                </c:ext>
              </c:extLst>
            </c:dLbl>
            <c:dLbl>
              <c:idx val="3"/>
              <c:layout>
                <c:manualLayout>
                  <c:x val="0"/>
                  <c:y val="-2.77777777777777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91-48D8-BD1A-50E46F743C0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Gráficos!$C$2:$F$2</c:f>
              <c:strCache>
                <c:ptCount val="4"/>
                <c:pt idx="0">
                  <c:v>EXTREMA</c:v>
                </c:pt>
                <c:pt idx="1">
                  <c:v>ALTA</c:v>
                </c:pt>
                <c:pt idx="2">
                  <c:v>MODERADA</c:v>
                </c:pt>
                <c:pt idx="3">
                  <c:v>BAJA</c:v>
                </c:pt>
              </c:strCache>
            </c:strRef>
          </c:cat>
          <c:val>
            <c:numRef>
              <c:f>Gráficos!$C$3:$F$3</c:f>
              <c:numCache>
                <c:formatCode>General</c:formatCode>
                <c:ptCount val="4"/>
                <c:pt idx="0">
                  <c:v>29</c:v>
                </c:pt>
                <c:pt idx="1">
                  <c:v>31</c:v>
                </c:pt>
                <c:pt idx="2">
                  <c:v>6</c:v>
                </c:pt>
                <c:pt idx="3">
                  <c:v>1</c:v>
                </c:pt>
              </c:numCache>
            </c:numRef>
          </c:val>
          <c:extLst>
            <c:ext xmlns:c16="http://schemas.microsoft.com/office/drawing/2014/chart" uri="{C3380CC4-5D6E-409C-BE32-E72D297353CC}">
              <c16:uniqueId val="{00000008-AA91-48D8-BD1A-50E46F743C07}"/>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Distribución según Nivel de Riesgo</a:t>
            </a:r>
          </a:p>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Riesgos RESIDUALES</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37028324584426947"/>
          <c:w val="0.81388888888888888"/>
          <c:h val="0.59822980460775732"/>
        </c:manualLayout>
      </c:layout>
      <c:pie3DChart>
        <c:varyColors val="1"/>
        <c:ser>
          <c:idx val="0"/>
          <c:order val="0"/>
          <c:dPt>
            <c:idx val="0"/>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705-48E3-9494-82BD50E8BAF0}"/>
              </c:ext>
            </c:extLst>
          </c:dPt>
          <c:dPt>
            <c:idx val="1"/>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D705-48E3-9494-82BD50E8BAF0}"/>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705-48E3-9494-82BD50E8BAF0}"/>
              </c:ext>
            </c:extLst>
          </c:dPt>
          <c:dPt>
            <c:idx val="3"/>
            <c:bubble3D val="0"/>
            <c:spPr>
              <a:solidFill>
                <a:srgbClr val="3366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D705-48E3-9494-82BD50E8BAF0}"/>
              </c:ext>
            </c:extLst>
          </c:dPt>
          <c:dLbls>
            <c:dLbl>
              <c:idx val="0"/>
              <c:layout>
                <c:manualLayout>
                  <c:x val="5.833333333333323E-2"/>
                  <c:y val="2.31481481481481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705-48E3-9494-82BD50E8BAF0}"/>
                </c:ext>
              </c:extLst>
            </c:dLbl>
            <c:dLbl>
              <c:idx val="1"/>
              <c:layout>
                <c:manualLayout>
                  <c:x val="-0.2875688893573774"/>
                  <c:y val="-0.14126004099424491"/>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225701"/>
                        <a:gd name="adj2" fmla="val -4791"/>
                      </a:avLst>
                    </a:prstGeom>
                  </c15:spPr>
                  <c15:layout>
                    <c:manualLayout>
                      <c:w val="9.95282152230971E-2"/>
                      <c:h val="0.17228638086905801"/>
                    </c:manualLayout>
                  </c15:layout>
                </c:ext>
                <c:ext xmlns:c16="http://schemas.microsoft.com/office/drawing/2014/chart" uri="{C3380CC4-5D6E-409C-BE32-E72D297353CC}">
                  <c16:uniqueId val="{00000003-D705-48E3-9494-82BD50E8BAF0}"/>
                </c:ext>
              </c:extLst>
            </c:dLbl>
            <c:dLbl>
              <c:idx val="2"/>
              <c:layout>
                <c:manualLayout>
                  <c:x val="-6.6666666666666693E-2"/>
                  <c:y val="1.38888888888888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705-48E3-9494-82BD50E8BAF0}"/>
                </c:ext>
              </c:extLst>
            </c:dLbl>
            <c:dLbl>
              <c:idx val="3"/>
              <c:layout>
                <c:manualLayout>
                  <c:x val="0"/>
                  <c:y val="-2.77777777777777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705-48E3-9494-82BD50E8BAF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Gráficos!$C$5:$F$5</c:f>
              <c:strCache>
                <c:ptCount val="4"/>
                <c:pt idx="0">
                  <c:v>EXTREMA</c:v>
                </c:pt>
                <c:pt idx="1">
                  <c:v>ALTA</c:v>
                </c:pt>
                <c:pt idx="2">
                  <c:v>MODERADA</c:v>
                </c:pt>
                <c:pt idx="3">
                  <c:v>BAJA</c:v>
                </c:pt>
              </c:strCache>
            </c:strRef>
          </c:cat>
          <c:val>
            <c:numRef>
              <c:f>Gráficos!$C$6:$F$6</c:f>
              <c:numCache>
                <c:formatCode>General</c:formatCode>
                <c:ptCount val="4"/>
                <c:pt idx="0">
                  <c:v>10</c:v>
                </c:pt>
                <c:pt idx="1">
                  <c:v>50</c:v>
                </c:pt>
                <c:pt idx="2">
                  <c:v>6</c:v>
                </c:pt>
                <c:pt idx="3">
                  <c:v>1</c:v>
                </c:pt>
              </c:numCache>
            </c:numRef>
          </c:val>
          <c:extLst>
            <c:ext xmlns:c16="http://schemas.microsoft.com/office/drawing/2014/chart" uri="{C3380CC4-5D6E-409C-BE32-E72D297353CC}">
              <c16:uniqueId val="{00000008-D705-48E3-9494-82BD50E8BAF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253999</xdr:colOff>
      <xdr:row>0</xdr:row>
      <xdr:rowOff>41586</xdr:rowOff>
    </xdr:from>
    <xdr:to>
      <xdr:col>14</xdr:col>
      <xdr:colOff>765109</xdr:colOff>
      <xdr:row>3</xdr:row>
      <xdr:rowOff>127311</xdr:rowOff>
    </xdr:to>
    <xdr:pic>
      <xdr:nvPicPr>
        <xdr:cNvPr id="2"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80339" y="41586"/>
          <a:ext cx="511110" cy="634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276225</xdr:colOff>
          <xdr:row>0</xdr:row>
          <xdr:rowOff>0</xdr:rowOff>
        </xdr:from>
        <xdr:to>
          <xdr:col>0</xdr:col>
          <xdr:colOff>1704975</xdr:colOff>
          <xdr:row>3</xdr:row>
          <xdr:rowOff>133350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5449</xdr:colOff>
      <xdr:row>8</xdr:row>
      <xdr:rowOff>6</xdr:rowOff>
    </xdr:from>
    <xdr:to>
      <xdr:col>6</xdr:col>
      <xdr:colOff>48992</xdr:colOff>
      <xdr:row>22</xdr:row>
      <xdr:rowOff>152406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376162</xdr:colOff>
      <xdr:row>7</xdr:row>
      <xdr:rowOff>163286</xdr:rowOff>
    </xdr:from>
    <xdr:to>
      <xdr:col>12</xdr:col>
      <xdr:colOff>245533</xdr:colOff>
      <xdr:row>22</xdr:row>
      <xdr:rowOff>67134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99060</xdr:colOff>
      <xdr:row>24</xdr:row>
      <xdr:rowOff>15240</xdr:rowOff>
    </xdr:from>
    <xdr:to>
      <xdr:col>0</xdr:col>
      <xdr:colOff>114300</xdr:colOff>
      <xdr:row>29</xdr:row>
      <xdr:rowOff>678180</xdr:rowOff>
    </xdr:to>
    <xdr:cxnSp macro="">
      <xdr:nvCxnSpPr>
        <xdr:cNvPr id="4" name="Conector recto de flecha 3"/>
        <xdr:cNvCxnSpPr/>
      </xdr:nvCxnSpPr>
      <xdr:spPr>
        <a:xfrm flipH="1" flipV="1">
          <a:off x="99060" y="287383"/>
          <a:ext cx="15240" cy="51532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32</xdr:row>
      <xdr:rowOff>45720</xdr:rowOff>
    </xdr:from>
    <xdr:to>
      <xdr:col>6</xdr:col>
      <xdr:colOff>533400</xdr:colOff>
      <xdr:row>32</xdr:row>
      <xdr:rowOff>66675</xdr:rowOff>
    </xdr:to>
    <xdr:cxnSp macro="">
      <xdr:nvCxnSpPr>
        <xdr:cNvPr id="5" name="Conector recto de flecha 8"/>
        <xdr:cNvCxnSpPr/>
      </xdr:nvCxnSpPr>
      <xdr:spPr>
        <a:xfrm>
          <a:off x="1015093" y="6446520"/>
          <a:ext cx="6191250" cy="20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99060</xdr:colOff>
      <xdr:row>24</xdr:row>
      <xdr:rowOff>15240</xdr:rowOff>
    </xdr:from>
    <xdr:to>
      <xdr:col>8</xdr:col>
      <xdr:colOff>114300</xdr:colOff>
      <xdr:row>29</xdr:row>
      <xdr:rowOff>678180</xdr:rowOff>
    </xdr:to>
    <xdr:cxnSp macro="">
      <xdr:nvCxnSpPr>
        <xdr:cNvPr id="7" name="Conector recto de flecha 6"/>
        <xdr:cNvCxnSpPr/>
      </xdr:nvCxnSpPr>
      <xdr:spPr>
        <a:xfrm flipH="1" flipV="1">
          <a:off x="99060" y="4073192"/>
          <a:ext cx="15240" cy="29307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32</xdr:row>
      <xdr:rowOff>45720</xdr:rowOff>
    </xdr:from>
    <xdr:to>
      <xdr:col>14</xdr:col>
      <xdr:colOff>533400</xdr:colOff>
      <xdr:row>32</xdr:row>
      <xdr:rowOff>66675</xdr:rowOff>
    </xdr:to>
    <xdr:cxnSp macro="">
      <xdr:nvCxnSpPr>
        <xdr:cNvPr id="8" name="Conector recto de flecha 8"/>
        <xdr:cNvCxnSpPr/>
      </xdr:nvCxnSpPr>
      <xdr:spPr>
        <a:xfrm>
          <a:off x="905027" y="7708053"/>
          <a:ext cx="4768850" cy="20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99060</xdr:colOff>
      <xdr:row>34</xdr:row>
      <xdr:rowOff>15240</xdr:rowOff>
    </xdr:from>
    <xdr:to>
      <xdr:col>0</xdr:col>
      <xdr:colOff>114300</xdr:colOff>
      <xdr:row>39</xdr:row>
      <xdr:rowOff>678180</xdr:rowOff>
    </xdr:to>
    <xdr:cxnSp macro="">
      <xdr:nvCxnSpPr>
        <xdr:cNvPr id="9" name="Conector recto de flecha 8"/>
        <xdr:cNvCxnSpPr/>
      </xdr:nvCxnSpPr>
      <xdr:spPr>
        <a:xfrm flipH="1" flipV="1">
          <a:off x="99060" y="4073192"/>
          <a:ext cx="15240" cy="353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42</xdr:row>
      <xdr:rowOff>45720</xdr:rowOff>
    </xdr:from>
    <xdr:to>
      <xdr:col>6</xdr:col>
      <xdr:colOff>533400</xdr:colOff>
      <xdr:row>42</xdr:row>
      <xdr:rowOff>66675</xdr:rowOff>
    </xdr:to>
    <xdr:cxnSp macro="">
      <xdr:nvCxnSpPr>
        <xdr:cNvPr id="10" name="Conector recto de flecha 8"/>
        <xdr:cNvCxnSpPr/>
      </xdr:nvCxnSpPr>
      <xdr:spPr>
        <a:xfrm>
          <a:off x="905027" y="8312816"/>
          <a:ext cx="4768850" cy="20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99060</xdr:colOff>
      <xdr:row>34</xdr:row>
      <xdr:rowOff>15240</xdr:rowOff>
    </xdr:from>
    <xdr:to>
      <xdr:col>8</xdr:col>
      <xdr:colOff>114300</xdr:colOff>
      <xdr:row>39</xdr:row>
      <xdr:rowOff>678180</xdr:rowOff>
    </xdr:to>
    <xdr:cxnSp macro="">
      <xdr:nvCxnSpPr>
        <xdr:cNvPr id="11" name="Conector recto de flecha 10"/>
        <xdr:cNvCxnSpPr/>
      </xdr:nvCxnSpPr>
      <xdr:spPr>
        <a:xfrm flipH="1" flipV="1">
          <a:off x="6914727" y="4073192"/>
          <a:ext cx="15240" cy="353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42</xdr:row>
      <xdr:rowOff>45720</xdr:rowOff>
    </xdr:from>
    <xdr:to>
      <xdr:col>14</xdr:col>
      <xdr:colOff>533400</xdr:colOff>
      <xdr:row>42</xdr:row>
      <xdr:rowOff>66675</xdr:rowOff>
    </xdr:to>
    <xdr:cxnSp macro="">
      <xdr:nvCxnSpPr>
        <xdr:cNvPr id="12" name="Conector recto de flecha 8"/>
        <xdr:cNvCxnSpPr/>
      </xdr:nvCxnSpPr>
      <xdr:spPr>
        <a:xfrm>
          <a:off x="7811407" y="8312816"/>
          <a:ext cx="4254803" cy="20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8</xdr:row>
      <xdr:rowOff>0</xdr:rowOff>
    </xdr:from>
    <xdr:to>
      <xdr:col>18</xdr:col>
      <xdr:colOff>709990</xdr:colOff>
      <xdr:row>22</xdr:row>
      <xdr:rowOff>91324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am/Downloads/Copia%20de%20mapa%20de%20riesgos%20Planeacion%20Estrategica%20y%20territori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P~1/AppData/Local/Temp/Mapa%20Riesgos_PGSAC_Vigencia%20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P~1/AppData/Local/Temp/HERRAMIENTA%20OK-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P~1/AppData/Local/Temp/Mapa%20de%20Riesgos%20-%20R.F.%20e%20I.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P~1/AppData/Local/Temp/MAPA%20DE%20RIESGOS%20%20TALENTO%20HUMANO%20%2024%20NOV%20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20gestion%20juridica%20CORREGIDO%20NOV%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_2018%20control%20disciplinari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P~1/AppData/Local/Temp/MAPA%20DE%20RIESGOS%20OCI%20-%2007%20NOV%20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20Proceso%20Gestion%20Contractu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20Gestion%20de%20Calidad.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ria%20Paula/Downloads/Copia%20de%20Mapa%20de%20Riesgos%20Direcci&#243;n%20de%20Relaciones%20P&#250;blicas%20y%20Comunicacione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P~1/AppData/Local/Temp/desarr%20mapa%20de%20riesgos%20corrup%20Nov%20%202018%20inf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P~1/AppData/Local/Temp/Mapa%20de%20Riesgos%20Proceso%2020-11-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P~1/AppData/Local/Temp/mapa%20de%20riesgos%20herramienta%20-%20salu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IAP~1/AppData/Local/Temp/MAPA%20DE%20RIESGO%20GOBIERNO%2023-11-2018-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P~1/AppData/Local/Temp/Mapa%20de%20R.%20Corrup.%20y%20de%20Gest.-%20Proceso%20Gestion%20Ambient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P~1/AppData/Local/Temp/MAPA%20RIESG%20HERRAMIENTA%2023%20NO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P~1/AppData/Local/Temp/MAPA%20DE%20RIESGOS%20DE%20GESTION%20Y%20CORRUPCI&#211;N,%20PROCESO%20GESTI&#211;N%20DEL%20TR&#193;NSITO%20Y%20LA%20MOVILIDAD%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row r="10">
          <cell r="D10" t="str">
            <v xml:space="preserve">Desconocimiento del proceso por parte del personal de planta y contrato. </v>
          </cell>
        </row>
        <row r="11">
          <cell r="D11" t="str">
            <v>Falta de responsabilidad del personal frente a sus compromisos que dan cumplimiento al objetivo del proceso.</v>
          </cell>
        </row>
        <row r="13">
          <cell r="D13" t="str">
            <v>Dificultades en la planeacion para el cumplimiento del objetivo del proceso de de gestion estrategica y territorial</v>
          </cell>
        </row>
        <row r="15">
          <cell r="D15" t="str">
            <v xml:space="preserve">Falta de claridad e incumplimientos de los procedimientos  en los  procesos que se  interrelacionan y que sirven de proveedores entre si.  </v>
          </cell>
        </row>
        <row r="17">
          <cell r="A17" t="str">
            <v xml:space="preserve"> Perdida de informacion fisica y virtual </v>
          </cell>
          <cell r="D17" t="str">
            <v xml:space="preserve">Desconocimiento del proceso por parte del personal de planta y contrato. </v>
          </cell>
        </row>
        <row r="18">
          <cell r="D18" t="str">
            <v xml:space="preserve">Dificultad de la sistematizacion de la documentacion fisica, debido a obsolecencia tecnologica. </v>
          </cell>
        </row>
      </sheetData>
      <sheetData sheetId="7" refreshError="1">
        <row r="11">
          <cell r="A11" t="str">
            <v>Solicitud y/o recibimiento de dadivas para el favoritismo de una decision y/o Influir en otro servidor publico para conseguir una actuacion concepto, decision o manipulacion de la informacion  que le pueda generar beneficio propio o a un tercero</v>
          </cell>
          <cell r="T11" t="str">
            <v>Probable</v>
          </cell>
        </row>
        <row r="12">
          <cell r="A12" t="str">
            <v>Incumplimiento en la consolidacion y/o publicacion de la informacion reportada por los provedores.</v>
          </cell>
          <cell r="T12" t="str">
            <v>Posible</v>
          </cell>
        </row>
        <row r="13">
          <cell r="T13" t="str">
            <v>Posible</v>
          </cell>
        </row>
      </sheetData>
      <sheetData sheetId="8" refreshError="1">
        <row r="12">
          <cell r="B12" t="str">
            <v>3. MODERADO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DEL SERVICIO Y ATENCIÓN AL CIUDADANO</v>
          </cell>
        </row>
        <row r="7">
          <cell r="A7" t="str">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ell>
        </row>
      </sheetData>
      <sheetData sheetId="4">
        <row r="34">
          <cell r="E34" t="str">
            <v>D3,10O4; Realizar capacitaciones al personal en temas relacionados a la atención al ciudadano y en la ejecución del procedimiento "Recepción y trámite de PQRS</v>
          </cell>
        </row>
        <row r="35">
          <cell r="E35" t="str">
            <v>D7,9,16,18O7; Remitir memorandos a las dependencias rezagadas en dar respuesta en los términos establecidos por la ley de las PQRS, formuladas por los ciudadanos a la entidad.</v>
          </cell>
        </row>
        <row r="37">
          <cell r="E37" t="str">
            <v>D5,6,7,9,13,16,19O3,6,7; Realizar informes ejecutivos de seguimiento por unidad administrativa, referente a las respuestas y el estado de seguimiento de las PQRS</v>
          </cell>
        </row>
        <row r="38">
          <cell r="E38" t="str">
            <v xml:space="preserve">D10,17O8; Realizar la actualización del procedimiento "Recepción y trámite de PQRS", estableciendo los controles pertinentes, responsables y registros a tener en cuenta durante la aplicación del mismo </v>
          </cell>
        </row>
        <row r="42">
          <cell r="E42" t="str">
            <v>D6,7,9,11,18A1,2,3,4; Remitir informe ejecutivo a la oficina de control disciplinario, donde se visualice el estado y seguimiento a las PQRS emitidas a la entidad, que no se le dieron respuesta dentro de los terminos establecidos por la ley.</v>
          </cell>
        </row>
        <row r="43">
          <cell r="E43" t="str">
            <v>D6,7,9,11,18A1,2,3,4;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v>
          </cell>
        </row>
      </sheetData>
      <sheetData sheetId="5" refreshError="1"/>
      <sheetData sheetId="6">
        <row r="10">
          <cell r="D10" t="str">
            <v>Demora en la respuesta en los términos establecidos por la ley de algunas unidades administrativas a las PQRS realizadas por los ciudadanos</v>
          </cell>
        </row>
        <row r="11">
          <cell r="D11" t="str">
            <v>Falta de seguimiento a las respuestas de las PQRS formuladas a la entidad</v>
          </cell>
        </row>
        <row r="12">
          <cell r="D12" t="str">
            <v xml:space="preserve">Errores en la clasificiación del tipo de petición y remisión a la unidad administrativa competente </v>
          </cell>
        </row>
        <row r="13">
          <cell r="D13" t="str">
            <v xml:space="preserve"> Desactualización del Procedimiento "Recepción y trámite de PQRS" </v>
          </cell>
        </row>
      </sheetData>
      <sheetData sheetId="7">
        <row r="11">
          <cell r="A11" t="str">
            <v>Inoportunidad en la respuesta de las PQRS formuladas a la entidad</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Deficiencias en la cantidad de personal de planta requerido para la prestacion permanente del servicio, forzando a una rotacion de personal contratista cuando asi se requiera</v>
          </cell>
        </row>
        <row r="11">
          <cell r="D11" t="str">
            <v xml:space="preserve"> Limitacion en el presupuesto de inversion destinado para la entrega de ayudas o beneficios a la comunidad y prestacion de servicios.</v>
          </cell>
        </row>
        <row r="13">
          <cell r="D13" t="str">
            <v>Deficiencias en la cantidad de personal de planta requerido para la prestacion permanente del servicio, forzando a una rotacion de personal contratista cuando asi se requiera</v>
          </cell>
        </row>
        <row r="14">
          <cell r="D14" t="str">
            <v>falta de planificacion y direccionamiento estrategico por parte del lider del proceso</v>
          </cell>
        </row>
      </sheetData>
      <sheetData sheetId="7">
        <row r="11">
          <cell r="A11" t="str">
            <v>INEFICIENCIA E INEFICACIA  EN EL PROCESO DE OTORGAR BENEFICIOS A GRUPOS POBLACIONALES, ORGANIZACIONES SOCIALES Y COMUNIDAD VULNERABLE OMITIENDO EL DEBIDO CUMPLIMIENTO DEL PROCEDIMIENTO ESTABLECIDOS Y/O PREVIOS REQUISITOS PARA LA ENTREGA DE LOS MISMOS.</v>
          </cell>
          <cell r="T11" t="str">
            <v>Improbable</v>
          </cell>
        </row>
        <row r="12">
          <cell r="A12" t="str">
            <v>RECIBIR DADIVAS O BENEFICIOS A NOMBRE PROPIO O DE TERCEROS POR REALIZAR TRAMITES SIN EL CUMPLIMIENTO DE LOS REQUISITOS</v>
          </cell>
          <cell r="T12" t="str">
            <v>Improbable</v>
          </cell>
        </row>
        <row r="13">
          <cell r="A13" t="str">
            <v>PROBABILIDAD DE INCUMPLIMIENTO DE LOS PROGRAMAS Y PROYECTOS QUE BENEFICIEN A LOS GRUPOS  POBLACIONALES, ORGANIZACIONES SOCIALES Y POBLACION VULNERABLE DEL MUNICIPIO DE IBAGUE</v>
          </cell>
          <cell r="T13" t="str">
            <v>Improbable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
    </sheetNames>
    <sheetDataSet>
      <sheetData sheetId="0" refreshError="1"/>
      <sheetData sheetId="1" refreshError="1"/>
      <sheetData sheetId="2" refreshError="1"/>
      <sheetData sheetId="3" refreshError="1"/>
      <sheetData sheetId="4" refreshError="1"/>
      <sheetData sheetId="5">
        <row r="10">
          <cell r="J10" t="str">
            <v>GESTION</v>
          </cell>
        </row>
      </sheetData>
      <sheetData sheetId="6">
        <row r="10">
          <cell r="D10" t="str">
            <v>Falta de Presupuesto para cumplir con el correcto funcionamiento de los procesos de la entidad y metas del plan de desarrollo</v>
          </cell>
        </row>
        <row r="11">
          <cell r="D11" t="str">
            <v>Proceso contractual (demora en los tiempo de respuesta)</v>
          </cell>
        </row>
        <row r="12">
          <cell r="D12" t="str">
            <v>Personal de planta insuficiente o sin las competencias necesarias para el proceso</v>
          </cell>
        </row>
        <row r="13">
          <cell r="D13" t="str">
            <v>Falta de Presupuesto para cumplir con el correcto funcionamiento de los procesos de la entidad y metas del plan de desarrollo</v>
          </cell>
        </row>
        <row r="14">
          <cell r="D14" t="str">
            <v>Proceso contractual (demora en los tiempo de respuesta)</v>
          </cell>
        </row>
        <row r="15">
          <cell r="D15" t="str">
            <v>Demora en los pagos de las cuentas</v>
          </cell>
        </row>
        <row r="16">
          <cell r="D16" t="str">
            <v xml:space="preserve">Fallas de fluido eléctrico, Deficiencia instalaciones eléctricas           </v>
          </cell>
        </row>
        <row r="17">
          <cell r="D17" t="str">
            <v>Falta de mantenimiento preventivo y correctivo de la red eléctrica, planta física, equipos de cómputo, ingreso de aguas lluvias y roedores</v>
          </cell>
        </row>
        <row r="18">
          <cell r="D18" t="str">
            <v>El personal no tiene apropiadas las políticas de seguridad física y tecnológica</v>
          </cell>
        </row>
        <row r="19">
          <cell r="D19" t="str">
            <v xml:space="preserve">Desbordamiento de la capacidad física de las instalaciones de propiedad de la Alcaldía </v>
          </cell>
        </row>
        <row r="20">
          <cell r="D20" t="str">
            <v>Obsolescencia en la plataforma tecnológica (Hardware) o recurso inadecuado</v>
          </cell>
        </row>
        <row r="21">
          <cell r="D21" t="str">
            <v xml:space="preserve">Constante innovación  y evolución tecnológica   </v>
          </cell>
        </row>
        <row r="22">
          <cell r="D22" t="str">
            <v>Personal sin vinculación laboral directa  manejando procesos críticos</v>
          </cell>
        </row>
        <row r="23">
          <cell r="D23" t="str">
            <v>El personal no tiene apropiadas las políticas de seguridad física y tecnológica</v>
          </cell>
        </row>
        <row r="24">
          <cell r="D24" t="str">
            <v>Presiones externas o de un superior jerárquico, omisión de las políticas para el uso adecuado de los bienes.</v>
          </cell>
        </row>
        <row r="25">
          <cell r="D25" t="str">
            <v>Falta de Ética y Valores,  tráfico de influencias y abuso de confianza</v>
          </cell>
        </row>
        <row r="26">
          <cell r="D26" t="str">
            <v>Personal sin vinculación laboral directa  manejando procesos críticos</v>
          </cell>
        </row>
        <row r="27">
          <cell r="D27" t="str">
            <v>El personal no tiene apropiadas las políticas de seguridad física y tecnológica</v>
          </cell>
        </row>
        <row r="28">
          <cell r="D28" t="str">
            <v>Falta de Ética y Valores,  tráfico de influencias y abuso de confianza</v>
          </cell>
        </row>
      </sheetData>
      <sheetData sheetId="7">
        <row r="11">
          <cell r="A11" t="str">
            <v xml:space="preserve">Suspensión del aseguramiento de los empleados y  los bienes  de la Alcaldía </v>
          </cell>
        </row>
        <row r="12">
          <cell r="A12" t="str">
            <v>Suspensión de los servicios de vigilancia, aseo y públicos</v>
          </cell>
        </row>
        <row r="13">
          <cell r="A13" t="str">
            <v>Perdida o daño de los bienes y recurso tecnológico</v>
          </cell>
          <cell r="T13" t="str">
            <v>Probable</v>
          </cell>
        </row>
        <row r="14">
          <cell r="A14" t="str">
            <v>Adquisición de tecnología de información no acorde con la necesidad</v>
          </cell>
        </row>
        <row r="15">
          <cell r="A15" t="str">
            <v>Uso inadecuado de los bienes de la Entidad, omitiendo las políticas operativas, para beneficio propio o de un tercero</v>
          </cell>
        </row>
        <row r="16">
          <cell r="A16" t="str">
            <v>Extralimitación de las competencias, manipulando información  para beneficio propio o de un tercero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HUMANA Y SEGURIDAD Y SALUD EN EL TRABAJO</v>
          </cell>
        </row>
        <row r="7">
          <cell r="A7" t="str">
            <v>OBJETIVO: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ell>
        </row>
      </sheetData>
      <sheetData sheetId="4" refreshError="1"/>
      <sheetData sheetId="5" refreshError="1"/>
      <sheetData sheetId="6">
        <row r="10">
          <cell r="D10" t="str">
            <v xml:space="preserve"> Capacidad operativa insuficientes para el desarrollo de las actividadesen las diferentes dependencias .</v>
          </cell>
        </row>
        <row r="11">
          <cell r="D11" t="str">
            <v>Inoportuna ejecución de las actividades contenidas en Plan Estratégico de Talento Humano.</v>
          </cell>
        </row>
        <row r="12">
          <cell r="D12" t="str">
            <v>Presupuesto insuficiente para la ejecución de las actividades del Plan Estrategico de Talento Humano</v>
          </cell>
        </row>
        <row r="13">
          <cell r="D13" t="str">
            <v>Amiguismo político o tráfico de influencias</v>
          </cell>
        </row>
        <row r="14">
          <cell r="D14" t="str">
            <v xml:space="preserve">Omisión en la aplicación de la normatividad </v>
          </cell>
        </row>
        <row r="16">
          <cell r="D16" t="str">
            <v>Falta de interés en el alcance y aplicación normativa  por parte de la alta dirección</v>
          </cell>
        </row>
        <row r="17">
          <cell r="D17" t="str">
            <v>Presupuesto insuficiente para la ejecución de las actividades del Plan Estrategico de Talento Humano</v>
          </cell>
        </row>
        <row r="18">
          <cell r="D18" t="str">
            <v>Bajo presupuesto para la implentación  y sostenibilidad del SG-SST</v>
          </cell>
        </row>
      </sheetData>
      <sheetData sheetId="7">
        <row r="11">
          <cell r="A11" t="str">
            <v xml:space="preserve"> Inoportuno suministro del personal a las unidades administrativas para garantizar la calidad y oportunidad en la prestación del servicio</v>
          </cell>
        </row>
        <row r="12">
          <cell r="A12" t="str">
            <v>Otorgamiento de encargos  sin el lleno de requisitos establecidos en la normatividad para beneficio de un tercero.</v>
          </cell>
        </row>
        <row r="13">
          <cell r="A13" t="str">
            <v>Inoportunidad en la ejecución de las actividades del Plan Operativo Anual del Sistema de Seguridad  y Salud en el Trabajo (SG-SST)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2)"/>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VALORACION RIESGO (7)"/>
      <sheetName val="CONTROLES Y EVALUACION"/>
      <sheetName val="SOLIDEZ DE LOS CONTROLES"/>
      <sheetName val="MAPA DE RIESGO ADMON"/>
      <sheetName val="Hoja1"/>
    </sheetNames>
    <sheetDataSet>
      <sheetData sheetId="0"/>
      <sheetData sheetId="1"/>
      <sheetData sheetId="2"/>
      <sheetData sheetId="3"/>
      <sheetData sheetId="4"/>
      <sheetData sheetId="5"/>
      <sheetData sheetId="6">
        <row r="10">
          <cell r="D10" t="str">
            <v>Favorecimiento a terceros</v>
          </cell>
        </row>
        <row r="11">
          <cell r="D11" t="str">
            <v xml:space="preserve">Falta de Innovación Tecnológica.  Ausencia  de controles  e integralidad de la información que asegure la seguridad digital de la misma en los sistemas. </v>
          </cell>
        </row>
        <row r="25">
          <cell r="D25" t="str">
            <v xml:space="preserve">Desconocimiento del procedimiento para la aplicación de los  tramites. </v>
          </cell>
        </row>
        <row r="26">
          <cell r="D26" t="str">
            <v>Manipular información relacionada con el
cumplimiento de las disposiciones legales.</v>
          </cell>
        </row>
        <row r="29">
          <cell r="D29" t="str">
            <v>Ausencia de sistemas de información que garantizen la seguridad , custodia y control de la misma.</v>
          </cell>
        </row>
        <row r="30">
          <cell r="D30" t="str">
            <v>Aplicación inadecuada de la Ley General de Archivo.</v>
          </cell>
        </row>
        <row r="31">
          <cell r="D31" t="str">
            <v>Falla en el sistema de vigilancia y seguridad</v>
          </cell>
        </row>
      </sheetData>
      <sheetData sheetId="7">
        <row r="11">
          <cell r="A11" t="str">
            <v>Posibilidad de recibir o solicitar cualquier dadiva para modificar y/o alterar los datos existentes en los distintos sistema de información de Hacienda Pública</v>
          </cell>
          <cell r="T11" t="str">
            <v>Improbable</v>
          </cell>
        </row>
        <row r="12">
          <cell r="A12" t="str">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ell>
        </row>
        <row r="13">
          <cell r="A13" t="str">
            <v>Indebida aplicación de la normatividad vigente, incumplimiento de los procedimientos y vencimiento de terminos procesales</v>
          </cell>
          <cell r="T13" t="str">
            <v>Improbable</v>
          </cell>
        </row>
        <row r="14">
          <cell r="A14" t="str">
            <v xml:space="preserve">Realizar  procedimientos financieros indebidos dentro de los software autorizados </v>
          </cell>
          <cell r="T14" t="str">
            <v>Improbable</v>
          </cell>
        </row>
        <row r="15">
          <cell r="A15" t="str">
            <v xml:space="preserve"> Omisión  de la validación de requisitos para trámites que se encuentran estandarizados en los procesos Gestión de Hacienda Pública</v>
          </cell>
          <cell r="T15" t="str">
            <v>Improbable</v>
          </cell>
        </row>
        <row r="16">
          <cell r="A16" t="str">
            <v>Omisión de denuncias de presuntos actos de corrupción o irregularidades administrativas.</v>
          </cell>
          <cell r="T16" t="str">
            <v>Improbable</v>
          </cell>
        </row>
        <row r="17">
          <cell r="A17" t="str">
            <v>Posible perdida de expedientes y documentos relacionados con el procesos de Gestion de Hacienda Pública</v>
          </cell>
          <cell r="T17" t="str">
            <v>Improbable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A10" t="str">
            <v>Providencias condenatorias incumplidas - apertura de incidente de desacato</v>
          </cell>
          <cell r="C10" t="str">
            <v>GESTION</v>
          </cell>
          <cell r="D10" t="str">
            <v xml:space="preserve">Incumplimiento a providencias condenatorias: acción de tutela, acción popular, acción de grupo o acción de cumplimiento por parte de los Secretarios de Despacho y Directores a lo ordenado </v>
          </cell>
        </row>
        <row r="11">
          <cell r="D11" t="str">
            <v>Gestión inoportuna para dar cumplimiento a las providencias condenatorias por parte de los Secretarios de Despacho</v>
          </cell>
        </row>
        <row r="12">
          <cell r="A12" t="str">
            <v>Omitir, retardar, negar o rehusarse a realizar actos propios que le corresponden de las funciones de servidor público y/o de apoderado para beneficio propio o de un tercero en las acciones legales, ocasionando pérdidas financieras al Ente Territorial</v>
          </cell>
          <cell r="C12" t="str">
            <v>CORRUPCION</v>
          </cell>
          <cell r="D12" t="str">
            <v xml:space="preserve">Falta de asistencia a las audiencias de procesos judiciales por parte de los Secretarios de despacho delegados y en atención a las recomendaciones establecidas en las mesa de trabajo llevados a cabo por la Oficina Jurídica </v>
          </cell>
        </row>
        <row r="13">
          <cell r="D13" t="str">
            <v>Perfil profesional rotativo de asesores jurídicos insuficientes para realizar la labor de la repesentación judicial y legal del municipio con poca experiencia e idoneidad</v>
          </cell>
        </row>
        <row r="14">
          <cell r="D14" t="str">
            <v>Desconocimiento y/o no aplicabilidad de la normatividad vigente a nivel nacional, departamental y territorial</v>
          </cell>
        </row>
        <row r="15">
          <cell r="A15" t="str">
            <v>Defensas Débiles</v>
          </cell>
          <cell r="C15" t="str">
            <v>GESTION</v>
          </cell>
          <cell r="D15" t="str">
            <v>Insuficiencia o inoportunidad en la entrega de informes y/o elementos materiales probatorios que se deban presentar en la actuaciones procesales por parte de las dependencias ejecutoras</v>
          </cell>
        </row>
        <row r="16">
          <cell r="D16" t="str">
            <v xml:space="preserve">Inexistencia de unificación de criterios normativos aplicables a la administración municipal </v>
          </cell>
        </row>
      </sheetData>
      <sheetData sheetId="7">
        <row r="11">
          <cell r="T11" t="str">
            <v>Probable</v>
          </cell>
        </row>
        <row r="12">
          <cell r="T12" t="str">
            <v>Probable</v>
          </cell>
        </row>
        <row r="13">
          <cell r="T13" t="str">
            <v>Probable</v>
          </cell>
        </row>
      </sheetData>
      <sheetData sheetId="8"/>
      <sheetData sheetId="9">
        <row r="11">
          <cell r="F11" t="str">
            <v>CATASTROFICO</v>
          </cell>
        </row>
      </sheetData>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DOFA"/>
      <sheetName val="PRIORIZACIÓN DE CAUSA"/>
      <sheetName val="IDENTIFICACION(GyC)"/>
      <sheetName val="DESCRIPCION"/>
      <sheetName val=" IMPACTO RIESGOS GESTION"/>
      <sheetName val="PROBABILIDAD"/>
      <sheetName val=" IMPACTO RIESGOS CORRUPCION"/>
      <sheetName val="VALORACION GESTION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Personal insuficiente para impulsar el tramite de los procesos disciplinarios.</v>
          </cell>
        </row>
        <row r="11">
          <cell r="D11" t="str">
            <v>Perfil  profesional del personal sustanciador insuficientes para realizar la labor de impulso y tramite de los procesos. ( numero minimo de profesionales)</v>
          </cell>
        </row>
        <row r="13">
          <cell r="D13" t="str">
            <v xml:space="preserve">Falta de compromiso de los líderes de los procesos en la implementación de mejora, asociadas a los planes de mejoramiento y en atención a las recomendaciones establecidas en los informes emitidos por la Oficina de Control Interno. </v>
          </cell>
        </row>
        <row r="14">
          <cell r="D14" t="str">
            <v xml:space="preserve">Cambios normativos sobre el procedimiento disciplinario . </v>
          </cell>
        </row>
        <row r="15">
          <cell r="D15" t="str">
            <v>Ausencia de liderazgo del director de talento humano</v>
          </cell>
        </row>
        <row r="16">
          <cell r="D16" t="str">
            <v>Falta de continuidad del personal encargado del proceso</v>
          </cell>
        </row>
        <row r="17">
          <cell r="D17" t="str">
            <v xml:space="preserve"> Falta de infraestructura que garantice las condicones para el cumplimiento del desarrollo del proceso  de la ley</v>
          </cell>
        </row>
        <row r="18">
          <cell r="D18" t="str">
            <v>Falta de herramientas tecnológicas que permitan administrar y proteger la información</v>
          </cell>
        </row>
        <row r="20">
          <cell r="D20" t="str">
            <v>Falta de independencia de la oficina de control disciplinario</v>
          </cell>
        </row>
        <row r="21">
          <cell r="D21" t="str">
            <v>Falta de garantías para la reserva del proceso disciplinario</v>
          </cell>
        </row>
      </sheetData>
      <sheetData sheetId="7"/>
      <sheetData sheetId="8">
        <row r="11">
          <cell r="A11" t="str">
            <v>posibilidad de inoportunidad en el tramite o incumplimiento de las estapas del proceso disciiplinario</v>
          </cell>
          <cell r="T11" t="str">
            <v>Posible</v>
          </cell>
        </row>
        <row r="12">
          <cell r="A12" t="str">
            <v>probabilidad de dilatar el proceso para lograr el vencimiento de terminos o la prescripcion en beneficio de un servidor publico.</v>
          </cell>
          <cell r="T12" t="str">
            <v>Posible</v>
          </cell>
        </row>
        <row r="13">
          <cell r="A13" t="str">
            <v xml:space="preserve"> Posibilidad de exceder facultades legales en los fallo</v>
          </cell>
          <cell r="T13" t="str">
            <v>Improbable</v>
          </cell>
        </row>
        <row r="14">
          <cell r="A14" t="str">
            <v xml:space="preserve">probabilidad de  Pedida de informacion de los expedientes disciplinarios </v>
          </cell>
          <cell r="T14" t="str">
            <v>Posible</v>
          </cell>
        </row>
      </sheetData>
      <sheetData sheetId="9">
        <row r="11">
          <cell r="F11" t="str">
            <v>MAYOR</v>
          </cell>
        </row>
        <row r="34">
          <cell r="F34" t="str">
            <v>MAYOR</v>
          </cell>
        </row>
      </sheetData>
      <sheetData sheetId="10"/>
      <sheetData sheetId="11"/>
      <sheetData sheetId="12"/>
      <sheetData sheetId="13"/>
      <sheetData sheetId="14"/>
      <sheetData sheetId="15"/>
      <sheetData sheetId="16"/>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row r="6">
          <cell r="A6" t="str">
            <v xml:space="preserve">PROCESO: Gestión de Evaluación y  Seguimiento </v>
          </cell>
        </row>
        <row r="7">
          <cell r="A7" t="str">
            <v xml:space="preserve">OBJETIVO: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ell>
        </row>
      </sheetData>
      <sheetData sheetId="4"/>
      <sheetData sheetId="5"/>
      <sheetData sheetId="6">
        <row r="10">
          <cell r="D10" t="str">
            <v>Demoras en la entrega de información por parte de las unidades administrativas, en respuesta a los requerimientos de la oficina.</v>
          </cell>
        </row>
        <row r="11">
          <cell r="D11" t="str">
            <v>Cambios normativos en los que establecen responsabilidades a las Oficinas de Control Interno</v>
          </cell>
        </row>
        <row r="12">
          <cell r="D12" t="str">
            <v>Ausencia de liderazgo del Jefe de la Oficina de Control Interno</v>
          </cell>
        </row>
        <row r="13">
          <cell r="D13" t="str">
            <v>Demoras en la entrega de información por parte de las unidades administrativas, en respuesta a los requerimientos de la oficina.</v>
          </cell>
        </row>
        <row r="14">
          <cell r="D14" t="str">
            <v xml:space="preserve">Fallas en aplicativos por congestión para cargue o reporte de información a entes de control. </v>
          </cell>
        </row>
        <row r="15">
          <cell r="D15" t="str">
            <v>Asignación de auditorias a procesos no acordes al perfil profesional del auditor.</v>
          </cell>
        </row>
        <row r="16">
          <cell r="D16" t="str">
            <v>Trafico de influencias.</v>
          </cell>
        </row>
        <row r="17">
          <cell r="D17" t="str">
            <v>Inobservancia a los líneamientos establecidos en el  Código de Ética del Auditor Interno en el desarrollo de las auditorías</v>
          </cell>
        </row>
      </sheetData>
      <sheetData sheetId="7">
        <row r="11">
          <cell r="A11" t="str">
            <v>Socialización inoportuna de los informes emitidos por la Oficina de Control Interno en Comité de Coordinación de Control Interno</v>
          </cell>
        </row>
        <row r="12">
          <cell r="A12" t="str">
            <v>Presentación inoportuna de informes de ley a entes externos</v>
          </cell>
        </row>
        <row r="13">
          <cell r="A13" t="str">
            <v xml:space="preserve"> Desvío de los resultados  de la auditoría en beneficio propio o del auditado.</v>
          </cell>
        </row>
      </sheetData>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Falta de Herramientas tecnologicas que garanticen el acceso y preservacion de los documentos</v>
          </cell>
        </row>
        <row r="11">
          <cell r="D11" t="str">
            <v>Bajo presupuesto de funcionamiento e inversión para administrar la documentación física de la administración municipal</v>
          </cell>
        </row>
        <row r="12">
          <cell r="D12" t="str">
            <v>Falta de personal suficiente y con perfil para el desarrollo de las actividades del proceso</v>
          </cell>
        </row>
        <row r="13">
          <cell r="D13" t="str">
            <v>Baja responsabilidad de los funcionarios frente al desarrollo y cumplimiento de las actividades del  proceso.</v>
          </cell>
        </row>
        <row r="14">
          <cell r="D14" t="str">
            <v xml:space="preserve">Personal insuficiente para la realizacion de las actividades, falta de asignacion de personal con Perfil. </v>
          </cell>
        </row>
        <row r="15">
          <cell r="D15" t="str">
            <v>Falta de herramientas tecnológicas que garanticen el acceso oportuno, disponibilidad y conservación de la información</v>
          </cell>
        </row>
      </sheetData>
      <sheetData sheetId="7">
        <row r="11">
          <cell r="A11" t="str">
            <v>Inoportunidad en la entrega de informacion  para los  usuarios interno y externos</v>
          </cell>
          <cell r="T11" t="str">
            <v>Casi Seguro</v>
          </cell>
        </row>
        <row r="12">
          <cell r="A12" t="str">
            <v>Manipulación,  ocultamiento, alteración o destrucción de un documento para beneficio económico o de cualquier otra índole.</v>
          </cell>
          <cell r="T12" t="str">
            <v>Casi Seguro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sheetNames>
    <sheetDataSet>
      <sheetData sheetId="0">
        <row r="7">
          <cell r="B7" t="str">
            <v>GESTION CONTRACTUAL</v>
          </cell>
        </row>
        <row r="8">
          <cell r="B8" t="str">
            <v>GESTIONAR LA ADQUISICIÓN DE LA TOTALIDAD DE LOS BIENES Y SERVICIOS REQUERIDOS PARA LA CONTINUA OPERACIÓN DE LOS PROCESOS DE LA ENTIDAD ACORDE A LA NORMATIVIDAD LEGAL VIGENTE.</v>
          </cell>
        </row>
      </sheetData>
      <sheetData sheetId="1" refreshError="1"/>
      <sheetData sheetId="2" refreshError="1"/>
      <sheetData sheetId="3" refreshError="1"/>
      <sheetData sheetId="4" refreshError="1"/>
      <sheetData sheetId="5" refreshError="1"/>
      <sheetData sheetId="6">
        <row r="10">
          <cell r="D10" t="str">
            <v xml:space="preserve">Personal insuficiente para adelantar las labores de proceso contractual. </v>
          </cell>
        </row>
        <row r="11">
          <cell r="D11" t="str">
            <v>Constantes cambios normativos, diversidad jurídica.</v>
          </cell>
        </row>
        <row r="12">
          <cell r="D12" t="str">
            <v>falta de conocimiento y/o experiencia de los directivos y del personal que maneja la contratacion.</v>
          </cell>
        </row>
        <row r="15">
          <cell r="D15" t="str">
            <v>debilidades en la etapa de planeacion que orienten a favorecer un proponente (prepliegos pliegos y adendas)</v>
          </cell>
        </row>
        <row r="16">
          <cell r="D16" t="str">
            <v>Falta de articulación entre las Secretaría ejecutoras, Secretaria de Planeacion  y Contratacion</v>
          </cell>
        </row>
        <row r="17">
          <cell r="D17" t="str">
            <v>Desconocimiento del Manual y procedimimentos</v>
          </cell>
        </row>
        <row r="18">
          <cell r="D18" t="str">
            <v>Ausencia  de controles  y  de registros en los procedimientos</v>
          </cell>
        </row>
        <row r="19">
          <cell r="D19" t="str">
            <v>Unidades administrativas ubicadas en diferentes sitios de la ciudad (Ibagué).</v>
          </cell>
        </row>
        <row r="20">
          <cell r="D20" t="str">
            <v xml:space="preserve">Personal insuficiente y sin capacitacion para adelantar las labores de proceso contractual. </v>
          </cell>
        </row>
        <row r="21">
          <cell r="D21" t="str">
            <v>Omisión en la aplicación de la normativa asociada a las funciones</v>
          </cell>
        </row>
        <row r="22">
          <cell r="D22" t="str">
            <v xml:space="preserve">omision en la supervision </v>
          </cell>
        </row>
        <row r="24">
          <cell r="D24" t="str">
            <v>Trafico de influencias.</v>
          </cell>
        </row>
        <row r="25">
          <cell r="D25" t="str">
            <v>Amiguismo</v>
          </cell>
        </row>
        <row r="26">
          <cell r="D26" t="str">
            <v>Inobservancia de los valores establecidos en el  Código de Integridad del servidor publico en el desarrollo de las funciones</v>
          </cell>
        </row>
        <row r="28">
          <cell r="D28" t="str">
            <v>Prevalencia de intereses particulares sobre intereses generales.</v>
          </cell>
        </row>
      </sheetData>
      <sheetData sheetId="7">
        <row r="11">
          <cell r="A11" t="str">
            <v>Inoportunidad en la adquisición de los bienes y servicios requeridos por la entidad</v>
          </cell>
          <cell r="T11" t="str">
            <v>Probable</v>
          </cell>
        </row>
        <row r="12">
          <cell r="A12" t="str">
            <v xml:space="preserve">Presentación de los Estudios Previos y Análisis del Sector mal estructurados y sin soportes </v>
          </cell>
          <cell r="T12" t="str">
            <v>Posible</v>
          </cell>
        </row>
        <row r="13">
          <cell r="A13" t="str">
            <v xml:space="preserve">Archivos de contratos y convenios sin la totalidad de los documentos requeridos asociados a las etapas contractuales </v>
          </cell>
          <cell r="T13" t="str">
            <v>Posible</v>
          </cell>
        </row>
        <row r="14">
          <cell r="A14" t="str">
            <v>Posibilidad de Ejecución de Obras sin control y en condiciones desfavorable</v>
          </cell>
          <cell r="T14" t="str">
            <v>Improbable</v>
          </cell>
        </row>
        <row r="15">
          <cell r="A15" t="str">
            <v>Posibilidad de recibir o solicitar cualquier dádiva o beneficio a nombre propio o de terceros con el fin de celebrar un contrato</v>
          </cell>
        </row>
        <row r="16">
          <cell r="A16" t="str">
            <v>Posibilidad de direccionar el proceso contractual y/o vinculación en favor de un tercero</v>
          </cell>
          <cell r="T16" t="str">
            <v>Posible</v>
          </cell>
        </row>
      </sheetData>
      <sheetData sheetId="8">
        <row r="11">
          <cell r="C11" t="str">
            <v>3. MODERADO</v>
          </cell>
        </row>
        <row r="12">
          <cell r="C12" t="str">
            <v>4. MAYOR</v>
          </cell>
        </row>
        <row r="13">
          <cell r="C13" t="str">
            <v>2. MENOR</v>
          </cell>
        </row>
        <row r="14">
          <cell r="C14" t="str">
            <v>4. MAYOR</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Concentracion de funciones en un solo funcionario</v>
          </cell>
        </row>
        <row r="11">
          <cell r="D11" t="str">
            <v>Incumplimiento de roles y objetivos de algunos procesos transversales</v>
          </cell>
        </row>
        <row r="13">
          <cell r="D13" t="str">
            <v>Dificultad en la comunicación en los diferentes niveles jerarquicos</v>
          </cell>
        </row>
        <row r="14">
          <cell r="D14" t="str">
            <v>Dificultad para trabajar en equipo</v>
          </cell>
        </row>
      </sheetData>
      <sheetData sheetId="7">
        <row r="11">
          <cell r="A11" t="str">
            <v>Posibilidad de la utilizacion de documentos obsoletos que no garanticen la trasabilidad adecuada en los diferentes procesos.</v>
          </cell>
          <cell r="T11" t="str">
            <v>Probable</v>
          </cell>
        </row>
        <row r="12">
          <cell r="A12" t="str">
            <v>Posibilidad de incumplimiento de la publicación de los productos requeridos por grupos de interes y / o clientes internos o externos</v>
          </cell>
          <cell r="T12" t="str">
            <v>Improbable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 xml:space="preserve">Actores sociales interesados en afectar la imagen del representante legal. </v>
          </cell>
        </row>
        <row r="11">
          <cell r="D11" t="str">
            <v>Falta de ética profesional y compromiso con la entidad.</v>
          </cell>
        </row>
        <row r="12">
          <cell r="D12" t="str">
            <v>Intereses personales y particulares</v>
          </cell>
        </row>
        <row r="13">
          <cell r="D13" t="str">
            <v xml:space="preserve">Falta de ética profesional y amiguismo. </v>
          </cell>
        </row>
        <row r="14">
          <cell r="D14" t="str">
            <v xml:space="preserve">Actores sociales interesados en afectar la imagen del representante legal. </v>
          </cell>
        </row>
        <row r="15">
          <cell r="D15" t="str">
            <v xml:space="preserve">Actores sociales interesados en afectar la imagen de la entidad. </v>
          </cell>
        </row>
        <row r="16">
          <cell r="D16" t="str">
            <v xml:space="preserve">Presión de los medios de comunicación externos. </v>
          </cell>
        </row>
        <row r="17">
          <cell r="D17" t="str">
            <v xml:space="preserve">Baja articulación con las Secretarías en cuanto al cronograma de actividades. </v>
          </cell>
        </row>
        <row r="18">
          <cell r="D18" t="str">
            <v xml:space="preserve">Falta de herramientas tecnológicas para la transmisión de eventos en vivo en TveoIbagué. </v>
          </cell>
        </row>
        <row r="19">
          <cell r="D19" t="str">
            <v>Falta de suministro de información por parte de los Secretarios de despacho.</v>
          </cell>
        </row>
        <row r="20">
          <cell r="D20" t="str">
            <v xml:space="preserve">Falta de revisión y aprobación de la información. </v>
          </cell>
        </row>
        <row r="21">
          <cell r="D21" t="str">
            <v>Falta de suministro de información por parte de los Secretarios y directivos</v>
          </cell>
        </row>
      </sheetData>
      <sheetData sheetId="7">
        <row r="11">
          <cell r="A11" t="str">
            <v xml:space="preserve">Manipulación de la información institucional para beneficio a terceros. </v>
          </cell>
          <cell r="T11" t="str">
            <v>Rara Vez</v>
          </cell>
        </row>
        <row r="12">
          <cell r="A12" t="str">
            <v xml:space="preserve">Filtración de la información institucional a cambio de prebendas. </v>
          </cell>
          <cell r="T12" t="str">
            <v>Posible</v>
          </cell>
        </row>
        <row r="13">
          <cell r="A13" t="str">
            <v>Eventos institucionales simultáneos.</v>
          </cell>
          <cell r="T13" t="str">
            <v>Improbable</v>
          </cell>
        </row>
        <row r="14">
          <cell r="A14" t="str">
            <v xml:space="preserve">Divulgación de información con errores. </v>
          </cell>
          <cell r="T14" t="str">
            <v>Posible</v>
          </cell>
        </row>
      </sheetData>
      <sheetData sheetId="8"/>
      <sheetData sheetId="9">
        <row r="11">
          <cell r="F11" t="str">
            <v>MAYOR</v>
          </cell>
        </row>
        <row r="34">
          <cell r="F34" t="str">
            <v>MAYOR</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Diversidad de criterios en la aplicación de las normas</v>
          </cell>
        </row>
        <row r="11">
          <cell r="D11" t="str">
            <v>Constantes cambios normativos, diversidad jurídica.</v>
          </cell>
        </row>
        <row r="13">
          <cell r="D13" t="str">
            <v>Obras que no es posible darles total cumplimiento</v>
          </cell>
        </row>
        <row r="14">
          <cell r="D14" t="str">
            <v>Comunidades inconformes por la gestion</v>
          </cell>
        </row>
        <row r="15">
          <cell r="D15" t="str">
            <v>Profesionales sin la idoneidad y experiencia en el control y seguimiento</v>
          </cell>
        </row>
        <row r="16">
          <cell r="D16" t="str">
            <v>Trafico de influencias.</v>
          </cell>
        </row>
      </sheetData>
      <sheetData sheetId="7">
        <row r="11">
          <cell r="A11" t="str">
            <v>Recursos insuficientes para atender la necesidades de la población, originado por  la demora en la intervención</v>
          </cell>
          <cell r="T11" t="str">
            <v>Posible</v>
          </cell>
        </row>
        <row r="12">
          <cell r="A12" t="str">
            <v>Que las obras queden inconclusas y sin el servicio adecuado para las diferentes comunidades</v>
          </cell>
          <cell r="T12" t="str">
            <v>Posible</v>
          </cell>
        </row>
        <row r="13">
          <cell r="A13" t="str">
            <v>Obras sin las debidas condiciones tecnicas y con Adiciones presupuestales</v>
          </cell>
          <cell r="T13" t="str">
            <v>Posible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1">
          <cell r="D11" t="str">
            <v>Falta de recursos para funcionamiento e inversión</v>
          </cell>
        </row>
        <row r="12">
          <cell r="D12" t="str">
            <v>Falta de planeación en cuanto a la ejecución física y presupuestal en las metas producto</v>
          </cell>
        </row>
        <row r="13">
          <cell r="D13" t="str">
            <v>Influencia de grupos politicos que afectan la toma de decisiones</v>
          </cell>
        </row>
        <row r="14">
          <cell r="D14" t="str">
            <v>Falta de ética profesional y amiguismo</v>
          </cell>
        </row>
        <row r="15">
          <cell r="D15" t="str">
            <v>Falta de autoridad y responsabilidad de los funcionarios del proceso</v>
          </cell>
        </row>
        <row r="16">
          <cell r="D16" t="str">
            <v>Alta rotación de contratistas lo cual afecta la continuidad de los procesos</v>
          </cell>
        </row>
        <row r="18">
          <cell r="D18" t="str">
            <v>Falta de personal de planta para realizar seguimiento y control de las actividades</v>
          </cell>
        </row>
      </sheetData>
      <sheetData sheetId="7">
        <row r="11">
          <cell r="A11" t="str">
            <v>Posibilidad de generar baja cobertura para la promoción del desarrollo económico y la competividad para los emprendedores, empresarios y ciudadanos del municipio de Ibagué.</v>
          </cell>
          <cell r="T11" t="str">
            <v>Posible</v>
          </cell>
        </row>
        <row r="12">
          <cell r="A12" t="str">
            <v>Probabilidad de que se genere tráficos de influencia para selección de beneficiarios que no cumplan los requisitos establecidos</v>
          </cell>
          <cell r="T12" t="str">
            <v>Probable</v>
          </cell>
        </row>
        <row r="13">
          <cell r="A13" t="str">
            <v>Probabilidad de otorgar beneficios a unidades productivas o ideas de negocios que no cumplen con los requisitos establecidos</v>
          </cell>
          <cell r="T13" t="str">
            <v>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Revision periodica insuficiente, para el seguimiento en la implementación y actualización del sistema integrado de gestión de la calidad -SIGAMI en el proceso de Gestion de la salud .</v>
          </cell>
        </row>
        <row r="11">
          <cell r="D11" t="str">
            <v xml:space="preserve">Cambios normativos </v>
          </cell>
        </row>
        <row r="12">
          <cell r="D12" t="str">
            <v>Por cambio de Gobierno  no se da continuidad a las politicas públicas</v>
          </cell>
        </row>
        <row r="13">
          <cell r="D13" t="str">
            <v xml:space="preserve">Dificultad para articular estrategias entre los programas y otros sectores para lograr trabajo en equipo que permita alcanzar las metas esperadas  </v>
          </cell>
        </row>
        <row r="14">
          <cell r="D14" t="str">
            <v>Falta de liderazgo por la alta dirección para promover y empoderar al personal de la Secretaria de Salud en la aplicabilidad y desarrollo del proceso.</v>
          </cell>
        </row>
        <row r="15">
          <cell r="D15" t="str">
            <v xml:space="preserve">Cambios normativos </v>
          </cell>
        </row>
        <row r="16">
          <cell r="D16" t="str">
            <v>No se cuenta con un sistema de información orientado al tratamiento y administración de datos que permita la toma decisiones</v>
          </cell>
        </row>
        <row r="17">
          <cell r="D17" t="str">
            <v>Ausencia de datos actualizados de forma rapida y sencilla sobre el estado de salud de la población.</v>
          </cell>
        </row>
        <row r="18">
          <cell r="D18" t="str">
            <v>Falta de interoperabilidad de las bases de datos y diferentes fuentes de información en salud.</v>
          </cell>
        </row>
      </sheetData>
      <sheetData sheetId="7">
        <row r="11">
          <cell r="A11" t="str">
            <v>Incumplimiento de las acciones misionales de la institución por desgaste administrativo y reprocesos.</v>
          </cell>
          <cell r="T11" t="str">
            <v>Probable</v>
          </cell>
        </row>
        <row r="12">
          <cell r="A12" t="str">
            <v xml:space="preserve">Planificación inadecuada de las acciones y estrategias propias de la entidad </v>
          </cell>
          <cell r="T12" t="str">
            <v>Probable</v>
          </cell>
        </row>
        <row r="13">
          <cell r="A13" t="str">
            <v>Ausencia de un sistema de información en salud que permita sustentar politicas y toma de decisiones.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Uso inadecuado de Recursos de Inversión, Infraestructura deficiente.</v>
          </cell>
        </row>
        <row r="11">
          <cell r="D11" t="str">
            <v xml:space="preserve">Funcionarios desinteresados frente al proceso </v>
          </cell>
        </row>
        <row r="12">
          <cell r="D12" t="str">
            <v>Direccionamiento estratégico y planeación deficiente al liderazgo de los servidores públicos</v>
          </cell>
        </row>
        <row r="13">
          <cell r="D13" t="str">
            <v>Canales de comunicación interna inadecuados en el flujo de la información necesaria para el desarrollo de las operaciones</v>
          </cell>
        </row>
        <row r="14">
          <cell r="D14" t="str">
            <v xml:space="preserve">Cambios en la normatividad externa </v>
          </cell>
        </row>
        <row r="15">
          <cell r="D15" t="str">
            <v xml:space="preserve">Talento humano sin direccionamiento adecuado , condiciones inadecuadas de seguridad y salud en el trabajo. </v>
          </cell>
        </row>
        <row r="16">
          <cell r="D16" t="str">
            <v>Canales de comunicación interna inadecuados en el flujo de la información necesaria para el desarrollo de las operaciones</v>
          </cell>
        </row>
      </sheetData>
      <sheetData sheetId="7">
        <row r="11">
          <cell r="A11" t="str">
            <v>Incremento en los indices de inseguridad y violencias en el municipio de Ibagué</v>
          </cell>
          <cell r="T11" t="str">
            <v>Posible</v>
          </cell>
        </row>
        <row r="12">
          <cell r="A12" t="str">
            <v>Posibilidad de recibir o solicitar cualquier beneficio particular con el fin de celebrar un contrato</v>
          </cell>
          <cell r="T12" t="str">
            <v>Improbable</v>
          </cell>
        </row>
        <row r="13">
          <cell r="A13" t="str">
            <v xml:space="preserve">Dilación y vencimiento de términos de los procesos y/o trámites en materia de seguridad, justicia y convivencia ciudadana. </v>
          </cell>
          <cell r="T13" t="str">
            <v>Posible</v>
          </cell>
        </row>
      </sheetData>
      <sheetData sheetId="8"/>
      <sheetData sheetId="9">
        <row r="11">
          <cell r="F11" t="str">
            <v>CATASTROFICO</v>
          </cell>
        </row>
      </sheetData>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2)"/>
      <sheetName val="MAPA DE RIESGO ADMON"/>
      <sheetName val="Hoja2"/>
      <sheetName val="Hoja1"/>
    </sheetNames>
    <sheetDataSet>
      <sheetData sheetId="0" refreshError="1"/>
      <sheetData sheetId="1" refreshError="1"/>
      <sheetData sheetId="2" refreshError="1"/>
      <sheetData sheetId="3" refreshError="1"/>
      <sheetData sheetId="4" refreshError="1"/>
      <sheetData sheetId="5" refreshError="1"/>
      <sheetData sheetId="6">
        <row r="10">
          <cell r="D10" t="str">
            <v>Concentracion del poder en una sola persona</v>
          </cell>
        </row>
      </sheetData>
      <sheetData sheetId="7">
        <row r="11">
          <cell r="A11" t="str">
            <v>Utilizacion de influencias en la entrega o suministro de materiales o insumos y/o ayudas humanitarias en beneficio de un tercero</v>
          </cell>
          <cell r="T11" t="str">
            <v>Posible</v>
          </cell>
        </row>
        <row r="12">
          <cell r="A12" t="str">
            <v xml:space="preserve">Incumplimiento  en la ejecución de  Planes, Programas y Proyectos,  priorizados en el Plan de Desarrollo  </v>
          </cell>
          <cell r="T12" t="str">
            <v>Posible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PROBABILIDAD"/>
      <sheetName val=" IMPACTO RIESGOS GESTION"/>
      <sheetName val=" IMPACTO RIESGOS CORRUPCION"/>
      <sheetName val="VALORACION RIESGO (1)"/>
      <sheetName val="VALORACION RIESGO (2)"/>
      <sheetName val="VALORACION RIESGO (3)"/>
      <sheetName val="VALORACION RIESGO (4)"/>
      <sheetName val="VALORACION RIESGO (5)"/>
      <sheetName val="Hoja3"/>
      <sheetName val="VALORACION RIESGO (6)"/>
      <sheetName val="CONTROLES Y EVALUACION (2)"/>
      <sheetName val="CONTROLES Y EVALUACION"/>
      <sheetName val="SOLIDEZ DE LOS CONTROLES"/>
      <sheetName val="DESCRIPCION"/>
      <sheetName val="MAPA DE RIESGO ADMON"/>
      <sheetName val="Hoja5"/>
    </sheetNames>
    <sheetDataSet>
      <sheetData sheetId="0" refreshError="1"/>
      <sheetData sheetId="1" refreshError="1"/>
      <sheetData sheetId="2" refreshError="1"/>
      <sheetData sheetId="3" refreshError="1"/>
      <sheetData sheetId="4" refreshError="1"/>
      <sheetData sheetId="5">
        <row r="10">
          <cell r="J10" t="str">
            <v>GESTION</v>
          </cell>
        </row>
        <row r="13">
          <cell r="J13" t="str">
            <v>CORRUPCION</v>
          </cell>
        </row>
        <row r="15">
          <cell r="J15" t="str">
            <v>GESTION</v>
          </cell>
        </row>
        <row r="18">
          <cell r="J18" t="str">
            <v>CORRUPCION</v>
          </cell>
        </row>
        <row r="19">
          <cell r="J19" t="str">
            <v>GESTION</v>
          </cell>
        </row>
        <row r="20">
          <cell r="J20" t="str">
            <v>GESTION</v>
          </cell>
        </row>
      </sheetData>
      <sheetData sheetId="6">
        <row r="11">
          <cell r="A11" t="str">
            <v>No garantizar la prestaciòn del servicio educativo integral</v>
          </cell>
          <cell r="T11" t="str">
            <v>Posible</v>
          </cell>
        </row>
        <row r="12">
          <cell r="A12" t="str">
            <v>Utilizaciòn del cargo, para favorecer a un tercero en la realizaciòn de un tramite</v>
          </cell>
          <cell r="T12" t="str">
            <v>Probable</v>
          </cell>
        </row>
        <row r="13">
          <cell r="A13" t="str">
            <v>Barreras para ingresar y permanecer al servicio educativo oficial</v>
          </cell>
          <cell r="T13" t="str">
            <v>Probable</v>
          </cell>
        </row>
        <row r="14">
          <cell r="A14" t="str">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ell>
          <cell r="T14" t="str">
            <v>Posible</v>
          </cell>
        </row>
        <row r="15">
          <cell r="A15" t="str">
            <v>Instituciones Educativas privadasde educacion formal oferten  servicios educativos sin contar con el lleno de requisitos  para su funcionamiento y/o sin  autorizacion de la secretaria de educacion municipal</v>
          </cell>
          <cell r="T15" t="str">
            <v>Probable</v>
          </cell>
        </row>
        <row r="16">
          <cell r="A16" t="str">
            <v xml:space="preserve">Inconsistencia en los registros de matrícula </v>
          </cell>
          <cell r="T16" t="str">
            <v>Posible</v>
          </cell>
        </row>
      </sheetData>
      <sheetData sheetId="7">
        <row r="11">
          <cell r="B11" t="str">
            <v>3. MODERADO</v>
          </cell>
        </row>
        <row r="12">
          <cell r="B12" t="str">
            <v>3. MODERADO</v>
          </cell>
        </row>
        <row r="13">
          <cell r="B13" t="str">
            <v>3. MODERADO</v>
          </cell>
        </row>
        <row r="14">
          <cell r="B14" t="str">
            <v>3. MODERADO</v>
          </cell>
        </row>
      </sheetData>
      <sheetData sheetId="8">
        <row r="11">
          <cell r="F11" t="str">
            <v>CATASTROFICO</v>
          </cell>
        </row>
        <row r="34">
          <cell r="F34" t="str">
            <v>CATASTROFICO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0">
          <cell r="D10" t="str">
            <v xml:space="preserve">Personal insuficiente para la implementación de las estrategias y polìticas educativas </v>
          </cell>
        </row>
        <row r="11">
          <cell r="D11" t="str">
            <v>Deficiencia de recursos para la implementaciòn de las polìticas educativas Nacionales</v>
          </cell>
        </row>
        <row r="12">
          <cell r="D12" t="str">
            <v>Falta de liderazgo y compromiso por parte de las Directivas de algunas Insituciones Educativas</v>
          </cell>
        </row>
        <row r="13">
          <cell r="D13" t="str">
            <v>Trafico de influencias en los diferentes tràmites de la entidad</v>
          </cell>
        </row>
        <row r="14">
          <cell r="D14" t="str">
            <v>No cumplimiento de tiempos establecidos por cada uno de los tramites, segùn la fecha de readicaciòn</v>
          </cell>
        </row>
        <row r="15">
          <cell r="D15" t="str">
            <v>Falta de liderazgo y compromiso por parte de las Directivas de algunas Insituciones Educativas</v>
          </cell>
        </row>
        <row r="16">
          <cell r="D16" t="str">
            <v>Falta de implementaciòn de metologias flexibles pertinentes a las condiciones de vulnerabilidad</v>
          </cell>
        </row>
        <row r="17">
          <cell r="D17" t="str">
            <v>Desconocimiento e infracciòn a la normatividad educativa, por parte de los funcionarios de los establecimientos educativos ( directivos) docentes, administrativos)</v>
          </cell>
        </row>
        <row r="18">
          <cell r="D18" t="str">
            <v>Falta de controles efectivos en la ejecución los recursos de los Fondos de Servicios Educativos</v>
          </cell>
        </row>
        <row r="19">
          <cell r="D19" t="str">
            <v>Desconocimiento de la actualizacion normativa</v>
          </cell>
        </row>
        <row r="20">
          <cell r="D20" t="str">
            <v xml:space="preserve"> Falta de personal suficiente para hacer seguimiento al cumplimiento de requisitos legales para funcionamiento en los establecimiuentos educativos privados,  y falta de apoyo logistico para el personal que realiza las visitas de verificación y seguimiento .</v>
          </cell>
        </row>
        <row r="21">
          <cell r="D21" t="str">
            <v>Falta de apoyo logistico para el personal que realiza las visitas de verificación y seguimiento .</v>
          </cell>
        </row>
        <row r="22">
          <cell r="D22" t="str">
            <v>fallas en los reportes de matrícula al simat por parte de las Instituciones Educativas</v>
          </cell>
        </row>
      </sheetData>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DESCRIPCION"/>
      <sheetName val="IDENTIFICACION(GyC)"/>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ow r="10">
          <cell r="D10" t="str">
            <v>No tener una interacción con el RUNT (Registro Unico Nacional de Tránsito) caida de la plataforma o prestadores de servicios tecnologicos (Internet, SIMIT).</v>
          </cell>
        </row>
        <row r="11">
          <cell r="D11" t="str">
            <v>No disponer del suficiente personal de planta para atender requerimientos en ausencia de personal de contrato.</v>
          </cell>
        </row>
        <row r="13">
          <cell r="D13" t="str">
            <v>Cambio de políticas en torno a los avances obtenidos en la implementación del SETP (Sistema Estrategico de Transporte Público).</v>
          </cell>
        </row>
        <row r="14">
          <cell r="D14" t="str">
            <v xml:space="preserve">Falta de planeación y coordinación interinstitucional en la ejecución de proyectos
Así como la falta de estudios técnicos en expedición de Viabilidades y proyectos. 
</v>
          </cell>
        </row>
        <row r="15">
          <cell r="D15" t="str">
            <v>No contar con el presupuesto suficiente para dar cumplimiento al plan de acción.</v>
          </cell>
        </row>
        <row r="17">
          <cell r="D17" t="str">
            <v>Desconocimiento de los trámites y procedimientos por parte de los usuarios.</v>
          </cell>
        </row>
        <row r="18">
          <cell r="D18" t="str">
            <v>Trafico de influencias,  uso indebido del poder.</v>
          </cell>
        </row>
        <row r="19">
          <cell r="D19" t="str">
            <v>Base de datos desactualizadas</v>
          </cell>
        </row>
      </sheetData>
      <sheetData sheetId="6" refreshError="1"/>
      <sheetData sheetId="7">
        <row r="11">
          <cell r="A11" t="str">
            <v>Incumplimiento en la respuesta oportuna en los tramites , derechos de peticion o requerimientos de la comunidad</v>
          </cell>
          <cell r="T11" t="str">
            <v>Probable</v>
          </cell>
        </row>
        <row r="12">
          <cell r="A12" t="str">
            <v xml:space="preserve"> Ausencia de Soportes tecnicos y/o Administrativos,  que nos permitan hacer una efectiva implementacion de planes y pogramas de movilidad</v>
          </cell>
          <cell r="T12" t="str">
            <v>Posible</v>
          </cell>
        </row>
        <row r="13">
          <cell r="A13" t="str">
            <v xml:space="preserve">Solicitar o recibir dádivas para  retardar, agilizar u omitir un trámite en beneficio propio directo o indirecto </v>
          </cell>
          <cell r="T13" t="str">
            <v>Probable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0"/>
  <sheetViews>
    <sheetView tabSelected="1" zoomScale="63" zoomScaleNormal="63" workbookViewId="0">
      <selection activeCell="T12" sqref="T12"/>
    </sheetView>
  </sheetViews>
  <sheetFormatPr baseColWidth="10" defaultColWidth="11.140625" defaultRowHeight="15" x14ac:dyDescent="0.25"/>
  <cols>
    <col min="1" max="1" width="26.28515625" style="18" customWidth="1"/>
    <col min="2" max="2" width="22.28515625" style="16" customWidth="1"/>
    <col min="3" max="3" width="19.42578125" style="16" customWidth="1"/>
    <col min="4" max="4" width="14.140625" style="16" customWidth="1"/>
    <col min="5" max="5" width="21" style="16" customWidth="1"/>
    <col min="6" max="6" width="11.140625" style="16"/>
    <col min="7" max="7" width="17.7109375" style="16" customWidth="1"/>
    <col min="8" max="8" width="14.140625" style="42" customWidth="1"/>
    <col min="9" max="9" width="13.5703125" style="21" customWidth="1"/>
    <col min="10" max="10" width="11.140625" style="16"/>
    <col min="11" max="11" width="31.5703125" style="16" customWidth="1"/>
    <col min="12" max="12" width="16.7109375" style="16" customWidth="1"/>
    <col min="13" max="13" width="18.28515625" style="16" customWidth="1"/>
    <col min="14" max="14" width="13.7109375" style="16" customWidth="1"/>
    <col min="15" max="15" width="22.28515625" style="16" customWidth="1"/>
    <col min="16" max="16384" width="11.140625" style="16"/>
  </cols>
  <sheetData>
    <row r="1" spans="1:15" x14ac:dyDescent="0.25">
      <c r="A1" s="106"/>
      <c r="B1" s="108" t="s">
        <v>0</v>
      </c>
      <c r="C1" s="108"/>
      <c r="D1" s="108"/>
      <c r="E1" s="108"/>
      <c r="F1" s="108"/>
      <c r="G1" s="108"/>
      <c r="H1" s="108"/>
      <c r="I1" s="108"/>
      <c r="J1" s="108"/>
      <c r="K1" s="108"/>
      <c r="L1" s="110" t="s">
        <v>749</v>
      </c>
      <c r="M1" s="110"/>
      <c r="N1" s="110"/>
      <c r="O1" s="111"/>
    </row>
    <row r="2" spans="1:15" x14ac:dyDescent="0.25">
      <c r="A2" s="107"/>
      <c r="B2" s="109"/>
      <c r="C2" s="109"/>
      <c r="D2" s="109"/>
      <c r="E2" s="109"/>
      <c r="F2" s="109"/>
      <c r="G2" s="109"/>
      <c r="H2" s="109"/>
      <c r="I2" s="109"/>
      <c r="J2" s="109"/>
      <c r="K2" s="109"/>
      <c r="L2" s="113" t="s">
        <v>746</v>
      </c>
      <c r="M2" s="113"/>
      <c r="N2" s="113"/>
      <c r="O2" s="112"/>
    </row>
    <row r="3" spans="1:15" x14ac:dyDescent="0.25">
      <c r="A3" s="107"/>
      <c r="B3" s="109" t="s">
        <v>1</v>
      </c>
      <c r="C3" s="109"/>
      <c r="D3" s="109"/>
      <c r="E3" s="109"/>
      <c r="F3" s="109"/>
      <c r="G3" s="109"/>
      <c r="H3" s="109"/>
      <c r="I3" s="109"/>
      <c r="J3" s="109"/>
      <c r="K3" s="109"/>
      <c r="L3" s="113" t="s">
        <v>747</v>
      </c>
      <c r="M3" s="113"/>
      <c r="N3" s="113"/>
      <c r="O3" s="112"/>
    </row>
    <row r="4" spans="1:15" x14ac:dyDescent="0.25">
      <c r="A4" s="107"/>
      <c r="B4" s="109"/>
      <c r="C4" s="109"/>
      <c r="D4" s="109"/>
      <c r="E4" s="109"/>
      <c r="F4" s="109"/>
      <c r="G4" s="109"/>
      <c r="H4" s="109"/>
      <c r="I4" s="109"/>
      <c r="J4" s="109"/>
      <c r="K4" s="109"/>
      <c r="L4" s="113" t="s">
        <v>748</v>
      </c>
      <c r="M4" s="113"/>
      <c r="N4" s="113"/>
      <c r="O4" s="112"/>
    </row>
    <row r="5" spans="1:15" x14ac:dyDescent="0.25">
      <c r="A5" s="74"/>
      <c r="B5" s="75"/>
      <c r="C5" s="75"/>
      <c r="D5" s="75"/>
      <c r="E5" s="75"/>
      <c r="F5" s="75"/>
      <c r="G5" s="75"/>
      <c r="H5" s="75"/>
      <c r="I5" s="75"/>
      <c r="J5" s="75"/>
      <c r="K5" s="75"/>
      <c r="L5" s="75"/>
      <c r="M5" s="75"/>
      <c r="N5" s="75"/>
      <c r="O5" s="76"/>
    </row>
    <row r="6" spans="1:15" x14ac:dyDescent="0.25">
      <c r="A6" s="47" t="s">
        <v>2</v>
      </c>
      <c r="B6" s="114" t="s">
        <v>3</v>
      </c>
      <c r="C6" s="114"/>
      <c r="D6" s="114"/>
      <c r="E6" s="114"/>
      <c r="F6" s="114"/>
      <c r="G6" s="114"/>
      <c r="H6" s="114"/>
      <c r="I6" s="114"/>
      <c r="J6" s="114"/>
      <c r="K6" s="114"/>
      <c r="L6" s="114"/>
      <c r="M6" s="114"/>
      <c r="N6" s="114"/>
      <c r="O6" s="115"/>
    </row>
    <row r="7" spans="1:15" ht="43.15" customHeight="1" x14ac:dyDescent="0.25">
      <c r="A7" s="14" t="s">
        <v>4</v>
      </c>
      <c r="B7" s="113" t="s">
        <v>5</v>
      </c>
      <c r="C7" s="113"/>
      <c r="D7" s="113"/>
      <c r="E7" s="113"/>
      <c r="F7" s="113"/>
      <c r="G7" s="113"/>
      <c r="H7" s="113"/>
      <c r="I7" s="113"/>
      <c r="J7" s="113"/>
      <c r="K7" s="113"/>
      <c r="L7" s="113"/>
      <c r="M7" s="113"/>
      <c r="N7" s="113"/>
      <c r="O7" s="113"/>
    </row>
    <row r="8" spans="1:15" s="46" customFormat="1" x14ac:dyDescent="0.25">
      <c r="A8" s="116"/>
      <c r="B8" s="116"/>
      <c r="C8" s="116"/>
      <c r="D8" s="116"/>
      <c r="E8" s="116"/>
      <c r="F8" s="116"/>
      <c r="G8" s="116"/>
      <c r="H8" s="43"/>
      <c r="I8" s="44"/>
      <c r="J8" s="45"/>
      <c r="K8" s="45"/>
      <c r="L8" s="45"/>
      <c r="M8" s="45"/>
      <c r="N8" s="45"/>
      <c r="O8" s="45"/>
    </row>
    <row r="9" spans="1:15" s="17" customFormat="1" ht="51" x14ac:dyDescent="0.25">
      <c r="A9" s="13" t="s">
        <v>6</v>
      </c>
      <c r="B9" s="14" t="s">
        <v>7</v>
      </c>
      <c r="C9" s="14" t="s">
        <v>8</v>
      </c>
      <c r="D9" s="14" t="s">
        <v>627</v>
      </c>
      <c r="E9" s="14" t="s">
        <v>9</v>
      </c>
      <c r="F9" s="13" t="s">
        <v>10</v>
      </c>
      <c r="G9" s="13" t="s">
        <v>11</v>
      </c>
      <c r="H9" s="22" t="s">
        <v>706</v>
      </c>
      <c r="I9" s="22" t="s">
        <v>717</v>
      </c>
      <c r="J9" s="13" t="s">
        <v>12</v>
      </c>
      <c r="K9" s="13" t="s">
        <v>13</v>
      </c>
      <c r="L9" s="14" t="s">
        <v>14</v>
      </c>
      <c r="M9" s="14" t="s">
        <v>15</v>
      </c>
      <c r="N9" s="14" t="s">
        <v>16</v>
      </c>
      <c r="O9" s="14" t="s">
        <v>17</v>
      </c>
    </row>
    <row r="10" spans="1:15" ht="76.5" x14ac:dyDescent="0.25">
      <c r="A10" s="93" t="s">
        <v>560</v>
      </c>
      <c r="B10" s="70" t="str">
        <f>+([1]PROBABILIDAD!A11)</f>
        <v>Solicitud y/o recibimiento de dadivas para el favoritismo de una decision y/o Influir en otro servidor publico para conseguir una actuacion concepto, decision o manipulacion de la informacion  que le pueda generar beneficio propio o a un tercero</v>
      </c>
      <c r="C10" s="63" t="s">
        <v>18</v>
      </c>
      <c r="D10" s="63" t="s">
        <v>628</v>
      </c>
      <c r="E10" s="5" t="str">
        <f>+([1]DESCRIPCION!D10)</f>
        <v xml:space="preserve">Desconocimiento del proceso por parte del personal de planta y contrato. </v>
      </c>
      <c r="F10" s="63" t="str">
        <f>+([1]PROBABILIDAD!T11)</f>
        <v>Probable</v>
      </c>
      <c r="G10" s="63" t="s">
        <v>19</v>
      </c>
      <c r="H10" s="86" t="s">
        <v>120</v>
      </c>
      <c r="I10" s="86" t="s">
        <v>120</v>
      </c>
      <c r="J10" s="63" t="s">
        <v>21</v>
      </c>
      <c r="K10" s="5" t="s">
        <v>22</v>
      </c>
      <c r="L10" s="5" t="s">
        <v>23</v>
      </c>
      <c r="M10" s="5" t="s">
        <v>24</v>
      </c>
      <c r="N10" s="5" t="s">
        <v>25</v>
      </c>
      <c r="O10" s="5" t="s">
        <v>26</v>
      </c>
    </row>
    <row r="11" spans="1:15" x14ac:dyDescent="0.25">
      <c r="A11" s="89"/>
      <c r="B11" s="70"/>
      <c r="C11" s="63"/>
      <c r="D11" s="63"/>
      <c r="E11" s="70" t="str">
        <f>+([1]DESCRIPCION!D11)</f>
        <v>Falta de responsabilidad del personal frente a sus compromisos que dan cumplimiento al objetivo del proceso.</v>
      </c>
      <c r="F11" s="63"/>
      <c r="G11" s="63"/>
      <c r="H11" s="86"/>
      <c r="I11" s="86"/>
      <c r="J11" s="63"/>
      <c r="K11" s="70" t="s">
        <v>27</v>
      </c>
      <c r="L11" s="70" t="s">
        <v>28</v>
      </c>
      <c r="M11" s="70" t="s">
        <v>24</v>
      </c>
      <c r="N11" s="70" t="s">
        <v>29</v>
      </c>
      <c r="O11" s="70" t="s">
        <v>30</v>
      </c>
    </row>
    <row r="12" spans="1:15" ht="103.9" customHeight="1" x14ac:dyDescent="0.25">
      <c r="A12" s="89"/>
      <c r="B12" s="70"/>
      <c r="C12" s="63"/>
      <c r="D12" s="63"/>
      <c r="E12" s="70"/>
      <c r="F12" s="63"/>
      <c r="G12" s="63"/>
      <c r="H12" s="86"/>
      <c r="I12" s="86"/>
      <c r="J12" s="63"/>
      <c r="K12" s="70"/>
      <c r="L12" s="70"/>
      <c r="M12" s="70"/>
      <c r="N12" s="70"/>
      <c r="O12" s="70"/>
    </row>
    <row r="13" spans="1:15" ht="76.5" x14ac:dyDescent="0.25">
      <c r="A13" s="89"/>
      <c r="B13" s="70" t="str">
        <f>+([1]PROBABILIDAD!A12)</f>
        <v>Incumplimiento en la consolidacion y/o publicacion de la informacion reportada por los provedores.</v>
      </c>
      <c r="C13" s="63" t="s">
        <v>31</v>
      </c>
      <c r="D13" s="63" t="s">
        <v>629</v>
      </c>
      <c r="E13" s="5" t="str">
        <f>+([1]DESCRIPCION!D13)</f>
        <v>Dificultades en la planeacion para el cumplimiento del objetivo del proceso de de gestion estrategica y territorial</v>
      </c>
      <c r="F13" s="63" t="str">
        <f>+([1]PROBABILIDAD!T12)</f>
        <v>Posible</v>
      </c>
      <c r="G13" s="63" t="s">
        <v>19</v>
      </c>
      <c r="H13" s="86" t="s">
        <v>120</v>
      </c>
      <c r="I13" s="86" t="s">
        <v>120</v>
      </c>
      <c r="J13" s="63" t="s">
        <v>21</v>
      </c>
      <c r="K13" s="5" t="s">
        <v>32</v>
      </c>
      <c r="L13" s="5" t="s">
        <v>33</v>
      </c>
      <c r="M13" s="5" t="s">
        <v>34</v>
      </c>
      <c r="N13" s="5" t="s">
        <v>35</v>
      </c>
      <c r="O13" s="5" t="s">
        <v>36</v>
      </c>
    </row>
    <row r="14" spans="1:15" x14ac:dyDescent="0.25">
      <c r="A14" s="89"/>
      <c r="B14" s="70"/>
      <c r="C14" s="63"/>
      <c r="D14" s="63"/>
      <c r="E14" s="70" t="str">
        <f>+([1]DESCRIPCION!D15)</f>
        <v xml:space="preserve">Falta de claridad e incumplimientos de los procedimientos  en los  procesos que se  interrelacionan y que sirven de proveedores entre si.  </v>
      </c>
      <c r="F14" s="63"/>
      <c r="G14" s="63"/>
      <c r="H14" s="86"/>
      <c r="I14" s="86"/>
      <c r="J14" s="63"/>
      <c r="K14" s="70" t="s">
        <v>37</v>
      </c>
      <c r="L14" s="70" t="s">
        <v>23</v>
      </c>
      <c r="M14" s="70" t="s">
        <v>34</v>
      </c>
      <c r="N14" s="70" t="s">
        <v>38</v>
      </c>
      <c r="O14" s="70" t="s">
        <v>39</v>
      </c>
    </row>
    <row r="15" spans="1:15" ht="130.9" customHeight="1" x14ac:dyDescent="0.25">
      <c r="A15" s="89"/>
      <c r="B15" s="70"/>
      <c r="C15" s="63"/>
      <c r="D15" s="63"/>
      <c r="E15" s="70"/>
      <c r="F15" s="63"/>
      <c r="G15" s="63"/>
      <c r="H15" s="86"/>
      <c r="I15" s="86"/>
      <c r="J15" s="63"/>
      <c r="K15" s="70"/>
      <c r="L15" s="70"/>
      <c r="M15" s="70"/>
      <c r="N15" s="70"/>
      <c r="O15" s="70"/>
    </row>
    <row r="16" spans="1:15" ht="102" x14ac:dyDescent="0.25">
      <c r="A16" s="89"/>
      <c r="B16" s="70" t="str">
        <f>+[1]DESCRIPCION!A17</f>
        <v xml:space="preserve"> Perdida de informacion fisica y virtual </v>
      </c>
      <c r="C16" s="63" t="s">
        <v>31</v>
      </c>
      <c r="D16" s="63" t="s">
        <v>630</v>
      </c>
      <c r="E16" s="5" t="str">
        <f>+([1]DESCRIPCION!D17)</f>
        <v xml:space="preserve">Desconocimiento del proceso por parte del personal de planta y contrato. </v>
      </c>
      <c r="F16" s="63" t="str">
        <f>+([1]PROBABILIDAD!T13)</f>
        <v>Posible</v>
      </c>
      <c r="G16" s="63" t="str">
        <f>'[1] IMPACTO RIESGOS GESTION'!B12</f>
        <v>3. MODERADO</v>
      </c>
      <c r="H16" s="80" t="s">
        <v>20</v>
      </c>
      <c r="I16" s="80" t="s">
        <v>20</v>
      </c>
      <c r="J16" s="63" t="s">
        <v>21</v>
      </c>
      <c r="K16" s="5" t="s">
        <v>40</v>
      </c>
      <c r="L16" s="5" t="s">
        <v>41</v>
      </c>
      <c r="M16" s="5" t="s">
        <v>42</v>
      </c>
      <c r="N16" s="5" t="s">
        <v>43</v>
      </c>
      <c r="O16" s="5" t="s">
        <v>44</v>
      </c>
    </row>
    <row r="17" spans="1:15" ht="63.75" x14ac:dyDescent="0.25">
      <c r="A17" s="89"/>
      <c r="B17" s="70"/>
      <c r="C17" s="63"/>
      <c r="D17" s="63"/>
      <c r="E17" s="5" t="str">
        <f>+([1]DESCRIPCION!D18)</f>
        <v xml:space="preserve">Dificultad de la sistematizacion de la documentacion fisica, debido a obsolecencia tecnologica. </v>
      </c>
      <c r="F17" s="63"/>
      <c r="G17" s="63"/>
      <c r="H17" s="80"/>
      <c r="I17" s="80"/>
      <c r="J17" s="63"/>
      <c r="K17" s="5" t="s">
        <v>45</v>
      </c>
      <c r="L17" s="5" t="s">
        <v>46</v>
      </c>
      <c r="M17" s="5" t="s">
        <v>47</v>
      </c>
      <c r="N17" s="5" t="s">
        <v>38</v>
      </c>
      <c r="O17" s="5" t="s">
        <v>48</v>
      </c>
    </row>
    <row r="18" spans="1:15" ht="63.75" x14ac:dyDescent="0.25">
      <c r="A18" s="93" t="s">
        <v>610</v>
      </c>
      <c r="B18" s="70" t="str">
        <f>+([2]PROBABILIDAD!A11)</f>
        <v>Posibilidad de la utilizacion de documentos obsoletos que no garanticen la trasabilidad adecuada en los diferentes procesos.</v>
      </c>
      <c r="C18" s="63" t="s">
        <v>31</v>
      </c>
      <c r="D18" s="63" t="s">
        <v>631</v>
      </c>
      <c r="E18" s="5" t="str">
        <f>+([2]DESCRIPCION!D10)</f>
        <v>Concentracion de funciones en un solo funcionario</v>
      </c>
      <c r="F18" s="63" t="str">
        <f>+([2]PROBABILIDAD!T11)</f>
        <v>Probable</v>
      </c>
      <c r="G18" s="63" t="s">
        <v>49</v>
      </c>
      <c r="H18" s="87" t="s">
        <v>50</v>
      </c>
      <c r="I18" s="87" t="s">
        <v>50</v>
      </c>
      <c r="J18" s="63" t="s">
        <v>21</v>
      </c>
      <c r="K18" s="5" t="s">
        <v>51</v>
      </c>
      <c r="L18" s="5" t="s">
        <v>52</v>
      </c>
      <c r="M18" s="5" t="s">
        <v>53</v>
      </c>
      <c r="N18" s="5" t="s">
        <v>54</v>
      </c>
      <c r="O18" s="5" t="s">
        <v>55</v>
      </c>
    </row>
    <row r="19" spans="1:15" ht="35.450000000000003" customHeight="1" x14ac:dyDescent="0.25">
      <c r="A19" s="93"/>
      <c r="B19" s="70"/>
      <c r="C19" s="63"/>
      <c r="D19" s="63"/>
      <c r="E19" s="70" t="str">
        <f>+([2]DESCRIPCION!D11)</f>
        <v>Incumplimiento de roles y objetivos de algunos procesos transversales</v>
      </c>
      <c r="F19" s="63"/>
      <c r="G19" s="63"/>
      <c r="H19" s="87"/>
      <c r="I19" s="87"/>
      <c r="J19" s="63"/>
      <c r="K19" s="70" t="s">
        <v>56</v>
      </c>
      <c r="L19" s="70" t="s">
        <v>52</v>
      </c>
      <c r="M19" s="70" t="s">
        <v>53</v>
      </c>
      <c r="N19" s="70" t="s">
        <v>54</v>
      </c>
      <c r="O19" s="70" t="s">
        <v>57</v>
      </c>
    </row>
    <row r="20" spans="1:15" ht="113.45" customHeight="1" x14ac:dyDescent="0.25">
      <c r="A20" s="93"/>
      <c r="B20" s="70"/>
      <c r="C20" s="63"/>
      <c r="D20" s="63"/>
      <c r="E20" s="70"/>
      <c r="F20" s="63"/>
      <c r="G20" s="63"/>
      <c r="H20" s="87"/>
      <c r="I20" s="87"/>
      <c r="J20" s="63"/>
      <c r="K20" s="70"/>
      <c r="L20" s="70"/>
      <c r="M20" s="70"/>
      <c r="N20" s="70"/>
      <c r="O20" s="70"/>
    </row>
    <row r="21" spans="1:15" ht="136.9" customHeight="1" x14ac:dyDescent="0.25">
      <c r="A21" s="93"/>
      <c r="B21" s="70" t="str">
        <f>+([2]PROBABILIDAD!A12)</f>
        <v>Posibilidad de incumplimiento de la publicación de los productos requeridos por grupos de interes y / o clientes internos o externos</v>
      </c>
      <c r="C21" s="63" t="s">
        <v>31</v>
      </c>
      <c r="D21" s="63" t="s">
        <v>632</v>
      </c>
      <c r="E21" s="5" t="str">
        <f>+([2]DESCRIPCION!D13)</f>
        <v>Dificultad en la comunicación en los diferentes niveles jerarquicos</v>
      </c>
      <c r="F21" s="63" t="str">
        <f>+([2]PROBABILIDAD!T12)</f>
        <v>Improbable</v>
      </c>
      <c r="G21" s="63" t="s">
        <v>50</v>
      </c>
      <c r="H21" s="79" t="s">
        <v>50</v>
      </c>
      <c r="I21" s="79" t="s">
        <v>50</v>
      </c>
      <c r="J21" s="63" t="s">
        <v>21</v>
      </c>
      <c r="K21" s="5" t="s">
        <v>58</v>
      </c>
      <c r="L21" s="5" t="s">
        <v>52</v>
      </c>
      <c r="M21" s="5" t="s">
        <v>53</v>
      </c>
      <c r="N21" s="5" t="s">
        <v>59</v>
      </c>
      <c r="O21" s="5" t="s">
        <v>55</v>
      </c>
    </row>
    <row r="22" spans="1:15" ht="93" customHeight="1" x14ac:dyDescent="0.25">
      <c r="A22" s="93"/>
      <c r="B22" s="70"/>
      <c r="C22" s="63"/>
      <c r="D22" s="63"/>
      <c r="E22" s="5" t="str">
        <f>+([2]DESCRIPCION!D14)</f>
        <v>Dificultad para trabajar en equipo</v>
      </c>
      <c r="F22" s="63"/>
      <c r="G22" s="63"/>
      <c r="H22" s="79"/>
      <c r="I22" s="79"/>
      <c r="J22" s="63"/>
      <c r="K22" s="5" t="s">
        <v>60</v>
      </c>
      <c r="L22" s="5" t="s">
        <v>52</v>
      </c>
      <c r="M22" s="5" t="s">
        <v>53</v>
      </c>
      <c r="N22" s="5" t="s">
        <v>61</v>
      </c>
      <c r="O22" s="5" t="s">
        <v>62</v>
      </c>
    </row>
    <row r="23" spans="1:15" ht="51" x14ac:dyDescent="0.25">
      <c r="A23" s="93" t="s">
        <v>332</v>
      </c>
      <c r="B23" s="70" t="str">
        <f>+([3]PROBABILIDAD!A11)</f>
        <v>Recursos insuficientes para atender la necesidades de la población, originado por  la demora en la intervención</v>
      </c>
      <c r="C23" s="63" t="s">
        <v>31</v>
      </c>
      <c r="D23" s="63" t="s">
        <v>633</v>
      </c>
      <c r="E23" s="5" t="str">
        <f>+([3]DESCRIPCION!D10)</f>
        <v>Diversidad de criterios en la aplicación de las normas</v>
      </c>
      <c r="F23" s="63" t="str">
        <f>+([3]PROBABILIDAD!T11)</f>
        <v>Posible</v>
      </c>
      <c r="G23" s="63" t="s">
        <v>19</v>
      </c>
      <c r="H23" s="86" t="s">
        <v>120</v>
      </c>
      <c r="I23" s="85" t="s">
        <v>20</v>
      </c>
      <c r="J23" s="63" t="s">
        <v>21</v>
      </c>
      <c r="K23" s="5" t="s">
        <v>104</v>
      </c>
      <c r="L23" s="5" t="s">
        <v>103</v>
      </c>
      <c r="M23" s="5" t="s">
        <v>67</v>
      </c>
      <c r="N23" s="5" t="s">
        <v>102</v>
      </c>
      <c r="O23" s="5" t="s">
        <v>101</v>
      </c>
    </row>
    <row r="24" spans="1:15" ht="38.25" x14ac:dyDescent="0.25">
      <c r="A24" s="89"/>
      <c r="B24" s="70"/>
      <c r="C24" s="63"/>
      <c r="D24" s="63"/>
      <c r="E24" s="5" t="str">
        <f>+([3]DESCRIPCION!D11)</f>
        <v>Constantes cambios normativos, diversidad jurídica.</v>
      </c>
      <c r="F24" s="63"/>
      <c r="G24" s="63"/>
      <c r="H24" s="86"/>
      <c r="I24" s="85"/>
      <c r="J24" s="63"/>
      <c r="K24" s="5" t="s">
        <v>100</v>
      </c>
      <c r="L24" s="5" t="s">
        <v>99</v>
      </c>
      <c r="M24" s="5" t="s">
        <v>98</v>
      </c>
      <c r="N24" s="5" t="s">
        <v>25</v>
      </c>
      <c r="O24" s="5" t="s">
        <v>97</v>
      </c>
    </row>
    <row r="25" spans="1:15" ht="51" x14ac:dyDescent="0.25">
      <c r="A25" s="89"/>
      <c r="B25" s="70"/>
      <c r="C25" s="63"/>
      <c r="D25" s="63"/>
      <c r="E25" s="5" t="s">
        <v>70</v>
      </c>
      <c r="F25" s="63"/>
      <c r="G25" s="63"/>
      <c r="H25" s="86"/>
      <c r="I25" s="85"/>
      <c r="J25" s="63"/>
      <c r="K25" s="5" t="s">
        <v>96</v>
      </c>
      <c r="L25" s="5" t="s">
        <v>68</v>
      </c>
      <c r="M25" s="3" t="s">
        <v>95</v>
      </c>
      <c r="N25" s="3" t="s">
        <v>25</v>
      </c>
      <c r="O25" s="5" t="s">
        <v>94</v>
      </c>
    </row>
    <row r="26" spans="1:15" ht="51" x14ac:dyDescent="0.25">
      <c r="A26" s="89"/>
      <c r="B26" s="70" t="str">
        <f>+([3]PROBABILIDAD!A12)</f>
        <v>Que las obras queden inconclusas y sin el servicio adecuado para las diferentes comunidades</v>
      </c>
      <c r="C26" s="63" t="s">
        <v>31</v>
      </c>
      <c r="D26" s="63" t="s">
        <v>634</v>
      </c>
      <c r="E26" s="5" t="str">
        <f>+([3]DESCRIPCION!D13)</f>
        <v>Obras que no es posible darles total cumplimiento</v>
      </c>
      <c r="F26" s="63" t="str">
        <f>+([3]PROBABILIDAD!T12)</f>
        <v>Posible</v>
      </c>
      <c r="G26" s="63" t="s">
        <v>19</v>
      </c>
      <c r="H26" s="84" t="s">
        <v>120</v>
      </c>
      <c r="I26" s="80" t="s">
        <v>20</v>
      </c>
      <c r="J26" s="63" t="s">
        <v>21</v>
      </c>
      <c r="K26" s="5" t="s">
        <v>93</v>
      </c>
      <c r="L26" s="5" t="s">
        <v>92</v>
      </c>
      <c r="M26" s="5" t="s">
        <v>67</v>
      </c>
      <c r="N26" s="5" t="s">
        <v>72</v>
      </c>
      <c r="O26" s="5" t="s">
        <v>91</v>
      </c>
    </row>
    <row r="27" spans="1:15" ht="51" x14ac:dyDescent="0.25">
      <c r="A27" s="89"/>
      <c r="B27" s="70"/>
      <c r="C27" s="63"/>
      <c r="D27" s="63"/>
      <c r="E27" s="5" t="str">
        <f>+([3]DESCRIPCION!D14)</f>
        <v>Comunidades inconformes por la gestion</v>
      </c>
      <c r="F27" s="63"/>
      <c r="G27" s="63"/>
      <c r="H27" s="84"/>
      <c r="I27" s="80"/>
      <c r="J27" s="63"/>
      <c r="K27" s="5" t="s">
        <v>90</v>
      </c>
      <c r="L27" s="5" t="s">
        <v>89</v>
      </c>
      <c r="M27" s="5" t="s">
        <v>67</v>
      </c>
      <c r="N27" s="5" t="s">
        <v>88</v>
      </c>
      <c r="O27" s="5" t="s">
        <v>87</v>
      </c>
    </row>
    <row r="28" spans="1:15" ht="63.75" x14ac:dyDescent="0.25">
      <c r="A28" s="89"/>
      <c r="B28" s="70"/>
      <c r="C28" s="63"/>
      <c r="D28" s="63"/>
      <c r="E28" s="5" t="s">
        <v>70</v>
      </c>
      <c r="F28" s="63"/>
      <c r="G28" s="63"/>
      <c r="H28" s="84"/>
      <c r="I28" s="80"/>
      <c r="J28" s="63"/>
      <c r="K28" s="5" t="s">
        <v>86</v>
      </c>
      <c r="L28" s="5" t="s">
        <v>85</v>
      </c>
      <c r="M28" s="5" t="str">
        <f>+M27</f>
        <v>Secretaria y Directores</v>
      </c>
      <c r="N28" s="5" t="str">
        <f>+N27</f>
        <v>Al inicio de Cada proyecto</v>
      </c>
      <c r="O28" s="5" t="s">
        <v>84</v>
      </c>
    </row>
    <row r="29" spans="1:15" ht="51" x14ac:dyDescent="0.25">
      <c r="A29" s="89"/>
      <c r="B29" s="70" t="str">
        <f>+([3]PROBABILIDAD!A13)</f>
        <v>Obras sin las debidas condiciones tecnicas y con Adiciones presupuestales</v>
      </c>
      <c r="C29" s="63" t="s">
        <v>18</v>
      </c>
      <c r="D29" s="63" t="s">
        <v>635</v>
      </c>
      <c r="E29" s="5" t="str">
        <f>+([3]DESCRIPCION!D15)</f>
        <v>Profesionales sin la idoneidad y experiencia en el control y seguimiento</v>
      </c>
      <c r="F29" s="63" t="str">
        <f>+([3]PROBABILIDAD!T13)</f>
        <v>Posible</v>
      </c>
      <c r="G29" s="63" t="str">
        <f>+('[3] IMPACTO RIESGOS CORRUPCION'!F11)</f>
        <v>CATASTROFICO</v>
      </c>
      <c r="H29" s="84" t="s">
        <v>120</v>
      </c>
      <c r="I29" s="80" t="s">
        <v>20</v>
      </c>
      <c r="J29" s="63" t="s">
        <v>21</v>
      </c>
      <c r="K29" s="5" t="s">
        <v>83</v>
      </c>
      <c r="L29" s="5" t="s">
        <v>82</v>
      </c>
      <c r="M29" s="5" t="s">
        <v>81</v>
      </c>
      <c r="N29" s="5" t="s">
        <v>80</v>
      </c>
      <c r="O29" s="5" t="s">
        <v>79</v>
      </c>
    </row>
    <row r="30" spans="1:15" ht="38.25" x14ac:dyDescent="0.25">
      <c r="A30" s="89"/>
      <c r="B30" s="70"/>
      <c r="C30" s="63"/>
      <c r="D30" s="63"/>
      <c r="E30" s="5" t="str">
        <f>+([3]DESCRIPCION!D16)</f>
        <v>Trafico de influencias.</v>
      </c>
      <c r="F30" s="63"/>
      <c r="G30" s="63"/>
      <c r="H30" s="84"/>
      <c r="I30" s="80"/>
      <c r="J30" s="63"/>
      <c r="K30" s="5" t="s">
        <v>78</v>
      </c>
      <c r="L30" s="5" t="s">
        <v>77</v>
      </c>
      <c r="M30" s="5" t="s">
        <v>67</v>
      </c>
      <c r="N30" s="5" t="s">
        <v>72</v>
      </c>
      <c r="O30" s="5" t="s">
        <v>76</v>
      </c>
    </row>
    <row r="31" spans="1:15" ht="76.5" x14ac:dyDescent="0.25">
      <c r="A31" s="89"/>
      <c r="B31" s="70"/>
      <c r="C31" s="63"/>
      <c r="D31" s="63"/>
      <c r="E31" s="5" t="s">
        <v>75</v>
      </c>
      <c r="F31" s="63"/>
      <c r="G31" s="63"/>
      <c r="H31" s="84"/>
      <c r="I31" s="80"/>
      <c r="J31" s="63"/>
      <c r="K31" s="5" t="s">
        <v>74</v>
      </c>
      <c r="L31" s="5" t="s">
        <v>73</v>
      </c>
      <c r="M31" s="5" t="s">
        <v>67</v>
      </c>
      <c r="N31" s="5" t="s">
        <v>72</v>
      </c>
      <c r="O31" s="5" t="s">
        <v>71</v>
      </c>
    </row>
    <row r="32" spans="1:15" ht="51" x14ac:dyDescent="0.25">
      <c r="A32" s="89"/>
      <c r="B32" s="70"/>
      <c r="C32" s="63"/>
      <c r="D32" s="63"/>
      <c r="E32" s="5" t="s">
        <v>70</v>
      </c>
      <c r="F32" s="63"/>
      <c r="G32" s="63"/>
      <c r="H32" s="84"/>
      <c r="I32" s="80"/>
      <c r="J32" s="63"/>
      <c r="K32" s="5" t="s">
        <v>69</v>
      </c>
      <c r="L32" s="5" t="s">
        <v>68</v>
      </c>
      <c r="M32" s="5" t="s">
        <v>67</v>
      </c>
      <c r="N32" s="5" t="s">
        <v>66</v>
      </c>
      <c r="O32" s="5" t="s">
        <v>65</v>
      </c>
    </row>
    <row r="33" spans="1:15" x14ac:dyDescent="0.25">
      <c r="A33" s="93" t="s">
        <v>333</v>
      </c>
      <c r="B33" s="70" t="str">
        <f>+([4]PROBABILIDAD!A11)</f>
        <v>Posibilidad de generar baja cobertura para la promoción del desarrollo económico y la competividad para los emprendedores, empresarios y ciudadanos del municipio de Ibagué.</v>
      </c>
      <c r="C33" s="63" t="s">
        <v>31</v>
      </c>
      <c r="D33" s="63" t="s">
        <v>636</v>
      </c>
      <c r="E33" s="70" t="str">
        <f>+([4]DESCRIPCION!D11)</f>
        <v>Falta de recursos para funcionamiento e inversión</v>
      </c>
      <c r="F33" s="63" t="str">
        <f>+([4]PROBABILIDAD!T11)</f>
        <v>Posible</v>
      </c>
      <c r="G33" s="63" t="s">
        <v>50</v>
      </c>
      <c r="H33" s="85" t="s">
        <v>145</v>
      </c>
      <c r="I33" s="85" t="s">
        <v>145</v>
      </c>
      <c r="J33" s="105" t="s">
        <v>21</v>
      </c>
      <c r="K33" s="70" t="s">
        <v>144</v>
      </c>
      <c r="L33" s="70" t="s">
        <v>143</v>
      </c>
      <c r="M33" s="70" t="s">
        <v>139</v>
      </c>
      <c r="N33" s="63" t="s">
        <v>25</v>
      </c>
      <c r="O33" s="70" t="s">
        <v>142</v>
      </c>
    </row>
    <row r="34" spans="1:15" ht="115.9" customHeight="1" x14ac:dyDescent="0.25">
      <c r="A34" s="93"/>
      <c r="B34" s="70"/>
      <c r="C34" s="63"/>
      <c r="D34" s="63"/>
      <c r="E34" s="70"/>
      <c r="F34" s="63"/>
      <c r="G34" s="63"/>
      <c r="H34" s="85"/>
      <c r="I34" s="85"/>
      <c r="J34" s="105"/>
      <c r="K34" s="70"/>
      <c r="L34" s="70"/>
      <c r="M34" s="70"/>
      <c r="N34" s="63"/>
      <c r="O34" s="70"/>
    </row>
    <row r="35" spans="1:15" ht="57.6" customHeight="1" x14ac:dyDescent="0.25">
      <c r="A35" s="93"/>
      <c r="B35" s="70"/>
      <c r="C35" s="63"/>
      <c r="D35" s="63"/>
      <c r="E35" s="70" t="str">
        <f>+([4]DESCRIPCION!D12)</f>
        <v>Falta de planeación en cuanto a la ejecución física y presupuestal en las metas producto</v>
      </c>
      <c r="F35" s="63"/>
      <c r="G35" s="63"/>
      <c r="H35" s="85"/>
      <c r="I35" s="85"/>
      <c r="J35" s="105"/>
      <c r="K35" s="70"/>
      <c r="L35" s="70"/>
      <c r="M35" s="70"/>
      <c r="N35" s="63"/>
      <c r="O35" s="70"/>
    </row>
    <row r="36" spans="1:15" ht="63.75" x14ac:dyDescent="0.25">
      <c r="A36" s="93"/>
      <c r="B36" s="70"/>
      <c r="C36" s="63"/>
      <c r="D36" s="63"/>
      <c r="E36" s="70"/>
      <c r="F36" s="63"/>
      <c r="G36" s="63"/>
      <c r="H36" s="85"/>
      <c r="I36" s="85"/>
      <c r="J36" s="11" t="s">
        <v>110</v>
      </c>
      <c r="K36" s="5" t="s">
        <v>141</v>
      </c>
      <c r="L36" s="5" t="s">
        <v>140</v>
      </c>
      <c r="M36" s="5" t="s">
        <v>139</v>
      </c>
      <c r="N36" s="3" t="s">
        <v>25</v>
      </c>
      <c r="O36" s="1" t="s">
        <v>138</v>
      </c>
    </row>
    <row r="37" spans="1:15" ht="102" x14ac:dyDescent="0.25">
      <c r="A37" s="93"/>
      <c r="B37" s="70" t="str">
        <f>+([4]PROBABILIDAD!A12)</f>
        <v>Probabilidad de que se genere tráficos de influencia para selección de beneficiarios que no cumplan los requisitos establecidos</v>
      </c>
      <c r="C37" s="63" t="s">
        <v>137</v>
      </c>
      <c r="D37" s="63" t="s">
        <v>637</v>
      </c>
      <c r="E37" s="5" t="str">
        <f>+([4]DESCRIPCION!D13)</f>
        <v>Influencia de grupos politicos que afectan la toma de decisiones</v>
      </c>
      <c r="F37" s="63" t="str">
        <f>+([4]PROBABILIDAD!T12)</f>
        <v>Probable</v>
      </c>
      <c r="G37" s="63" t="s">
        <v>136</v>
      </c>
      <c r="H37" s="84" t="s">
        <v>120</v>
      </c>
      <c r="I37" s="84" t="s">
        <v>120</v>
      </c>
      <c r="J37" s="105" t="s">
        <v>21</v>
      </c>
      <c r="K37" s="5" t="s">
        <v>135</v>
      </c>
      <c r="L37" s="3" t="s">
        <v>118</v>
      </c>
      <c r="M37" s="5" t="s">
        <v>107</v>
      </c>
      <c r="N37" s="5" t="s">
        <v>134</v>
      </c>
      <c r="O37" s="5" t="s">
        <v>133</v>
      </c>
    </row>
    <row r="38" spans="1:15" ht="116.65" customHeight="1" x14ac:dyDescent="0.25">
      <c r="A38" s="93"/>
      <c r="B38" s="70"/>
      <c r="C38" s="63"/>
      <c r="D38" s="63"/>
      <c r="E38" s="5" t="str">
        <f>+([4]DESCRIPCION!D14)</f>
        <v>Falta de ética profesional y amiguismo</v>
      </c>
      <c r="F38" s="63"/>
      <c r="G38" s="63"/>
      <c r="H38" s="84"/>
      <c r="I38" s="84"/>
      <c r="J38" s="105"/>
      <c r="K38" s="5" t="s">
        <v>132</v>
      </c>
      <c r="L38" s="3" t="s">
        <v>118</v>
      </c>
      <c r="M38" s="5" t="s">
        <v>131</v>
      </c>
      <c r="N38" s="3" t="s">
        <v>130</v>
      </c>
      <c r="O38" s="5" t="s">
        <v>129</v>
      </c>
    </row>
    <row r="39" spans="1:15" ht="114.75" x14ac:dyDescent="0.25">
      <c r="A39" s="93"/>
      <c r="B39" s="70"/>
      <c r="C39" s="63"/>
      <c r="D39" s="63"/>
      <c r="E39" s="70" t="str">
        <f>+([4]DESCRIPCION!D15)</f>
        <v>Falta de autoridad y responsabilidad de los funcionarios del proceso</v>
      </c>
      <c r="F39" s="63"/>
      <c r="G39" s="63"/>
      <c r="H39" s="84"/>
      <c r="I39" s="84"/>
      <c r="J39" s="105"/>
      <c r="K39" s="5" t="s">
        <v>128</v>
      </c>
      <c r="L39" s="5" t="s">
        <v>127</v>
      </c>
      <c r="M39" s="5" t="s">
        <v>123</v>
      </c>
      <c r="N39" s="5" t="s">
        <v>116</v>
      </c>
      <c r="O39" s="5" t="s">
        <v>126</v>
      </c>
    </row>
    <row r="40" spans="1:15" ht="114.75" x14ac:dyDescent="0.25">
      <c r="A40" s="93"/>
      <c r="B40" s="70"/>
      <c r="C40" s="63"/>
      <c r="D40" s="63"/>
      <c r="E40" s="70"/>
      <c r="F40" s="63"/>
      <c r="G40" s="63"/>
      <c r="H40" s="84"/>
      <c r="I40" s="84"/>
      <c r="J40" s="11" t="s">
        <v>110</v>
      </c>
      <c r="K40" s="5" t="s">
        <v>125</v>
      </c>
      <c r="L40" s="5" t="s">
        <v>124</v>
      </c>
      <c r="M40" s="5" t="s">
        <v>123</v>
      </c>
      <c r="N40" s="5" t="s">
        <v>122</v>
      </c>
      <c r="O40" s="1" t="s">
        <v>121</v>
      </c>
    </row>
    <row r="41" spans="1:15" ht="76.5" x14ac:dyDescent="0.25">
      <c r="A41" s="93"/>
      <c r="B41" s="70" t="str">
        <f>+([4]PROBABILIDAD!A13)</f>
        <v>Probabilidad de otorgar beneficios a unidades productivas o ideas de negocios que no cumplen con los requisitos establecidos</v>
      </c>
      <c r="C41" s="63" t="s">
        <v>31</v>
      </c>
      <c r="D41" s="63" t="s">
        <v>638</v>
      </c>
      <c r="E41" s="5" t="str">
        <f>+([4]DESCRIPCION!D16)</f>
        <v>Alta rotación de contratistas lo cual afecta la continuidad de los procesos</v>
      </c>
      <c r="F41" s="63" t="str">
        <f>+([4]PROBABILIDAD!T13)</f>
        <v>Probable</v>
      </c>
      <c r="G41" s="63" t="s">
        <v>19</v>
      </c>
      <c r="H41" s="84" t="s">
        <v>120</v>
      </c>
      <c r="I41" s="84" t="s">
        <v>120</v>
      </c>
      <c r="J41" s="105" t="s">
        <v>21</v>
      </c>
      <c r="K41" s="5" t="s">
        <v>119</v>
      </c>
      <c r="L41" s="3" t="s">
        <v>118</v>
      </c>
      <c r="M41" s="5" t="s">
        <v>117</v>
      </c>
      <c r="N41" s="5" t="s">
        <v>116</v>
      </c>
      <c r="O41" s="5" t="s">
        <v>115</v>
      </c>
    </row>
    <row r="42" spans="1:15" ht="102" x14ac:dyDescent="0.25">
      <c r="A42" s="93"/>
      <c r="B42" s="70"/>
      <c r="C42" s="63"/>
      <c r="D42" s="63"/>
      <c r="E42" s="70" t="str">
        <f>+([4]DESCRIPCION!D18)</f>
        <v>Falta de personal de planta para realizar seguimiento y control de las actividades</v>
      </c>
      <c r="F42" s="63"/>
      <c r="G42" s="63"/>
      <c r="H42" s="84"/>
      <c r="I42" s="84"/>
      <c r="J42" s="105"/>
      <c r="K42" s="5" t="s">
        <v>114</v>
      </c>
      <c r="L42" s="3" t="s">
        <v>113</v>
      </c>
      <c r="M42" s="5" t="s">
        <v>107</v>
      </c>
      <c r="N42" s="5" t="s">
        <v>112</v>
      </c>
      <c r="O42" s="5" t="s">
        <v>111</v>
      </c>
    </row>
    <row r="43" spans="1:15" ht="102" x14ac:dyDescent="0.25">
      <c r="A43" s="93"/>
      <c r="B43" s="70"/>
      <c r="C43" s="63"/>
      <c r="D43" s="63"/>
      <c r="E43" s="70"/>
      <c r="F43" s="63"/>
      <c r="G43" s="63"/>
      <c r="H43" s="84"/>
      <c r="I43" s="84"/>
      <c r="J43" s="11" t="s">
        <v>110</v>
      </c>
      <c r="K43" s="5" t="s">
        <v>109</v>
      </c>
      <c r="L43" s="5" t="s">
        <v>108</v>
      </c>
      <c r="M43" s="5" t="s">
        <v>107</v>
      </c>
      <c r="N43" s="5" t="s">
        <v>106</v>
      </c>
      <c r="O43" s="1" t="s">
        <v>105</v>
      </c>
    </row>
    <row r="44" spans="1:15" ht="127.5" x14ac:dyDescent="0.25">
      <c r="A44" s="93" t="s">
        <v>609</v>
      </c>
      <c r="B44" s="70" t="str">
        <f>+([5]PROBABILIDAD!A11)</f>
        <v>Incumplimiento de las acciones misionales de la institución por desgaste administrativo y reprocesos.</v>
      </c>
      <c r="C44" s="63" t="s">
        <v>31</v>
      </c>
      <c r="D44" s="63" t="s">
        <v>639</v>
      </c>
      <c r="E44" s="5" t="str">
        <f>+([5]DESCRIPCION!D10)</f>
        <v>Revision periodica insuficiente, para el seguimiento en la implementación y actualización del sistema integrado de gestión de la calidad -SIGAMI en el proceso de Gestion de la salud .</v>
      </c>
      <c r="F44" s="63" t="str">
        <f>+([5]PROBABILIDAD!T11)</f>
        <v>Probable</v>
      </c>
      <c r="G44" s="63" t="s">
        <v>19</v>
      </c>
      <c r="H44" s="86" t="s">
        <v>120</v>
      </c>
      <c r="I44" s="85" t="s">
        <v>20</v>
      </c>
      <c r="J44" s="63" t="s">
        <v>21</v>
      </c>
      <c r="K44" s="5" t="s">
        <v>181</v>
      </c>
      <c r="L44" s="5" t="s">
        <v>162</v>
      </c>
      <c r="M44" s="5" t="s">
        <v>171</v>
      </c>
      <c r="N44" s="3" t="s">
        <v>72</v>
      </c>
      <c r="O44" s="5" t="s">
        <v>179</v>
      </c>
    </row>
    <row r="45" spans="1:15" ht="102" x14ac:dyDescent="0.25">
      <c r="A45" s="93"/>
      <c r="B45" s="70"/>
      <c r="C45" s="63"/>
      <c r="D45" s="63"/>
      <c r="E45" s="5" t="str">
        <f>+([5]DESCRIPCION!D11)</f>
        <v xml:space="preserve">Cambios normativos </v>
      </c>
      <c r="F45" s="63"/>
      <c r="G45" s="63"/>
      <c r="H45" s="86"/>
      <c r="I45" s="85"/>
      <c r="J45" s="63"/>
      <c r="K45" s="5" t="s">
        <v>173</v>
      </c>
      <c r="L45" s="5" t="s">
        <v>172</v>
      </c>
      <c r="M45" s="5" t="s">
        <v>171</v>
      </c>
      <c r="N45" s="5" t="s">
        <v>72</v>
      </c>
      <c r="O45" s="5" t="s">
        <v>169</v>
      </c>
    </row>
    <row r="46" spans="1:15" ht="102" x14ac:dyDescent="0.25">
      <c r="A46" s="93"/>
      <c r="B46" s="70"/>
      <c r="C46" s="63"/>
      <c r="D46" s="63"/>
      <c r="E46" s="5" t="str">
        <f>+([5]DESCRIPCION!D12)</f>
        <v>Por cambio de Gobierno  no se da continuidad a las politicas públicas</v>
      </c>
      <c r="F46" s="63"/>
      <c r="G46" s="63"/>
      <c r="H46" s="86"/>
      <c r="I46" s="85"/>
      <c r="J46" s="63"/>
      <c r="K46" s="11" t="s">
        <v>184</v>
      </c>
      <c r="L46" s="5" t="s">
        <v>183</v>
      </c>
      <c r="M46" s="5" t="s">
        <v>171</v>
      </c>
      <c r="N46" s="3" t="s">
        <v>182</v>
      </c>
      <c r="O46" s="5" t="s">
        <v>147</v>
      </c>
    </row>
    <row r="47" spans="1:15" ht="63.75" x14ac:dyDescent="0.25">
      <c r="A47" s="93"/>
      <c r="B47" s="70"/>
      <c r="C47" s="63"/>
      <c r="D47" s="63"/>
      <c r="E47" s="5" t="s">
        <v>70</v>
      </c>
      <c r="F47" s="63"/>
      <c r="G47" s="63"/>
      <c r="H47" s="86"/>
      <c r="I47" s="85"/>
      <c r="J47" s="63"/>
      <c r="K47" s="5" t="s">
        <v>341</v>
      </c>
      <c r="L47" s="5" t="s">
        <v>340</v>
      </c>
      <c r="M47" s="5" t="s">
        <v>171</v>
      </c>
      <c r="N47" s="5" t="s">
        <v>335</v>
      </c>
      <c r="O47" s="5" t="s">
        <v>339</v>
      </c>
    </row>
    <row r="48" spans="1:15" ht="102" x14ac:dyDescent="0.25">
      <c r="A48" s="93"/>
      <c r="B48" s="70" t="str">
        <f>+([5]PROBABILIDAD!A12)</f>
        <v xml:space="preserve">Planificación inadecuada de las acciones y estrategias propias de la entidad </v>
      </c>
      <c r="C48" s="63" t="s">
        <v>31</v>
      </c>
      <c r="D48" s="63" t="s">
        <v>640</v>
      </c>
      <c r="E48" s="5" t="str">
        <f>+([5]DESCRIPCION!D13)</f>
        <v xml:space="preserve">Dificultad para articular estrategias entre los programas y otros sectores para lograr trabajo en equipo que permita alcanzar las metas esperadas  </v>
      </c>
      <c r="F48" s="63" t="str">
        <f>+([5]PROBABILIDAD!T12)</f>
        <v>Probable</v>
      </c>
      <c r="G48" s="63" t="s">
        <v>19</v>
      </c>
      <c r="H48" s="84" t="s">
        <v>120</v>
      </c>
      <c r="I48" s="80" t="s">
        <v>20</v>
      </c>
      <c r="J48" s="63" t="s">
        <v>21</v>
      </c>
      <c r="K48" s="5" t="s">
        <v>181</v>
      </c>
      <c r="L48" s="5" t="s">
        <v>162</v>
      </c>
      <c r="M48" s="5" t="s">
        <v>171</v>
      </c>
      <c r="N48" s="3" t="s">
        <v>180</v>
      </c>
      <c r="O48" s="5" t="s">
        <v>179</v>
      </c>
    </row>
    <row r="49" spans="1:15" ht="63.75" x14ac:dyDescent="0.25">
      <c r="A49" s="93"/>
      <c r="B49" s="70"/>
      <c r="C49" s="63"/>
      <c r="D49" s="63"/>
      <c r="E49" s="70" t="str">
        <f>+([5]DESCRIPCION!D14)</f>
        <v>Falta de liderazgo por la alta dirección para promover y empoderar al personal de la Secretaria de Salud en la aplicabilidad y desarrollo del proceso.</v>
      </c>
      <c r="F49" s="63"/>
      <c r="G49" s="63"/>
      <c r="H49" s="84"/>
      <c r="I49" s="80"/>
      <c r="J49" s="63"/>
      <c r="K49" s="5" t="s">
        <v>178</v>
      </c>
      <c r="L49" s="5" t="s">
        <v>162</v>
      </c>
      <c r="M49" s="5" t="s">
        <v>175</v>
      </c>
      <c r="N49" s="3" t="s">
        <v>174</v>
      </c>
      <c r="O49" s="5" t="s">
        <v>177</v>
      </c>
    </row>
    <row r="50" spans="1:15" ht="51" x14ac:dyDescent="0.25">
      <c r="A50" s="93"/>
      <c r="B50" s="70"/>
      <c r="C50" s="63"/>
      <c r="D50" s="63"/>
      <c r="E50" s="70"/>
      <c r="F50" s="63"/>
      <c r="G50" s="63"/>
      <c r="H50" s="84"/>
      <c r="I50" s="80"/>
      <c r="J50" s="63"/>
      <c r="K50" s="5" t="s">
        <v>176</v>
      </c>
      <c r="L50" s="5" t="s">
        <v>162</v>
      </c>
      <c r="M50" s="5" t="s">
        <v>175</v>
      </c>
      <c r="N50" s="3" t="s">
        <v>174</v>
      </c>
      <c r="O50" s="5" t="s">
        <v>160</v>
      </c>
    </row>
    <row r="51" spans="1:15" ht="102" x14ac:dyDescent="0.25">
      <c r="A51" s="93"/>
      <c r="B51" s="70"/>
      <c r="C51" s="63"/>
      <c r="D51" s="63"/>
      <c r="E51" s="5" t="str">
        <f>+([5]DESCRIPCION!D15)</f>
        <v xml:space="preserve">Cambios normativos </v>
      </c>
      <c r="F51" s="63"/>
      <c r="G51" s="63"/>
      <c r="H51" s="84"/>
      <c r="I51" s="80"/>
      <c r="J51" s="63"/>
      <c r="K51" s="5" t="s">
        <v>173</v>
      </c>
      <c r="L51" s="5" t="s">
        <v>172</v>
      </c>
      <c r="M51" s="5" t="s">
        <v>171</v>
      </c>
      <c r="N51" s="5" t="s">
        <v>170</v>
      </c>
      <c r="O51" s="5" t="s">
        <v>169</v>
      </c>
    </row>
    <row r="52" spans="1:15" ht="63.75" x14ac:dyDescent="0.25">
      <c r="A52" s="93"/>
      <c r="B52" s="70"/>
      <c r="C52" s="63"/>
      <c r="D52" s="63"/>
      <c r="E52" s="5" t="s">
        <v>70</v>
      </c>
      <c r="F52" s="63"/>
      <c r="G52" s="63"/>
      <c r="H52" s="84"/>
      <c r="I52" s="80"/>
      <c r="J52" s="63"/>
      <c r="K52" s="5" t="s">
        <v>341</v>
      </c>
      <c r="L52" s="5" t="s">
        <v>340</v>
      </c>
      <c r="M52" s="5" t="s">
        <v>171</v>
      </c>
      <c r="N52" s="5" t="s">
        <v>335</v>
      </c>
      <c r="O52" s="5" t="s">
        <v>339</v>
      </c>
    </row>
    <row r="53" spans="1:15" ht="76.5" x14ac:dyDescent="0.25">
      <c r="A53" s="93"/>
      <c r="B53" s="70" t="str">
        <f>+([5]PROBABILIDAD!A13)</f>
        <v>Ausencia de un sistema de información en salud que permita sustentar politicas y toma de decisiones.</v>
      </c>
      <c r="C53" s="63" t="s">
        <v>31</v>
      </c>
      <c r="D53" s="63" t="s">
        <v>641</v>
      </c>
      <c r="E53" s="70" t="str">
        <f>+([5]DESCRIPCION!D16)</f>
        <v>No se cuenta con un sistema de información orientado al tratamiento y administración de datos que permita la toma decisiones</v>
      </c>
      <c r="F53" s="63" t="s">
        <v>342</v>
      </c>
      <c r="G53" s="63" t="s">
        <v>50</v>
      </c>
      <c r="H53" s="80" t="s">
        <v>20</v>
      </c>
      <c r="I53" s="80" t="s">
        <v>20</v>
      </c>
      <c r="J53" s="63" t="s">
        <v>21</v>
      </c>
      <c r="K53" s="5" t="s">
        <v>167</v>
      </c>
      <c r="L53" s="5" t="s">
        <v>166</v>
      </c>
      <c r="M53" s="5" t="s">
        <v>161</v>
      </c>
      <c r="N53" s="3" t="s">
        <v>165</v>
      </c>
      <c r="O53" s="5" t="s">
        <v>164</v>
      </c>
    </row>
    <row r="54" spans="1:15" ht="186.6" customHeight="1" x14ac:dyDescent="0.25">
      <c r="A54" s="93"/>
      <c r="B54" s="70"/>
      <c r="C54" s="63"/>
      <c r="D54" s="63"/>
      <c r="E54" s="70"/>
      <c r="F54" s="63"/>
      <c r="G54" s="63"/>
      <c r="H54" s="80"/>
      <c r="I54" s="80"/>
      <c r="J54" s="63"/>
      <c r="K54" s="5" t="s">
        <v>163</v>
      </c>
      <c r="L54" s="5" t="s">
        <v>162</v>
      </c>
      <c r="M54" s="5" t="s">
        <v>161</v>
      </c>
      <c r="N54" s="3" t="s">
        <v>156</v>
      </c>
      <c r="O54" s="5" t="s">
        <v>160</v>
      </c>
    </row>
    <row r="55" spans="1:15" ht="147" customHeight="1" x14ac:dyDescent="0.25">
      <c r="A55" s="93"/>
      <c r="B55" s="70"/>
      <c r="C55" s="63"/>
      <c r="D55" s="63"/>
      <c r="E55" s="70" t="str">
        <f>+([5]DESCRIPCION!D17)</f>
        <v>Ausencia de datos actualizados de forma rapida y sencilla sobre el estado de salud de la población.</v>
      </c>
      <c r="F55" s="63"/>
      <c r="G55" s="63"/>
      <c r="H55" s="80"/>
      <c r="I55" s="80"/>
      <c r="J55" s="63"/>
      <c r="K55" s="5" t="s">
        <v>159</v>
      </c>
      <c r="L55" s="5" t="s">
        <v>158</v>
      </c>
      <c r="M55" s="5" t="s">
        <v>157</v>
      </c>
      <c r="N55" s="3" t="s">
        <v>156</v>
      </c>
      <c r="O55" s="5" t="s">
        <v>155</v>
      </c>
    </row>
    <row r="56" spans="1:15" ht="171.6" customHeight="1" x14ac:dyDescent="0.25">
      <c r="A56" s="93"/>
      <c r="B56" s="70"/>
      <c r="C56" s="63"/>
      <c r="D56" s="63"/>
      <c r="E56" s="70"/>
      <c r="F56" s="63"/>
      <c r="G56" s="63"/>
      <c r="H56" s="80"/>
      <c r="I56" s="80"/>
      <c r="J56" s="63"/>
      <c r="K56" s="5" t="s">
        <v>154</v>
      </c>
      <c r="L56" s="5" t="s">
        <v>153</v>
      </c>
      <c r="M56" s="5" t="s">
        <v>152</v>
      </c>
      <c r="N56" s="3" t="s">
        <v>43</v>
      </c>
      <c r="O56" s="5" t="s">
        <v>151</v>
      </c>
    </row>
    <row r="57" spans="1:15" ht="76.5" x14ac:dyDescent="0.25">
      <c r="A57" s="93"/>
      <c r="B57" s="70"/>
      <c r="C57" s="63"/>
      <c r="D57" s="63"/>
      <c r="E57" s="5" t="str">
        <f>+([5]DESCRIPCION!D18)</f>
        <v>Falta de interoperabilidad de las bases de datos y diferentes fuentes de información en salud.</v>
      </c>
      <c r="F57" s="63"/>
      <c r="G57" s="63"/>
      <c r="H57" s="80"/>
      <c r="I57" s="80"/>
      <c r="J57" s="63"/>
      <c r="K57" s="5" t="s">
        <v>150</v>
      </c>
      <c r="L57" s="5" t="s">
        <v>149</v>
      </c>
      <c r="M57" s="5" t="s">
        <v>148</v>
      </c>
      <c r="N57" s="3" t="s">
        <v>43</v>
      </c>
      <c r="O57" s="5" t="s">
        <v>147</v>
      </c>
    </row>
    <row r="58" spans="1:15" ht="150" customHeight="1" x14ac:dyDescent="0.25">
      <c r="A58" s="93"/>
      <c r="B58" s="70"/>
      <c r="C58" s="63"/>
      <c r="D58" s="63"/>
      <c r="E58" s="5" t="s">
        <v>70</v>
      </c>
      <c r="F58" s="63"/>
      <c r="G58" s="63"/>
      <c r="H58" s="80"/>
      <c r="I58" s="80"/>
      <c r="J58" s="63"/>
      <c r="K58" s="5" t="s">
        <v>338</v>
      </c>
      <c r="L58" s="5" t="s">
        <v>337</v>
      </c>
      <c r="M58" s="3" t="s">
        <v>336</v>
      </c>
      <c r="N58" s="5" t="s">
        <v>335</v>
      </c>
      <c r="O58" s="5" t="s">
        <v>334</v>
      </c>
    </row>
    <row r="59" spans="1:15" ht="51" x14ac:dyDescent="0.25">
      <c r="A59" s="93" t="s">
        <v>570</v>
      </c>
      <c r="B59" s="70" t="str">
        <f>+([6]PROBABILIDAD!A11)</f>
        <v>Incremento en los indices de inseguridad y violencias en el municipio de Ibagué</v>
      </c>
      <c r="C59" s="63" t="s">
        <v>31</v>
      </c>
      <c r="D59" s="63" t="s">
        <v>642</v>
      </c>
      <c r="E59" s="5" t="str">
        <f>+([6]DESCRIPCION!D10)</f>
        <v>Uso inadecuado de Recursos de Inversión, Infraestructura deficiente.</v>
      </c>
      <c r="F59" s="63" t="str">
        <f>+([6]PROBABILIDAD!T11)</f>
        <v>Posible</v>
      </c>
      <c r="G59" s="63" t="s">
        <v>19</v>
      </c>
      <c r="H59" s="86" t="s">
        <v>120</v>
      </c>
      <c r="I59" s="85" t="s">
        <v>20</v>
      </c>
      <c r="J59" s="63" t="s">
        <v>21</v>
      </c>
      <c r="K59" s="70" t="s">
        <v>569</v>
      </c>
      <c r="L59" s="70" t="s">
        <v>567</v>
      </c>
      <c r="M59" s="70" t="s">
        <v>563</v>
      </c>
      <c r="N59" s="70" t="s">
        <v>256</v>
      </c>
      <c r="O59" s="70" t="s">
        <v>566</v>
      </c>
    </row>
    <row r="60" spans="1:15" ht="38.25" x14ac:dyDescent="0.25">
      <c r="A60" s="93"/>
      <c r="B60" s="70"/>
      <c r="C60" s="63"/>
      <c r="D60" s="63"/>
      <c r="E60" s="5" t="str">
        <f>+([6]DESCRIPCION!D11)</f>
        <v xml:space="preserve">Funcionarios desinteresados frente al proceso </v>
      </c>
      <c r="F60" s="63"/>
      <c r="G60" s="63"/>
      <c r="H60" s="86"/>
      <c r="I60" s="85"/>
      <c r="J60" s="63"/>
      <c r="K60" s="70"/>
      <c r="L60" s="70"/>
      <c r="M60" s="70"/>
      <c r="N60" s="70"/>
      <c r="O60" s="70"/>
    </row>
    <row r="61" spans="1:15" ht="196.15" customHeight="1" x14ac:dyDescent="0.25">
      <c r="A61" s="93"/>
      <c r="B61" s="70"/>
      <c r="C61" s="63"/>
      <c r="D61" s="63"/>
      <c r="E61" s="5"/>
      <c r="F61" s="63"/>
      <c r="G61" s="63"/>
      <c r="H61" s="86"/>
      <c r="I61" s="85"/>
      <c r="J61" s="63"/>
      <c r="K61" s="70"/>
      <c r="L61" s="70"/>
      <c r="M61" s="70"/>
      <c r="N61" s="70"/>
      <c r="O61" s="70"/>
    </row>
    <row r="62" spans="1:15" ht="63.75" x14ac:dyDescent="0.25">
      <c r="A62" s="93"/>
      <c r="B62" s="70" t="str">
        <f>+([6]PROBABILIDAD!A12)</f>
        <v>Posibilidad de recibir o solicitar cualquier beneficio particular con el fin de celebrar un contrato</v>
      </c>
      <c r="C62" s="63" t="s">
        <v>31</v>
      </c>
      <c r="D62" s="63" t="s">
        <v>643</v>
      </c>
      <c r="E62" s="5" t="str">
        <f>+([6]DESCRIPCION!D12)</f>
        <v>Direccionamiento estratégico y planeación deficiente al liderazgo de los servidores públicos</v>
      </c>
      <c r="F62" s="63" t="str">
        <f>+([6]PROBABILIDAD!T12)</f>
        <v>Improbable</v>
      </c>
      <c r="G62" s="63" t="s">
        <v>19</v>
      </c>
      <c r="H62" s="80" t="s">
        <v>20</v>
      </c>
      <c r="I62" s="80" t="s">
        <v>20</v>
      </c>
      <c r="J62" s="63" t="s">
        <v>21</v>
      </c>
      <c r="K62" s="70" t="s">
        <v>568</v>
      </c>
      <c r="L62" s="70" t="s">
        <v>567</v>
      </c>
      <c r="M62" s="70" t="s">
        <v>563</v>
      </c>
      <c r="N62" s="70" t="s">
        <v>256</v>
      </c>
      <c r="O62" s="70" t="s">
        <v>566</v>
      </c>
    </row>
    <row r="63" spans="1:15" ht="89.25" x14ac:dyDescent="0.25">
      <c r="A63" s="93"/>
      <c r="B63" s="70"/>
      <c r="C63" s="63"/>
      <c r="D63" s="63"/>
      <c r="E63" s="5" t="str">
        <f>+([6]DESCRIPCION!D13)</f>
        <v>Canales de comunicación interna inadecuados en el flujo de la información necesaria para el desarrollo de las operaciones</v>
      </c>
      <c r="F63" s="63"/>
      <c r="G63" s="63"/>
      <c r="H63" s="80"/>
      <c r="I63" s="80"/>
      <c r="J63" s="63"/>
      <c r="K63" s="70"/>
      <c r="L63" s="70"/>
      <c r="M63" s="70"/>
      <c r="N63" s="70"/>
      <c r="O63" s="70"/>
    </row>
    <row r="64" spans="1:15" ht="25.5" x14ac:dyDescent="0.25">
      <c r="A64" s="93"/>
      <c r="B64" s="70" t="str">
        <f>+([6]PROBABILIDAD!A13)</f>
        <v xml:space="preserve">Dilación y vencimiento de términos de los procesos y/o trámites en materia de seguridad, justicia y convivencia ciudadana. </v>
      </c>
      <c r="C64" s="63" t="s">
        <v>18</v>
      </c>
      <c r="D64" s="63" t="s">
        <v>644</v>
      </c>
      <c r="E64" s="5" t="str">
        <f>+([6]DESCRIPCION!D14)</f>
        <v xml:space="preserve">Cambios en la normatividad externa </v>
      </c>
      <c r="F64" s="63" t="str">
        <f>+([6]PROBABILIDAD!T13)</f>
        <v>Posible</v>
      </c>
      <c r="G64" s="63" t="str">
        <f>+('[6] IMPACTO RIESGOS CORRUPCION'!F11)</f>
        <v>CATASTROFICO</v>
      </c>
      <c r="H64" s="84" t="s">
        <v>120</v>
      </c>
      <c r="I64" s="80" t="s">
        <v>20</v>
      </c>
      <c r="J64" s="63" t="s">
        <v>21</v>
      </c>
      <c r="K64" s="70" t="s">
        <v>565</v>
      </c>
      <c r="L64" s="70" t="s">
        <v>564</v>
      </c>
      <c r="M64" s="70" t="s">
        <v>563</v>
      </c>
      <c r="N64" s="70" t="s">
        <v>156</v>
      </c>
      <c r="O64" s="70" t="s">
        <v>562</v>
      </c>
    </row>
    <row r="65" spans="1:15" ht="87.4" customHeight="1" x14ac:dyDescent="0.25">
      <c r="A65" s="93"/>
      <c r="B65" s="70"/>
      <c r="C65" s="63"/>
      <c r="D65" s="63"/>
      <c r="E65" s="5" t="str">
        <f>+([6]DESCRIPCION!D15)</f>
        <v xml:space="preserve">Talento humano sin direccionamiento adecuado , condiciones inadecuadas de seguridad y salud en el trabajo. </v>
      </c>
      <c r="F65" s="63"/>
      <c r="G65" s="63"/>
      <c r="H65" s="84"/>
      <c r="I65" s="80"/>
      <c r="J65" s="63"/>
      <c r="K65" s="70"/>
      <c r="L65" s="70"/>
      <c r="M65" s="70"/>
      <c r="N65" s="70"/>
      <c r="O65" s="70"/>
    </row>
    <row r="66" spans="1:15" ht="89.25" x14ac:dyDescent="0.25">
      <c r="A66" s="93"/>
      <c r="B66" s="70"/>
      <c r="C66" s="63"/>
      <c r="D66" s="63"/>
      <c r="E66" s="5" t="str">
        <f>+([6]DESCRIPCION!D16)</f>
        <v>Canales de comunicación interna inadecuados en el flujo de la información necesaria para el desarrollo de las operaciones</v>
      </c>
      <c r="F66" s="63"/>
      <c r="G66" s="63"/>
      <c r="H66" s="84"/>
      <c r="I66" s="80"/>
      <c r="J66" s="63"/>
      <c r="K66" s="70"/>
      <c r="L66" s="70"/>
      <c r="M66" s="70"/>
      <c r="N66" s="70"/>
      <c r="O66" s="70"/>
    </row>
    <row r="67" spans="1:15" ht="76.5" x14ac:dyDescent="0.25">
      <c r="A67" s="104" t="s">
        <v>343</v>
      </c>
      <c r="B67" s="94" t="str">
        <f>+([7]PROBABILIDAD!A11)</f>
        <v>Utilizacion de influencias en la entrega o suministro de materiales o insumos y/o ayudas humanitarias en beneficio de un tercero</v>
      </c>
      <c r="C67" s="77" t="s">
        <v>18</v>
      </c>
      <c r="D67" s="77" t="s">
        <v>645</v>
      </c>
      <c r="E67" s="7" t="str">
        <f>+([7]DESCRIPCION!D10)</f>
        <v>Concentracion del poder en una sola persona</v>
      </c>
      <c r="F67" s="77" t="str">
        <f>+([7]PROBABILIDAD!T11)</f>
        <v>Posible</v>
      </c>
      <c r="G67" s="77" t="s">
        <v>50</v>
      </c>
      <c r="H67" s="85" t="s">
        <v>20</v>
      </c>
      <c r="I67" s="85" t="s">
        <v>20</v>
      </c>
      <c r="J67" s="77" t="s">
        <v>21</v>
      </c>
      <c r="K67" s="7" t="s">
        <v>224</v>
      </c>
      <c r="L67" s="7" t="s">
        <v>223</v>
      </c>
      <c r="M67" s="7" t="s">
        <v>222</v>
      </c>
      <c r="N67" s="7" t="s">
        <v>207</v>
      </c>
      <c r="O67" s="94" t="s">
        <v>221</v>
      </c>
    </row>
    <row r="68" spans="1:15" ht="153" x14ac:dyDescent="0.25">
      <c r="A68" s="104"/>
      <c r="B68" s="94"/>
      <c r="C68" s="77"/>
      <c r="D68" s="77"/>
      <c r="E68" s="7" t="s">
        <v>220</v>
      </c>
      <c r="F68" s="77"/>
      <c r="G68" s="77"/>
      <c r="H68" s="85"/>
      <c r="I68" s="85"/>
      <c r="J68" s="77"/>
      <c r="K68" s="7" t="s">
        <v>219</v>
      </c>
      <c r="L68" s="7" t="s">
        <v>218</v>
      </c>
      <c r="M68" s="7" t="s">
        <v>217</v>
      </c>
      <c r="N68" s="7" t="s">
        <v>207</v>
      </c>
      <c r="O68" s="94"/>
    </row>
    <row r="69" spans="1:15" ht="76.5" x14ac:dyDescent="0.25">
      <c r="A69" s="104"/>
      <c r="B69" s="94"/>
      <c r="C69" s="77"/>
      <c r="D69" s="77"/>
      <c r="E69" s="7" t="s">
        <v>216</v>
      </c>
      <c r="F69" s="77"/>
      <c r="G69" s="77"/>
      <c r="H69" s="85"/>
      <c r="I69" s="85"/>
      <c r="J69" s="77"/>
      <c r="K69" s="7" t="s">
        <v>215</v>
      </c>
      <c r="L69" s="7" t="s">
        <v>214</v>
      </c>
      <c r="M69" s="7" t="s">
        <v>200</v>
      </c>
      <c r="N69" s="7" t="s">
        <v>207</v>
      </c>
      <c r="O69" s="7" t="s">
        <v>213</v>
      </c>
    </row>
    <row r="70" spans="1:15" x14ac:dyDescent="0.25">
      <c r="A70" s="104"/>
      <c r="B70" s="70" t="str">
        <f>+([7]PROBABILIDAD!A12)</f>
        <v xml:space="preserve">Incumplimiento  en la ejecución de  Planes, Programas y Proyectos,  priorizados en el Plan de Desarrollo  </v>
      </c>
      <c r="C70" s="70" t="s">
        <v>212</v>
      </c>
      <c r="D70" s="70" t="s">
        <v>646</v>
      </c>
      <c r="E70" s="70" t="s">
        <v>211</v>
      </c>
      <c r="F70" s="63" t="str">
        <f>+([7]PROBABILIDAD!T12)</f>
        <v>Posible</v>
      </c>
      <c r="G70" s="63" t="s">
        <v>50</v>
      </c>
      <c r="H70" s="80" t="s">
        <v>20</v>
      </c>
      <c r="I70" s="80" t="s">
        <v>20</v>
      </c>
      <c r="J70" s="63" t="s">
        <v>21</v>
      </c>
      <c r="K70" s="70" t="s">
        <v>210</v>
      </c>
      <c r="L70" s="70" t="s">
        <v>209</v>
      </c>
      <c r="M70" s="94" t="s">
        <v>208</v>
      </c>
      <c r="N70" s="94" t="s">
        <v>207</v>
      </c>
      <c r="O70" s="94" t="s">
        <v>206</v>
      </c>
    </row>
    <row r="71" spans="1:15" ht="88.9" customHeight="1" x14ac:dyDescent="0.25">
      <c r="A71" s="104"/>
      <c r="B71" s="70"/>
      <c r="C71" s="70"/>
      <c r="D71" s="70"/>
      <c r="E71" s="70"/>
      <c r="F71" s="63"/>
      <c r="G71" s="63"/>
      <c r="H71" s="80"/>
      <c r="I71" s="80"/>
      <c r="J71" s="63"/>
      <c r="K71" s="70"/>
      <c r="L71" s="70"/>
      <c r="M71" s="94"/>
      <c r="N71" s="94"/>
      <c r="O71" s="94"/>
    </row>
    <row r="72" spans="1:15" x14ac:dyDescent="0.25">
      <c r="A72" s="104"/>
      <c r="B72" s="70"/>
      <c r="C72" s="70"/>
      <c r="D72" s="70"/>
      <c r="E72" s="70"/>
      <c r="F72" s="63"/>
      <c r="G72" s="63"/>
      <c r="H72" s="80"/>
      <c r="I72" s="80"/>
      <c r="J72" s="63"/>
      <c r="K72" s="70"/>
      <c r="L72" s="70"/>
      <c r="M72" s="94"/>
      <c r="N72" s="94"/>
      <c r="O72" s="94"/>
    </row>
    <row r="73" spans="1:15" x14ac:dyDescent="0.25">
      <c r="A73" s="104"/>
      <c r="B73" s="70"/>
      <c r="C73" s="70"/>
      <c r="D73" s="70"/>
      <c r="E73" s="70"/>
      <c r="F73" s="63"/>
      <c r="G73" s="63"/>
      <c r="H73" s="80"/>
      <c r="I73" s="80"/>
      <c r="J73" s="63"/>
      <c r="K73" s="70"/>
      <c r="L73" s="70"/>
      <c r="M73" s="94"/>
      <c r="N73" s="94"/>
      <c r="O73" s="94"/>
    </row>
    <row r="74" spans="1:15" ht="180.6" customHeight="1" x14ac:dyDescent="0.25">
      <c r="A74" s="104"/>
      <c r="B74" s="7" t="s">
        <v>205</v>
      </c>
      <c r="C74" s="7" t="s">
        <v>204</v>
      </c>
      <c r="D74" s="7" t="s">
        <v>647</v>
      </c>
      <c r="E74" s="7" t="s">
        <v>203</v>
      </c>
      <c r="F74" s="3" t="s">
        <v>63</v>
      </c>
      <c r="G74" s="3" t="s">
        <v>50</v>
      </c>
      <c r="H74" s="19" t="s">
        <v>20</v>
      </c>
      <c r="I74" s="19" t="s">
        <v>20</v>
      </c>
      <c r="J74" s="3" t="s">
        <v>21</v>
      </c>
      <c r="K74" s="5" t="s">
        <v>202</v>
      </c>
      <c r="L74" s="5" t="s">
        <v>201</v>
      </c>
      <c r="M74" s="7" t="s">
        <v>200</v>
      </c>
      <c r="N74" s="7" t="s">
        <v>199</v>
      </c>
      <c r="O74" s="5" t="s">
        <v>198</v>
      </c>
    </row>
    <row r="75" spans="1:15" ht="169.15" customHeight="1" x14ac:dyDescent="0.25">
      <c r="A75" s="100" t="s">
        <v>608</v>
      </c>
      <c r="B75" s="70" t="str">
        <f>+([8]PROBABILIDAD!A11)</f>
        <v>No garantizar la prestaciòn del servicio educativo integral</v>
      </c>
      <c r="C75" s="63" t="str">
        <f>+('[8]IDENTIFICACION(GyC)'!J10)</f>
        <v>GESTION</v>
      </c>
      <c r="D75" s="63" t="s">
        <v>648</v>
      </c>
      <c r="E75" s="5" t="str">
        <f>+([8]DESCRIPCION!D10)</f>
        <v xml:space="preserve">Personal insuficiente para la implementación de las estrategias y polìticas educativas </v>
      </c>
      <c r="F75" s="63" t="str">
        <f>+([8]PROBABILIDAD!T11)</f>
        <v>Posible</v>
      </c>
      <c r="G75" s="63" t="str">
        <f>+('[8] IMPACTO RIESGOS GESTION'!B11)</f>
        <v>3. MODERADO</v>
      </c>
      <c r="H75" s="85" t="s">
        <v>20</v>
      </c>
      <c r="I75" s="85" t="s">
        <v>20</v>
      </c>
      <c r="J75" s="63" t="s">
        <v>21</v>
      </c>
      <c r="K75" s="5" t="s">
        <v>270</v>
      </c>
      <c r="L75" s="5" t="s">
        <v>269</v>
      </c>
      <c r="M75" s="5" t="s">
        <v>268</v>
      </c>
      <c r="N75" s="3" t="s">
        <v>38</v>
      </c>
      <c r="O75" s="5" t="s">
        <v>267</v>
      </c>
    </row>
    <row r="76" spans="1:15" ht="51" x14ac:dyDescent="0.25">
      <c r="A76" s="101"/>
      <c r="B76" s="70"/>
      <c r="C76" s="63"/>
      <c r="D76" s="63"/>
      <c r="E76" s="5" t="str">
        <f>+([8]DESCRIPCION!D11)</f>
        <v>Deficiencia de recursos para la implementaciòn de las polìticas educativas Nacionales</v>
      </c>
      <c r="F76" s="63"/>
      <c r="G76" s="63"/>
      <c r="H76" s="85"/>
      <c r="I76" s="85"/>
      <c r="J76" s="63"/>
      <c r="K76" s="5" t="s">
        <v>266</v>
      </c>
      <c r="L76" s="5" t="s">
        <v>265</v>
      </c>
      <c r="M76" s="5" t="s">
        <v>242</v>
      </c>
      <c r="N76" s="5" t="s">
        <v>35</v>
      </c>
      <c r="O76" s="5" t="s">
        <v>264</v>
      </c>
    </row>
    <row r="77" spans="1:15" ht="63.75" x14ac:dyDescent="0.25">
      <c r="A77" s="101"/>
      <c r="B77" s="70"/>
      <c r="C77" s="63"/>
      <c r="D77" s="63"/>
      <c r="E77" s="5" t="str">
        <f>+([8]DESCRIPCION!D12)</f>
        <v>Falta de liderazgo y compromiso por parte de las Directivas de algunas Insituciones Educativas</v>
      </c>
      <c r="F77" s="63"/>
      <c r="G77" s="63"/>
      <c r="H77" s="85"/>
      <c r="I77" s="85"/>
      <c r="J77" s="63"/>
      <c r="K77" s="5" t="s">
        <v>249</v>
      </c>
      <c r="L77" s="5" t="s">
        <v>246</v>
      </c>
      <c r="M77" s="5" t="s">
        <v>248</v>
      </c>
      <c r="N77" s="3" t="s">
        <v>38</v>
      </c>
      <c r="O77" s="5" t="s">
        <v>245</v>
      </c>
    </row>
    <row r="78" spans="1:15" ht="72.95" customHeight="1" x14ac:dyDescent="0.25">
      <c r="A78" s="101"/>
      <c r="B78" s="70"/>
      <c r="C78" s="63"/>
      <c r="D78" s="63"/>
      <c r="E78" s="5"/>
      <c r="F78" s="63"/>
      <c r="G78" s="63"/>
      <c r="H78" s="85"/>
      <c r="I78" s="85"/>
      <c r="J78" s="10" t="s">
        <v>188</v>
      </c>
      <c r="K78" s="5" t="s">
        <v>233</v>
      </c>
      <c r="L78" s="5" t="s">
        <v>232</v>
      </c>
      <c r="M78" s="5" t="s">
        <v>231</v>
      </c>
      <c r="N78" s="5" t="s">
        <v>230</v>
      </c>
      <c r="O78" s="5" t="s">
        <v>229</v>
      </c>
    </row>
    <row r="79" spans="1:15" ht="61.9" customHeight="1" x14ac:dyDescent="0.25">
      <c r="A79" s="101"/>
      <c r="B79" s="70" t="str">
        <f>+[8]PROBABILIDAD!A12</f>
        <v>Utilizaciòn del cargo, para favorecer a un tercero en la realizaciòn de un tramite</v>
      </c>
      <c r="C79" s="63" t="str">
        <f>+('[8]IDENTIFICACION(GyC)'!J13)</f>
        <v>CORRUPCION</v>
      </c>
      <c r="D79" s="63" t="s">
        <v>649</v>
      </c>
      <c r="E79" s="5" t="str">
        <f>+([8]DESCRIPCION!D13)</f>
        <v>Trafico de influencias en los diferentes tràmites de la entidad</v>
      </c>
      <c r="F79" s="63" t="str">
        <f>+([8]PROBABILIDAD!T12)</f>
        <v>Probable</v>
      </c>
      <c r="G79" s="63" t="str">
        <f>+('[8] IMPACTO RIESGOS CORRUPCION'!F34)</f>
        <v>CATASTROFICO</v>
      </c>
      <c r="H79" s="84" t="s">
        <v>120</v>
      </c>
      <c r="I79" s="84" t="s">
        <v>120</v>
      </c>
      <c r="J79" s="63" t="s">
        <v>21</v>
      </c>
      <c r="K79" s="5" t="s">
        <v>263</v>
      </c>
      <c r="L79" s="5" t="s">
        <v>262</v>
      </c>
      <c r="M79" s="5" t="s">
        <v>261</v>
      </c>
      <c r="N79" s="3" t="s">
        <v>260</v>
      </c>
      <c r="O79" s="5" t="s">
        <v>245</v>
      </c>
    </row>
    <row r="80" spans="1:15" ht="102" customHeight="1" x14ac:dyDescent="0.25">
      <c r="A80" s="101"/>
      <c r="B80" s="70"/>
      <c r="C80" s="63"/>
      <c r="D80" s="63"/>
      <c r="E80" s="70" t="str">
        <f>+([8]DESCRIPCION!D14)</f>
        <v>No cumplimiento de tiempos establecidos por cada uno de los tramites, segùn la fecha de readicaciòn</v>
      </c>
      <c r="F80" s="63"/>
      <c r="G80" s="63"/>
      <c r="H80" s="84"/>
      <c r="I80" s="84"/>
      <c r="J80" s="63"/>
      <c r="K80" s="103" t="s">
        <v>259</v>
      </c>
      <c r="L80" s="103" t="s">
        <v>258</v>
      </c>
      <c r="M80" s="103" t="s">
        <v>257</v>
      </c>
      <c r="N80" s="103" t="s">
        <v>256</v>
      </c>
      <c r="O80" s="103" t="s">
        <v>255</v>
      </c>
    </row>
    <row r="81" spans="1:15" x14ac:dyDescent="0.25">
      <c r="A81" s="101"/>
      <c r="B81" s="70"/>
      <c r="C81" s="63"/>
      <c r="D81" s="63"/>
      <c r="E81" s="70"/>
      <c r="F81" s="63"/>
      <c r="G81" s="63"/>
      <c r="H81" s="84"/>
      <c r="I81" s="84"/>
      <c r="J81" s="63"/>
      <c r="K81" s="103"/>
      <c r="L81" s="103"/>
      <c r="M81" s="103"/>
      <c r="N81" s="103"/>
      <c r="O81" s="103"/>
    </row>
    <row r="82" spans="1:15" ht="76.5" x14ac:dyDescent="0.25">
      <c r="A82" s="101"/>
      <c r="B82" s="70"/>
      <c r="C82" s="63"/>
      <c r="D82" s="63"/>
      <c r="E82" s="5"/>
      <c r="F82" s="63"/>
      <c r="G82" s="63"/>
      <c r="H82" s="84"/>
      <c r="I82" s="84"/>
      <c r="J82" s="5" t="s">
        <v>188</v>
      </c>
      <c r="K82" s="5" t="s">
        <v>348</v>
      </c>
      <c r="L82" s="5" t="s">
        <v>347</v>
      </c>
      <c r="M82" s="5" t="s">
        <v>346</v>
      </c>
      <c r="N82" s="5" t="s">
        <v>345</v>
      </c>
      <c r="O82" s="5" t="s">
        <v>344</v>
      </c>
    </row>
    <row r="83" spans="1:15" x14ac:dyDescent="0.25">
      <c r="A83" s="101"/>
      <c r="B83" s="70" t="str">
        <f>+[8]PROBABILIDAD!A13</f>
        <v>Barreras para ingresar y permanecer al servicio educativo oficial</v>
      </c>
      <c r="C83" s="70" t="str">
        <f>+('[8]IDENTIFICACION(GyC)'!J15)</f>
        <v>GESTION</v>
      </c>
      <c r="D83" s="70" t="s">
        <v>650</v>
      </c>
      <c r="E83" s="70" t="str">
        <f>+([8]DESCRIPCION!D15)</f>
        <v>Falta de liderazgo y compromiso por parte de las Directivas de algunas Insituciones Educativas</v>
      </c>
      <c r="F83" s="63" t="str">
        <f>+([8]PROBABILIDAD!T13)</f>
        <v>Probable</v>
      </c>
      <c r="G83" s="63" t="str">
        <f>+('[8] IMPACTO RIESGOS GESTION'!B12)</f>
        <v>3. MODERADO</v>
      </c>
      <c r="H83" s="80" t="s">
        <v>145</v>
      </c>
      <c r="I83" s="80" t="s">
        <v>145</v>
      </c>
      <c r="J83" s="70" t="s">
        <v>21</v>
      </c>
      <c r="K83" s="70" t="s">
        <v>254</v>
      </c>
      <c r="L83" s="70" t="s">
        <v>246</v>
      </c>
      <c r="M83" s="70" t="s">
        <v>248</v>
      </c>
      <c r="N83" s="70" t="s">
        <v>72</v>
      </c>
      <c r="O83" s="70" t="s">
        <v>245</v>
      </c>
    </row>
    <row r="84" spans="1:15" ht="110.45" customHeight="1" x14ac:dyDescent="0.25">
      <c r="A84" s="101"/>
      <c r="B84" s="70"/>
      <c r="C84" s="70"/>
      <c r="D84" s="70"/>
      <c r="E84" s="70"/>
      <c r="F84" s="63"/>
      <c r="G84" s="63"/>
      <c r="H84" s="80"/>
      <c r="I84" s="80"/>
      <c r="J84" s="70"/>
      <c r="K84" s="70"/>
      <c r="L84" s="70"/>
      <c r="M84" s="70"/>
      <c r="N84" s="70"/>
      <c r="O84" s="70"/>
    </row>
    <row r="85" spans="1:15" x14ac:dyDescent="0.25">
      <c r="A85" s="101"/>
      <c r="B85" s="70"/>
      <c r="C85" s="70"/>
      <c r="D85" s="70"/>
      <c r="E85" s="70" t="str">
        <f>+([8]DESCRIPCION!D16)</f>
        <v>Falta de implementaciòn de metologias flexibles pertinentes a las condiciones de vulnerabilidad</v>
      </c>
      <c r="F85" s="63"/>
      <c r="G85" s="63"/>
      <c r="H85" s="80"/>
      <c r="I85" s="80"/>
      <c r="J85" s="70"/>
      <c r="K85" s="70" t="s">
        <v>253</v>
      </c>
      <c r="L85" s="70" t="s">
        <v>252</v>
      </c>
      <c r="M85" s="70" t="s">
        <v>251</v>
      </c>
      <c r="N85" s="70" t="s">
        <v>35</v>
      </c>
      <c r="O85" s="70" t="s">
        <v>250</v>
      </c>
    </row>
    <row r="86" spans="1:15" x14ac:dyDescent="0.25">
      <c r="A86" s="101"/>
      <c r="B86" s="70"/>
      <c r="C86" s="70"/>
      <c r="D86" s="70"/>
      <c r="E86" s="70"/>
      <c r="F86" s="63"/>
      <c r="G86" s="63"/>
      <c r="H86" s="80"/>
      <c r="I86" s="80"/>
      <c r="J86" s="70"/>
      <c r="K86" s="70"/>
      <c r="L86" s="70"/>
      <c r="M86" s="70"/>
      <c r="N86" s="70"/>
      <c r="O86" s="70"/>
    </row>
    <row r="87" spans="1:15" x14ac:dyDescent="0.25">
      <c r="A87" s="101"/>
      <c r="B87" s="70"/>
      <c r="C87" s="70"/>
      <c r="D87" s="70"/>
      <c r="E87" s="70"/>
      <c r="F87" s="63"/>
      <c r="G87" s="63"/>
      <c r="H87" s="80"/>
      <c r="I87" s="80"/>
      <c r="J87" s="70"/>
      <c r="K87" s="70"/>
      <c r="L87" s="70"/>
      <c r="M87" s="70"/>
      <c r="N87" s="70"/>
      <c r="O87" s="70"/>
    </row>
    <row r="88" spans="1:15" ht="100.15" customHeight="1" x14ac:dyDescent="0.25">
      <c r="A88" s="101"/>
      <c r="B88" s="70"/>
      <c r="C88" s="70"/>
      <c r="D88" s="70"/>
      <c r="E88" s="70"/>
      <c r="F88" s="63"/>
      <c r="G88" s="63"/>
      <c r="H88" s="80"/>
      <c r="I88" s="80"/>
      <c r="J88" s="70"/>
      <c r="K88" s="70"/>
      <c r="L88" s="70"/>
      <c r="M88" s="70"/>
      <c r="N88" s="70"/>
      <c r="O88" s="70"/>
    </row>
    <row r="89" spans="1:15" x14ac:dyDescent="0.25">
      <c r="A89" s="101"/>
      <c r="B89" s="70"/>
      <c r="C89" s="70"/>
      <c r="D89" s="70"/>
      <c r="E89" s="70"/>
      <c r="F89" s="63"/>
      <c r="G89" s="63"/>
      <c r="H89" s="80"/>
      <c r="I89" s="80"/>
      <c r="J89" s="70"/>
      <c r="K89" s="70"/>
      <c r="L89" s="70"/>
      <c r="M89" s="70"/>
      <c r="N89" s="70"/>
      <c r="O89" s="70"/>
    </row>
    <row r="90" spans="1:15" ht="114.75" x14ac:dyDescent="0.25">
      <c r="A90" s="101"/>
      <c r="B90" s="70"/>
      <c r="C90" s="70"/>
      <c r="D90" s="70"/>
      <c r="E90" s="5" t="str">
        <f>+([8]DESCRIPCION!D17)</f>
        <v>Desconocimiento e infracciòn a la normatividad educativa, por parte de los funcionarios de los establecimientos educativos ( directivos) docentes, administrativos)</v>
      </c>
      <c r="F90" s="63"/>
      <c r="G90" s="63"/>
      <c r="H90" s="80"/>
      <c r="I90" s="80"/>
      <c r="J90" s="70"/>
      <c r="K90" s="5" t="s">
        <v>249</v>
      </c>
      <c r="L90" s="5" t="s">
        <v>246</v>
      </c>
      <c r="M90" s="5" t="s">
        <v>248</v>
      </c>
      <c r="N90" s="5" t="s">
        <v>38</v>
      </c>
      <c r="O90" s="5" t="s">
        <v>245</v>
      </c>
    </row>
    <row r="91" spans="1:15" ht="72.95" customHeight="1" x14ac:dyDescent="0.25">
      <c r="A91" s="101"/>
      <c r="B91" s="70"/>
      <c r="C91" s="70"/>
      <c r="D91" s="70"/>
      <c r="E91" s="5"/>
      <c r="F91" s="63"/>
      <c r="G91" s="63"/>
      <c r="H91" s="80"/>
      <c r="I91" s="80"/>
      <c r="J91" s="5" t="s">
        <v>188</v>
      </c>
      <c r="K91" s="5" t="s">
        <v>233</v>
      </c>
      <c r="L91" s="5" t="s">
        <v>232</v>
      </c>
      <c r="M91" s="5" t="s">
        <v>231</v>
      </c>
      <c r="N91" s="5" t="s">
        <v>230</v>
      </c>
      <c r="O91" s="5" t="s">
        <v>229</v>
      </c>
    </row>
    <row r="92" spans="1:15" ht="51" x14ac:dyDescent="0.25">
      <c r="A92" s="101"/>
      <c r="B92" s="103" t="str">
        <f>+[8]PROBABILIDAD!A14</f>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
      <c r="C92" s="70" t="str">
        <f>+('[8]IDENTIFICACION(GyC)'!J18)</f>
        <v>CORRUPCION</v>
      </c>
      <c r="D92" s="70" t="s">
        <v>651</v>
      </c>
      <c r="E92" s="5" t="str">
        <f>+([8]DESCRIPCION!D19)</f>
        <v>Desconocimiento de la actualizacion normativa</v>
      </c>
      <c r="F92" s="70" t="str">
        <f>+([8]PROBABILIDAD!T14)</f>
        <v>Posible</v>
      </c>
      <c r="G92" s="70" t="str">
        <f>+('[8] IMPACTO RIESGOS CORRUPCION'!F11)</f>
        <v>CATASTROFICO</v>
      </c>
      <c r="H92" s="86" t="s">
        <v>120</v>
      </c>
      <c r="I92" s="86" t="s">
        <v>120</v>
      </c>
      <c r="J92" s="70" t="s">
        <v>21</v>
      </c>
      <c r="K92" s="5" t="s">
        <v>247</v>
      </c>
      <c r="L92" s="5" t="s">
        <v>246</v>
      </c>
      <c r="M92" s="5" t="s">
        <v>242</v>
      </c>
      <c r="N92" s="5" t="s">
        <v>35</v>
      </c>
      <c r="O92" s="5" t="s">
        <v>245</v>
      </c>
    </row>
    <row r="93" spans="1:15" ht="63.75" x14ac:dyDescent="0.25">
      <c r="A93" s="101"/>
      <c r="B93" s="103"/>
      <c r="C93" s="70"/>
      <c r="D93" s="70"/>
      <c r="E93" s="5" t="str">
        <f>+([8]DESCRIPCION!D18)</f>
        <v>Falta de controles efectivos en la ejecución los recursos de los Fondos de Servicios Educativos</v>
      </c>
      <c r="F93" s="70"/>
      <c r="G93" s="70"/>
      <c r="H93" s="86"/>
      <c r="I93" s="86"/>
      <c r="J93" s="70"/>
      <c r="K93" s="5" t="s">
        <v>244</v>
      </c>
      <c r="L93" s="5" t="s">
        <v>243</v>
      </c>
      <c r="M93" s="5" t="s">
        <v>242</v>
      </c>
      <c r="N93" s="5" t="s">
        <v>35</v>
      </c>
      <c r="O93" s="5" t="s">
        <v>241</v>
      </c>
    </row>
    <row r="94" spans="1:15" ht="76.5" x14ac:dyDescent="0.25">
      <c r="A94" s="101"/>
      <c r="B94" s="103"/>
      <c r="C94" s="70"/>
      <c r="D94" s="70"/>
      <c r="E94" s="5"/>
      <c r="F94" s="70"/>
      <c r="G94" s="70"/>
      <c r="H94" s="86"/>
      <c r="I94" s="86"/>
      <c r="J94" s="5" t="s">
        <v>188</v>
      </c>
      <c r="K94" s="5" t="s">
        <v>348</v>
      </c>
      <c r="L94" s="5" t="s">
        <v>347</v>
      </c>
      <c r="M94" s="5" t="s">
        <v>346</v>
      </c>
      <c r="N94" s="5" t="s">
        <v>345</v>
      </c>
      <c r="O94" s="5" t="s">
        <v>344</v>
      </c>
    </row>
    <row r="95" spans="1:15" ht="165.75" x14ac:dyDescent="0.25">
      <c r="A95" s="101"/>
      <c r="B95" s="103" t="str">
        <f>+[8]PROBABILIDAD!A15</f>
        <v>Instituciones Educativas privadasde educacion formal oferten  servicios educativos sin contar con el lleno de requisitos  para su funcionamiento y/o sin  autorizacion de la secretaria de educacion municipal</v>
      </c>
      <c r="C95" s="70" t="str">
        <f>+('[8]IDENTIFICACION(GyC)'!J19)</f>
        <v>GESTION</v>
      </c>
      <c r="D95" s="70" t="s">
        <v>652</v>
      </c>
      <c r="E95" s="5" t="str">
        <f>+([8]DESCRIPCION!D20)</f>
        <v xml:space="preserve"> Falta de personal suficiente para hacer seguimiento al cumplimiento de requisitos legales para funcionamiento en los establecimiuentos educativos privados,  y falta de apoyo logistico para el personal que realiza las visitas de verificación y seguimiento .</v>
      </c>
      <c r="F95" s="70" t="str">
        <f>+([8]PROBABILIDAD!T15)</f>
        <v>Probable</v>
      </c>
      <c r="G95" s="70" t="str">
        <f>+('[8] IMPACTO RIESGOS GESTION'!B13)</f>
        <v>3. MODERADO</v>
      </c>
      <c r="H95" s="85" t="s">
        <v>145</v>
      </c>
      <c r="I95" s="85" t="s">
        <v>145</v>
      </c>
      <c r="J95" s="70" t="s">
        <v>21</v>
      </c>
      <c r="K95" s="5" t="s">
        <v>240</v>
      </c>
      <c r="L95" s="5" t="s">
        <v>239</v>
      </c>
      <c r="M95" s="5" t="s">
        <v>235</v>
      </c>
      <c r="N95" s="5" t="s">
        <v>35</v>
      </c>
      <c r="O95" s="5" t="s">
        <v>238</v>
      </c>
    </row>
    <row r="96" spans="1:15" ht="63.75" x14ac:dyDescent="0.25">
      <c r="A96" s="101"/>
      <c r="B96" s="103"/>
      <c r="C96" s="70"/>
      <c r="D96" s="70"/>
      <c r="E96" s="5" t="str">
        <f>+([8]DESCRIPCION!D21)</f>
        <v>Falta de apoyo logistico para el personal que realiza las visitas de verificación y seguimiento .</v>
      </c>
      <c r="F96" s="70"/>
      <c r="G96" s="70"/>
      <c r="H96" s="85"/>
      <c r="I96" s="85"/>
      <c r="J96" s="70"/>
      <c r="K96" s="5" t="s">
        <v>237</v>
      </c>
      <c r="L96" s="5" t="s">
        <v>236</v>
      </c>
      <c r="M96" s="5" t="s">
        <v>235</v>
      </c>
      <c r="N96" s="5" t="s">
        <v>35</v>
      </c>
      <c r="O96" s="5" t="s">
        <v>234</v>
      </c>
    </row>
    <row r="97" spans="1:15" ht="72.95" customHeight="1" x14ac:dyDescent="0.25">
      <c r="A97" s="101"/>
      <c r="B97" s="103"/>
      <c r="C97" s="70"/>
      <c r="D97" s="70"/>
      <c r="E97" s="5"/>
      <c r="F97" s="70"/>
      <c r="G97" s="70"/>
      <c r="H97" s="85"/>
      <c r="I97" s="85"/>
      <c r="J97" s="5" t="s">
        <v>188</v>
      </c>
      <c r="K97" s="5" t="s">
        <v>233</v>
      </c>
      <c r="L97" s="5" t="s">
        <v>232</v>
      </c>
      <c r="M97" s="5" t="s">
        <v>231</v>
      </c>
      <c r="N97" s="5" t="s">
        <v>230</v>
      </c>
      <c r="O97" s="5" t="s">
        <v>229</v>
      </c>
    </row>
    <row r="98" spans="1:15" ht="63.75" x14ac:dyDescent="0.25">
      <c r="A98" s="101"/>
      <c r="B98" s="70" t="str">
        <f>+[8]PROBABILIDAD!A16</f>
        <v xml:space="preserve">Inconsistencia en los registros de matrícula </v>
      </c>
      <c r="C98" s="70" t="str">
        <f>+('[8]IDENTIFICACION(GyC)'!J20)</f>
        <v>GESTION</v>
      </c>
      <c r="D98" s="70" t="s">
        <v>653</v>
      </c>
      <c r="E98" s="5" t="str">
        <f>+([8]DESCRIPCION!D22)</f>
        <v>fallas en los reportes de matrícula al simat por parte de las Instituciones Educativas</v>
      </c>
      <c r="F98" s="70" t="str">
        <f>+([8]PROBABILIDAD!T16)</f>
        <v>Posible</v>
      </c>
      <c r="G98" s="70" t="str">
        <f>+('[8] IMPACTO RIESGOS GESTION'!B14)</f>
        <v>3. MODERADO</v>
      </c>
      <c r="H98" s="85" t="s">
        <v>20</v>
      </c>
      <c r="I98" s="85" t="s">
        <v>20</v>
      </c>
      <c r="J98" s="5" t="s">
        <v>21</v>
      </c>
      <c r="K98" s="5" t="s">
        <v>228</v>
      </c>
      <c r="L98" s="5" t="s">
        <v>227</v>
      </c>
      <c r="M98" s="5" t="s">
        <v>226</v>
      </c>
      <c r="N98" s="5" t="s">
        <v>35</v>
      </c>
      <c r="O98" s="5" t="s">
        <v>225</v>
      </c>
    </row>
    <row r="99" spans="1:15" ht="169.15" customHeight="1" x14ac:dyDescent="0.25">
      <c r="A99" s="102"/>
      <c r="B99" s="70"/>
      <c r="C99" s="70"/>
      <c r="D99" s="70"/>
      <c r="E99" s="5"/>
      <c r="F99" s="70"/>
      <c r="G99" s="70"/>
      <c r="H99" s="85"/>
      <c r="I99" s="85"/>
      <c r="J99" s="5" t="s">
        <v>188</v>
      </c>
      <c r="K99" s="5" t="s">
        <v>348</v>
      </c>
      <c r="L99" s="5" t="s">
        <v>347</v>
      </c>
      <c r="M99" s="5" t="s">
        <v>346</v>
      </c>
      <c r="N99" s="5" t="s">
        <v>345</v>
      </c>
      <c r="O99" s="5" t="s">
        <v>344</v>
      </c>
    </row>
    <row r="100" spans="1:15" ht="114.75" x14ac:dyDescent="0.25">
      <c r="A100" s="93" t="s">
        <v>561</v>
      </c>
      <c r="B100" s="70" t="str">
        <f>+([9]PROBABILIDAD!A11)</f>
        <v>Incumplimiento en la respuesta oportuna en los tramites , derechos de peticion o requerimientos de la comunidad</v>
      </c>
      <c r="C100" s="63" t="s">
        <v>31</v>
      </c>
      <c r="D100" s="63" t="s">
        <v>654</v>
      </c>
      <c r="E100" s="5" t="str">
        <f>+([9]DESCRIPCION!D10)</f>
        <v>No tener una interacción con el RUNT (Registro Unico Nacional de Tránsito) caida de la plataforma o prestadores de servicios tecnologicos (Internet, SIMIT).</v>
      </c>
      <c r="F100" s="63" t="str">
        <f>+([9]PROBABILIDAD!T11)</f>
        <v>Probable</v>
      </c>
      <c r="G100" s="63" t="s">
        <v>19</v>
      </c>
      <c r="H100" s="86" t="s">
        <v>120</v>
      </c>
      <c r="I100" s="85" t="s">
        <v>20</v>
      </c>
      <c r="J100" s="63" t="s">
        <v>21</v>
      </c>
      <c r="K100" s="5" t="s">
        <v>312</v>
      </c>
      <c r="L100" s="5" t="s">
        <v>311</v>
      </c>
      <c r="M100" s="3" t="s">
        <v>310</v>
      </c>
      <c r="N100" s="3" t="s">
        <v>281</v>
      </c>
      <c r="O100" s="5" t="s">
        <v>309</v>
      </c>
    </row>
    <row r="101" spans="1:15" ht="76.5" x14ac:dyDescent="0.25">
      <c r="A101" s="93"/>
      <c r="B101" s="70"/>
      <c r="C101" s="63"/>
      <c r="D101" s="63"/>
      <c r="E101" s="5" t="str">
        <f>+([9]DESCRIPCION!D11)</f>
        <v>No disponer del suficiente personal de planta para atender requerimientos en ausencia de personal de contrato.</v>
      </c>
      <c r="F101" s="63"/>
      <c r="G101" s="63"/>
      <c r="H101" s="86"/>
      <c r="I101" s="85"/>
      <c r="J101" s="63"/>
      <c r="K101" s="5" t="s">
        <v>308</v>
      </c>
      <c r="L101" s="5" t="s">
        <v>307</v>
      </c>
      <c r="M101" s="5" t="s">
        <v>278</v>
      </c>
      <c r="N101" s="5" t="s">
        <v>306</v>
      </c>
      <c r="O101" s="5" t="s">
        <v>305</v>
      </c>
    </row>
    <row r="102" spans="1:15" x14ac:dyDescent="0.25">
      <c r="A102" s="93" t="s">
        <v>304</v>
      </c>
      <c r="B102" s="70"/>
      <c r="C102" s="63"/>
      <c r="D102" s="63"/>
      <c r="E102" s="70" t="s">
        <v>303</v>
      </c>
      <c r="F102" s="63"/>
      <c r="G102" s="63"/>
      <c r="H102" s="86"/>
      <c r="I102" s="85"/>
      <c r="J102" s="63"/>
      <c r="K102" s="70" t="s">
        <v>302</v>
      </c>
      <c r="L102" s="70" t="s">
        <v>301</v>
      </c>
      <c r="M102" s="70" t="s">
        <v>278</v>
      </c>
      <c r="N102" s="63" t="s">
        <v>300</v>
      </c>
      <c r="O102" s="70" t="s">
        <v>299</v>
      </c>
    </row>
    <row r="103" spans="1:15" ht="146.44999999999999" customHeight="1" x14ac:dyDescent="0.25">
      <c r="A103" s="93"/>
      <c r="B103" s="70"/>
      <c r="C103" s="63"/>
      <c r="D103" s="63"/>
      <c r="E103" s="70"/>
      <c r="F103" s="63"/>
      <c r="G103" s="63"/>
      <c r="H103" s="86"/>
      <c r="I103" s="85"/>
      <c r="J103" s="63"/>
      <c r="K103" s="70"/>
      <c r="L103" s="70"/>
      <c r="M103" s="70"/>
      <c r="N103" s="63"/>
      <c r="O103" s="70"/>
    </row>
    <row r="104" spans="1:15" ht="163.9" customHeight="1" x14ac:dyDescent="0.25">
      <c r="A104" s="93"/>
      <c r="B104" s="70" t="str">
        <f>+([9]PROBABILIDAD!A12)</f>
        <v xml:space="preserve"> Ausencia de Soportes tecnicos y/o Administrativos,  que nos permitan hacer una efectiva implementacion de planes y pogramas de movilidad</v>
      </c>
      <c r="C104" s="63" t="s">
        <v>31</v>
      </c>
      <c r="D104" s="63" t="s">
        <v>655</v>
      </c>
      <c r="E104" s="70" t="str">
        <f>+([9]DESCRIPCION!D13)</f>
        <v>Cambio de políticas en torno a los avances obtenidos en la implementación del SETP (Sistema Estrategico de Transporte Público).</v>
      </c>
      <c r="F104" s="63" t="str">
        <f>+([9]PROBABILIDAD!T12)</f>
        <v>Posible</v>
      </c>
      <c r="G104" s="63" t="s">
        <v>19</v>
      </c>
      <c r="H104" s="84" t="s">
        <v>120</v>
      </c>
      <c r="I104" s="80" t="s">
        <v>20</v>
      </c>
      <c r="J104" s="63" t="s">
        <v>21</v>
      </c>
      <c r="K104" s="70" t="s">
        <v>298</v>
      </c>
      <c r="L104" s="70" t="s">
        <v>297</v>
      </c>
      <c r="M104" s="70" t="s">
        <v>296</v>
      </c>
      <c r="N104" s="70" t="s">
        <v>295</v>
      </c>
      <c r="O104" s="94" t="s">
        <v>294</v>
      </c>
    </row>
    <row r="105" spans="1:15" ht="175.9" customHeight="1" x14ac:dyDescent="0.25">
      <c r="A105" s="93"/>
      <c r="B105" s="70"/>
      <c r="C105" s="63"/>
      <c r="D105" s="63"/>
      <c r="E105" s="70"/>
      <c r="F105" s="63"/>
      <c r="G105" s="63"/>
      <c r="H105" s="84"/>
      <c r="I105" s="80"/>
      <c r="J105" s="63"/>
      <c r="K105" s="70"/>
      <c r="L105" s="70"/>
      <c r="M105" s="70"/>
      <c r="N105" s="70"/>
      <c r="O105" s="94"/>
    </row>
    <row r="106" spans="1:15" ht="409.15" customHeight="1" x14ac:dyDescent="0.25">
      <c r="A106" s="93"/>
      <c r="B106" s="70"/>
      <c r="C106" s="63"/>
      <c r="D106" s="63"/>
      <c r="E106" s="5" t="str">
        <f>+([9]DESCRIPCION!D14)</f>
        <v xml:space="preserve">Falta de planeación y coordinación interinstitucional en la ejecución de proyectos
Así como la falta de estudios técnicos en expedición de Viabilidades y proyectos. 
</v>
      </c>
      <c r="F106" s="63"/>
      <c r="G106" s="63"/>
      <c r="H106" s="84"/>
      <c r="I106" s="80"/>
      <c r="J106" s="63"/>
      <c r="K106" s="3" t="s">
        <v>293</v>
      </c>
      <c r="L106" s="5" t="s">
        <v>292</v>
      </c>
      <c r="M106" s="5" t="s">
        <v>291</v>
      </c>
      <c r="N106" s="5" t="s">
        <v>286</v>
      </c>
      <c r="O106" s="5" t="s">
        <v>290</v>
      </c>
    </row>
    <row r="107" spans="1:15" ht="87.4" customHeight="1" x14ac:dyDescent="0.25">
      <c r="A107" s="93"/>
      <c r="B107" s="70"/>
      <c r="C107" s="63"/>
      <c r="D107" s="63"/>
      <c r="E107" s="5" t="str">
        <f>+([9]DESCRIPCION!D15)</f>
        <v>No contar con el presupuesto suficiente para dar cumplimiento al plan de acción.</v>
      </c>
      <c r="F107" s="63"/>
      <c r="G107" s="63"/>
      <c r="H107" s="84"/>
      <c r="I107" s="80"/>
      <c r="J107" s="63"/>
      <c r="K107" s="5" t="s">
        <v>289</v>
      </c>
      <c r="L107" s="5" t="s">
        <v>288</v>
      </c>
      <c r="M107" s="5" t="s">
        <v>287</v>
      </c>
      <c r="N107" s="5" t="s">
        <v>286</v>
      </c>
      <c r="O107" s="5" t="s">
        <v>285</v>
      </c>
    </row>
    <row r="108" spans="1:15" ht="76.5" x14ac:dyDescent="0.25">
      <c r="A108" s="93"/>
      <c r="B108" s="70" t="str">
        <f>+([9]PROBABILIDAD!A13)</f>
        <v xml:space="preserve">Solicitar o recibir dádivas para  retardar, agilizar u omitir un trámite en beneficio propio directo o indirecto </v>
      </c>
      <c r="C108" s="63" t="s">
        <v>18</v>
      </c>
      <c r="D108" s="63" t="s">
        <v>656</v>
      </c>
      <c r="E108" s="5" t="str">
        <f>+([9]DESCRIPCION!D17)</f>
        <v>Desconocimiento de los trámites y procedimientos por parte de los usuarios.</v>
      </c>
      <c r="F108" s="63" t="str">
        <f>+([9]PROBABILIDAD!T13)</f>
        <v>Probable</v>
      </c>
      <c r="G108" s="63" t="str">
        <f>+('[9] IMPACTO RIESGOS CORRUPCION'!F11)</f>
        <v>CATASTROFICO</v>
      </c>
      <c r="H108" s="84" t="s">
        <v>120</v>
      </c>
      <c r="I108" s="80" t="s">
        <v>20</v>
      </c>
      <c r="J108" s="63" t="s">
        <v>21</v>
      </c>
      <c r="K108" s="5" t="s">
        <v>284</v>
      </c>
      <c r="L108" s="5" t="s">
        <v>283</v>
      </c>
      <c r="M108" s="5" t="s">
        <v>282</v>
      </c>
      <c r="N108" s="3" t="s">
        <v>281</v>
      </c>
      <c r="O108" s="5" t="s">
        <v>276</v>
      </c>
    </row>
    <row r="109" spans="1:15" ht="89.25" x14ac:dyDescent="0.25">
      <c r="A109" s="93"/>
      <c r="B109" s="70"/>
      <c r="C109" s="63"/>
      <c r="D109" s="63"/>
      <c r="E109" s="5" t="str">
        <f>+([9]DESCRIPCION!D18)</f>
        <v>Trafico de influencias,  uso indebido del poder.</v>
      </c>
      <c r="F109" s="63"/>
      <c r="G109" s="63"/>
      <c r="H109" s="84"/>
      <c r="I109" s="80"/>
      <c r="J109" s="63"/>
      <c r="K109" s="5" t="s">
        <v>280</v>
      </c>
      <c r="L109" s="5" t="s">
        <v>279</v>
      </c>
      <c r="M109" s="5" t="s">
        <v>278</v>
      </c>
      <c r="N109" s="3" t="s">
        <v>277</v>
      </c>
      <c r="O109" s="5" t="s">
        <v>276</v>
      </c>
    </row>
    <row r="110" spans="1:15" ht="102" x14ac:dyDescent="0.25">
      <c r="A110" s="93"/>
      <c r="B110" s="70"/>
      <c r="C110" s="63"/>
      <c r="D110" s="63"/>
      <c r="E110" s="5" t="str">
        <f>+([9]DESCRIPCION!D19)</f>
        <v>Base de datos desactualizadas</v>
      </c>
      <c r="F110" s="63"/>
      <c r="G110" s="63"/>
      <c r="H110" s="84"/>
      <c r="I110" s="80"/>
      <c r="J110" s="63"/>
      <c r="K110" s="5" t="s">
        <v>275</v>
      </c>
      <c r="L110" s="5" t="s">
        <v>274</v>
      </c>
      <c r="M110" s="5" t="s">
        <v>273</v>
      </c>
      <c r="N110" s="5" t="s">
        <v>272</v>
      </c>
      <c r="O110" s="5" t="s">
        <v>271</v>
      </c>
    </row>
    <row r="111" spans="1:15" ht="114.75" x14ac:dyDescent="0.25">
      <c r="A111" s="97" t="str">
        <f>+'[10]PRIORIZACIÓN DE CAUSA'!A6:S6</f>
        <v>PROCESO: GESTIÓN DEL SERVICIO Y ATENCIÓN AL CIUDADANO</v>
      </c>
      <c r="B111" s="94" t="str">
        <f>+([10]PROBABILIDAD!A11)</f>
        <v>Inoportunidad en la respuesta de las PQRS formuladas a la entidad</v>
      </c>
      <c r="C111" s="77" t="s">
        <v>197</v>
      </c>
      <c r="D111" s="77" t="s">
        <v>657</v>
      </c>
      <c r="E111" s="7" t="str">
        <f>+([10]DESCRIPCION!D10)</f>
        <v>Demora en la respuesta en los términos establecidos por la ley de algunas unidades administrativas a las PQRS realizadas por los ciudadanos</v>
      </c>
      <c r="F111" s="77" t="s">
        <v>63</v>
      </c>
      <c r="G111" s="77" t="s">
        <v>196</v>
      </c>
      <c r="H111" s="85" t="s">
        <v>195</v>
      </c>
      <c r="I111" s="85" t="s">
        <v>195</v>
      </c>
      <c r="J111" s="77" t="s">
        <v>21</v>
      </c>
      <c r="K111" s="7" t="str">
        <f>[10]DOFA!E35</f>
        <v>D7,9,16,18O7; Remitir memorandos a las dependencias rezagadas en dar respuesta en los términos establecidos por la ley de las PQRS, formuladas por los ciudadanos a la entidad.</v>
      </c>
      <c r="L111" s="7" t="s">
        <v>194</v>
      </c>
      <c r="M111" s="7" t="s">
        <v>186</v>
      </c>
      <c r="N111" s="7" t="s">
        <v>185</v>
      </c>
      <c r="O111" s="94" t="s">
        <v>524</v>
      </c>
    </row>
    <row r="112" spans="1:15" ht="63.75" x14ac:dyDescent="0.25">
      <c r="A112" s="97"/>
      <c r="B112" s="94"/>
      <c r="C112" s="77"/>
      <c r="D112" s="77"/>
      <c r="E112" s="7" t="str">
        <f>+([10]DESCRIPCION!D11)</f>
        <v>Falta de seguimiento a las respuestas de las PQRS formuladas a la entidad</v>
      </c>
      <c r="F112" s="77"/>
      <c r="G112" s="77"/>
      <c r="H112" s="85"/>
      <c r="I112" s="85"/>
      <c r="J112" s="77"/>
      <c r="K112" s="7" t="str">
        <f>[10]DOFA!E37</f>
        <v>D5,6,7,9,13,16,19O3,6,7; Realizar informes ejecutivos de seguimiento por unidad administrativa, referente a las respuestas y el estado de seguimiento de las PQRS</v>
      </c>
      <c r="L112" s="7" t="s">
        <v>187</v>
      </c>
      <c r="M112" s="7" t="s">
        <v>186</v>
      </c>
      <c r="N112" s="7" t="s">
        <v>193</v>
      </c>
      <c r="O112" s="94"/>
    </row>
    <row r="113" spans="1:15" ht="114" customHeight="1" x14ac:dyDescent="0.25">
      <c r="A113" s="97" t="str">
        <f>+'[10]PRIORIZACIÓN DE CAUSA'!A7:S7</f>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
      <c r="B113" s="94"/>
      <c r="C113" s="77"/>
      <c r="D113" s="77"/>
      <c r="E113" s="7" t="str">
        <f>+([10]DESCRIPCION!D12)</f>
        <v xml:space="preserve">Errores en la clasificiación del tipo de petición y remisión a la unidad administrativa competente </v>
      </c>
      <c r="F113" s="77"/>
      <c r="G113" s="77"/>
      <c r="H113" s="85"/>
      <c r="I113" s="85"/>
      <c r="J113" s="77"/>
      <c r="K113" s="7" t="str">
        <f>[10]DOFA!E34</f>
        <v>D3,10O4; Realizar capacitaciones al personal en temas relacionados a la atención al ciudadano y en la ejecución del procedimiento "Recepción y trámite de PQRS</v>
      </c>
      <c r="L113" s="7" t="s">
        <v>192</v>
      </c>
      <c r="M113" s="7" t="s">
        <v>191</v>
      </c>
      <c r="N113" s="7" t="s">
        <v>185</v>
      </c>
      <c r="O113" s="94"/>
    </row>
    <row r="114" spans="1:15" ht="89.25" x14ac:dyDescent="0.25">
      <c r="A114" s="97"/>
      <c r="B114" s="94"/>
      <c r="C114" s="77"/>
      <c r="D114" s="77"/>
      <c r="E114" s="7" t="str">
        <f>+([10]DESCRIPCION!D13)</f>
        <v xml:space="preserve"> Desactualización del Procedimiento "Recepción y trámite de PQRS" </v>
      </c>
      <c r="F114" s="77"/>
      <c r="G114" s="77"/>
      <c r="H114" s="85"/>
      <c r="I114" s="85"/>
      <c r="J114" s="77"/>
      <c r="K114" s="7" t="str">
        <f>[10]DOFA!E38</f>
        <v xml:space="preserve">D10,17O8; Realizar la actualización del procedimiento "Recepción y trámite de PQRS", estableciendo los controles pertinentes, responsables y registros a tener en cuenta durante la aplicación del mismo </v>
      </c>
      <c r="L114" s="7" t="s">
        <v>190</v>
      </c>
      <c r="M114" s="7" t="s">
        <v>189</v>
      </c>
      <c r="N114" s="7" t="s">
        <v>185</v>
      </c>
      <c r="O114" s="94"/>
    </row>
    <row r="115" spans="1:15" ht="234.6" customHeight="1" x14ac:dyDescent="0.25">
      <c r="A115" s="97"/>
      <c r="B115" s="94"/>
      <c r="C115" s="77"/>
      <c r="D115" s="77"/>
      <c r="E115" s="7"/>
      <c r="F115" s="77"/>
      <c r="G115" s="77"/>
      <c r="H115" s="85"/>
      <c r="I115" s="85"/>
      <c r="J115" s="7" t="s">
        <v>188</v>
      </c>
      <c r="K115" s="7" t="str">
        <f>[10]DOFA!E42</f>
        <v>D6,7,9,11,18A1,2,3,4; Remitir informe ejecutivo a la oficina de control disciplinario, donde se visualice el estado y seguimiento a las PQRS emitidas a la entidad, que no se le dieron respuesta dentro de los terminos establecidos por la ley.</v>
      </c>
      <c r="L115" s="7" t="s">
        <v>187</v>
      </c>
      <c r="M115" s="7" t="s">
        <v>186</v>
      </c>
      <c r="N115" s="7" t="s">
        <v>185</v>
      </c>
      <c r="O115" s="94"/>
    </row>
    <row r="116" spans="1:15" ht="409.6" customHeight="1" x14ac:dyDescent="0.25">
      <c r="A116" s="97"/>
      <c r="B116" s="94"/>
      <c r="C116" s="77"/>
      <c r="D116" s="77"/>
      <c r="E116" s="7"/>
      <c r="F116" s="77"/>
      <c r="G116" s="77"/>
      <c r="H116" s="85"/>
      <c r="I116" s="85"/>
      <c r="J116" s="7" t="s">
        <v>188</v>
      </c>
      <c r="K116" s="7" t="str">
        <f>[10]DOFA!E43</f>
        <v>D6,7,9,11,18A1,2,3,4;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v>
      </c>
      <c r="L116" s="7" t="s">
        <v>187</v>
      </c>
      <c r="M116" s="7" t="s">
        <v>186</v>
      </c>
      <c r="N116" s="7" t="s">
        <v>185</v>
      </c>
      <c r="O116" s="94"/>
    </row>
    <row r="117" spans="1:15" ht="114.75" x14ac:dyDescent="0.25">
      <c r="A117" s="93" t="s">
        <v>607</v>
      </c>
      <c r="B117" s="70" t="str">
        <f>+([11]PROBABILIDAD!A11)</f>
        <v>INEFICIENCIA E INEFICACIA  EN EL PROCESO DE OTORGAR BENEFICIOS A GRUPOS POBLACIONALES, ORGANIZACIONES SOCIALES Y COMUNIDAD VULNERABLE OMITIENDO EL DEBIDO CUMPLIMIENTO DEL PROCEDIMIENTO ESTABLECIDOS Y/O PREVIOS REQUISITOS PARA LA ENTREGA DE LOS MISMOS.</v>
      </c>
      <c r="C117" s="63" t="s">
        <v>321</v>
      </c>
      <c r="D117" s="63" t="s">
        <v>658</v>
      </c>
      <c r="E117" s="5" t="str">
        <f>+([11]DESCRIPCION!D10)</f>
        <v>Deficiencias en la cantidad de personal de planta requerido para la prestacion permanente del servicio, forzando a una rotacion de personal contratista cuando asi se requiera</v>
      </c>
      <c r="F117" s="63" t="str">
        <f>+([11]PROBABILIDAD!T11)</f>
        <v>Improbable</v>
      </c>
      <c r="G117" s="63" t="s">
        <v>19</v>
      </c>
      <c r="H117" s="85" t="s">
        <v>20</v>
      </c>
      <c r="I117" s="85" t="s">
        <v>20</v>
      </c>
      <c r="J117" s="63" t="s">
        <v>21</v>
      </c>
      <c r="K117" s="5" t="s">
        <v>331</v>
      </c>
      <c r="L117" s="5" t="s">
        <v>315</v>
      </c>
      <c r="M117" s="3" t="s">
        <v>328</v>
      </c>
      <c r="N117" s="3" t="s">
        <v>43</v>
      </c>
      <c r="O117" s="5" t="s">
        <v>330</v>
      </c>
    </row>
    <row r="118" spans="1:15" ht="89.25" x14ac:dyDescent="0.25">
      <c r="A118" s="93"/>
      <c r="B118" s="70"/>
      <c r="C118" s="63"/>
      <c r="D118" s="63"/>
      <c r="E118" s="5" t="str">
        <f>+([11]DESCRIPCION!D11)</f>
        <v xml:space="preserve"> Limitacion en el presupuesto de inversion destinado para la entrega de ayudas o beneficios a la comunidad y prestacion de servicios.</v>
      </c>
      <c r="F118" s="63"/>
      <c r="G118" s="63"/>
      <c r="H118" s="85"/>
      <c r="I118" s="85"/>
      <c r="J118" s="63"/>
      <c r="K118" s="5" t="s">
        <v>329</v>
      </c>
      <c r="L118" s="5" t="s">
        <v>315</v>
      </c>
      <c r="M118" s="3" t="s">
        <v>328</v>
      </c>
      <c r="N118" s="3" t="s">
        <v>43</v>
      </c>
      <c r="O118" s="5" t="s">
        <v>327</v>
      </c>
    </row>
    <row r="119" spans="1:15" ht="129.6" customHeight="1" x14ac:dyDescent="0.25">
      <c r="A119" s="93"/>
      <c r="B119" s="70"/>
      <c r="C119" s="63"/>
      <c r="D119" s="63"/>
      <c r="E119" s="5" t="s">
        <v>326</v>
      </c>
      <c r="F119" s="63"/>
      <c r="G119" s="63"/>
      <c r="H119" s="85"/>
      <c r="I119" s="85"/>
      <c r="J119" s="3" t="s">
        <v>325</v>
      </c>
      <c r="K119" s="5" t="s">
        <v>324</v>
      </c>
      <c r="L119" s="5" t="s">
        <v>315</v>
      </c>
      <c r="M119" s="5" t="s">
        <v>323</v>
      </c>
      <c r="N119" s="5" t="s">
        <v>322</v>
      </c>
      <c r="O119" s="5" t="s">
        <v>313</v>
      </c>
    </row>
    <row r="120" spans="1:15" x14ac:dyDescent="0.25">
      <c r="A120" s="93"/>
      <c r="B120" s="70" t="str">
        <f>+([11]PROBABILIDAD!A12)</f>
        <v>RECIBIR DADIVAS O BENEFICIOS A NOMBRE PROPIO O DE TERCEROS POR REALIZAR TRAMITES SIN EL CUMPLIMIENTO DE LOS REQUISITOS</v>
      </c>
      <c r="C120" s="63" t="s">
        <v>321</v>
      </c>
      <c r="D120" s="63" t="s">
        <v>659</v>
      </c>
      <c r="E120" s="70" t="s">
        <v>320</v>
      </c>
      <c r="F120" s="63" t="str">
        <f>+([11]PROBABILIDAD!T12)</f>
        <v>Improbable</v>
      </c>
      <c r="G120" s="63" t="s">
        <v>50</v>
      </c>
      <c r="H120" s="79" t="s">
        <v>50</v>
      </c>
      <c r="I120" s="79" t="s">
        <v>50</v>
      </c>
      <c r="J120" s="63" t="s">
        <v>21</v>
      </c>
      <c r="K120" s="63"/>
      <c r="L120" s="63"/>
      <c r="M120" s="63"/>
      <c r="N120" s="63"/>
      <c r="O120" s="63"/>
    </row>
    <row r="121" spans="1:15" x14ac:dyDescent="0.25">
      <c r="A121" s="93"/>
      <c r="B121" s="70"/>
      <c r="C121" s="63"/>
      <c r="D121" s="63"/>
      <c r="E121" s="70"/>
      <c r="F121" s="63"/>
      <c r="G121" s="63"/>
      <c r="H121" s="79"/>
      <c r="I121" s="79"/>
      <c r="J121" s="63"/>
      <c r="K121" s="63"/>
      <c r="L121" s="63"/>
      <c r="M121" s="63"/>
      <c r="N121" s="63"/>
      <c r="O121" s="63"/>
    </row>
    <row r="122" spans="1:15" ht="115.15" customHeight="1" x14ac:dyDescent="0.25">
      <c r="A122" s="93"/>
      <c r="B122" s="70"/>
      <c r="C122" s="63"/>
      <c r="D122" s="63"/>
      <c r="E122" s="70"/>
      <c r="F122" s="63"/>
      <c r="G122" s="63"/>
      <c r="H122" s="79"/>
      <c r="I122" s="79"/>
      <c r="J122" s="63"/>
      <c r="K122" s="63"/>
      <c r="L122" s="63"/>
      <c r="M122" s="63"/>
      <c r="N122" s="63"/>
      <c r="O122" s="63"/>
    </row>
    <row r="123" spans="1:15" x14ac:dyDescent="0.25">
      <c r="A123" s="93"/>
      <c r="B123" s="70"/>
      <c r="C123" s="63"/>
      <c r="D123" s="63"/>
      <c r="E123" s="70"/>
      <c r="F123" s="63"/>
      <c r="G123" s="63"/>
      <c r="H123" s="79"/>
      <c r="I123" s="79"/>
      <c r="J123" s="63"/>
      <c r="K123" s="63"/>
      <c r="L123" s="63"/>
      <c r="M123" s="63"/>
      <c r="N123" s="63"/>
      <c r="O123" s="63"/>
    </row>
    <row r="124" spans="1:15" ht="131.1" customHeight="1" x14ac:dyDescent="0.25">
      <c r="A124" s="93"/>
      <c r="B124" s="70" t="str">
        <f>+([11]PROBABILIDAD!A13)</f>
        <v>PROBABILIDAD DE INCUMPLIMIENTO DE LOS PROGRAMAS Y PROYECTOS QUE BENEFICIEN A LOS GRUPOS  POBLACIONALES, ORGANIZACIONES SOCIALES Y POBLACION VULNERABLE DEL MUNICIPIO DE IBAGUE</v>
      </c>
      <c r="C124" s="63" t="s">
        <v>319</v>
      </c>
      <c r="D124" s="63" t="s">
        <v>660</v>
      </c>
      <c r="E124" s="5" t="str">
        <f>+([11]DESCRIPCION!D13)</f>
        <v>Deficiencias en la cantidad de personal de planta requerido para la prestacion permanente del servicio, forzando a una rotacion de personal contratista cuando asi se requiera</v>
      </c>
      <c r="F124" s="63" t="str">
        <f>+([11]PROBABILIDAD!T13)</f>
        <v>Improbable</v>
      </c>
      <c r="G124" s="63" t="s">
        <v>50</v>
      </c>
      <c r="H124" s="79" t="s">
        <v>50</v>
      </c>
      <c r="I124" s="79" t="s">
        <v>50</v>
      </c>
      <c r="J124" s="63" t="s">
        <v>21</v>
      </c>
      <c r="K124" s="5" t="s">
        <v>318</v>
      </c>
      <c r="L124" s="5" t="s">
        <v>315</v>
      </c>
      <c r="M124" s="5" t="s">
        <v>317</v>
      </c>
      <c r="N124" s="3" t="s">
        <v>43</v>
      </c>
      <c r="O124" s="5" t="s">
        <v>313</v>
      </c>
    </row>
    <row r="125" spans="1:15" ht="78.95" customHeight="1" x14ac:dyDescent="0.25">
      <c r="A125" s="93"/>
      <c r="B125" s="70"/>
      <c r="C125" s="63"/>
      <c r="D125" s="63"/>
      <c r="E125" s="5" t="str">
        <f>+([11]DESCRIPCION!D14)</f>
        <v>falta de planificacion y direccionamiento estrategico por parte del lider del proceso</v>
      </c>
      <c r="F125" s="63"/>
      <c r="G125" s="63"/>
      <c r="H125" s="79"/>
      <c r="I125" s="79"/>
      <c r="J125" s="63"/>
      <c r="K125" s="5" t="s">
        <v>316</v>
      </c>
      <c r="L125" s="5" t="s">
        <v>315</v>
      </c>
      <c r="M125" s="5" t="s">
        <v>314</v>
      </c>
      <c r="N125" s="3" t="s">
        <v>80</v>
      </c>
      <c r="O125" s="5" t="s">
        <v>313</v>
      </c>
    </row>
    <row r="126" spans="1:15" ht="102" x14ac:dyDescent="0.25">
      <c r="A126" s="93" t="s">
        <v>606</v>
      </c>
      <c r="B126" s="70" t="str">
        <f>+([12]PROBABILIDAD!A11)</f>
        <v xml:space="preserve">Suspensión del aseguramiento de los empleados y  los bienes  de la Alcaldía </v>
      </c>
      <c r="C126" s="63" t="s">
        <v>571</v>
      </c>
      <c r="D126" s="63" t="s">
        <v>662</v>
      </c>
      <c r="E126" s="5" t="str">
        <f>+([12]DESCRIPCION!D10)</f>
        <v>Falta de Presupuesto para cumplir con el correcto funcionamiento de los procesos de la entidad y metas del plan de desarrollo</v>
      </c>
      <c r="F126" s="63" t="s">
        <v>405</v>
      </c>
      <c r="G126" s="63" t="s">
        <v>391</v>
      </c>
      <c r="H126" s="87" t="s">
        <v>404</v>
      </c>
      <c r="I126" s="87" t="s">
        <v>404</v>
      </c>
      <c r="J126" s="99" t="s">
        <v>21</v>
      </c>
      <c r="K126" s="5" t="s">
        <v>399</v>
      </c>
      <c r="L126" s="5" t="s">
        <v>398</v>
      </c>
      <c r="M126" s="5" t="s">
        <v>385</v>
      </c>
      <c r="N126" s="5" t="s">
        <v>349</v>
      </c>
      <c r="O126" s="70" t="s">
        <v>525</v>
      </c>
    </row>
    <row r="127" spans="1:15" ht="63.75" x14ac:dyDescent="0.25">
      <c r="A127" s="93"/>
      <c r="B127" s="70"/>
      <c r="C127" s="63"/>
      <c r="D127" s="63"/>
      <c r="E127" s="5" t="str">
        <f>+([12]DESCRIPCION!D11)</f>
        <v>Proceso contractual (demora en los tiempo de respuesta)</v>
      </c>
      <c r="F127" s="63"/>
      <c r="G127" s="63"/>
      <c r="H127" s="87"/>
      <c r="I127" s="87"/>
      <c r="J127" s="99"/>
      <c r="K127" s="5" t="s">
        <v>396</v>
      </c>
      <c r="L127" s="5" t="s">
        <v>395</v>
      </c>
      <c r="M127" s="5" t="s">
        <v>385</v>
      </c>
      <c r="N127" s="5" t="s">
        <v>349</v>
      </c>
      <c r="O127" s="70"/>
    </row>
    <row r="128" spans="1:15" ht="76.5" customHeight="1" x14ac:dyDescent="0.25">
      <c r="A128" s="93"/>
      <c r="B128" s="70"/>
      <c r="C128" s="63"/>
      <c r="D128" s="63"/>
      <c r="E128" s="5" t="str">
        <f>+([12]DESCRIPCION!D12)</f>
        <v>Personal de planta insuficiente o sin las competencias necesarias para el proceso</v>
      </c>
      <c r="F128" s="63"/>
      <c r="G128" s="63"/>
      <c r="H128" s="87"/>
      <c r="I128" s="87"/>
      <c r="J128" s="99"/>
      <c r="K128" s="5" t="s">
        <v>403</v>
      </c>
      <c r="L128" s="5" t="s">
        <v>402</v>
      </c>
      <c r="M128" s="5" t="s">
        <v>385</v>
      </c>
      <c r="N128" s="5" t="s">
        <v>349</v>
      </c>
      <c r="O128" s="70"/>
    </row>
    <row r="129" spans="1:15" ht="51" x14ac:dyDescent="0.25">
      <c r="A129" s="93"/>
      <c r="B129" s="70"/>
      <c r="C129" s="63"/>
      <c r="D129" s="63"/>
      <c r="E129" s="5"/>
      <c r="F129" s="63"/>
      <c r="G129" s="63"/>
      <c r="H129" s="87"/>
      <c r="I129" s="87"/>
      <c r="J129" s="1" t="s">
        <v>353</v>
      </c>
      <c r="K129" s="5" t="s">
        <v>401</v>
      </c>
      <c r="L129" s="5" t="s">
        <v>400</v>
      </c>
      <c r="M129" s="5" t="s">
        <v>385</v>
      </c>
      <c r="N129" s="5" t="s">
        <v>349</v>
      </c>
      <c r="O129" s="70"/>
    </row>
    <row r="130" spans="1:15" ht="102" x14ac:dyDescent="0.25">
      <c r="A130" s="93"/>
      <c r="B130" s="70" t="str">
        <f>+([12]PROBABILIDAD!A12)</f>
        <v>Suspensión de los servicios de vigilancia, aseo y públicos</v>
      </c>
      <c r="C130" s="70" t="s">
        <v>319</v>
      </c>
      <c r="D130" s="70" t="s">
        <v>663</v>
      </c>
      <c r="E130" s="5" t="str">
        <f>+([12]DESCRIPCION!D13)</f>
        <v>Falta de Presupuesto para cumplir con el correcto funcionamiento de los procesos de la entidad y metas del plan de desarrollo</v>
      </c>
      <c r="F130" s="70" t="s">
        <v>63</v>
      </c>
      <c r="G130" s="70" t="s">
        <v>196</v>
      </c>
      <c r="H130" s="85" t="s">
        <v>195</v>
      </c>
      <c r="I130" s="85" t="s">
        <v>195</v>
      </c>
      <c r="J130" s="98" t="s">
        <v>21</v>
      </c>
      <c r="K130" s="5" t="s">
        <v>399</v>
      </c>
      <c r="L130" s="5" t="s">
        <v>398</v>
      </c>
      <c r="M130" s="5" t="s">
        <v>385</v>
      </c>
      <c r="N130" s="5" t="s">
        <v>349</v>
      </c>
      <c r="O130" s="70" t="s">
        <v>397</v>
      </c>
    </row>
    <row r="131" spans="1:15" ht="63.75" x14ac:dyDescent="0.25">
      <c r="A131" s="93"/>
      <c r="B131" s="70"/>
      <c r="C131" s="70"/>
      <c r="D131" s="70"/>
      <c r="E131" s="5" t="str">
        <f>+([12]DESCRIPCION!D14)</f>
        <v>Proceso contractual (demora en los tiempo de respuesta)</v>
      </c>
      <c r="F131" s="70"/>
      <c r="G131" s="70"/>
      <c r="H131" s="85"/>
      <c r="I131" s="85"/>
      <c r="J131" s="98"/>
      <c r="K131" s="5" t="s">
        <v>396</v>
      </c>
      <c r="L131" s="5" t="s">
        <v>395</v>
      </c>
      <c r="M131" s="5" t="s">
        <v>385</v>
      </c>
      <c r="N131" s="5" t="s">
        <v>349</v>
      </c>
      <c r="O131" s="70"/>
    </row>
    <row r="132" spans="1:15" ht="63.75" x14ac:dyDescent="0.25">
      <c r="A132" s="93"/>
      <c r="B132" s="70"/>
      <c r="C132" s="70"/>
      <c r="D132" s="70"/>
      <c r="E132" s="5" t="str">
        <f>+([12]DESCRIPCION!D15)</f>
        <v>Demora en los pagos de las cuentas</v>
      </c>
      <c r="F132" s="70"/>
      <c r="G132" s="70"/>
      <c r="H132" s="85"/>
      <c r="I132" s="85"/>
      <c r="J132" s="98"/>
      <c r="K132" s="5" t="s">
        <v>394</v>
      </c>
      <c r="L132" s="5" t="s">
        <v>392</v>
      </c>
      <c r="M132" s="5" t="s">
        <v>385</v>
      </c>
      <c r="N132" s="5" t="s">
        <v>349</v>
      </c>
      <c r="O132" s="70"/>
    </row>
    <row r="133" spans="1:15" ht="51" x14ac:dyDescent="0.25">
      <c r="A133" s="93"/>
      <c r="B133" s="70"/>
      <c r="C133" s="70"/>
      <c r="D133" s="70"/>
      <c r="E133" s="5"/>
      <c r="F133" s="70"/>
      <c r="G133" s="70"/>
      <c r="H133" s="85"/>
      <c r="I133" s="85"/>
      <c r="J133" s="1" t="s">
        <v>353</v>
      </c>
      <c r="K133" s="5" t="s">
        <v>393</v>
      </c>
      <c r="L133" s="5" t="s">
        <v>392</v>
      </c>
      <c r="M133" s="5" t="s">
        <v>385</v>
      </c>
      <c r="N133" s="5" t="s">
        <v>349</v>
      </c>
      <c r="O133" s="70"/>
    </row>
    <row r="134" spans="1:15" ht="63.75" x14ac:dyDescent="0.25">
      <c r="A134" s="93"/>
      <c r="B134" s="70" t="str">
        <f>+([12]PROBABILIDAD!A13)</f>
        <v>Perdida o daño de los bienes y recurso tecnológico</v>
      </c>
      <c r="C134" s="63" t="s">
        <v>319</v>
      </c>
      <c r="D134" s="63" t="s">
        <v>664</v>
      </c>
      <c r="E134" s="5" t="str">
        <f>+([12]DESCRIPCION!D16)</f>
        <v xml:space="preserve">Fallas de fluido eléctrico, Deficiencia instalaciones eléctricas           </v>
      </c>
      <c r="F134" s="63" t="str">
        <f>+([12]PROBABILIDAD!T13)</f>
        <v>Probable</v>
      </c>
      <c r="G134" s="63" t="s">
        <v>391</v>
      </c>
      <c r="H134" s="80" t="s">
        <v>195</v>
      </c>
      <c r="I134" s="80" t="s">
        <v>195</v>
      </c>
      <c r="J134" s="99" t="s">
        <v>21</v>
      </c>
      <c r="K134" s="5" t="s">
        <v>390</v>
      </c>
      <c r="L134" s="5" t="s">
        <v>389</v>
      </c>
      <c r="M134" s="5" t="s">
        <v>385</v>
      </c>
      <c r="N134" s="5" t="s">
        <v>349</v>
      </c>
      <c r="O134" s="70" t="s">
        <v>388</v>
      </c>
    </row>
    <row r="135" spans="1:15" ht="87.4" customHeight="1" x14ac:dyDescent="0.25">
      <c r="A135" s="93"/>
      <c r="B135" s="70"/>
      <c r="C135" s="63"/>
      <c r="D135" s="63"/>
      <c r="E135" s="5" t="str">
        <f>+([12]DESCRIPCION!D17)</f>
        <v>Falta de mantenimiento preventivo y correctivo de la red eléctrica, planta física, equipos de cómputo, ingreso de aguas lluvias y roedores</v>
      </c>
      <c r="F135" s="63"/>
      <c r="G135" s="63"/>
      <c r="H135" s="80"/>
      <c r="I135" s="80"/>
      <c r="J135" s="99"/>
      <c r="K135" s="5" t="s">
        <v>387</v>
      </c>
      <c r="L135" s="5" t="s">
        <v>386</v>
      </c>
      <c r="M135" s="5" t="s">
        <v>385</v>
      </c>
      <c r="N135" s="5" t="s">
        <v>349</v>
      </c>
      <c r="O135" s="70"/>
    </row>
    <row r="136" spans="1:15" ht="76.5" x14ac:dyDescent="0.25">
      <c r="A136" s="93"/>
      <c r="B136" s="70"/>
      <c r="C136" s="63"/>
      <c r="D136" s="63"/>
      <c r="E136" s="5" t="str">
        <f>+([12]DESCRIPCION!D18)</f>
        <v>El personal no tiene apropiadas las políticas de seguridad física y tecnológica</v>
      </c>
      <c r="F136" s="63"/>
      <c r="G136" s="63"/>
      <c r="H136" s="80"/>
      <c r="I136" s="80"/>
      <c r="J136" s="99"/>
      <c r="K136" s="5" t="s">
        <v>384</v>
      </c>
      <c r="L136" s="5" t="s">
        <v>383</v>
      </c>
      <c r="M136" s="5" t="s">
        <v>368</v>
      </c>
      <c r="N136" s="5" t="s">
        <v>349</v>
      </c>
      <c r="O136" s="70"/>
    </row>
    <row r="137" spans="1:15" ht="114.75" x14ac:dyDescent="0.25">
      <c r="A137" s="93"/>
      <c r="B137" s="70"/>
      <c r="C137" s="63"/>
      <c r="D137" s="63"/>
      <c r="E137" s="5" t="str">
        <f>+([12]DESCRIPCION!D19)</f>
        <v xml:space="preserve">Desbordamiento de la capacidad física de las instalaciones de propiedad de la Alcaldía </v>
      </c>
      <c r="F137" s="63"/>
      <c r="G137" s="63"/>
      <c r="H137" s="80"/>
      <c r="I137" s="80"/>
      <c r="J137" s="99"/>
      <c r="K137" s="5" t="s">
        <v>382</v>
      </c>
      <c r="L137" s="5" t="s">
        <v>381</v>
      </c>
      <c r="M137" s="5" t="s">
        <v>380</v>
      </c>
      <c r="N137" s="5" t="s">
        <v>349</v>
      </c>
      <c r="O137" s="70"/>
    </row>
    <row r="138" spans="1:15" ht="63.75" x14ac:dyDescent="0.25">
      <c r="A138" s="93"/>
      <c r="B138" s="70"/>
      <c r="C138" s="63"/>
      <c r="D138" s="63"/>
      <c r="E138" s="5"/>
      <c r="F138" s="63"/>
      <c r="G138" s="63"/>
      <c r="H138" s="80"/>
      <c r="I138" s="80"/>
      <c r="J138" s="1" t="s">
        <v>353</v>
      </c>
      <c r="K138" s="5" t="s">
        <v>379</v>
      </c>
      <c r="L138" s="5" t="s">
        <v>378</v>
      </c>
      <c r="M138" s="5" t="s">
        <v>377</v>
      </c>
      <c r="N138" s="5" t="s">
        <v>349</v>
      </c>
      <c r="O138" s="70"/>
    </row>
    <row r="139" spans="1:15" ht="89.25" x14ac:dyDescent="0.25">
      <c r="A139" s="93"/>
      <c r="B139" s="70" t="str">
        <f>+([12]PROBABILIDAD!A14)</f>
        <v>Adquisición de tecnología de información no acorde con la necesidad</v>
      </c>
      <c r="C139" s="70" t="s">
        <v>319</v>
      </c>
      <c r="D139" s="70" t="s">
        <v>665</v>
      </c>
      <c r="E139" s="5" t="str">
        <f>+([12]DESCRIPCION!D20)</f>
        <v>Obsolescencia en la plataforma tecnológica (Hardware) o recurso inadecuado</v>
      </c>
      <c r="F139" s="70" t="s">
        <v>64</v>
      </c>
      <c r="G139" s="70" t="s">
        <v>196</v>
      </c>
      <c r="H139" s="88" t="s">
        <v>376</v>
      </c>
      <c r="I139" s="88" t="s">
        <v>376</v>
      </c>
      <c r="J139" s="99" t="s">
        <v>21</v>
      </c>
      <c r="K139" s="5" t="s">
        <v>375</v>
      </c>
      <c r="L139" s="5" t="s">
        <v>374</v>
      </c>
      <c r="M139" s="5" t="s">
        <v>368</v>
      </c>
      <c r="N139" s="5" t="s">
        <v>349</v>
      </c>
      <c r="O139" s="70" t="s">
        <v>373</v>
      </c>
    </row>
    <row r="140" spans="1:15" ht="393.6" customHeight="1" x14ac:dyDescent="0.25">
      <c r="A140" s="93"/>
      <c r="B140" s="70"/>
      <c r="C140" s="70"/>
      <c r="D140" s="70"/>
      <c r="E140" s="5" t="str">
        <f>+([12]DESCRIPCION!D21)</f>
        <v xml:space="preserve">Constante innovación  y evolución tecnológica   </v>
      </c>
      <c r="F140" s="70"/>
      <c r="G140" s="70"/>
      <c r="H140" s="88"/>
      <c r="I140" s="88"/>
      <c r="J140" s="99"/>
      <c r="K140" s="5" t="s">
        <v>372</v>
      </c>
      <c r="L140" s="5" t="s">
        <v>371</v>
      </c>
      <c r="M140" s="5" t="s">
        <v>368</v>
      </c>
      <c r="N140" s="5" t="s">
        <v>349</v>
      </c>
      <c r="O140" s="70"/>
    </row>
    <row r="141" spans="1:15" ht="51" x14ac:dyDescent="0.25">
      <c r="A141" s="93"/>
      <c r="B141" s="70"/>
      <c r="C141" s="70"/>
      <c r="D141" s="70"/>
      <c r="E141" s="5" t="str">
        <f>+([12]DESCRIPCION!D22)</f>
        <v>Personal sin vinculación laboral directa  manejando procesos críticos</v>
      </c>
      <c r="F141" s="70"/>
      <c r="G141" s="70"/>
      <c r="H141" s="88"/>
      <c r="I141" s="88"/>
      <c r="J141" s="99"/>
      <c r="K141" s="70" t="s">
        <v>358</v>
      </c>
      <c r="L141" s="70" t="s">
        <v>357</v>
      </c>
      <c r="M141" s="70" t="s">
        <v>368</v>
      </c>
      <c r="N141" s="70" t="s">
        <v>349</v>
      </c>
      <c r="O141" s="70"/>
    </row>
    <row r="142" spans="1:15" ht="51" x14ac:dyDescent="0.25">
      <c r="A142" s="93"/>
      <c r="B142" s="70"/>
      <c r="C142" s="70"/>
      <c r="D142" s="70"/>
      <c r="E142" s="5" t="str">
        <f>+([12]DESCRIPCION!D23)</f>
        <v>El personal no tiene apropiadas las políticas de seguridad física y tecnológica</v>
      </c>
      <c r="F142" s="70"/>
      <c r="G142" s="70"/>
      <c r="H142" s="88"/>
      <c r="I142" s="88"/>
      <c r="J142" s="99"/>
      <c r="K142" s="70"/>
      <c r="L142" s="70"/>
      <c r="M142" s="70"/>
      <c r="N142" s="70"/>
      <c r="O142" s="70"/>
    </row>
    <row r="143" spans="1:15" ht="89.45" customHeight="1" x14ac:dyDescent="0.25">
      <c r="A143" s="93"/>
      <c r="B143" s="70"/>
      <c r="C143" s="70"/>
      <c r="D143" s="70"/>
      <c r="E143" s="5"/>
      <c r="F143" s="70"/>
      <c r="G143" s="70"/>
      <c r="H143" s="88"/>
      <c r="I143" s="88"/>
      <c r="J143" s="1" t="s">
        <v>353</v>
      </c>
      <c r="K143" s="5" t="s">
        <v>370</v>
      </c>
      <c r="L143" s="5" t="s">
        <v>369</v>
      </c>
      <c r="M143" s="5" t="s">
        <v>368</v>
      </c>
      <c r="N143" s="5" t="s">
        <v>349</v>
      </c>
      <c r="O143" s="70"/>
    </row>
    <row r="144" spans="1:15" ht="76.5" x14ac:dyDescent="0.25">
      <c r="A144" s="93"/>
      <c r="B144" s="70" t="str">
        <f>+([12]PROBABILIDAD!A15)</f>
        <v>Uso inadecuado de los bienes de la Entidad, omitiendo las políticas operativas, para beneficio propio o de un tercero</v>
      </c>
      <c r="C144" s="63" t="s">
        <v>321</v>
      </c>
      <c r="D144" s="63" t="s">
        <v>666</v>
      </c>
      <c r="E144" s="5" t="str">
        <f>+([12]DESCRIPCION!D24)</f>
        <v>Presiones externas o de un superior jerárquico, omisión de las políticas para el uso adecuado de los bienes.</v>
      </c>
      <c r="F144" s="63" t="s">
        <v>146</v>
      </c>
      <c r="G144" s="63" t="s">
        <v>367</v>
      </c>
      <c r="H144" s="84" t="s">
        <v>120</v>
      </c>
      <c r="I144" s="84" t="s">
        <v>359</v>
      </c>
      <c r="J144" s="99" t="s">
        <v>21</v>
      </c>
      <c r="K144" s="5" t="s">
        <v>366</v>
      </c>
      <c r="L144" s="5" t="s">
        <v>365</v>
      </c>
      <c r="M144" s="5" t="s">
        <v>364</v>
      </c>
      <c r="N144" s="5" t="s">
        <v>349</v>
      </c>
      <c r="O144" s="70" t="s">
        <v>363</v>
      </c>
    </row>
    <row r="145" spans="1:15" ht="63.75" x14ac:dyDescent="0.25">
      <c r="A145" s="93"/>
      <c r="B145" s="70"/>
      <c r="C145" s="63"/>
      <c r="D145" s="63"/>
      <c r="E145" s="5" t="str">
        <f>+([12]DESCRIPCION!D25)</f>
        <v>Falta de Ética y Valores,  tráfico de influencias y abuso de confianza</v>
      </c>
      <c r="F145" s="63"/>
      <c r="G145" s="63"/>
      <c r="H145" s="84"/>
      <c r="I145" s="84"/>
      <c r="J145" s="99"/>
      <c r="K145" s="5" t="s">
        <v>356</v>
      </c>
      <c r="L145" s="5" t="s">
        <v>355</v>
      </c>
      <c r="M145" s="5" t="s">
        <v>354</v>
      </c>
      <c r="N145" s="5" t="s">
        <v>349</v>
      </c>
      <c r="O145" s="70"/>
    </row>
    <row r="146" spans="1:15" ht="51" customHeight="1" x14ac:dyDescent="0.25">
      <c r="A146" s="93"/>
      <c r="B146" s="70"/>
      <c r="C146" s="63"/>
      <c r="D146" s="63"/>
      <c r="E146" s="5"/>
      <c r="F146" s="63"/>
      <c r="G146" s="63"/>
      <c r="H146" s="84"/>
      <c r="I146" s="84"/>
      <c r="J146" s="1" t="s">
        <v>353</v>
      </c>
      <c r="K146" s="5" t="s">
        <v>362</v>
      </c>
      <c r="L146" s="5" t="s">
        <v>351</v>
      </c>
      <c r="M146" s="5" t="s">
        <v>361</v>
      </c>
      <c r="N146" s="5" t="s">
        <v>349</v>
      </c>
      <c r="O146" s="70"/>
    </row>
    <row r="147" spans="1:15" ht="51" x14ac:dyDescent="0.25">
      <c r="A147" s="93"/>
      <c r="B147" s="70" t="str">
        <f>+([12]PROBABILIDAD!A16)</f>
        <v>Extralimitación de las competencias, manipulando información  para beneficio propio o de un tercero</v>
      </c>
      <c r="C147" s="63" t="s">
        <v>321</v>
      </c>
      <c r="D147" s="63" t="s">
        <v>667</v>
      </c>
      <c r="E147" s="5" t="str">
        <f>+([12]DESCRIPCION!D26)</f>
        <v>Personal sin vinculación laboral directa  manejando procesos críticos</v>
      </c>
      <c r="F147" s="63" t="s">
        <v>64</v>
      </c>
      <c r="G147" s="63" t="s">
        <v>360</v>
      </c>
      <c r="H147" s="84" t="s">
        <v>120</v>
      </c>
      <c r="I147" s="84" t="s">
        <v>359</v>
      </c>
      <c r="J147" s="99" t="s">
        <v>21</v>
      </c>
      <c r="K147" s="70" t="s">
        <v>358</v>
      </c>
      <c r="L147" s="70" t="s">
        <v>357</v>
      </c>
      <c r="M147" s="70" t="s">
        <v>350</v>
      </c>
      <c r="N147" s="70" t="s">
        <v>349</v>
      </c>
      <c r="O147" s="70" t="s">
        <v>526</v>
      </c>
    </row>
    <row r="148" spans="1:15" ht="51" x14ac:dyDescent="0.25">
      <c r="A148" s="93"/>
      <c r="B148" s="70"/>
      <c r="C148" s="63"/>
      <c r="D148" s="63"/>
      <c r="E148" s="5" t="str">
        <f>+([12]DESCRIPCION!D27)</f>
        <v>El personal no tiene apropiadas las políticas de seguridad física y tecnológica</v>
      </c>
      <c r="F148" s="63"/>
      <c r="G148" s="63"/>
      <c r="H148" s="84"/>
      <c r="I148" s="84"/>
      <c r="J148" s="99"/>
      <c r="K148" s="70"/>
      <c r="L148" s="70"/>
      <c r="M148" s="70"/>
      <c r="N148" s="70"/>
      <c r="O148" s="70"/>
    </row>
    <row r="149" spans="1:15" ht="148.9" customHeight="1" x14ac:dyDescent="0.25">
      <c r="A149" s="93"/>
      <c r="B149" s="70"/>
      <c r="C149" s="63"/>
      <c r="D149" s="63"/>
      <c r="E149" s="5" t="str">
        <f>+([12]DESCRIPCION!D28)</f>
        <v>Falta de Ética y Valores,  tráfico de influencias y abuso de confianza</v>
      </c>
      <c r="F149" s="63"/>
      <c r="G149" s="63"/>
      <c r="H149" s="84"/>
      <c r="I149" s="84"/>
      <c r="J149" s="99"/>
      <c r="K149" s="5" t="s">
        <v>356</v>
      </c>
      <c r="L149" s="5" t="s">
        <v>355</v>
      </c>
      <c r="M149" s="5" t="s">
        <v>354</v>
      </c>
      <c r="N149" s="5" t="s">
        <v>349</v>
      </c>
      <c r="O149" s="70"/>
    </row>
    <row r="150" spans="1:15" ht="51" x14ac:dyDescent="0.25">
      <c r="A150" s="93"/>
      <c r="B150" s="70"/>
      <c r="C150" s="63"/>
      <c r="D150" s="63"/>
      <c r="E150" s="5"/>
      <c r="F150" s="63"/>
      <c r="G150" s="63"/>
      <c r="H150" s="84"/>
      <c r="I150" s="84"/>
      <c r="J150" s="1" t="s">
        <v>353</v>
      </c>
      <c r="K150" s="5" t="s">
        <v>352</v>
      </c>
      <c r="L150" s="5" t="s">
        <v>351</v>
      </c>
      <c r="M150" s="5" t="s">
        <v>350</v>
      </c>
      <c r="N150" s="5" t="s">
        <v>349</v>
      </c>
      <c r="O150" s="70"/>
    </row>
    <row r="151" spans="1:15" ht="76.5" x14ac:dyDescent="0.25">
      <c r="A151" s="93" t="str">
        <f>+'[13]PRIORIZACIÓN DE CAUSA'!A6:S6</f>
        <v>PROCESO: GESTIÓN HUMANA Y SEGURIDAD Y SALUD EN EL TRABAJO</v>
      </c>
      <c r="B151" s="70" t="str">
        <f>+([13]PROBABILIDAD!A11)</f>
        <v xml:space="preserve"> Inoportuno suministro del personal a las unidades administrativas para garantizar la calidad y oportunidad en la prestación del servicio</v>
      </c>
      <c r="C151" s="63" t="s">
        <v>31</v>
      </c>
      <c r="D151" s="63" t="s">
        <v>668</v>
      </c>
      <c r="E151" s="5" t="str">
        <f>+([13]DESCRIPCION!D10)</f>
        <v xml:space="preserve"> Capacidad operativa insuficientes para el desarrollo de las actividadesen las diferentes dependencias .</v>
      </c>
      <c r="F151" s="63" t="s">
        <v>168</v>
      </c>
      <c r="G151" s="63" t="s">
        <v>419</v>
      </c>
      <c r="H151" s="85" t="s">
        <v>145</v>
      </c>
      <c r="I151" s="85" t="s">
        <v>145</v>
      </c>
      <c r="J151" s="63" t="s">
        <v>21</v>
      </c>
      <c r="K151" s="5" t="s">
        <v>436</v>
      </c>
      <c r="L151" s="5" t="s">
        <v>435</v>
      </c>
      <c r="M151" s="5" t="s">
        <v>421</v>
      </c>
      <c r="N151" s="5" t="s">
        <v>434</v>
      </c>
      <c r="O151" s="70" t="s">
        <v>527</v>
      </c>
    </row>
    <row r="152" spans="1:15" ht="63.75" x14ac:dyDescent="0.25">
      <c r="A152" s="93"/>
      <c r="B152" s="70"/>
      <c r="C152" s="63"/>
      <c r="D152" s="63"/>
      <c r="E152" s="5" t="str">
        <f>+([13]DESCRIPCION!D11)</f>
        <v>Inoportuna ejecución de las actividades contenidas en Plan Estratégico de Talento Humano.</v>
      </c>
      <c r="F152" s="63"/>
      <c r="G152" s="63"/>
      <c r="H152" s="85"/>
      <c r="I152" s="85"/>
      <c r="J152" s="63"/>
      <c r="K152" s="5" t="s">
        <v>433</v>
      </c>
      <c r="L152" s="5" t="s">
        <v>432</v>
      </c>
      <c r="M152" s="5" t="s">
        <v>421</v>
      </c>
      <c r="N152" s="5" t="s">
        <v>406</v>
      </c>
      <c r="O152" s="70"/>
    </row>
    <row r="153" spans="1:15" ht="179.45" customHeight="1" x14ac:dyDescent="0.25">
      <c r="A153" s="93" t="str">
        <f>+'[13]PRIORIZACIÓN DE CAUSA'!A7:S7</f>
        <v>OBJETIVO: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B153" s="70"/>
      <c r="C153" s="63"/>
      <c r="D153" s="63"/>
      <c r="E153" s="5" t="str">
        <f>+([13]DESCRIPCION!D12)</f>
        <v>Presupuesto insuficiente para la ejecución de las actividades del Plan Estrategico de Talento Humano</v>
      </c>
      <c r="F153" s="63"/>
      <c r="G153" s="63"/>
      <c r="H153" s="85"/>
      <c r="I153" s="85"/>
      <c r="J153" s="63"/>
      <c r="K153" s="5" t="s">
        <v>413</v>
      </c>
      <c r="L153" s="5" t="s">
        <v>412</v>
      </c>
      <c r="M153" s="5" t="s">
        <v>431</v>
      </c>
      <c r="N153" s="5" t="s">
        <v>406</v>
      </c>
      <c r="O153" s="70"/>
    </row>
    <row r="154" spans="1:15" ht="105" customHeight="1" x14ac:dyDescent="0.25">
      <c r="A154" s="93"/>
      <c r="B154" s="70"/>
      <c r="C154" s="63"/>
      <c r="D154" s="63"/>
      <c r="E154" s="5"/>
      <c r="F154" s="63"/>
      <c r="G154" s="63"/>
      <c r="H154" s="85"/>
      <c r="I154" s="85"/>
      <c r="J154" s="70" t="s">
        <v>188</v>
      </c>
      <c r="K154" s="5" t="s">
        <v>430</v>
      </c>
      <c r="L154" s="5" t="s">
        <v>428</v>
      </c>
      <c r="M154" s="5" t="s">
        <v>421</v>
      </c>
      <c r="N154" s="5" t="s">
        <v>406</v>
      </c>
      <c r="O154" s="70"/>
    </row>
    <row r="155" spans="1:15" ht="90.6" customHeight="1" x14ac:dyDescent="0.25">
      <c r="A155" s="93"/>
      <c r="B155" s="70"/>
      <c r="C155" s="63"/>
      <c r="D155" s="63"/>
      <c r="E155" s="5"/>
      <c r="F155" s="63"/>
      <c r="G155" s="63"/>
      <c r="H155" s="85"/>
      <c r="I155" s="85"/>
      <c r="J155" s="70"/>
      <c r="K155" s="5" t="s">
        <v>429</v>
      </c>
      <c r="L155" s="5" t="s">
        <v>428</v>
      </c>
      <c r="M155" s="5" t="s">
        <v>421</v>
      </c>
      <c r="N155" s="5" t="s">
        <v>406</v>
      </c>
      <c r="O155" s="70"/>
    </row>
    <row r="156" spans="1:15" ht="130.9" customHeight="1" x14ac:dyDescent="0.25">
      <c r="A156" s="93"/>
      <c r="B156" s="70" t="str">
        <f>+([13]PROBABILIDAD!A12)</f>
        <v>Otorgamiento de encargos  sin el lleno de requisitos establecidos en la normatividad para beneficio de un tercero.</v>
      </c>
      <c r="C156" s="63" t="s">
        <v>18</v>
      </c>
      <c r="D156" s="63" t="s">
        <v>669</v>
      </c>
      <c r="E156" s="5" t="str">
        <f>+([13]DESCRIPCION!D13)</f>
        <v>Amiguismo político o tráfico de influencias</v>
      </c>
      <c r="F156" s="63" t="s">
        <v>427</v>
      </c>
      <c r="G156" s="63" t="s">
        <v>50</v>
      </c>
      <c r="H156" s="80" t="s">
        <v>145</v>
      </c>
      <c r="I156" s="80" t="s">
        <v>145</v>
      </c>
      <c r="J156" s="63" t="s">
        <v>21</v>
      </c>
      <c r="K156" s="5" t="s">
        <v>424</v>
      </c>
      <c r="L156" s="5" t="s">
        <v>426</v>
      </c>
      <c r="M156" s="5" t="s">
        <v>421</v>
      </c>
      <c r="N156" s="5" t="s">
        <v>406</v>
      </c>
      <c r="O156" s="70" t="s">
        <v>414</v>
      </c>
    </row>
    <row r="157" spans="1:15" ht="123" customHeight="1" x14ac:dyDescent="0.25">
      <c r="A157" s="93"/>
      <c r="B157" s="70"/>
      <c r="C157" s="63"/>
      <c r="D157" s="63"/>
      <c r="E157" s="5" t="str">
        <f>+([13]DESCRIPCION!D14)</f>
        <v xml:space="preserve">Omisión en la aplicación de la normatividad </v>
      </c>
      <c r="F157" s="63"/>
      <c r="G157" s="63"/>
      <c r="H157" s="80"/>
      <c r="I157" s="80"/>
      <c r="J157" s="63"/>
      <c r="K157" s="5" t="s">
        <v>424</v>
      </c>
      <c r="L157" s="5" t="s">
        <v>422</v>
      </c>
      <c r="M157" s="5" t="s">
        <v>421</v>
      </c>
      <c r="N157" s="5" t="s">
        <v>406</v>
      </c>
      <c r="O157" s="70"/>
    </row>
    <row r="158" spans="1:15" ht="113.45" customHeight="1" x14ac:dyDescent="0.25">
      <c r="A158" s="93"/>
      <c r="B158" s="70"/>
      <c r="C158" s="63"/>
      <c r="D158" s="63"/>
      <c r="E158" s="5" t="s">
        <v>425</v>
      </c>
      <c r="F158" s="63"/>
      <c r="G158" s="63"/>
      <c r="H158" s="80"/>
      <c r="I158" s="80"/>
      <c r="J158" s="63"/>
      <c r="K158" s="5" t="s">
        <v>424</v>
      </c>
      <c r="L158" s="5" t="s">
        <v>422</v>
      </c>
      <c r="M158" s="5" t="s">
        <v>421</v>
      </c>
      <c r="N158" s="5" t="s">
        <v>406</v>
      </c>
      <c r="O158" s="70"/>
    </row>
    <row r="159" spans="1:15" ht="301.14999999999998" customHeight="1" x14ac:dyDescent="0.25">
      <c r="A159" s="93"/>
      <c r="B159" s="5"/>
      <c r="C159" s="3"/>
      <c r="D159" s="3"/>
      <c r="E159" s="5"/>
      <c r="F159" s="3"/>
      <c r="G159" s="3"/>
      <c r="H159" s="24"/>
      <c r="I159" s="20"/>
      <c r="J159" s="5" t="s">
        <v>188</v>
      </c>
      <c r="K159" s="5" t="s">
        <v>423</v>
      </c>
      <c r="L159" s="5" t="s">
        <v>422</v>
      </c>
      <c r="M159" s="5" t="s">
        <v>421</v>
      </c>
      <c r="N159" s="5" t="s">
        <v>420</v>
      </c>
      <c r="O159" s="70"/>
    </row>
    <row r="160" spans="1:15" ht="97.15" customHeight="1" x14ac:dyDescent="0.25">
      <c r="A160" s="93"/>
      <c r="B160" s="70" t="str">
        <f>+([13]PROBABILIDAD!A13)</f>
        <v>Inoportunidad en la ejecución de las actividades del Plan Operativo Anual del Sistema de Seguridad  y Salud en el Trabajo (SG-SST)</v>
      </c>
      <c r="C160" s="63" t="s">
        <v>31</v>
      </c>
      <c r="D160" s="63" t="s">
        <v>671</v>
      </c>
      <c r="E160" s="5" t="str">
        <f>+([13]DESCRIPCION!D16)</f>
        <v>Falta de interés en el alcance y aplicación normativa  por parte de la alta dirección</v>
      </c>
      <c r="F160" s="63" t="s">
        <v>168</v>
      </c>
      <c r="G160" s="63" t="s">
        <v>419</v>
      </c>
      <c r="H160" s="80" t="s">
        <v>145</v>
      </c>
      <c r="I160" s="80" t="s">
        <v>145</v>
      </c>
      <c r="J160" s="63" t="s">
        <v>21</v>
      </c>
      <c r="K160" s="5" t="s">
        <v>418</v>
      </c>
      <c r="L160" s="5" t="s">
        <v>417</v>
      </c>
      <c r="M160" s="5" t="s">
        <v>416</v>
      </c>
      <c r="N160" s="5" t="s">
        <v>415</v>
      </c>
      <c r="O160" s="70" t="s">
        <v>414</v>
      </c>
    </row>
    <row r="161" spans="1:15" ht="165.6" customHeight="1" x14ac:dyDescent="0.25">
      <c r="A161" s="93"/>
      <c r="B161" s="70"/>
      <c r="C161" s="63"/>
      <c r="D161" s="63"/>
      <c r="E161" s="5" t="str">
        <f>+([13]DESCRIPCION!D17)</f>
        <v>Presupuesto insuficiente para la ejecución de las actividades del Plan Estrategico de Talento Humano</v>
      </c>
      <c r="F161" s="63"/>
      <c r="G161" s="63"/>
      <c r="H161" s="80"/>
      <c r="I161" s="80"/>
      <c r="J161" s="63"/>
      <c r="K161" s="5" t="s">
        <v>413</v>
      </c>
      <c r="L161" s="5" t="s">
        <v>412</v>
      </c>
      <c r="M161" s="5" t="s">
        <v>407</v>
      </c>
      <c r="N161" s="5" t="s">
        <v>406</v>
      </c>
      <c r="O161" s="70"/>
    </row>
    <row r="162" spans="1:15" ht="222.6" customHeight="1" x14ac:dyDescent="0.25">
      <c r="A162" s="93"/>
      <c r="B162" s="70"/>
      <c r="C162" s="63"/>
      <c r="D162" s="63"/>
      <c r="E162" s="5" t="str">
        <f>+([13]DESCRIPCION!D18)</f>
        <v>Bajo presupuesto para la implentación  y sostenibilidad del SG-SST</v>
      </c>
      <c r="F162" s="63"/>
      <c r="G162" s="63"/>
      <c r="H162" s="80"/>
      <c r="I162" s="80"/>
      <c r="J162" s="63"/>
      <c r="K162" s="5" t="s">
        <v>411</v>
      </c>
      <c r="L162" s="5" t="s">
        <v>410</v>
      </c>
      <c r="M162" s="5" t="s">
        <v>407</v>
      </c>
      <c r="N162" s="5" t="s">
        <v>406</v>
      </c>
      <c r="O162" s="70"/>
    </row>
    <row r="163" spans="1:15" ht="152.44999999999999" customHeight="1" x14ac:dyDescent="0.25">
      <c r="A163" s="93"/>
      <c r="B163" s="70"/>
      <c r="C163" s="63"/>
      <c r="D163" s="63"/>
      <c r="E163" s="3"/>
      <c r="F163" s="63"/>
      <c r="G163" s="63"/>
      <c r="H163" s="80"/>
      <c r="I163" s="80"/>
      <c r="J163" s="5" t="s">
        <v>188</v>
      </c>
      <c r="K163" s="5" t="s">
        <v>409</v>
      </c>
      <c r="L163" s="5" t="s">
        <v>408</v>
      </c>
      <c r="M163" s="5" t="s">
        <v>407</v>
      </c>
      <c r="N163" s="5" t="s">
        <v>406</v>
      </c>
      <c r="O163" s="70"/>
    </row>
    <row r="164" spans="1:15" ht="120.95" hidden="1" customHeight="1" x14ac:dyDescent="0.25">
      <c r="A164" s="93" t="s">
        <v>603</v>
      </c>
      <c r="B164" s="96" t="str">
        <f>+([14]PROBABILIDAD!A11)</f>
        <v>Posibilidad de recibir o solicitar cualquier dadiva para modificar y/o alterar los datos existentes en los distintos sistema de información de Hacienda Pública</v>
      </c>
      <c r="C164" s="78" t="s">
        <v>18</v>
      </c>
      <c r="D164" s="78" t="s">
        <v>673</v>
      </c>
      <c r="E164" s="9" t="str">
        <f>+([14]DESCRIPCION!D10)</f>
        <v>Favorecimiento a terceros</v>
      </c>
      <c r="F164" s="78" t="str">
        <f>+([14]PROBABILIDAD!T11)</f>
        <v>Improbable</v>
      </c>
      <c r="G164" s="78" t="s">
        <v>19</v>
      </c>
      <c r="H164" s="85" t="s">
        <v>145</v>
      </c>
      <c r="I164" s="85" t="s">
        <v>145</v>
      </c>
      <c r="J164" s="78" t="s">
        <v>21</v>
      </c>
      <c r="K164" s="9" t="s">
        <v>542</v>
      </c>
      <c r="L164" s="9" t="s">
        <v>455</v>
      </c>
      <c r="M164" s="9" t="s">
        <v>462</v>
      </c>
      <c r="N164" s="8" t="s">
        <v>438</v>
      </c>
      <c r="O164" s="9" t="s">
        <v>464</v>
      </c>
    </row>
    <row r="165" spans="1:15" ht="221.45" customHeight="1" x14ac:dyDescent="0.25">
      <c r="A165" s="93"/>
      <c r="B165" s="96"/>
      <c r="C165" s="78"/>
      <c r="D165" s="78"/>
      <c r="E165" s="9" t="str">
        <f>+([14]DESCRIPCION!D11)</f>
        <v xml:space="preserve">Falta de Innovación Tecnológica.  Ausencia  de controles  e integralidad de la información que asegure la seguridad digital de la misma en los sistemas. </v>
      </c>
      <c r="F165" s="78"/>
      <c r="G165" s="78"/>
      <c r="H165" s="85"/>
      <c r="I165" s="85"/>
      <c r="J165" s="78"/>
      <c r="K165" s="9" t="s">
        <v>543</v>
      </c>
      <c r="L165" s="9" t="s">
        <v>463</v>
      </c>
      <c r="M165" s="9" t="s">
        <v>462</v>
      </c>
      <c r="N165" s="8" t="s">
        <v>29</v>
      </c>
      <c r="O165" s="9" t="s">
        <v>461</v>
      </c>
    </row>
    <row r="166" spans="1:15" ht="110.45" customHeight="1" x14ac:dyDescent="0.25">
      <c r="A166" s="93"/>
      <c r="B166" s="96" t="str">
        <f>+([14]PROBABILIDAD!A12)</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C166" s="78" t="s">
        <v>18</v>
      </c>
      <c r="D166" s="78" t="s">
        <v>674</v>
      </c>
      <c r="E166" s="95" t="s">
        <v>460</v>
      </c>
      <c r="F166" s="78" t="str">
        <f>+([14]PROBABILIDAD!T14)</f>
        <v>Improbable</v>
      </c>
      <c r="G166" s="78" t="s">
        <v>19</v>
      </c>
      <c r="H166" s="85" t="s">
        <v>145</v>
      </c>
      <c r="I166" s="85" t="s">
        <v>145</v>
      </c>
      <c r="J166" s="78" t="s">
        <v>21</v>
      </c>
      <c r="K166" s="95" t="s">
        <v>544</v>
      </c>
      <c r="L166" s="95" t="s">
        <v>459</v>
      </c>
      <c r="M166" s="95" t="s">
        <v>458</v>
      </c>
      <c r="N166" s="95" t="s">
        <v>438</v>
      </c>
      <c r="O166" s="95" t="s">
        <v>457</v>
      </c>
    </row>
    <row r="167" spans="1:15" ht="0.6" customHeight="1" x14ac:dyDescent="0.25">
      <c r="A167" s="93"/>
      <c r="B167" s="96"/>
      <c r="C167" s="78"/>
      <c r="D167" s="78"/>
      <c r="E167" s="95"/>
      <c r="F167" s="78"/>
      <c r="G167" s="78"/>
      <c r="H167" s="85"/>
      <c r="I167" s="85"/>
      <c r="J167" s="78"/>
      <c r="K167" s="95"/>
      <c r="L167" s="95"/>
      <c r="M167" s="95"/>
      <c r="N167" s="95"/>
      <c r="O167" s="95"/>
    </row>
    <row r="168" spans="1:15" ht="113.45" customHeight="1" x14ac:dyDescent="0.25">
      <c r="A168" s="93"/>
      <c r="B168" s="96" t="str">
        <f>+([14]PROBABILIDAD!A13)</f>
        <v>Indebida aplicación de la normatividad vigente, incumplimiento de los procedimientos y vencimiento de terminos procesales</v>
      </c>
      <c r="C168" s="78" t="s">
        <v>18</v>
      </c>
      <c r="D168" s="78" t="s">
        <v>675</v>
      </c>
      <c r="E168" s="95" t="s">
        <v>456</v>
      </c>
      <c r="F168" s="78" t="str">
        <f>+([14]PROBABILIDAD!T17)</f>
        <v>Improbable</v>
      </c>
      <c r="G168" s="78" t="s">
        <v>19</v>
      </c>
      <c r="H168" s="85" t="s">
        <v>145</v>
      </c>
      <c r="I168" s="85" t="s">
        <v>145</v>
      </c>
      <c r="J168" s="78" t="s">
        <v>21</v>
      </c>
      <c r="K168" s="95" t="s">
        <v>545</v>
      </c>
      <c r="L168" s="78" t="s">
        <v>455</v>
      </c>
      <c r="M168" s="95" t="s">
        <v>447</v>
      </c>
      <c r="N168" s="95" t="s">
        <v>438</v>
      </c>
      <c r="O168" s="95" t="s">
        <v>454</v>
      </c>
    </row>
    <row r="169" spans="1:15" ht="131.44999999999999" customHeight="1" x14ac:dyDescent="0.25">
      <c r="A169" s="93"/>
      <c r="B169" s="96"/>
      <c r="C169" s="78"/>
      <c r="D169" s="78"/>
      <c r="E169" s="95"/>
      <c r="F169" s="78"/>
      <c r="G169" s="78"/>
      <c r="H169" s="85"/>
      <c r="I169" s="85"/>
      <c r="J169" s="78"/>
      <c r="K169" s="95"/>
      <c r="L169" s="78"/>
      <c r="M169" s="95"/>
      <c r="N169" s="95"/>
      <c r="O169" s="95"/>
    </row>
    <row r="170" spans="1:15" x14ac:dyDescent="0.25">
      <c r="A170" s="93"/>
      <c r="B170" s="96"/>
      <c r="C170" s="78"/>
      <c r="D170" s="78"/>
      <c r="E170" s="95"/>
      <c r="F170" s="78"/>
      <c r="G170" s="78"/>
      <c r="H170" s="85"/>
      <c r="I170" s="85"/>
      <c r="J170" s="78"/>
      <c r="K170" s="95"/>
      <c r="L170" s="78"/>
      <c r="M170" s="95"/>
      <c r="N170" s="95"/>
      <c r="O170" s="95"/>
    </row>
    <row r="171" spans="1:15" ht="208.15" customHeight="1" x14ac:dyDescent="0.25">
      <c r="A171" s="93"/>
      <c r="B171" s="96" t="str">
        <f>+([14]PROBABILIDAD!A14)</f>
        <v xml:space="preserve">Realizar  procedimientos financieros indebidos dentro de los software autorizados </v>
      </c>
      <c r="C171" s="78" t="s">
        <v>18</v>
      </c>
      <c r="D171" s="78" t="s">
        <v>676</v>
      </c>
      <c r="E171" s="95" t="s">
        <v>453</v>
      </c>
      <c r="F171" s="78" t="str">
        <f>+([14]PROBABILIDAD!T13)</f>
        <v>Improbable</v>
      </c>
      <c r="G171" s="78" t="s">
        <v>19</v>
      </c>
      <c r="H171" s="85" t="s">
        <v>145</v>
      </c>
      <c r="I171" s="85" t="s">
        <v>145</v>
      </c>
      <c r="J171" s="78" t="s">
        <v>21</v>
      </c>
      <c r="K171" s="95" t="s">
        <v>546</v>
      </c>
      <c r="L171" s="95" t="s">
        <v>452</v>
      </c>
      <c r="M171" s="95" t="s">
        <v>447</v>
      </c>
      <c r="N171" s="78" t="s">
        <v>438</v>
      </c>
      <c r="O171" s="95" t="s">
        <v>451</v>
      </c>
    </row>
    <row r="172" spans="1:15" x14ac:dyDescent="0.25">
      <c r="A172" s="93"/>
      <c r="B172" s="96"/>
      <c r="C172" s="78"/>
      <c r="D172" s="78"/>
      <c r="E172" s="95"/>
      <c r="F172" s="78"/>
      <c r="G172" s="78"/>
      <c r="H172" s="85"/>
      <c r="I172" s="85"/>
      <c r="J172" s="78"/>
      <c r="K172" s="95"/>
      <c r="L172" s="95"/>
      <c r="M172" s="95"/>
      <c r="N172" s="78"/>
      <c r="O172" s="95"/>
    </row>
    <row r="173" spans="1:15" ht="73.900000000000006" customHeight="1" x14ac:dyDescent="0.25">
      <c r="A173" s="93"/>
      <c r="B173" s="97" t="str">
        <f>+([14]PROBABILIDAD!A15)</f>
        <v xml:space="preserve"> Omisión  de la validación de requisitos para trámites que se encuentran estandarizados en los procesos Gestión de Hacienda Pública</v>
      </c>
      <c r="C173" s="77" t="s">
        <v>18</v>
      </c>
      <c r="D173" s="77" t="s">
        <v>677</v>
      </c>
      <c r="E173" s="94" t="str">
        <f>+([14]DESCRIPCION!D25)</f>
        <v xml:space="preserve">Desconocimiento del procedimiento para la aplicación de los  tramites. </v>
      </c>
      <c r="F173" s="77" t="str">
        <f>+([14]PROBABILIDAD!T14)</f>
        <v>Improbable</v>
      </c>
      <c r="G173" s="77" t="s">
        <v>19</v>
      </c>
      <c r="H173" s="85" t="s">
        <v>145</v>
      </c>
      <c r="I173" s="85" t="s">
        <v>145</v>
      </c>
      <c r="J173" s="77" t="s">
        <v>21</v>
      </c>
      <c r="K173" s="94" t="s">
        <v>547</v>
      </c>
      <c r="L173" s="94" t="s">
        <v>450</v>
      </c>
      <c r="M173" s="94" t="s">
        <v>447</v>
      </c>
      <c r="N173" s="77" t="s">
        <v>72</v>
      </c>
      <c r="O173" s="94" t="s">
        <v>449</v>
      </c>
    </row>
    <row r="174" spans="1:15" ht="136.9" customHeight="1" x14ac:dyDescent="0.25">
      <c r="A174" s="93"/>
      <c r="B174" s="97"/>
      <c r="C174" s="77"/>
      <c r="D174" s="77"/>
      <c r="E174" s="94"/>
      <c r="F174" s="77"/>
      <c r="G174" s="77"/>
      <c r="H174" s="85"/>
      <c r="I174" s="85"/>
      <c r="J174" s="77"/>
      <c r="K174" s="94"/>
      <c r="L174" s="94"/>
      <c r="M174" s="94"/>
      <c r="N174" s="77"/>
      <c r="O174" s="94"/>
    </row>
    <row r="175" spans="1:15" x14ac:dyDescent="0.25">
      <c r="A175" s="93"/>
      <c r="B175" s="97" t="str">
        <f>+([14]PROBABILIDAD!A16)</f>
        <v>Omisión de denuncias de presuntos actos de corrupción o irregularidades administrativas.</v>
      </c>
      <c r="C175" s="77" t="s">
        <v>18</v>
      </c>
      <c r="D175" s="77" t="s">
        <v>678</v>
      </c>
      <c r="E175" s="94" t="str">
        <f>+([14]DESCRIPCION!D26)</f>
        <v>Manipular información relacionada con el
cumplimiento de las disposiciones legales.</v>
      </c>
      <c r="F175" s="77" t="str">
        <f>+([14]PROBABILIDAD!T15)</f>
        <v>Improbable</v>
      </c>
      <c r="G175" s="77" t="s">
        <v>19</v>
      </c>
      <c r="H175" s="85" t="s">
        <v>145</v>
      </c>
      <c r="I175" s="85" t="s">
        <v>145</v>
      </c>
      <c r="J175" s="77" t="s">
        <v>21</v>
      </c>
      <c r="K175" s="94" t="s">
        <v>548</v>
      </c>
      <c r="L175" s="94" t="s">
        <v>448</v>
      </c>
      <c r="M175" s="94" t="s">
        <v>447</v>
      </c>
      <c r="N175" s="94" t="s">
        <v>438</v>
      </c>
      <c r="O175" s="94" t="s">
        <v>446</v>
      </c>
    </row>
    <row r="176" spans="1:15" ht="89.45" customHeight="1" x14ac:dyDescent="0.25">
      <c r="A176" s="93"/>
      <c r="B176" s="97"/>
      <c r="C176" s="77"/>
      <c r="D176" s="77"/>
      <c r="E176" s="94"/>
      <c r="F176" s="77"/>
      <c r="G176" s="77"/>
      <c r="H176" s="85"/>
      <c r="I176" s="85"/>
      <c r="J176" s="77"/>
      <c r="K176" s="94"/>
      <c r="L176" s="94"/>
      <c r="M176" s="94"/>
      <c r="N176" s="94"/>
      <c r="O176" s="94"/>
    </row>
    <row r="177" spans="1:15" ht="120" customHeight="1" x14ac:dyDescent="0.25">
      <c r="A177" s="93"/>
      <c r="B177" s="97"/>
      <c r="C177" s="77"/>
      <c r="D177" s="77"/>
      <c r="E177" s="94"/>
      <c r="F177" s="77"/>
      <c r="G177" s="77"/>
      <c r="H177" s="85"/>
      <c r="I177" s="85"/>
      <c r="J177" s="77"/>
      <c r="K177" s="94"/>
      <c r="L177" s="94"/>
      <c r="M177" s="94"/>
      <c r="N177" s="94"/>
      <c r="O177" s="94"/>
    </row>
    <row r="178" spans="1:15" ht="183.6" customHeight="1" x14ac:dyDescent="0.25">
      <c r="A178" s="93"/>
      <c r="B178" s="97" t="str">
        <f>+([14]PROBABILIDAD!A17)</f>
        <v>Posible perdida de expedientes y documentos relacionados con el procesos de Gestion de Hacienda Pública</v>
      </c>
      <c r="C178" s="77" t="s">
        <v>18</v>
      </c>
      <c r="D178" s="77" t="s">
        <v>679</v>
      </c>
      <c r="E178" s="7" t="str">
        <f>+([14]DESCRIPCION!D29)</f>
        <v>Ausencia de sistemas de información que garantizen la seguridad , custodia y control de la misma.</v>
      </c>
      <c r="F178" s="77" t="str">
        <f>+([14]PROBABILIDAD!T16)</f>
        <v>Improbable</v>
      </c>
      <c r="G178" s="77" t="s">
        <v>19</v>
      </c>
      <c r="H178" s="85" t="s">
        <v>145</v>
      </c>
      <c r="I178" s="85" t="s">
        <v>145</v>
      </c>
      <c r="J178" s="77" t="s">
        <v>21</v>
      </c>
      <c r="K178" s="7" t="s">
        <v>549</v>
      </c>
      <c r="L178" s="7" t="s">
        <v>445</v>
      </c>
      <c r="M178" s="7" t="s">
        <v>444</v>
      </c>
      <c r="N178" s="6" t="s">
        <v>29</v>
      </c>
      <c r="O178" s="7" t="s">
        <v>443</v>
      </c>
    </row>
    <row r="179" spans="1:15" ht="89.25" x14ac:dyDescent="0.25">
      <c r="A179" s="93"/>
      <c r="B179" s="97"/>
      <c r="C179" s="77"/>
      <c r="D179" s="77"/>
      <c r="E179" s="7" t="str">
        <f>+([14]DESCRIPCION!D30)</f>
        <v>Aplicación inadecuada de la Ley General de Archivo.</v>
      </c>
      <c r="F179" s="77"/>
      <c r="G179" s="77"/>
      <c r="H179" s="85"/>
      <c r="I179" s="85"/>
      <c r="J179" s="77"/>
      <c r="K179" s="7" t="s">
        <v>550</v>
      </c>
      <c r="L179" s="7" t="s">
        <v>442</v>
      </c>
      <c r="M179" s="7" t="s">
        <v>439</v>
      </c>
      <c r="N179" s="6" t="s">
        <v>438</v>
      </c>
      <c r="O179" s="7" t="s">
        <v>441</v>
      </c>
    </row>
    <row r="180" spans="1:15" ht="89.25" x14ac:dyDescent="0.25">
      <c r="A180" s="93"/>
      <c r="B180" s="97"/>
      <c r="C180" s="77"/>
      <c r="D180" s="77"/>
      <c r="E180" s="7" t="str">
        <f>+([14]DESCRIPCION!D31)</f>
        <v>Falla en el sistema de vigilancia y seguridad</v>
      </c>
      <c r="F180" s="77"/>
      <c r="G180" s="77"/>
      <c r="H180" s="85"/>
      <c r="I180" s="85"/>
      <c r="J180" s="77"/>
      <c r="K180" s="7" t="s">
        <v>551</v>
      </c>
      <c r="L180" s="7" t="s">
        <v>440</v>
      </c>
      <c r="M180" s="7" t="s">
        <v>439</v>
      </c>
      <c r="N180" s="6" t="s">
        <v>438</v>
      </c>
      <c r="O180" s="7" t="s">
        <v>437</v>
      </c>
    </row>
    <row r="181" spans="1:15" ht="178.5" x14ac:dyDescent="0.25">
      <c r="A181" s="93" t="s">
        <v>605</v>
      </c>
      <c r="B181" s="93" t="str">
        <f>[15]DESCRIPCION!A10</f>
        <v>Providencias condenatorias incumplidas - apertura de incidente de desacato</v>
      </c>
      <c r="C181" s="89" t="str">
        <f>[15]DESCRIPCION!C10</f>
        <v>GESTION</v>
      </c>
      <c r="D181" s="89" t="s">
        <v>680</v>
      </c>
      <c r="E181" s="5" t="str">
        <f>+([15]DESCRIPCION!D10)</f>
        <v xml:space="preserve">Incumplimiento a providencias condenatorias: acción de tutela, acción popular, acción de grupo o acción de cumplimiento por parte de los Secretarios de Despacho y Directores a lo ordenado </v>
      </c>
      <c r="F181" s="63" t="str">
        <f>+([15]PROBABILIDAD!T11)</f>
        <v>Probable</v>
      </c>
      <c r="G181" s="77" t="s">
        <v>19</v>
      </c>
      <c r="H181" s="86" t="s">
        <v>120</v>
      </c>
      <c r="I181" s="85" t="s">
        <v>20</v>
      </c>
      <c r="J181" s="77" t="s">
        <v>21</v>
      </c>
      <c r="K181" s="7" t="s">
        <v>528</v>
      </c>
      <c r="L181" s="7" t="s">
        <v>477</v>
      </c>
      <c r="M181" s="7" t="s">
        <v>466</v>
      </c>
      <c r="N181" s="7" t="s">
        <v>465</v>
      </c>
      <c r="O181" s="94" t="s">
        <v>529</v>
      </c>
    </row>
    <row r="182" spans="1:15" ht="87.4" customHeight="1" x14ac:dyDescent="0.25">
      <c r="A182" s="93"/>
      <c r="B182" s="93"/>
      <c r="C182" s="89"/>
      <c r="D182" s="89"/>
      <c r="E182" s="5" t="str">
        <f>+([15]DESCRIPCION!D11)</f>
        <v>Gestión inoportuna para dar cumplimiento a las providencias condenatorias por parte de los Secretarios de Despacho</v>
      </c>
      <c r="F182" s="63"/>
      <c r="G182" s="77"/>
      <c r="H182" s="86"/>
      <c r="I182" s="85"/>
      <c r="J182" s="77"/>
      <c r="K182" s="7" t="s">
        <v>530</v>
      </c>
      <c r="L182" s="7" t="s">
        <v>479</v>
      </c>
      <c r="M182" s="7" t="s">
        <v>478</v>
      </c>
      <c r="N182" s="7" t="s">
        <v>465</v>
      </c>
      <c r="O182" s="94"/>
    </row>
    <row r="183" spans="1:15" ht="242.25" x14ac:dyDescent="0.25">
      <c r="A183" s="93"/>
      <c r="B183" s="93"/>
      <c r="C183" s="89"/>
      <c r="D183" s="89"/>
      <c r="E183" s="5"/>
      <c r="F183" s="63"/>
      <c r="G183" s="77"/>
      <c r="H183" s="86"/>
      <c r="I183" s="85"/>
      <c r="J183" s="2" t="s">
        <v>468</v>
      </c>
      <c r="K183" s="7" t="s">
        <v>531</v>
      </c>
      <c r="L183" s="7"/>
      <c r="M183" s="7"/>
      <c r="N183" s="7"/>
      <c r="O183" s="94"/>
    </row>
    <row r="184" spans="1:15" ht="178.5" x14ac:dyDescent="0.25">
      <c r="A184" s="93"/>
      <c r="B184" s="93" t="str">
        <f>[15]DESCRIPCION!A12</f>
        <v>Omitir, retardar, negar o rehusarse a realizar actos propios que le corresponden de las funciones de servidor público y/o de apoderado para beneficio propio o de un tercero en las acciones legales, ocasionando pérdidas financieras al Ente Territorial</v>
      </c>
      <c r="C184" s="89" t="str">
        <f>[15]DESCRIPCION!C12</f>
        <v>CORRUPCION</v>
      </c>
      <c r="D184" s="89" t="s">
        <v>681</v>
      </c>
      <c r="E184" s="5" t="str">
        <f>+([15]DESCRIPCION!D12)</f>
        <v xml:space="preserve">Falta de asistencia a las audiencias de procesos judiciales por parte de los Secretarios de despacho delegados y en atención a las recomendaciones establecidas en las mesa de trabajo llevados a cabo por la Oficina Jurídica </v>
      </c>
      <c r="F184" s="63" t="str">
        <f>+([15]PROBABILIDAD!T12)</f>
        <v>Probable</v>
      </c>
      <c r="G184" s="77" t="s">
        <v>19</v>
      </c>
      <c r="H184" s="84" t="s">
        <v>120</v>
      </c>
      <c r="I184" s="80" t="s">
        <v>20</v>
      </c>
      <c r="J184" s="77" t="s">
        <v>21</v>
      </c>
      <c r="K184" s="7" t="s">
        <v>532</v>
      </c>
      <c r="L184" s="7" t="s">
        <v>477</v>
      </c>
      <c r="M184" s="7" t="s">
        <v>466</v>
      </c>
      <c r="N184" s="7" t="s">
        <v>465</v>
      </c>
      <c r="O184" s="94" t="s">
        <v>533</v>
      </c>
    </row>
    <row r="185" spans="1:15" ht="377.45" customHeight="1" x14ac:dyDescent="0.25">
      <c r="A185" s="93"/>
      <c r="B185" s="93"/>
      <c r="C185" s="89"/>
      <c r="D185" s="89"/>
      <c r="E185" s="5" t="str">
        <f>+([15]DESCRIPCION!D13)</f>
        <v>Perfil profesional rotativo de asesores jurídicos insuficientes para realizar la labor de la repesentación judicial y legal del municipio con poca experiencia e idoneidad</v>
      </c>
      <c r="F185" s="63"/>
      <c r="G185" s="77"/>
      <c r="H185" s="84"/>
      <c r="I185" s="80"/>
      <c r="J185" s="77"/>
      <c r="K185" s="7" t="s">
        <v>534</v>
      </c>
      <c r="L185" s="7" t="s">
        <v>476</v>
      </c>
      <c r="M185" s="7" t="s">
        <v>466</v>
      </c>
      <c r="N185" s="7" t="s">
        <v>465</v>
      </c>
      <c r="O185" s="94"/>
    </row>
    <row r="186" spans="1:15" ht="89.25" x14ac:dyDescent="0.25">
      <c r="A186" s="93"/>
      <c r="B186" s="93"/>
      <c r="C186" s="89"/>
      <c r="D186" s="89"/>
      <c r="E186" s="5" t="str">
        <f>+([15]DESCRIPCION!D14)</f>
        <v>Desconocimiento y/o no aplicabilidad de la normatividad vigente a nivel nacional, departamental y territorial</v>
      </c>
      <c r="F186" s="63"/>
      <c r="G186" s="77"/>
      <c r="H186" s="84"/>
      <c r="I186" s="80"/>
      <c r="J186" s="77"/>
      <c r="K186" s="7" t="s">
        <v>535</v>
      </c>
      <c r="L186" s="7" t="s">
        <v>475</v>
      </c>
      <c r="M186" s="7" t="s">
        <v>466</v>
      </c>
      <c r="N186" s="7" t="s">
        <v>465</v>
      </c>
      <c r="O186" s="94"/>
    </row>
    <row r="187" spans="1:15" ht="110.65" customHeight="1" x14ac:dyDescent="0.25">
      <c r="A187" s="93"/>
      <c r="B187" s="93"/>
      <c r="C187" s="89"/>
      <c r="D187" s="89"/>
      <c r="E187" s="5"/>
      <c r="F187" s="63"/>
      <c r="G187" s="77"/>
      <c r="H187" s="84"/>
      <c r="I187" s="80"/>
      <c r="J187" s="2" t="s">
        <v>468</v>
      </c>
      <c r="K187" s="9" t="s">
        <v>474</v>
      </c>
      <c r="L187" s="7" t="s">
        <v>473</v>
      </c>
      <c r="M187" s="7" t="s">
        <v>472</v>
      </c>
      <c r="N187" s="7" t="s">
        <v>471</v>
      </c>
      <c r="O187" s="94"/>
    </row>
    <row r="188" spans="1:15" ht="127.5" x14ac:dyDescent="0.25">
      <c r="A188" s="93"/>
      <c r="B188" s="93" t="str">
        <f>[15]DESCRIPCION!A15</f>
        <v>Defensas Débiles</v>
      </c>
      <c r="C188" s="89" t="str">
        <f>[15]DESCRIPCION!C15</f>
        <v>GESTION</v>
      </c>
      <c r="D188" s="89" t="s">
        <v>683</v>
      </c>
      <c r="E188" s="5" t="str">
        <f>+([15]DESCRIPCION!D15)</f>
        <v>Insuficiencia o inoportunidad en la entrega de informes y/o elementos materiales probatorios que se deban presentar en la actuaciones procesales por parte de las dependencias ejecutoras</v>
      </c>
      <c r="F188" s="63" t="str">
        <f>+([15]PROBABILIDAD!T13)</f>
        <v>Probable</v>
      </c>
      <c r="G188" s="77" t="str">
        <f>+('[15] IMPACTO RIESGOS CORRUPCION'!F11)</f>
        <v>CATASTROFICO</v>
      </c>
      <c r="H188" s="84" t="s">
        <v>120</v>
      </c>
      <c r="I188" s="80" t="s">
        <v>20</v>
      </c>
      <c r="J188" s="77" t="s">
        <v>21</v>
      </c>
      <c r="K188" s="7" t="s">
        <v>530</v>
      </c>
      <c r="L188" s="7" t="s">
        <v>470</v>
      </c>
      <c r="M188" s="7" t="s">
        <v>466</v>
      </c>
      <c r="N188" s="7" t="s">
        <v>465</v>
      </c>
      <c r="O188" s="94" t="s">
        <v>536</v>
      </c>
    </row>
    <row r="189" spans="1:15" ht="63.75" x14ac:dyDescent="0.25">
      <c r="A189" s="93"/>
      <c r="B189" s="93"/>
      <c r="C189" s="89"/>
      <c r="D189" s="89"/>
      <c r="E189" s="5" t="str">
        <f>+([15]DESCRIPCION!D16)</f>
        <v xml:space="preserve">Inexistencia de unificación de criterios normativos aplicables a la administración municipal </v>
      </c>
      <c r="F189" s="63"/>
      <c r="G189" s="77"/>
      <c r="H189" s="84"/>
      <c r="I189" s="80"/>
      <c r="J189" s="77"/>
      <c r="K189" s="7" t="s">
        <v>537</v>
      </c>
      <c r="L189" s="7" t="s">
        <v>469</v>
      </c>
      <c r="M189" s="7" t="s">
        <v>466</v>
      </c>
      <c r="N189" s="7" t="s">
        <v>465</v>
      </c>
      <c r="O189" s="94"/>
    </row>
    <row r="190" spans="1:15" ht="320.64999999999998" customHeight="1" x14ac:dyDescent="0.25">
      <c r="A190" s="93"/>
      <c r="B190" s="93"/>
      <c r="C190" s="89"/>
      <c r="D190" s="89"/>
      <c r="E190" s="5"/>
      <c r="F190" s="63"/>
      <c r="G190" s="77"/>
      <c r="H190" s="84"/>
      <c r="I190" s="80"/>
      <c r="J190" s="2" t="s">
        <v>468</v>
      </c>
      <c r="K190" s="7" t="s">
        <v>538</v>
      </c>
      <c r="L190" s="7" t="s">
        <v>467</v>
      </c>
      <c r="M190" s="7" t="s">
        <v>466</v>
      </c>
      <c r="N190" s="7" t="s">
        <v>465</v>
      </c>
      <c r="O190" s="94"/>
    </row>
    <row r="191" spans="1:15" ht="63.75" x14ac:dyDescent="0.25">
      <c r="A191" s="93" t="s">
        <v>508</v>
      </c>
      <c r="B191" s="70" t="str">
        <f>+([16]PROBABILIDAD!A11)</f>
        <v>posibilidad de inoportunidad en el tramite o incumplimiento de las estapas del proceso disciiplinario</v>
      </c>
      <c r="C191" s="63" t="s">
        <v>31</v>
      </c>
      <c r="D191" s="63" t="s">
        <v>684</v>
      </c>
      <c r="E191" s="5" t="str">
        <f>+([16]DESCRIPCION!D10)</f>
        <v>Personal insuficiente para impulsar el tramite de los procesos disciplinarios.</v>
      </c>
      <c r="F191" s="63" t="str">
        <f>+([16]PROBABILIDAD!T11)</f>
        <v>Posible</v>
      </c>
      <c r="G191" s="63" t="s">
        <v>19</v>
      </c>
      <c r="H191" s="86" t="s">
        <v>120</v>
      </c>
      <c r="I191" s="85" t="s">
        <v>20</v>
      </c>
      <c r="J191" s="63" t="s">
        <v>21</v>
      </c>
      <c r="K191" s="5" t="s">
        <v>507</v>
      </c>
      <c r="L191" s="3" t="s">
        <v>483</v>
      </c>
      <c r="M191" s="3" t="s">
        <v>486</v>
      </c>
      <c r="N191" s="3" t="s">
        <v>506</v>
      </c>
      <c r="O191" s="3" t="s">
        <v>480</v>
      </c>
    </row>
    <row r="192" spans="1:15" ht="63.75" x14ac:dyDescent="0.25">
      <c r="A192" s="89"/>
      <c r="B192" s="70"/>
      <c r="C192" s="63"/>
      <c r="D192" s="63"/>
      <c r="E192" s="70" t="str">
        <f>+([16]DESCRIPCION!D11)</f>
        <v>Perfil  profesional del personal sustanciador insuficientes para realizar la labor de impulso y tramite de los procesos. ( numero minimo de profesionales)</v>
      </c>
      <c r="F192" s="63"/>
      <c r="G192" s="63"/>
      <c r="H192" s="86"/>
      <c r="I192" s="85"/>
      <c r="J192" s="63"/>
      <c r="K192" s="5" t="s">
        <v>507</v>
      </c>
      <c r="L192" s="3" t="s">
        <v>483</v>
      </c>
      <c r="M192" s="5" t="s">
        <v>486</v>
      </c>
      <c r="N192" s="3" t="s">
        <v>506</v>
      </c>
      <c r="O192" s="3" t="s">
        <v>480</v>
      </c>
    </row>
    <row r="193" spans="1:15" ht="63.75" x14ac:dyDescent="0.25">
      <c r="A193" s="89"/>
      <c r="B193" s="70"/>
      <c r="C193" s="63"/>
      <c r="D193" s="63"/>
      <c r="E193" s="70"/>
      <c r="F193" s="63"/>
      <c r="G193" s="63"/>
      <c r="H193" s="86"/>
      <c r="I193" s="85"/>
      <c r="J193" s="3" t="s">
        <v>485</v>
      </c>
      <c r="K193" s="5" t="s">
        <v>497</v>
      </c>
      <c r="L193" s="3" t="s">
        <v>496</v>
      </c>
      <c r="M193" s="5" t="s">
        <v>482</v>
      </c>
      <c r="N193" s="3" t="s">
        <v>495</v>
      </c>
      <c r="O193" s="3" t="s">
        <v>480</v>
      </c>
    </row>
    <row r="194" spans="1:15" ht="165.75" x14ac:dyDescent="0.25">
      <c r="A194" s="89"/>
      <c r="B194" s="70" t="str">
        <f>+([16]PROBABILIDAD!A12)</f>
        <v>probabilidad de dilatar el proceso para lograr el vencimiento de terminos o la prescripcion en beneficio de un servidor publico.</v>
      </c>
      <c r="C194" s="63" t="s">
        <v>31</v>
      </c>
      <c r="D194" s="63" t="s">
        <v>686</v>
      </c>
      <c r="E194" s="5" t="str">
        <f>+([16]DESCRIPCION!D13)</f>
        <v xml:space="preserve">Falta de compromiso de los líderes de los procesos en la implementación de mejora, asociadas a los planes de mejoramiento y en atención a las recomendaciones establecidas en los informes emitidos por la Oficina de Control Interno. </v>
      </c>
      <c r="F194" s="63" t="str">
        <f>+([16]PROBABILIDAD!T12)</f>
        <v>Posible</v>
      </c>
      <c r="G194" s="63" t="s">
        <v>19</v>
      </c>
      <c r="H194" s="84" t="s">
        <v>120</v>
      </c>
      <c r="I194" s="80" t="s">
        <v>20</v>
      </c>
      <c r="J194" s="63" t="s">
        <v>21</v>
      </c>
      <c r="K194" s="5" t="s">
        <v>505</v>
      </c>
      <c r="L194" s="5" t="s">
        <v>504</v>
      </c>
      <c r="M194" s="5" t="s">
        <v>482</v>
      </c>
      <c r="N194" s="3" t="s">
        <v>59</v>
      </c>
      <c r="O194" s="3" t="s">
        <v>480</v>
      </c>
    </row>
    <row r="195" spans="1:15" ht="38.25" x14ac:dyDescent="0.25">
      <c r="A195" s="89"/>
      <c r="B195" s="70"/>
      <c r="C195" s="63"/>
      <c r="D195" s="63"/>
      <c r="E195" s="5" t="str">
        <f>+([16]DESCRIPCION!D14)</f>
        <v xml:space="preserve">Cambios normativos sobre el procedimiento disciplinario . </v>
      </c>
      <c r="F195" s="63"/>
      <c r="G195" s="63"/>
      <c r="H195" s="84"/>
      <c r="I195" s="80"/>
      <c r="J195" s="63"/>
      <c r="K195" s="5" t="s">
        <v>503</v>
      </c>
      <c r="L195" s="5" t="s">
        <v>502</v>
      </c>
      <c r="M195" s="5" t="s">
        <v>501</v>
      </c>
      <c r="N195" s="5" t="s">
        <v>500</v>
      </c>
      <c r="O195" s="3" t="s">
        <v>480</v>
      </c>
    </row>
    <row r="196" spans="1:15" ht="38.25" x14ac:dyDescent="0.25">
      <c r="A196" s="89"/>
      <c r="B196" s="70"/>
      <c r="C196" s="63"/>
      <c r="D196" s="63"/>
      <c r="E196" s="5" t="str">
        <f>+([16]DESCRIPCION!D15)</f>
        <v>Ausencia de liderazgo del director de talento humano</v>
      </c>
      <c r="F196" s="63"/>
      <c r="G196" s="63"/>
      <c r="H196" s="84"/>
      <c r="I196" s="80"/>
      <c r="J196" s="63"/>
      <c r="K196" s="5" t="s">
        <v>499</v>
      </c>
      <c r="L196" s="3" t="s">
        <v>498</v>
      </c>
      <c r="M196" s="5" t="s">
        <v>482</v>
      </c>
      <c r="N196" s="3" t="s">
        <v>59</v>
      </c>
      <c r="O196" s="3" t="s">
        <v>480</v>
      </c>
    </row>
    <row r="197" spans="1:15" ht="151.15" customHeight="1" x14ac:dyDescent="0.25">
      <c r="A197" s="89"/>
      <c r="B197" s="70"/>
      <c r="C197" s="63"/>
      <c r="D197" s="63"/>
      <c r="E197" s="70" t="str">
        <f>+([16]DESCRIPCION!D16)</f>
        <v>Falta de continuidad del personal encargado del proceso</v>
      </c>
      <c r="F197" s="63"/>
      <c r="G197" s="63"/>
      <c r="H197" s="84"/>
      <c r="I197" s="80"/>
      <c r="J197" s="63"/>
      <c r="K197" s="5" t="s">
        <v>490</v>
      </c>
      <c r="L197" s="3" t="s">
        <v>483</v>
      </c>
      <c r="M197" s="3" t="s">
        <v>482</v>
      </c>
      <c r="N197" s="3" t="s">
        <v>481</v>
      </c>
      <c r="O197" s="5" t="s">
        <v>489</v>
      </c>
    </row>
    <row r="198" spans="1:15" ht="63.75" x14ac:dyDescent="0.25">
      <c r="A198" s="89"/>
      <c r="B198" s="70"/>
      <c r="C198" s="63"/>
      <c r="D198" s="63"/>
      <c r="E198" s="70"/>
      <c r="F198" s="63"/>
      <c r="G198" s="63"/>
      <c r="H198" s="84"/>
      <c r="I198" s="80"/>
      <c r="J198" s="3" t="s">
        <v>485</v>
      </c>
      <c r="K198" s="5" t="s">
        <v>497</v>
      </c>
      <c r="L198" s="3" t="s">
        <v>496</v>
      </c>
      <c r="M198" s="5" t="s">
        <v>482</v>
      </c>
      <c r="N198" s="3" t="s">
        <v>495</v>
      </c>
      <c r="O198" s="3" t="s">
        <v>480</v>
      </c>
    </row>
    <row r="199" spans="1:15" ht="171" customHeight="1" x14ac:dyDescent="0.25">
      <c r="A199" s="89"/>
      <c r="B199" s="70" t="str">
        <f>+([16]PROBABILIDAD!A13)</f>
        <v xml:space="preserve"> Posibilidad de exceder facultades legales en los fallo</v>
      </c>
      <c r="C199" s="63" t="s">
        <v>18</v>
      </c>
      <c r="D199" s="63" t="s">
        <v>687</v>
      </c>
      <c r="E199" s="5" t="str">
        <f>+([16]DESCRIPCION!D17)</f>
        <v xml:space="preserve"> Falta de infraestructura que garantice las condicones para el cumplimiento del desarrollo del proceso  de la ley</v>
      </c>
      <c r="F199" s="63" t="str">
        <f>+([16]PROBABILIDAD!T13)</f>
        <v>Improbable</v>
      </c>
      <c r="G199" s="63" t="str">
        <f>+('[16] IMPACTO RIESGOS CORRUPCION'!F11)</f>
        <v>MAYOR</v>
      </c>
      <c r="H199" s="80" t="s">
        <v>20</v>
      </c>
      <c r="I199" s="80" t="s">
        <v>20</v>
      </c>
      <c r="J199" s="70" t="s">
        <v>21</v>
      </c>
      <c r="K199" s="5" t="s">
        <v>494</v>
      </c>
      <c r="L199" s="3" t="s">
        <v>483</v>
      </c>
      <c r="M199" s="3" t="s">
        <v>482</v>
      </c>
      <c r="N199" s="3" t="s">
        <v>493</v>
      </c>
      <c r="O199" s="3" t="s">
        <v>480</v>
      </c>
    </row>
    <row r="200" spans="1:15" ht="76.5" x14ac:dyDescent="0.25">
      <c r="A200" s="89"/>
      <c r="B200" s="70"/>
      <c r="C200" s="63"/>
      <c r="D200" s="63"/>
      <c r="E200" s="5" t="str">
        <f>+([16]DESCRIPCION!D18)</f>
        <v>Falta de herramientas tecnológicas que permitan administrar y proteger la información</v>
      </c>
      <c r="F200" s="63"/>
      <c r="G200" s="63"/>
      <c r="H200" s="80"/>
      <c r="I200" s="80"/>
      <c r="J200" s="70"/>
      <c r="K200" s="5" t="s">
        <v>492</v>
      </c>
      <c r="L200" s="3" t="s">
        <v>483</v>
      </c>
      <c r="M200" s="5" t="s">
        <v>486</v>
      </c>
      <c r="N200" s="3" t="s">
        <v>491</v>
      </c>
      <c r="O200" s="3" t="s">
        <v>480</v>
      </c>
    </row>
    <row r="201" spans="1:15" ht="51" x14ac:dyDescent="0.25">
      <c r="A201" s="89"/>
      <c r="B201" s="70"/>
      <c r="C201" s="63"/>
      <c r="D201" s="63"/>
      <c r="E201" s="5" t="str">
        <f>+([16]DESCRIPCION!D18)</f>
        <v>Falta de herramientas tecnológicas que permitan administrar y proteger la información</v>
      </c>
      <c r="F201" s="63"/>
      <c r="G201" s="63"/>
      <c r="H201" s="80"/>
      <c r="I201" s="80"/>
      <c r="J201" s="70"/>
      <c r="K201" s="5" t="s">
        <v>490</v>
      </c>
      <c r="L201" s="3" t="s">
        <v>483</v>
      </c>
      <c r="M201" s="5" t="s">
        <v>482</v>
      </c>
      <c r="N201" s="5" t="s">
        <v>481</v>
      </c>
      <c r="O201" s="5" t="s">
        <v>489</v>
      </c>
    </row>
    <row r="202" spans="1:15" ht="76.5" x14ac:dyDescent="0.25">
      <c r="A202" s="89"/>
      <c r="B202" s="70"/>
      <c r="C202" s="63"/>
      <c r="D202" s="63"/>
      <c r="E202" s="5"/>
      <c r="F202" s="63"/>
      <c r="G202" s="63"/>
      <c r="H202" s="80"/>
      <c r="I202" s="80"/>
      <c r="J202" s="3" t="s">
        <v>485</v>
      </c>
      <c r="K202" s="5" t="s">
        <v>484</v>
      </c>
      <c r="L202" s="3" t="s">
        <v>483</v>
      </c>
      <c r="M202" s="5" t="s">
        <v>482</v>
      </c>
      <c r="N202" s="5" t="s">
        <v>481</v>
      </c>
      <c r="O202" s="5" t="s">
        <v>480</v>
      </c>
    </row>
    <row r="203" spans="1:15" ht="76.5" x14ac:dyDescent="0.25">
      <c r="A203" s="89"/>
      <c r="B203" s="70" t="str">
        <f>+([16]PROBABILIDAD!A14)</f>
        <v xml:space="preserve">probabilidad de  Pedida de informacion de los expedientes disciplinarios </v>
      </c>
      <c r="C203" s="63" t="s">
        <v>18</v>
      </c>
      <c r="D203" s="63" t="s">
        <v>688</v>
      </c>
      <c r="E203" s="5" t="str">
        <f>+([16]DESCRIPCION!D20)</f>
        <v>Falta de independencia de la oficina de control disciplinario</v>
      </c>
      <c r="F203" s="63" t="str">
        <f>+([16]PROBABILIDAD!T14)</f>
        <v>Posible</v>
      </c>
      <c r="G203" s="63" t="str">
        <f>+('[16] IMPACTO RIESGOS CORRUPCION'!F34)</f>
        <v>MAYOR</v>
      </c>
      <c r="H203" s="84" t="s">
        <v>120</v>
      </c>
      <c r="I203" s="84" t="s">
        <v>488</v>
      </c>
      <c r="J203" s="63" t="s">
        <v>21</v>
      </c>
      <c r="K203" s="5" t="s">
        <v>484</v>
      </c>
      <c r="L203" s="3" t="s">
        <v>483</v>
      </c>
      <c r="M203" s="5" t="s">
        <v>482</v>
      </c>
      <c r="N203" s="5" t="s">
        <v>481</v>
      </c>
      <c r="O203" s="5" t="s">
        <v>480</v>
      </c>
    </row>
    <row r="204" spans="1:15" ht="76.5" x14ac:dyDescent="0.25">
      <c r="A204" s="89"/>
      <c r="B204" s="70"/>
      <c r="C204" s="63"/>
      <c r="D204" s="63"/>
      <c r="E204" s="70" t="str">
        <f>+([16]DESCRIPCION!D21)</f>
        <v>Falta de garantías para la reserva del proceso disciplinario</v>
      </c>
      <c r="F204" s="63"/>
      <c r="G204" s="63"/>
      <c r="H204" s="84"/>
      <c r="I204" s="84"/>
      <c r="J204" s="63"/>
      <c r="K204" s="5" t="s">
        <v>487</v>
      </c>
      <c r="L204" s="3" t="s">
        <v>483</v>
      </c>
      <c r="M204" s="5" t="s">
        <v>486</v>
      </c>
      <c r="N204" s="5" t="s">
        <v>481</v>
      </c>
      <c r="O204" s="3" t="s">
        <v>480</v>
      </c>
    </row>
    <row r="205" spans="1:15" ht="76.5" x14ac:dyDescent="0.25">
      <c r="A205" s="89"/>
      <c r="B205" s="3"/>
      <c r="C205" s="63"/>
      <c r="D205" s="63"/>
      <c r="E205" s="70"/>
      <c r="F205" s="63"/>
      <c r="G205" s="63"/>
      <c r="H205" s="84"/>
      <c r="I205" s="84"/>
      <c r="J205" s="3" t="s">
        <v>485</v>
      </c>
      <c r="K205" s="5" t="s">
        <v>484</v>
      </c>
      <c r="L205" s="3" t="s">
        <v>483</v>
      </c>
      <c r="M205" s="5" t="s">
        <v>482</v>
      </c>
      <c r="N205" s="5" t="s">
        <v>481</v>
      </c>
      <c r="O205" s="5" t="s">
        <v>480</v>
      </c>
    </row>
    <row r="206" spans="1:15" ht="114.75" x14ac:dyDescent="0.25">
      <c r="A206" s="93" t="str">
        <f>+'[17]PRIORIZACIÓN DE CAUSA'!A6:S6</f>
        <v xml:space="preserve">PROCESO: Gestión de Evaluación y  Seguimiento </v>
      </c>
      <c r="B206" s="70" t="str">
        <f>+([17]PROBABILIDAD!A11)</f>
        <v>Socialización inoportuna de los informes emitidos por la Oficina de Control Interno en Comité de Coordinación de Control Interno</v>
      </c>
      <c r="C206" s="63" t="s">
        <v>31</v>
      </c>
      <c r="D206" s="63" t="s">
        <v>689</v>
      </c>
      <c r="E206" s="5" t="str">
        <f>+([17]DESCRIPCION!D10)</f>
        <v>Demoras en la entrega de información por parte de las unidades administrativas, en respuesta a los requerimientos de la oficina.</v>
      </c>
      <c r="F206" s="63" t="s">
        <v>520</v>
      </c>
      <c r="G206" s="63" t="s">
        <v>19</v>
      </c>
      <c r="H206" s="85" t="s">
        <v>145</v>
      </c>
      <c r="I206" s="85" t="s">
        <v>145</v>
      </c>
      <c r="J206" s="63" t="s">
        <v>21</v>
      </c>
      <c r="K206" s="5" t="s">
        <v>552</v>
      </c>
      <c r="L206" s="5" t="s">
        <v>519</v>
      </c>
      <c r="M206" s="5" t="s">
        <v>510</v>
      </c>
      <c r="N206" s="5" t="s">
        <v>523</v>
      </c>
      <c r="O206" s="70" t="s">
        <v>539</v>
      </c>
    </row>
    <row r="207" spans="1:15" ht="169.15" customHeight="1" x14ac:dyDescent="0.25">
      <c r="A207" s="93"/>
      <c r="B207" s="70"/>
      <c r="C207" s="63"/>
      <c r="D207" s="63"/>
      <c r="E207" s="5" t="str">
        <f>+([17]DESCRIPCION!D11)</f>
        <v>Cambios normativos en los que establecen responsabilidades a las Oficinas de Control Interno</v>
      </c>
      <c r="F207" s="63"/>
      <c r="G207" s="63"/>
      <c r="H207" s="85"/>
      <c r="I207" s="85"/>
      <c r="J207" s="63"/>
      <c r="K207" s="5" t="s">
        <v>553</v>
      </c>
      <c r="L207" s="5" t="s">
        <v>522</v>
      </c>
      <c r="M207" s="5" t="s">
        <v>510</v>
      </c>
      <c r="N207" s="5" t="s">
        <v>509</v>
      </c>
      <c r="O207" s="70"/>
    </row>
    <row r="208" spans="1:15" ht="51" x14ac:dyDescent="0.25">
      <c r="A208" s="93" t="str">
        <f>+'[17]PRIORIZACIÓN DE CAUSA'!A7:S7</f>
        <v xml:space="preserve">OBJETIVO: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v>
      </c>
      <c r="B208" s="70"/>
      <c r="C208" s="63"/>
      <c r="D208" s="63"/>
      <c r="E208" s="5" t="str">
        <f>+([17]DESCRIPCION!D12)</f>
        <v>Ausencia de liderazgo del Jefe de la Oficina de Control Interno</v>
      </c>
      <c r="F208" s="63"/>
      <c r="G208" s="63"/>
      <c r="H208" s="85"/>
      <c r="I208" s="85"/>
      <c r="J208" s="63"/>
      <c r="K208" s="5" t="s">
        <v>554</v>
      </c>
      <c r="L208" s="5" t="s">
        <v>521</v>
      </c>
      <c r="M208" s="5" t="s">
        <v>510</v>
      </c>
      <c r="N208" s="5" t="s">
        <v>509</v>
      </c>
      <c r="O208" s="70"/>
    </row>
    <row r="209" spans="1:15" ht="63.75" x14ac:dyDescent="0.25">
      <c r="A209" s="93"/>
      <c r="B209" s="70"/>
      <c r="C209" s="63"/>
      <c r="D209" s="63"/>
      <c r="E209" s="5"/>
      <c r="F209" s="63"/>
      <c r="G209" s="63"/>
      <c r="H209" s="85"/>
      <c r="I209" s="85"/>
      <c r="J209" s="5" t="s">
        <v>188</v>
      </c>
      <c r="K209" s="5" t="s">
        <v>555</v>
      </c>
      <c r="L209" s="5" t="s">
        <v>519</v>
      </c>
      <c r="M209" s="5" t="s">
        <v>510</v>
      </c>
      <c r="N209" s="5" t="s">
        <v>509</v>
      </c>
      <c r="O209" s="70"/>
    </row>
    <row r="210" spans="1:15" ht="114.75" x14ac:dyDescent="0.25">
      <c r="A210" s="93"/>
      <c r="B210" s="70" t="str">
        <f>+([17]PROBABILIDAD!A12)</f>
        <v>Presentación inoportuna de informes de ley a entes externos</v>
      </c>
      <c r="C210" s="63" t="s">
        <v>31</v>
      </c>
      <c r="D210" s="63" t="s">
        <v>690</v>
      </c>
      <c r="E210" s="5" t="str">
        <f>+([17]DESCRIPCION!D13)</f>
        <v>Demoras en la entrega de información por parte de las unidades administrativas, en respuesta a los requerimientos de la oficina.</v>
      </c>
      <c r="F210" s="63" t="s">
        <v>520</v>
      </c>
      <c r="G210" s="63" t="s">
        <v>19</v>
      </c>
      <c r="H210" s="80" t="s">
        <v>145</v>
      </c>
      <c r="I210" s="80" t="s">
        <v>145</v>
      </c>
      <c r="J210" s="63" t="s">
        <v>21</v>
      </c>
      <c r="K210" s="5" t="s">
        <v>552</v>
      </c>
      <c r="L210" s="5" t="s">
        <v>519</v>
      </c>
      <c r="M210" s="5" t="s">
        <v>510</v>
      </c>
      <c r="N210" s="5" t="s">
        <v>509</v>
      </c>
      <c r="O210" s="70" t="s">
        <v>540</v>
      </c>
    </row>
    <row r="211" spans="1:15" ht="102" x14ac:dyDescent="0.25">
      <c r="A211" s="93"/>
      <c r="B211" s="70"/>
      <c r="C211" s="63"/>
      <c r="D211" s="63"/>
      <c r="E211" s="57" t="str">
        <f>+([17]DESCRIPCION!D14)</f>
        <v xml:space="preserve">Fallas en aplicativos por congestión para cargue o reporte de información a entes de control. </v>
      </c>
      <c r="F211" s="63"/>
      <c r="G211" s="63"/>
      <c r="H211" s="80"/>
      <c r="I211" s="80"/>
      <c r="J211" s="63"/>
      <c r="K211" s="5" t="s">
        <v>556</v>
      </c>
      <c r="L211" s="5" t="s">
        <v>518</v>
      </c>
      <c r="M211" s="5" t="s">
        <v>510</v>
      </c>
      <c r="N211" s="5" t="s">
        <v>509</v>
      </c>
      <c r="O211" s="70"/>
    </row>
    <row r="212" spans="1:15" ht="102" x14ac:dyDescent="0.25">
      <c r="A212" s="93"/>
      <c r="B212" s="70"/>
      <c r="C212" s="63"/>
      <c r="D212" s="63"/>
      <c r="E212" s="58"/>
      <c r="F212" s="63"/>
      <c r="G212" s="63"/>
      <c r="H212" s="80"/>
      <c r="I212" s="80"/>
      <c r="J212" s="70" t="s">
        <v>188</v>
      </c>
      <c r="K212" s="5" t="s">
        <v>557</v>
      </c>
      <c r="L212" s="5" t="s">
        <v>517</v>
      </c>
      <c r="M212" s="5" t="s">
        <v>510</v>
      </c>
      <c r="N212" s="5" t="s">
        <v>509</v>
      </c>
      <c r="O212" s="70"/>
    </row>
    <row r="213" spans="1:15" ht="156" customHeight="1" x14ac:dyDescent="0.25">
      <c r="A213" s="93"/>
      <c r="B213" s="70"/>
      <c r="C213" s="63"/>
      <c r="D213" s="63"/>
      <c r="E213" s="59"/>
      <c r="F213" s="63"/>
      <c r="G213" s="63"/>
      <c r="H213" s="80"/>
      <c r="I213" s="80"/>
      <c r="J213" s="70"/>
      <c r="K213" s="5" t="s">
        <v>516</v>
      </c>
      <c r="L213" s="5" t="s">
        <v>515</v>
      </c>
      <c r="M213" s="5" t="s">
        <v>510</v>
      </c>
      <c r="N213" s="5" t="s">
        <v>509</v>
      </c>
      <c r="O213" s="70"/>
    </row>
    <row r="214" spans="1:15" ht="51" x14ac:dyDescent="0.25">
      <c r="A214" s="93"/>
      <c r="B214" s="70" t="str">
        <f>+([17]PROBABILIDAD!A13)</f>
        <v xml:space="preserve"> Desvío de los resultados  de la auditoría en beneficio propio o del auditado.</v>
      </c>
      <c r="C214" s="63" t="s">
        <v>18</v>
      </c>
      <c r="D214" s="63" t="s">
        <v>692</v>
      </c>
      <c r="E214" s="5" t="str">
        <f>+([17]DESCRIPCION!D15)</f>
        <v>Asignación de auditorias a procesos no acordes al perfil profesional del auditor.</v>
      </c>
      <c r="F214" s="63" t="s">
        <v>514</v>
      </c>
      <c r="G214" s="63" t="s">
        <v>19</v>
      </c>
      <c r="H214" s="80" t="s">
        <v>145</v>
      </c>
      <c r="I214" s="80" t="s">
        <v>145</v>
      </c>
      <c r="J214" s="63" t="s">
        <v>21</v>
      </c>
      <c r="K214" s="70" t="s">
        <v>558</v>
      </c>
      <c r="L214" s="70" t="s">
        <v>513</v>
      </c>
      <c r="M214" s="70" t="s">
        <v>512</v>
      </c>
      <c r="N214" s="70" t="s">
        <v>509</v>
      </c>
      <c r="O214" s="70" t="s">
        <v>541</v>
      </c>
    </row>
    <row r="215" spans="1:15" x14ac:dyDescent="0.25">
      <c r="A215" s="93"/>
      <c r="B215" s="70"/>
      <c r="C215" s="63"/>
      <c r="D215" s="63"/>
      <c r="E215" s="5" t="str">
        <f>+([17]DESCRIPCION!D16)</f>
        <v>Trafico de influencias.</v>
      </c>
      <c r="F215" s="63"/>
      <c r="G215" s="63"/>
      <c r="H215" s="80"/>
      <c r="I215" s="80"/>
      <c r="J215" s="63"/>
      <c r="K215" s="70"/>
      <c r="L215" s="70"/>
      <c r="M215" s="70"/>
      <c r="N215" s="70"/>
      <c r="O215" s="70"/>
    </row>
    <row r="216" spans="1:15" ht="89.25" x14ac:dyDescent="0.25">
      <c r="A216" s="93"/>
      <c r="B216" s="70"/>
      <c r="C216" s="63"/>
      <c r="D216" s="63"/>
      <c r="E216" s="5" t="str">
        <f>+([17]DESCRIPCION!D17)</f>
        <v>Inobservancia a los líneamientos establecidos en el  Código de Ética del Auditor Interno en el desarrollo de las auditorías</v>
      </c>
      <c r="F216" s="63"/>
      <c r="G216" s="63"/>
      <c r="H216" s="80"/>
      <c r="I216" s="80"/>
      <c r="J216" s="63"/>
      <c r="K216" s="70"/>
      <c r="L216" s="70"/>
      <c r="M216" s="70"/>
      <c r="N216" s="70"/>
      <c r="O216" s="70"/>
    </row>
    <row r="217" spans="1:15" ht="38.25" x14ac:dyDescent="0.25">
      <c r="A217" s="93"/>
      <c r="B217" s="70"/>
      <c r="C217" s="63"/>
      <c r="D217" s="63"/>
      <c r="E217" s="3"/>
      <c r="F217" s="63"/>
      <c r="G217" s="63"/>
      <c r="H217" s="80"/>
      <c r="I217" s="80"/>
      <c r="J217" s="5" t="s">
        <v>188</v>
      </c>
      <c r="K217" s="5" t="s">
        <v>559</v>
      </c>
      <c r="L217" s="5" t="s">
        <v>511</v>
      </c>
      <c r="M217" s="5" t="s">
        <v>510</v>
      </c>
      <c r="N217" s="5" t="s">
        <v>509</v>
      </c>
      <c r="O217" s="70"/>
    </row>
    <row r="218" spans="1:15" ht="63.75" x14ac:dyDescent="0.25">
      <c r="A218" s="90" t="s">
        <v>604</v>
      </c>
      <c r="B218" s="70" t="str">
        <f>+([18]PROBABILIDAD!A11)</f>
        <v>Inoportunidad en la entrega de informacion  para los  usuarios interno y externos</v>
      </c>
      <c r="C218" s="70" t="s">
        <v>578</v>
      </c>
      <c r="D218" s="70" t="s">
        <v>693</v>
      </c>
      <c r="E218" s="5" t="str">
        <f>+([18]DESCRIPCION!D10)</f>
        <v>Falta de Herramientas tecnologicas que garanticen el acceso y preservacion de los documentos</v>
      </c>
      <c r="F218" s="63" t="str">
        <f>+([18]PROBABILIDAD!T11)</f>
        <v>Casi Seguro</v>
      </c>
      <c r="G218" s="63" t="s">
        <v>19</v>
      </c>
      <c r="H218" s="86" t="s">
        <v>120</v>
      </c>
      <c r="I218" s="85" t="s">
        <v>20</v>
      </c>
      <c r="J218" s="63" t="s">
        <v>21</v>
      </c>
      <c r="K218" s="5" t="s">
        <v>577</v>
      </c>
      <c r="L218" s="3" t="s">
        <v>574</v>
      </c>
      <c r="M218" s="5" t="s">
        <v>573</v>
      </c>
      <c r="N218" s="3" t="s">
        <v>72</v>
      </c>
      <c r="O218" s="60" t="s">
        <v>576</v>
      </c>
    </row>
    <row r="219" spans="1:15" ht="89.25" x14ac:dyDescent="0.25">
      <c r="A219" s="91"/>
      <c r="B219" s="70"/>
      <c r="C219" s="70"/>
      <c r="D219" s="70"/>
      <c r="E219" s="5" t="str">
        <f>+([18]DESCRIPCION!D11)</f>
        <v>Bajo presupuesto de funcionamiento e inversión para administrar la documentación física de la administración municipal</v>
      </c>
      <c r="F219" s="63"/>
      <c r="G219" s="63"/>
      <c r="H219" s="86"/>
      <c r="I219" s="85"/>
      <c r="J219" s="63"/>
      <c r="K219" s="3"/>
      <c r="L219" s="3"/>
      <c r="M219" s="3"/>
      <c r="N219" s="3"/>
      <c r="O219" s="61"/>
    </row>
    <row r="220" spans="1:15" ht="58.35" customHeight="1" x14ac:dyDescent="0.25">
      <c r="A220" s="91"/>
      <c r="B220" s="70"/>
      <c r="C220" s="70"/>
      <c r="D220" s="70"/>
      <c r="E220" s="5" t="str">
        <f>+([18]DESCRIPCION!D12)</f>
        <v>Falta de personal suficiente y con perfil para el desarrollo de las actividades del proceso</v>
      </c>
      <c r="F220" s="63"/>
      <c r="G220" s="63"/>
      <c r="H220" s="86"/>
      <c r="I220" s="85"/>
      <c r="J220" s="63"/>
      <c r="K220" s="3"/>
      <c r="L220" s="3"/>
      <c r="M220" s="3"/>
      <c r="N220" s="3"/>
      <c r="O220" s="62"/>
    </row>
    <row r="221" spans="1:15" ht="76.5" x14ac:dyDescent="0.25">
      <c r="A221" s="91"/>
      <c r="B221" s="70" t="str">
        <f>+([18]PROBABILIDAD!A12)</f>
        <v>Manipulación,  ocultamiento, alteración o destrucción de un documento para beneficio económico o de cualquier otra índole.</v>
      </c>
      <c r="C221" s="63" t="s">
        <v>18</v>
      </c>
      <c r="D221" s="63" t="s">
        <v>694</v>
      </c>
      <c r="E221" s="5" t="str">
        <f>+([18]DESCRIPCION!D13)</f>
        <v>Baja responsabilidad de los funcionarios frente al desarrollo y cumplimiento de las actividades del  proceso.</v>
      </c>
      <c r="F221" s="63" t="str">
        <f>+([18]PROBABILIDAD!T12)</f>
        <v>Casi Seguro</v>
      </c>
      <c r="G221" s="63" t="s">
        <v>19</v>
      </c>
      <c r="H221" s="84" t="s">
        <v>120</v>
      </c>
      <c r="I221" s="80" t="s">
        <v>20</v>
      </c>
      <c r="J221" s="63" t="s">
        <v>21</v>
      </c>
      <c r="K221" s="5" t="s">
        <v>575</v>
      </c>
      <c r="L221" s="3" t="s">
        <v>574</v>
      </c>
      <c r="M221" s="5" t="s">
        <v>573</v>
      </c>
      <c r="N221" s="3" t="s">
        <v>256</v>
      </c>
      <c r="O221" s="60" t="s">
        <v>572</v>
      </c>
    </row>
    <row r="222" spans="1:15" ht="63.75" x14ac:dyDescent="0.25">
      <c r="A222" s="91"/>
      <c r="B222" s="70"/>
      <c r="C222" s="63"/>
      <c r="D222" s="63"/>
      <c r="E222" s="5" t="str">
        <f>+([18]DESCRIPCION!D14)</f>
        <v xml:space="preserve">Personal insuficiente para la realizacion de las actividades, falta de asignacion de personal con Perfil. </v>
      </c>
      <c r="F222" s="63"/>
      <c r="G222" s="63"/>
      <c r="H222" s="84"/>
      <c r="I222" s="80"/>
      <c r="J222" s="63"/>
      <c r="K222" s="3"/>
      <c r="L222" s="3"/>
      <c r="M222" s="3"/>
      <c r="N222" s="3"/>
      <c r="O222" s="61"/>
    </row>
    <row r="223" spans="1:15" ht="87.4" customHeight="1" x14ac:dyDescent="0.25">
      <c r="A223" s="91"/>
      <c r="B223" s="70"/>
      <c r="C223" s="63"/>
      <c r="D223" s="63"/>
      <c r="E223" s="5" t="str">
        <f>+([18]DESCRIPCION!D15)</f>
        <v>Falta de herramientas tecnológicas que garanticen el acceso oportuno, disponibilidad y conservación de la información</v>
      </c>
      <c r="F223" s="63"/>
      <c r="G223" s="63"/>
      <c r="H223" s="84"/>
      <c r="I223" s="80"/>
      <c r="J223" s="63"/>
      <c r="K223" s="3"/>
      <c r="L223" s="3"/>
      <c r="M223" s="3"/>
      <c r="N223" s="3"/>
      <c r="O223" s="62"/>
    </row>
    <row r="224" spans="1:15" ht="51" x14ac:dyDescent="0.25">
      <c r="A224" s="90" t="str">
        <f>[19]CONTEXTO!B7</f>
        <v>GESTION CONTRACTUAL</v>
      </c>
      <c r="B224" s="93" t="str">
        <f>+([19]PROBABILIDAD!A11)</f>
        <v>Inoportunidad en la adquisición de los bienes y servicios requeridos por la entidad</v>
      </c>
      <c r="C224" s="63" t="s">
        <v>31</v>
      </c>
      <c r="D224" s="63" t="s">
        <v>696</v>
      </c>
      <c r="E224" s="5" t="str">
        <f>+([19]DESCRIPCION!D10)</f>
        <v xml:space="preserve">Personal insuficiente para adelantar las labores de proceso contractual. </v>
      </c>
      <c r="F224" s="63" t="str">
        <f>+([19]PROBABILIDAD!T11)</f>
        <v>Probable</v>
      </c>
      <c r="G224" s="63" t="str">
        <f>'[19] IMPACTO RIESGOS GESTION'!C11</f>
        <v>3. MODERADO</v>
      </c>
      <c r="H224" s="85" t="s">
        <v>20</v>
      </c>
      <c r="I224" s="85" t="s">
        <v>20</v>
      </c>
      <c r="J224" s="63" t="s">
        <v>21</v>
      </c>
      <c r="K224" s="57" t="s">
        <v>602</v>
      </c>
      <c r="L224" s="57" t="s">
        <v>601</v>
      </c>
      <c r="M224" s="57" t="s">
        <v>586</v>
      </c>
      <c r="N224" s="57" t="s">
        <v>585</v>
      </c>
      <c r="O224" s="60" t="s">
        <v>600</v>
      </c>
    </row>
    <row r="225" spans="1:15" ht="38.25" x14ac:dyDescent="0.25">
      <c r="A225" s="91"/>
      <c r="B225" s="93"/>
      <c r="C225" s="63"/>
      <c r="D225" s="63"/>
      <c r="E225" s="5" t="str">
        <f>+([19]DESCRIPCION!D11)</f>
        <v>Constantes cambios normativos, diversidad jurídica.</v>
      </c>
      <c r="F225" s="63"/>
      <c r="G225" s="63"/>
      <c r="H225" s="85"/>
      <c r="I225" s="85"/>
      <c r="J225" s="63"/>
      <c r="K225" s="58"/>
      <c r="L225" s="58"/>
      <c r="M225" s="58"/>
      <c r="N225" s="58"/>
      <c r="O225" s="61"/>
    </row>
    <row r="226" spans="1:15" ht="63.75" x14ac:dyDescent="0.25">
      <c r="A226" s="91"/>
      <c r="B226" s="93"/>
      <c r="C226" s="63"/>
      <c r="D226" s="63"/>
      <c r="E226" s="5" t="str">
        <f>+([19]DESCRIPCION!D12)</f>
        <v>falta de conocimiento y/o experiencia de los directivos y del personal que maneja la contratacion.</v>
      </c>
      <c r="F226" s="63"/>
      <c r="G226" s="63"/>
      <c r="H226" s="85"/>
      <c r="I226" s="85"/>
      <c r="J226" s="63"/>
      <c r="K226" s="59"/>
      <c r="L226" s="59"/>
      <c r="M226" s="59"/>
      <c r="N226" s="59"/>
      <c r="O226" s="62"/>
    </row>
    <row r="227" spans="1:15" ht="63.75" x14ac:dyDescent="0.25">
      <c r="A227" s="91"/>
      <c r="B227" s="93" t="str">
        <f>+([19]PROBABILIDAD!A12)</f>
        <v xml:space="preserve">Presentación de los Estudios Previos y Análisis del Sector mal estructurados y sin soportes </v>
      </c>
      <c r="C227" s="63" t="s">
        <v>31</v>
      </c>
      <c r="D227" s="63" t="s">
        <v>698</v>
      </c>
      <c r="E227" s="5" t="str">
        <f>+([19]DESCRIPCION!D15)</f>
        <v>debilidades en la etapa de planeacion que orienten a favorecer un proponente (prepliegos pliegos y adendas)</v>
      </c>
      <c r="F227" s="63" t="str">
        <f>+([19]PROBABILIDAD!T12)</f>
        <v>Posible</v>
      </c>
      <c r="G227" s="63" t="str">
        <f>'[19] IMPACTO RIESGOS GESTION'!C12</f>
        <v>4. MAYOR</v>
      </c>
      <c r="H227" s="84" t="s">
        <v>488</v>
      </c>
      <c r="I227" s="84" t="s">
        <v>488</v>
      </c>
      <c r="J227" s="63" t="s">
        <v>21</v>
      </c>
      <c r="K227" s="57" t="s">
        <v>599</v>
      </c>
      <c r="L227" s="57" t="s">
        <v>598</v>
      </c>
      <c r="M227" s="57" t="s">
        <v>586</v>
      </c>
      <c r="N227" s="57" t="s">
        <v>590</v>
      </c>
      <c r="O227" s="60" t="s">
        <v>597</v>
      </c>
    </row>
    <row r="228" spans="1:15" ht="63.75" x14ac:dyDescent="0.25">
      <c r="A228" s="91"/>
      <c r="B228" s="93"/>
      <c r="C228" s="63"/>
      <c r="D228" s="63"/>
      <c r="E228" s="5" t="str">
        <f>+([19]DESCRIPCION!D16)</f>
        <v>Falta de articulación entre las Secretaría ejecutoras, Secretaria de Planeacion  y Contratacion</v>
      </c>
      <c r="F228" s="63"/>
      <c r="G228" s="63"/>
      <c r="H228" s="84"/>
      <c r="I228" s="84"/>
      <c r="J228" s="63"/>
      <c r="K228" s="58"/>
      <c r="L228" s="58"/>
      <c r="M228" s="58"/>
      <c r="N228" s="58"/>
      <c r="O228" s="61"/>
    </row>
    <row r="229" spans="1:15" ht="38.25" x14ac:dyDescent="0.25">
      <c r="A229" s="91"/>
      <c r="B229" s="93"/>
      <c r="C229" s="63"/>
      <c r="D229" s="63"/>
      <c r="E229" s="5" t="str">
        <f>+([19]DESCRIPCION!D17)</f>
        <v>Desconocimiento del Manual y procedimimentos</v>
      </c>
      <c r="F229" s="63"/>
      <c r="G229" s="63"/>
      <c r="H229" s="84"/>
      <c r="I229" s="84"/>
      <c r="J229" s="63"/>
      <c r="K229" s="59"/>
      <c r="L229" s="59"/>
      <c r="M229" s="59"/>
      <c r="N229" s="59"/>
      <c r="O229" s="62"/>
    </row>
    <row r="230" spans="1:15" ht="38.25" x14ac:dyDescent="0.25">
      <c r="A230" s="91"/>
      <c r="B230" s="93" t="str">
        <f>+([19]PROBABILIDAD!A13)</f>
        <v xml:space="preserve">Archivos de contratos y convenios sin la totalidad de los documentos requeridos asociados a las etapas contractuales </v>
      </c>
      <c r="C230" s="63" t="s">
        <v>31</v>
      </c>
      <c r="D230" s="63" t="s">
        <v>700</v>
      </c>
      <c r="E230" s="5" t="str">
        <f>+([19]DESCRIPCION!D18)</f>
        <v>Ausencia  de controles  y  de registros en los procedimientos</v>
      </c>
      <c r="F230" s="63" t="str">
        <f>+([19]PROBABILIDAD!T13)</f>
        <v>Posible</v>
      </c>
      <c r="G230" s="63" t="str">
        <f>'[19] IMPACTO RIESGOS GESTION'!C13</f>
        <v>2. MENOR</v>
      </c>
      <c r="H230" s="79" t="s">
        <v>50</v>
      </c>
      <c r="I230" s="79" t="s">
        <v>50</v>
      </c>
      <c r="J230" s="63" t="s">
        <v>21</v>
      </c>
      <c r="K230" s="57" t="s">
        <v>596</v>
      </c>
      <c r="L230" s="57" t="s">
        <v>595</v>
      </c>
      <c r="M230" s="57" t="s">
        <v>594</v>
      </c>
      <c r="N230" s="57" t="s">
        <v>585</v>
      </c>
      <c r="O230" s="60" t="s">
        <v>593</v>
      </c>
    </row>
    <row r="231" spans="1:15" ht="63.75" x14ac:dyDescent="0.25">
      <c r="A231" s="91"/>
      <c r="B231" s="93"/>
      <c r="C231" s="63"/>
      <c r="D231" s="63"/>
      <c r="E231" s="5" t="str">
        <f>+([19]DESCRIPCION!D19)</f>
        <v>Unidades administrativas ubicadas en diferentes sitios de la ciudad (Ibagué).</v>
      </c>
      <c r="F231" s="63"/>
      <c r="G231" s="63"/>
      <c r="H231" s="79"/>
      <c r="I231" s="79"/>
      <c r="J231" s="63"/>
      <c r="K231" s="58"/>
      <c r="L231" s="58"/>
      <c r="M231" s="58"/>
      <c r="N231" s="58"/>
      <c r="O231" s="61"/>
    </row>
    <row r="232" spans="1:15" ht="51" x14ac:dyDescent="0.25">
      <c r="A232" s="92"/>
      <c r="B232" s="93"/>
      <c r="C232" s="63"/>
      <c r="D232" s="63"/>
      <c r="E232" s="5" t="str">
        <f>+([19]DESCRIPCION!D20)</f>
        <v xml:space="preserve">Personal insuficiente y sin capacitacion para adelantar las labores de proceso contractual. </v>
      </c>
      <c r="F232" s="63"/>
      <c r="G232" s="63"/>
      <c r="H232" s="79"/>
      <c r="I232" s="79"/>
      <c r="J232" s="63"/>
      <c r="K232" s="59"/>
      <c r="L232" s="59"/>
      <c r="M232" s="59"/>
      <c r="N232" s="59"/>
      <c r="O232" s="62"/>
    </row>
    <row r="233" spans="1:15" ht="51" x14ac:dyDescent="0.25">
      <c r="A233" s="93" t="str">
        <f>[19]CONTEXTO!B8</f>
        <v>GESTIONAR LA ADQUISICIÓN DE LA TOTALIDAD DE LOS BIENES Y SERVICIOS REQUERIDOS PARA LA CONTINUA OPERACIÓN DE LOS PROCESOS DE LA ENTIDAD ACORDE A LA NORMATIVIDAD LEGAL VIGENTE.</v>
      </c>
      <c r="B233" s="93" t="str">
        <f>+([19]PROBABILIDAD!A14)</f>
        <v>Posibilidad de Ejecución de Obras sin control y en condiciones desfavorable</v>
      </c>
      <c r="C233" s="63" t="s">
        <v>319</v>
      </c>
      <c r="D233" s="63" t="s">
        <v>701</v>
      </c>
      <c r="E233" s="5" t="str">
        <f>+([19]DESCRIPCION!D21)</f>
        <v>Omisión en la aplicación de la normativa asociada a las funciones</v>
      </c>
      <c r="F233" s="63" t="str">
        <f>+([19]PROBABILIDAD!T14)</f>
        <v>Improbable</v>
      </c>
      <c r="G233" s="63" t="str">
        <f>'[19] IMPACTO RIESGOS GESTION'!C14</f>
        <v>4. MAYOR</v>
      </c>
      <c r="H233" s="80" t="s">
        <v>20</v>
      </c>
      <c r="I233" s="80" t="s">
        <v>20</v>
      </c>
      <c r="J233" s="63" t="s">
        <v>21</v>
      </c>
      <c r="K233" s="57" t="s">
        <v>592</v>
      </c>
      <c r="L233" s="57" t="s">
        <v>591</v>
      </c>
      <c r="M233" s="57" t="s">
        <v>586</v>
      </c>
      <c r="N233" s="57" t="s">
        <v>590</v>
      </c>
      <c r="O233" s="57" t="s">
        <v>589</v>
      </c>
    </row>
    <row r="234" spans="1:15" ht="25.5" x14ac:dyDescent="0.25">
      <c r="A234" s="93"/>
      <c r="B234" s="93"/>
      <c r="C234" s="63"/>
      <c r="D234" s="63"/>
      <c r="E234" s="5" t="str">
        <f>+([19]DESCRIPCION!D22)</f>
        <v xml:space="preserve">omision en la supervision </v>
      </c>
      <c r="F234" s="63"/>
      <c r="G234" s="63"/>
      <c r="H234" s="80"/>
      <c r="I234" s="80"/>
      <c r="J234" s="63"/>
      <c r="K234" s="59"/>
      <c r="L234" s="59"/>
      <c r="M234" s="59"/>
      <c r="N234" s="58"/>
      <c r="O234" s="59"/>
    </row>
    <row r="235" spans="1:15" x14ac:dyDescent="0.25">
      <c r="A235" s="93"/>
      <c r="B235" s="93" t="str">
        <f>+([19]PROBABILIDAD!A15)</f>
        <v>Posibilidad de recibir o solicitar cualquier dádiva o beneficio a nombre propio o de terceros con el fin de celebrar un contrato</v>
      </c>
      <c r="C235" s="63" t="s">
        <v>321</v>
      </c>
      <c r="D235" s="63" t="s">
        <v>702</v>
      </c>
      <c r="E235" s="5" t="str">
        <f>+([19]DESCRIPCION!D24)</f>
        <v>Trafico de influencias.</v>
      </c>
      <c r="F235" s="57" t="str">
        <f>+([19]PROBABILIDAD!T16)</f>
        <v>Posible</v>
      </c>
      <c r="G235" s="71" t="s">
        <v>136</v>
      </c>
      <c r="H235" s="81" t="s">
        <v>488</v>
      </c>
      <c r="I235" s="81" t="s">
        <v>488</v>
      </c>
      <c r="J235" s="71" t="s">
        <v>21</v>
      </c>
      <c r="K235" s="57" t="s">
        <v>588</v>
      </c>
      <c r="L235" s="57" t="s">
        <v>587</v>
      </c>
      <c r="M235" s="57" t="s">
        <v>586</v>
      </c>
      <c r="N235" s="57" t="s">
        <v>585</v>
      </c>
      <c r="O235" s="57" t="s">
        <v>584</v>
      </c>
    </row>
    <row r="236" spans="1:15" x14ac:dyDescent="0.25">
      <c r="A236" s="93"/>
      <c r="B236" s="93"/>
      <c r="C236" s="63"/>
      <c r="D236" s="63"/>
      <c r="E236" s="5" t="str">
        <f>+([19]DESCRIPCION!D25)</f>
        <v>Amiguismo</v>
      </c>
      <c r="F236" s="58"/>
      <c r="G236" s="72"/>
      <c r="H236" s="82"/>
      <c r="I236" s="82"/>
      <c r="J236" s="72"/>
      <c r="K236" s="58"/>
      <c r="L236" s="58"/>
      <c r="M236" s="58"/>
      <c r="N236" s="58"/>
      <c r="O236" s="58"/>
    </row>
    <row r="237" spans="1:15" ht="76.5" x14ac:dyDescent="0.25">
      <c r="A237" s="93"/>
      <c r="B237" s="93"/>
      <c r="C237" s="63"/>
      <c r="D237" s="63"/>
      <c r="E237" s="5" t="str">
        <f>+([19]DESCRIPCION!D26)</f>
        <v>Inobservancia de los valores establecidos en el  Código de Integridad del servidor publico en el desarrollo de las funciones</v>
      </c>
      <c r="F237" s="59"/>
      <c r="G237" s="73"/>
      <c r="H237" s="83"/>
      <c r="I237" s="83"/>
      <c r="J237" s="73"/>
      <c r="K237" s="59"/>
      <c r="L237" s="59"/>
      <c r="M237" s="59"/>
      <c r="N237" s="59"/>
      <c r="O237" s="59"/>
    </row>
    <row r="238" spans="1:15" ht="63.75" x14ac:dyDescent="0.25">
      <c r="A238" s="93"/>
      <c r="B238" s="4" t="str">
        <f>+([19]PROBABILIDAD!A16)</f>
        <v>Posibilidad de direccionar el proceso contractual y/o vinculación en favor de un tercero</v>
      </c>
      <c r="C238" s="3" t="s">
        <v>18</v>
      </c>
      <c r="D238" s="3" t="s">
        <v>704</v>
      </c>
      <c r="E238" s="5" t="str">
        <f>+([19]DESCRIPCION!D28)</f>
        <v>Prevalencia de intereses particulares sobre intereses generales.</v>
      </c>
      <c r="F238" s="3" t="str">
        <f>+([19]PROBABILIDAD!T16)</f>
        <v>Posible</v>
      </c>
      <c r="G238" s="3" t="s">
        <v>136</v>
      </c>
      <c r="H238" s="23" t="s">
        <v>488</v>
      </c>
      <c r="I238" s="23" t="s">
        <v>488</v>
      </c>
      <c r="J238" s="3" t="s">
        <v>21</v>
      </c>
      <c r="K238" s="5" t="s">
        <v>583</v>
      </c>
      <c r="L238" s="5" t="s">
        <v>582</v>
      </c>
      <c r="M238" s="5" t="s">
        <v>581</v>
      </c>
      <c r="N238" s="5" t="s">
        <v>580</v>
      </c>
      <c r="O238" s="5" t="s">
        <v>579</v>
      </c>
    </row>
    <row r="239" spans="1:15" ht="72.599999999999994" customHeight="1" x14ac:dyDescent="0.25">
      <c r="A239" s="64" t="s">
        <v>745</v>
      </c>
      <c r="B239" s="70" t="str">
        <f>+([20]PROBABILIDAD!A11)</f>
        <v xml:space="preserve">Manipulación de la información institucional para beneficio a terceros. </v>
      </c>
      <c r="C239" s="63" t="s">
        <v>18</v>
      </c>
      <c r="D239" s="63" t="s">
        <v>731</v>
      </c>
      <c r="E239" s="51" t="str">
        <f>+([20]DESCRIPCION!D10)</f>
        <v xml:space="preserve">Actores sociales interesados en afectar la imagen del representante legal. </v>
      </c>
      <c r="F239" s="63" t="str">
        <f>+([20]PROBABILIDAD!T11)</f>
        <v>Rara Vez</v>
      </c>
      <c r="G239" s="63" t="s">
        <v>19</v>
      </c>
      <c r="H239" s="68" t="s">
        <v>20</v>
      </c>
      <c r="I239" s="68" t="s">
        <v>20</v>
      </c>
      <c r="J239" s="63" t="s">
        <v>21</v>
      </c>
      <c r="K239" s="57" t="s">
        <v>738</v>
      </c>
      <c r="L239" s="57" t="s">
        <v>730</v>
      </c>
      <c r="M239" s="57" t="s">
        <v>727</v>
      </c>
      <c r="N239" s="57" t="s">
        <v>523</v>
      </c>
      <c r="O239" s="60" t="s">
        <v>739</v>
      </c>
    </row>
    <row r="240" spans="1:15" ht="81.599999999999994" customHeight="1" x14ac:dyDescent="0.25">
      <c r="A240" s="65"/>
      <c r="B240" s="70"/>
      <c r="C240" s="63"/>
      <c r="D240" s="63"/>
      <c r="E240" s="51" t="str">
        <f>+([20]DESCRIPCION!D11)</f>
        <v>Falta de ética profesional y compromiso con la entidad.</v>
      </c>
      <c r="F240" s="63"/>
      <c r="G240" s="63"/>
      <c r="H240" s="68"/>
      <c r="I240" s="68"/>
      <c r="J240" s="63"/>
      <c r="K240" s="58"/>
      <c r="L240" s="58"/>
      <c r="M240" s="58"/>
      <c r="N240" s="58"/>
      <c r="O240" s="61"/>
    </row>
    <row r="241" spans="1:15" ht="69.599999999999994" customHeight="1" x14ac:dyDescent="0.25">
      <c r="A241" s="65"/>
      <c r="B241" s="70"/>
      <c r="C241" s="63"/>
      <c r="D241" s="63"/>
      <c r="E241" s="51" t="str">
        <f>+([20]DESCRIPCION!D12)</f>
        <v>Intereses personales y particulares</v>
      </c>
      <c r="F241" s="63"/>
      <c r="G241" s="63"/>
      <c r="H241" s="68"/>
      <c r="I241" s="68"/>
      <c r="J241" s="63"/>
      <c r="K241" s="59"/>
      <c r="L241" s="59"/>
      <c r="M241" s="59"/>
      <c r="N241" s="59"/>
      <c r="O241" s="62"/>
    </row>
    <row r="242" spans="1:15" ht="55.9" customHeight="1" x14ac:dyDescent="0.25">
      <c r="A242" s="65"/>
      <c r="B242" s="70" t="str">
        <f>+([20]PROBABILIDAD!A12)</f>
        <v xml:space="preserve">Filtración de la información institucional a cambio de prebendas. </v>
      </c>
      <c r="C242" s="63" t="s">
        <v>18</v>
      </c>
      <c r="D242" s="49" t="s">
        <v>732</v>
      </c>
      <c r="E242" s="51" t="str">
        <f>+([20]DESCRIPCION!D13)</f>
        <v xml:space="preserve">Falta de ética profesional y amiguismo. </v>
      </c>
      <c r="F242" s="63" t="str">
        <f>+([20]PROBABILIDAD!T12)</f>
        <v>Posible</v>
      </c>
      <c r="G242" s="63" t="s">
        <v>19</v>
      </c>
      <c r="H242" s="67" t="s">
        <v>20</v>
      </c>
      <c r="I242" s="67" t="s">
        <v>20</v>
      </c>
      <c r="J242" s="63" t="s">
        <v>21</v>
      </c>
      <c r="K242" s="57" t="s">
        <v>740</v>
      </c>
      <c r="L242" s="57" t="s">
        <v>729</v>
      </c>
      <c r="M242" s="57" t="s">
        <v>722</v>
      </c>
      <c r="N242" s="57" t="s">
        <v>523</v>
      </c>
      <c r="O242" s="60" t="s">
        <v>741</v>
      </c>
    </row>
    <row r="243" spans="1:15" ht="75.599999999999994" customHeight="1" x14ac:dyDescent="0.25">
      <c r="A243" s="65"/>
      <c r="B243" s="70"/>
      <c r="C243" s="63"/>
      <c r="D243" s="63" t="s">
        <v>733</v>
      </c>
      <c r="E243" s="51" t="str">
        <f>+([20]DESCRIPCION!D14)</f>
        <v xml:space="preserve">Actores sociales interesados en afectar la imagen del representante legal. </v>
      </c>
      <c r="F243" s="63"/>
      <c r="G243" s="63"/>
      <c r="H243" s="67"/>
      <c r="I243" s="67"/>
      <c r="J243" s="63"/>
      <c r="K243" s="58"/>
      <c r="L243" s="58"/>
      <c r="M243" s="58"/>
      <c r="N243" s="58"/>
      <c r="O243" s="61"/>
    </row>
    <row r="244" spans="1:15" ht="70.900000000000006" customHeight="1" x14ac:dyDescent="0.25">
      <c r="A244" s="65"/>
      <c r="B244" s="70"/>
      <c r="C244" s="63"/>
      <c r="D244" s="63"/>
      <c r="E244" s="51" t="str">
        <f>+([20]DESCRIPCION!D15)</f>
        <v xml:space="preserve">Actores sociales interesados en afectar la imagen de la entidad. </v>
      </c>
      <c r="F244" s="63"/>
      <c r="G244" s="63"/>
      <c r="H244" s="67"/>
      <c r="I244" s="67"/>
      <c r="J244" s="63"/>
      <c r="K244" s="58"/>
      <c r="L244" s="58"/>
      <c r="M244" s="58"/>
      <c r="N244" s="58"/>
      <c r="O244" s="61"/>
    </row>
    <row r="245" spans="1:15" ht="38.25" x14ac:dyDescent="0.25">
      <c r="A245" s="65"/>
      <c r="B245" s="70"/>
      <c r="C245" s="63"/>
      <c r="D245" s="63"/>
      <c r="E245" s="51" t="str">
        <f>+([20]DESCRIPCION!D16)</f>
        <v xml:space="preserve">Presión de los medios de comunicación externos. </v>
      </c>
      <c r="F245" s="63"/>
      <c r="G245" s="63"/>
      <c r="H245" s="67"/>
      <c r="I245" s="67"/>
      <c r="J245" s="63"/>
      <c r="K245" s="59"/>
      <c r="L245" s="59"/>
      <c r="M245" s="59"/>
      <c r="N245" s="59"/>
      <c r="O245" s="62"/>
    </row>
    <row r="246" spans="1:15" ht="81" customHeight="1" x14ac:dyDescent="0.25">
      <c r="A246" s="65"/>
      <c r="B246" s="70" t="str">
        <f>+([20]PROBABILIDAD!A13)</f>
        <v>Eventos institucionales simultáneos.</v>
      </c>
      <c r="C246" s="63" t="s">
        <v>724</v>
      </c>
      <c r="D246" s="49" t="s">
        <v>734</v>
      </c>
      <c r="E246" s="50" t="str">
        <f>+([20]DESCRIPCION!D17)</f>
        <v xml:space="preserve">Baja articulación con las Secretarías en cuanto al cronograma de actividades. </v>
      </c>
      <c r="F246" s="63" t="str">
        <f>+([20]PROBABILIDAD!T13)</f>
        <v>Improbable</v>
      </c>
      <c r="G246" s="63" t="str">
        <f>+('[20] IMPACTO RIESGOS CORRUPCION'!F11)</f>
        <v>MAYOR</v>
      </c>
      <c r="H246" s="67" t="s">
        <v>20</v>
      </c>
      <c r="I246" s="67" t="s">
        <v>20</v>
      </c>
      <c r="J246" s="63" t="s">
        <v>21</v>
      </c>
      <c r="K246" s="57" t="s">
        <v>742</v>
      </c>
      <c r="L246" s="51" t="s">
        <v>728</v>
      </c>
      <c r="M246" s="57" t="s">
        <v>727</v>
      </c>
      <c r="N246" s="57" t="s">
        <v>523</v>
      </c>
      <c r="O246" s="60" t="s">
        <v>743</v>
      </c>
    </row>
    <row r="247" spans="1:15" ht="118.15" customHeight="1" x14ac:dyDescent="0.25">
      <c r="A247" s="65"/>
      <c r="B247" s="70"/>
      <c r="C247" s="63"/>
      <c r="D247" s="63" t="s">
        <v>735</v>
      </c>
      <c r="E247" s="50" t="str">
        <f>+([20]DESCRIPCION!D18)</f>
        <v xml:space="preserve">Falta de herramientas tecnológicas para la transmisión de eventos en vivo en TveoIbagué. </v>
      </c>
      <c r="F247" s="63"/>
      <c r="G247" s="63"/>
      <c r="H247" s="67"/>
      <c r="I247" s="67"/>
      <c r="J247" s="63"/>
      <c r="K247" s="58"/>
      <c r="L247" s="51" t="s">
        <v>726</v>
      </c>
      <c r="M247" s="58"/>
      <c r="N247" s="58"/>
      <c r="O247" s="61"/>
    </row>
    <row r="248" spans="1:15" ht="104.45" customHeight="1" x14ac:dyDescent="0.25">
      <c r="A248" s="65"/>
      <c r="B248" s="70"/>
      <c r="C248" s="63"/>
      <c r="D248" s="63"/>
      <c r="E248" s="50" t="str">
        <f>+([20]DESCRIPCION!D19)</f>
        <v>Falta de suministro de información por parte de los Secretarios de despacho.</v>
      </c>
      <c r="F248" s="63"/>
      <c r="G248" s="63"/>
      <c r="H248" s="67"/>
      <c r="I248" s="67"/>
      <c r="J248" s="63"/>
      <c r="K248" s="59"/>
      <c r="L248" s="51" t="s">
        <v>725</v>
      </c>
      <c r="M248" s="59"/>
      <c r="N248" s="59"/>
      <c r="O248" s="62"/>
    </row>
    <row r="249" spans="1:15" ht="68.45" customHeight="1" x14ac:dyDescent="0.25">
      <c r="A249" s="65"/>
      <c r="B249" s="70" t="str">
        <f>+([20]PROBABILIDAD!A14)</f>
        <v xml:space="preserve">Divulgación de información con errores. </v>
      </c>
      <c r="C249" s="63" t="s">
        <v>724</v>
      </c>
      <c r="D249" s="63"/>
      <c r="E249" s="50" t="str">
        <f>+([20]DESCRIPCION!D20)</f>
        <v xml:space="preserve">Falta de revisión y aprobación de la información. </v>
      </c>
      <c r="F249" s="63" t="str">
        <f>+([20]PROBABILIDAD!T14)</f>
        <v>Posible</v>
      </c>
      <c r="G249" s="63" t="str">
        <f>+('[20] IMPACTO RIESGOS CORRUPCION'!F34)</f>
        <v>MAYOR</v>
      </c>
      <c r="H249" s="69" t="s">
        <v>488</v>
      </c>
      <c r="I249" s="69" t="s">
        <v>488</v>
      </c>
      <c r="J249" s="63" t="s">
        <v>21</v>
      </c>
      <c r="K249" s="57" t="s">
        <v>744</v>
      </c>
      <c r="L249" s="52" t="s">
        <v>723</v>
      </c>
      <c r="M249" s="57" t="s">
        <v>722</v>
      </c>
      <c r="N249" s="57" t="s">
        <v>523</v>
      </c>
      <c r="O249" s="60" t="s">
        <v>743</v>
      </c>
    </row>
    <row r="250" spans="1:15" ht="69.599999999999994" customHeight="1" x14ac:dyDescent="0.25">
      <c r="A250" s="65"/>
      <c r="B250" s="70"/>
      <c r="C250" s="63"/>
      <c r="D250" s="49" t="s">
        <v>736</v>
      </c>
      <c r="E250" s="50" t="s">
        <v>721</v>
      </c>
      <c r="F250" s="63"/>
      <c r="G250" s="63"/>
      <c r="H250" s="69"/>
      <c r="I250" s="69"/>
      <c r="J250" s="63"/>
      <c r="K250" s="58"/>
      <c r="L250" s="51" t="s">
        <v>720</v>
      </c>
      <c r="M250" s="58"/>
      <c r="N250" s="58"/>
      <c r="O250" s="61"/>
    </row>
    <row r="251" spans="1:15" ht="89.25" x14ac:dyDescent="0.25">
      <c r="A251" s="66"/>
      <c r="B251" s="70"/>
      <c r="C251" s="63"/>
      <c r="D251" s="49" t="s">
        <v>737</v>
      </c>
      <c r="E251" s="50" t="str">
        <f>+([20]DESCRIPCION!D21)</f>
        <v>Falta de suministro de información por parte de los Secretarios y directivos</v>
      </c>
      <c r="F251" s="63"/>
      <c r="G251" s="63"/>
      <c r="H251" s="69"/>
      <c r="I251" s="69"/>
      <c r="J251" s="63"/>
      <c r="K251" s="59"/>
      <c r="L251" s="53" t="s">
        <v>719</v>
      </c>
      <c r="M251" s="59"/>
      <c r="N251" s="59"/>
      <c r="O251" s="62"/>
    </row>
    <row r="252" spans="1:15" ht="200.25" customHeight="1" x14ac:dyDescent="0.2">
      <c r="A252" s="127" t="s">
        <v>774</v>
      </c>
      <c r="B252" s="128" t="s">
        <v>765</v>
      </c>
      <c r="C252" s="128" t="s">
        <v>31</v>
      </c>
      <c r="D252" s="55" t="s">
        <v>775</v>
      </c>
      <c r="E252" s="51" t="s">
        <v>766</v>
      </c>
      <c r="F252" s="123" t="s">
        <v>64</v>
      </c>
      <c r="G252" s="123" t="s">
        <v>391</v>
      </c>
      <c r="H252" s="56" t="s">
        <v>750</v>
      </c>
      <c r="I252" s="56" t="s">
        <v>750</v>
      </c>
      <c r="J252" s="123" t="s">
        <v>21</v>
      </c>
      <c r="K252" s="124" t="s">
        <v>751</v>
      </c>
      <c r="L252" s="124" t="s">
        <v>752</v>
      </c>
      <c r="M252" s="124" t="s">
        <v>753</v>
      </c>
      <c r="N252" s="124" t="s">
        <v>349</v>
      </c>
      <c r="O252" s="125" t="s">
        <v>754</v>
      </c>
    </row>
    <row r="253" spans="1:15" ht="170.25" customHeight="1" x14ac:dyDescent="0.2">
      <c r="A253" s="127"/>
      <c r="B253" s="129" t="s">
        <v>767</v>
      </c>
      <c r="C253" s="129" t="s">
        <v>31</v>
      </c>
      <c r="D253" s="55" t="s">
        <v>776</v>
      </c>
      <c r="E253" s="51" t="s">
        <v>768</v>
      </c>
      <c r="F253" s="114" t="s">
        <v>64</v>
      </c>
      <c r="G253" s="114" t="s">
        <v>196</v>
      </c>
      <c r="H253" s="88" t="s">
        <v>750</v>
      </c>
      <c r="I253" s="88" t="s">
        <v>750</v>
      </c>
      <c r="J253" s="114" t="s">
        <v>21</v>
      </c>
      <c r="K253" s="124" t="s">
        <v>755</v>
      </c>
      <c r="L253" s="124" t="s">
        <v>756</v>
      </c>
      <c r="M253" s="124" t="s">
        <v>753</v>
      </c>
      <c r="N253" s="124" t="s">
        <v>349</v>
      </c>
      <c r="O253" s="125" t="s">
        <v>754</v>
      </c>
    </row>
    <row r="254" spans="1:15" ht="251.25" customHeight="1" x14ac:dyDescent="0.2">
      <c r="A254" s="127"/>
      <c r="B254" s="129"/>
      <c r="C254" s="129"/>
      <c r="D254" s="55" t="s">
        <v>777</v>
      </c>
      <c r="E254" s="54" t="s">
        <v>769</v>
      </c>
      <c r="F254" s="114"/>
      <c r="G254" s="114"/>
      <c r="H254" s="88"/>
      <c r="I254" s="88"/>
      <c r="J254" s="114"/>
      <c r="K254" s="124" t="s">
        <v>757</v>
      </c>
      <c r="L254" s="124" t="s">
        <v>758</v>
      </c>
      <c r="M254" s="124" t="s">
        <v>753</v>
      </c>
      <c r="N254" s="124" t="s">
        <v>349</v>
      </c>
      <c r="O254" s="125" t="s">
        <v>754</v>
      </c>
    </row>
    <row r="255" spans="1:15" ht="216.75" customHeight="1" x14ac:dyDescent="0.2">
      <c r="A255" s="127"/>
      <c r="B255" s="129"/>
      <c r="C255" s="129"/>
      <c r="D255" s="55" t="s">
        <v>778</v>
      </c>
      <c r="E255" s="128" t="s">
        <v>770</v>
      </c>
      <c r="F255" s="114"/>
      <c r="G255" s="114"/>
      <c r="H255" s="88"/>
      <c r="I255" s="88"/>
      <c r="J255" s="114"/>
      <c r="K255" s="124" t="s">
        <v>759</v>
      </c>
      <c r="L255" s="124" t="s">
        <v>760</v>
      </c>
      <c r="M255" s="124" t="s">
        <v>753</v>
      </c>
      <c r="N255" s="124" t="s">
        <v>349</v>
      </c>
      <c r="O255" s="125" t="s">
        <v>754</v>
      </c>
    </row>
    <row r="256" spans="1:15" ht="249.75" customHeight="1" x14ac:dyDescent="0.2">
      <c r="A256" s="127"/>
      <c r="B256" s="129" t="s">
        <v>771</v>
      </c>
      <c r="C256" s="129" t="s">
        <v>18</v>
      </c>
      <c r="D256" s="55" t="s">
        <v>779</v>
      </c>
      <c r="E256" s="128" t="s">
        <v>772</v>
      </c>
      <c r="F256" s="114" t="s">
        <v>146</v>
      </c>
      <c r="G256" s="114" t="s">
        <v>391</v>
      </c>
      <c r="H256" s="79" t="s">
        <v>391</v>
      </c>
      <c r="I256" s="79" t="s">
        <v>391</v>
      </c>
      <c r="J256" s="114" t="s">
        <v>21</v>
      </c>
      <c r="K256" s="124" t="s">
        <v>761</v>
      </c>
      <c r="L256" s="124" t="s">
        <v>760</v>
      </c>
      <c r="M256" s="124" t="s">
        <v>753</v>
      </c>
      <c r="N256" s="124" t="s">
        <v>349</v>
      </c>
      <c r="O256" s="125" t="s">
        <v>762</v>
      </c>
    </row>
    <row r="257" spans="1:15" ht="183" customHeight="1" x14ac:dyDescent="0.25">
      <c r="A257" s="127"/>
      <c r="B257" s="129"/>
      <c r="C257" s="129"/>
      <c r="D257" s="55" t="s">
        <v>780</v>
      </c>
      <c r="E257" s="128" t="s">
        <v>773</v>
      </c>
      <c r="F257" s="114"/>
      <c r="G257" s="114"/>
      <c r="H257" s="79"/>
      <c r="I257" s="79"/>
      <c r="J257" s="114"/>
      <c r="K257" s="130" t="s">
        <v>763</v>
      </c>
      <c r="L257" s="130" t="s">
        <v>760</v>
      </c>
      <c r="M257" s="130" t="s">
        <v>764</v>
      </c>
      <c r="N257" s="130" t="s">
        <v>349</v>
      </c>
      <c r="O257" s="131" t="s">
        <v>762</v>
      </c>
    </row>
    <row r="258" spans="1:15" ht="15.75" thickBot="1" x14ac:dyDescent="0.3">
      <c r="A258" s="132"/>
      <c r="B258" s="133"/>
      <c r="C258" s="133"/>
      <c r="D258" s="133"/>
      <c r="E258" s="134"/>
      <c r="F258" s="135"/>
      <c r="G258" s="135"/>
      <c r="H258" s="136"/>
      <c r="I258" s="136"/>
      <c r="J258" s="135"/>
      <c r="K258" s="137"/>
      <c r="L258" s="137"/>
      <c r="M258" s="137"/>
      <c r="N258" s="137"/>
      <c r="O258" s="138"/>
    </row>
    <row r="259" spans="1:15" x14ac:dyDescent="0.25">
      <c r="A259" s="126"/>
    </row>
    <row r="260" spans="1:15" x14ac:dyDescent="0.25">
      <c r="A260" s="126"/>
    </row>
    <row r="261" spans="1:15" x14ac:dyDescent="0.25">
      <c r="A261" s="126"/>
    </row>
    <row r="262" spans="1:15" x14ac:dyDescent="0.25">
      <c r="A262" s="126"/>
    </row>
    <row r="263" spans="1:15" x14ac:dyDescent="0.25">
      <c r="A263" s="126"/>
    </row>
    <row r="264" spans="1:15" x14ac:dyDescent="0.25">
      <c r="A264" s="126"/>
    </row>
    <row r="265" spans="1:15" x14ac:dyDescent="0.25">
      <c r="A265" s="126"/>
    </row>
    <row r="266" spans="1:15" x14ac:dyDescent="0.25">
      <c r="A266" s="126"/>
    </row>
    <row r="267" spans="1:15" x14ac:dyDescent="0.25">
      <c r="A267" s="126"/>
    </row>
    <row r="268" spans="1:15" x14ac:dyDescent="0.25">
      <c r="A268" s="126"/>
    </row>
    <row r="269" spans="1:15" x14ac:dyDescent="0.25">
      <c r="A269" s="126"/>
    </row>
    <row r="270" spans="1:15" x14ac:dyDescent="0.25">
      <c r="A270" s="126"/>
    </row>
  </sheetData>
  <mergeCells count="804">
    <mergeCell ref="J253:J255"/>
    <mergeCell ref="J256:J258"/>
    <mergeCell ref="O257:O258"/>
    <mergeCell ref="A252:A257"/>
    <mergeCell ref="N257:N258"/>
    <mergeCell ref="C256:C257"/>
    <mergeCell ref="B256:B257"/>
    <mergeCell ref="I253:I255"/>
    <mergeCell ref="I256:I258"/>
    <mergeCell ref="K257:K258"/>
    <mergeCell ref="L257:L258"/>
    <mergeCell ref="M257:M258"/>
    <mergeCell ref="B253:B255"/>
    <mergeCell ref="C253:C255"/>
    <mergeCell ref="F253:F255"/>
    <mergeCell ref="G253:G255"/>
    <mergeCell ref="H253:H255"/>
    <mergeCell ref="F256:F258"/>
    <mergeCell ref="G256:G258"/>
    <mergeCell ref="H256:H258"/>
    <mergeCell ref="L19:L20"/>
    <mergeCell ref="M19:M20"/>
    <mergeCell ref="N19:N20"/>
    <mergeCell ref="O19:O20"/>
    <mergeCell ref="B21:B22"/>
    <mergeCell ref="C21:C22"/>
    <mergeCell ref="F21:F22"/>
    <mergeCell ref="G21:G22"/>
    <mergeCell ref="I21:I22"/>
    <mergeCell ref="J21:J22"/>
    <mergeCell ref="A18:A22"/>
    <mergeCell ref="B18:B20"/>
    <mergeCell ref="C18:C20"/>
    <mergeCell ref="F18:F20"/>
    <mergeCell ref="G18:G20"/>
    <mergeCell ref="I18:I20"/>
    <mergeCell ref="J18:J20"/>
    <mergeCell ref="E19:E20"/>
    <mergeCell ref="K19:K20"/>
    <mergeCell ref="B16:B17"/>
    <mergeCell ref="C16:C17"/>
    <mergeCell ref="F16:F17"/>
    <mergeCell ref="G16:G17"/>
    <mergeCell ref="I16:I17"/>
    <mergeCell ref="J16:J17"/>
    <mergeCell ref="N14:N15"/>
    <mergeCell ref="O14:O15"/>
    <mergeCell ref="E14:E15"/>
    <mergeCell ref="B7:O7"/>
    <mergeCell ref="A8:G8"/>
    <mergeCell ref="A10:A17"/>
    <mergeCell ref="B10:B12"/>
    <mergeCell ref="C10:C12"/>
    <mergeCell ref="F10:F12"/>
    <mergeCell ref="G10:G12"/>
    <mergeCell ref="I10:I12"/>
    <mergeCell ref="J10:J12"/>
    <mergeCell ref="E11:E12"/>
    <mergeCell ref="K11:K12"/>
    <mergeCell ref="L11:L12"/>
    <mergeCell ref="M11:M12"/>
    <mergeCell ref="N11:N12"/>
    <mergeCell ref="O11:O12"/>
    <mergeCell ref="B13:B15"/>
    <mergeCell ref="C13:C15"/>
    <mergeCell ref="F13:F15"/>
    <mergeCell ref="G13:G15"/>
    <mergeCell ref="I13:I15"/>
    <mergeCell ref="J13:J15"/>
    <mergeCell ref="K14:K15"/>
    <mergeCell ref="L14:L15"/>
    <mergeCell ref="M14:M15"/>
    <mergeCell ref="A1:A4"/>
    <mergeCell ref="B1:K2"/>
    <mergeCell ref="L1:N1"/>
    <mergeCell ref="O1:O4"/>
    <mergeCell ref="L2:N2"/>
    <mergeCell ref="B3:K4"/>
    <mergeCell ref="L3:N3"/>
    <mergeCell ref="L4:N4"/>
    <mergeCell ref="B6:O6"/>
    <mergeCell ref="A23:A32"/>
    <mergeCell ref="F23:F25"/>
    <mergeCell ref="G23:G25"/>
    <mergeCell ref="G29:G32"/>
    <mergeCell ref="I29:I32"/>
    <mergeCell ref="J29:J32"/>
    <mergeCell ref="B29:B32"/>
    <mergeCell ref="C29:C32"/>
    <mergeCell ref="F29:F32"/>
    <mergeCell ref="I23:I25"/>
    <mergeCell ref="B26:B28"/>
    <mergeCell ref="C26:C28"/>
    <mergeCell ref="F26:F28"/>
    <mergeCell ref="G26:G28"/>
    <mergeCell ref="I26:I28"/>
    <mergeCell ref="J23:J25"/>
    <mergeCell ref="J26:J28"/>
    <mergeCell ref="B23:B25"/>
    <mergeCell ref="C23:C25"/>
    <mergeCell ref="A33:A43"/>
    <mergeCell ref="B41:B43"/>
    <mergeCell ref="C41:C43"/>
    <mergeCell ref="E42:E43"/>
    <mergeCell ref="F41:F43"/>
    <mergeCell ref="C37:C40"/>
    <mergeCell ref="E39:E40"/>
    <mergeCell ref="F37:F40"/>
    <mergeCell ref="G41:G43"/>
    <mergeCell ref="C33:C36"/>
    <mergeCell ref="B33:B36"/>
    <mergeCell ref="F33:F36"/>
    <mergeCell ref="G33:G36"/>
    <mergeCell ref="E35:E36"/>
    <mergeCell ref="B37:B40"/>
    <mergeCell ref="G37:G40"/>
    <mergeCell ref="D37:D40"/>
    <mergeCell ref="D41:D43"/>
    <mergeCell ref="I37:I40"/>
    <mergeCell ref="E33:E34"/>
    <mergeCell ref="K33:K35"/>
    <mergeCell ref="L33:L35"/>
    <mergeCell ref="M33:M35"/>
    <mergeCell ref="N33:N35"/>
    <mergeCell ref="O33:O35"/>
    <mergeCell ref="J41:J42"/>
    <mergeCell ref="J33:J35"/>
    <mergeCell ref="J37:J39"/>
    <mergeCell ref="I41:I43"/>
    <mergeCell ref="I33:I36"/>
    <mergeCell ref="H37:H40"/>
    <mergeCell ref="H41:H43"/>
    <mergeCell ref="A44:A58"/>
    <mergeCell ref="G48:G52"/>
    <mergeCell ref="I48:I52"/>
    <mergeCell ref="J48:J52"/>
    <mergeCell ref="E49:E50"/>
    <mergeCell ref="B53:B58"/>
    <mergeCell ref="E55:E56"/>
    <mergeCell ref="C53:C58"/>
    <mergeCell ref="E53:E54"/>
    <mergeCell ref="C48:C52"/>
    <mergeCell ref="B48:B52"/>
    <mergeCell ref="J44:J47"/>
    <mergeCell ref="B44:B47"/>
    <mergeCell ref="C44:C47"/>
    <mergeCell ref="F44:F47"/>
    <mergeCell ref="G44:G47"/>
    <mergeCell ref="I44:I47"/>
    <mergeCell ref="F48:F52"/>
    <mergeCell ref="H44:H47"/>
    <mergeCell ref="H48:H52"/>
    <mergeCell ref="B62:B63"/>
    <mergeCell ref="C62:C63"/>
    <mergeCell ref="F62:F63"/>
    <mergeCell ref="G62:G63"/>
    <mergeCell ref="J53:J58"/>
    <mergeCell ref="J62:J63"/>
    <mergeCell ref="B59:B61"/>
    <mergeCell ref="F53:F58"/>
    <mergeCell ref="G53:G58"/>
    <mergeCell ref="I53:I58"/>
    <mergeCell ref="I62:I63"/>
    <mergeCell ref="I59:I61"/>
    <mergeCell ref="J59:J61"/>
    <mergeCell ref="H53:H58"/>
    <mergeCell ref="H59:H61"/>
    <mergeCell ref="K62:K63"/>
    <mergeCell ref="L62:L63"/>
    <mergeCell ref="M62:M63"/>
    <mergeCell ref="N62:N63"/>
    <mergeCell ref="O62:O63"/>
    <mergeCell ref="C59:C61"/>
    <mergeCell ref="F59:F61"/>
    <mergeCell ref="G59:G61"/>
    <mergeCell ref="O120:O123"/>
    <mergeCell ref="K59:K61"/>
    <mergeCell ref="L59:L61"/>
    <mergeCell ref="M59:M61"/>
    <mergeCell ref="N59:N61"/>
    <mergeCell ref="O59:O61"/>
    <mergeCell ref="K64:K66"/>
    <mergeCell ref="L64:L66"/>
    <mergeCell ref="M64:M66"/>
    <mergeCell ref="N64:N66"/>
    <mergeCell ref="O64:O66"/>
    <mergeCell ref="E70:E73"/>
    <mergeCell ref="K70:K73"/>
    <mergeCell ref="L70:L73"/>
    <mergeCell ref="M70:M73"/>
    <mergeCell ref="N70:N73"/>
    <mergeCell ref="B139:B143"/>
    <mergeCell ref="C108:C110"/>
    <mergeCell ref="F108:F110"/>
    <mergeCell ref="J108:J110"/>
    <mergeCell ref="B95:B97"/>
    <mergeCell ref="C95:C97"/>
    <mergeCell ref="J92:J93"/>
    <mergeCell ref="F92:F94"/>
    <mergeCell ref="G92:G94"/>
    <mergeCell ref="I92:I94"/>
    <mergeCell ref="F95:F97"/>
    <mergeCell ref="G95:G97"/>
    <mergeCell ref="J95:J96"/>
    <mergeCell ref="B111:B116"/>
    <mergeCell ref="D111:D116"/>
    <mergeCell ref="O160:O163"/>
    <mergeCell ref="C156:C158"/>
    <mergeCell ref="G168:G170"/>
    <mergeCell ref="I168:I170"/>
    <mergeCell ref="E168:E170"/>
    <mergeCell ref="J168:J170"/>
    <mergeCell ref="B168:B170"/>
    <mergeCell ref="C168:C170"/>
    <mergeCell ref="F168:F170"/>
    <mergeCell ref="H166:H167"/>
    <mergeCell ref="H160:H163"/>
    <mergeCell ref="H164:H165"/>
    <mergeCell ref="A59:A66"/>
    <mergeCell ref="G64:G66"/>
    <mergeCell ref="I64:I66"/>
    <mergeCell ref="J64:J66"/>
    <mergeCell ref="B64:B66"/>
    <mergeCell ref="C64:C66"/>
    <mergeCell ref="F64:F66"/>
    <mergeCell ref="B194:B198"/>
    <mergeCell ref="G181:G183"/>
    <mergeCell ref="J181:J182"/>
    <mergeCell ref="C181:C183"/>
    <mergeCell ref="F181:F183"/>
    <mergeCell ref="C194:C198"/>
    <mergeCell ref="F194:F198"/>
    <mergeCell ref="I181:I183"/>
    <mergeCell ref="B181:B183"/>
    <mergeCell ref="I178:I180"/>
    <mergeCell ref="F178:F180"/>
    <mergeCell ref="G178:G180"/>
    <mergeCell ref="J178:J180"/>
    <mergeCell ref="G171:G172"/>
    <mergeCell ref="I171:I172"/>
    <mergeCell ref="J171:J172"/>
    <mergeCell ref="B178:B180"/>
    <mergeCell ref="O70:O73"/>
    <mergeCell ref="A67:A74"/>
    <mergeCell ref="J70:J73"/>
    <mergeCell ref="B67:B69"/>
    <mergeCell ref="C67:C69"/>
    <mergeCell ref="F67:F69"/>
    <mergeCell ref="G67:G69"/>
    <mergeCell ref="B70:B73"/>
    <mergeCell ref="C70:C73"/>
    <mergeCell ref="F70:F73"/>
    <mergeCell ref="G70:G73"/>
    <mergeCell ref="O80:O81"/>
    <mergeCell ref="M80:M81"/>
    <mergeCell ref="N80:N81"/>
    <mergeCell ref="K80:K81"/>
    <mergeCell ref="I83:I91"/>
    <mergeCell ref="I79:I82"/>
    <mergeCell ref="J83:J90"/>
    <mergeCell ref="J79:J81"/>
    <mergeCell ref="O67:O68"/>
    <mergeCell ref="I70:I73"/>
    <mergeCell ref="I67:I69"/>
    <mergeCell ref="J67:J69"/>
    <mergeCell ref="O83:O84"/>
    <mergeCell ref="K85:K89"/>
    <mergeCell ref="L85:L89"/>
    <mergeCell ref="M85:M89"/>
    <mergeCell ref="N85:N89"/>
    <mergeCell ref="O85:O89"/>
    <mergeCell ref="K83:K84"/>
    <mergeCell ref="L83:L84"/>
    <mergeCell ref="M83:M84"/>
    <mergeCell ref="N83:N84"/>
    <mergeCell ref="L80:L81"/>
    <mergeCell ref="J75:J77"/>
    <mergeCell ref="I75:I78"/>
    <mergeCell ref="B98:B99"/>
    <mergeCell ref="C98:C99"/>
    <mergeCell ref="F98:F99"/>
    <mergeCell ref="G98:G99"/>
    <mergeCell ref="I95:I97"/>
    <mergeCell ref="B83:B91"/>
    <mergeCell ref="C92:C94"/>
    <mergeCell ref="B75:B78"/>
    <mergeCell ref="C75:C78"/>
    <mergeCell ref="C83:C91"/>
    <mergeCell ref="B92:B94"/>
    <mergeCell ref="C79:C82"/>
    <mergeCell ref="B79:B82"/>
    <mergeCell ref="I98:I99"/>
    <mergeCell ref="E80:E81"/>
    <mergeCell ref="G79:G82"/>
    <mergeCell ref="F83:F91"/>
    <mergeCell ref="G83:G91"/>
    <mergeCell ref="F79:F82"/>
    <mergeCell ref="E83:E84"/>
    <mergeCell ref="E85:E89"/>
    <mergeCell ref="A100:A101"/>
    <mergeCell ref="E102:E103"/>
    <mergeCell ref="F100:F103"/>
    <mergeCell ref="G100:G103"/>
    <mergeCell ref="G108:G110"/>
    <mergeCell ref="B100:B103"/>
    <mergeCell ref="C100:C103"/>
    <mergeCell ref="E104:E105"/>
    <mergeCell ref="B108:B110"/>
    <mergeCell ref="B104:B107"/>
    <mergeCell ref="C104:C107"/>
    <mergeCell ref="F104:F107"/>
    <mergeCell ref="G104:G107"/>
    <mergeCell ref="A75:A99"/>
    <mergeCell ref="G75:G78"/>
    <mergeCell ref="F75:F78"/>
    <mergeCell ref="A111:A112"/>
    <mergeCell ref="A113:A116"/>
    <mergeCell ref="O111:O116"/>
    <mergeCell ref="I111:I116"/>
    <mergeCell ref="J111:J114"/>
    <mergeCell ref="F111:F116"/>
    <mergeCell ref="C111:C116"/>
    <mergeCell ref="O102:O103"/>
    <mergeCell ref="K104:K105"/>
    <mergeCell ref="L104:L105"/>
    <mergeCell ref="M104:M105"/>
    <mergeCell ref="N104:N105"/>
    <mergeCell ref="O104:O105"/>
    <mergeCell ref="M102:M103"/>
    <mergeCell ref="K102:K103"/>
    <mergeCell ref="L102:L103"/>
    <mergeCell ref="N102:N103"/>
    <mergeCell ref="A102:A110"/>
    <mergeCell ref="I100:I103"/>
    <mergeCell ref="I104:I107"/>
    <mergeCell ref="G111:G116"/>
    <mergeCell ref="M120:M123"/>
    <mergeCell ref="N120:N123"/>
    <mergeCell ref="B124:B125"/>
    <mergeCell ref="C124:C125"/>
    <mergeCell ref="F124:F125"/>
    <mergeCell ref="I117:I119"/>
    <mergeCell ref="J120:J123"/>
    <mergeCell ref="J100:J103"/>
    <mergeCell ref="I108:I110"/>
    <mergeCell ref="J104:J107"/>
    <mergeCell ref="I120:I123"/>
    <mergeCell ref="J124:J125"/>
    <mergeCell ref="C120:C123"/>
    <mergeCell ref="B120:B123"/>
    <mergeCell ref="F120:F123"/>
    <mergeCell ref="G120:G123"/>
    <mergeCell ref="J117:J118"/>
    <mergeCell ref="D100:D103"/>
    <mergeCell ref="D104:D107"/>
    <mergeCell ref="D108:D110"/>
    <mergeCell ref="A117:A125"/>
    <mergeCell ref="F117:F119"/>
    <mergeCell ref="K120:K123"/>
    <mergeCell ref="L120:L123"/>
    <mergeCell ref="B117:B119"/>
    <mergeCell ref="C117:C119"/>
    <mergeCell ref="E120:E123"/>
    <mergeCell ref="G117:G119"/>
    <mergeCell ref="G124:G125"/>
    <mergeCell ref="I124:I125"/>
    <mergeCell ref="D117:D119"/>
    <mergeCell ref="D120:D123"/>
    <mergeCell ref="D124:D125"/>
    <mergeCell ref="N141:N142"/>
    <mergeCell ref="N147:N148"/>
    <mergeCell ref="O126:O129"/>
    <mergeCell ref="O130:O133"/>
    <mergeCell ref="O134:O138"/>
    <mergeCell ref="O139:O143"/>
    <mergeCell ref="O144:O146"/>
    <mergeCell ref="O147:O150"/>
    <mergeCell ref="C139:C143"/>
    <mergeCell ref="F139:F143"/>
    <mergeCell ref="G139:G143"/>
    <mergeCell ref="I139:I143"/>
    <mergeCell ref="M147:M148"/>
    <mergeCell ref="J147:J149"/>
    <mergeCell ref="J139:J142"/>
    <mergeCell ref="L141:L142"/>
    <mergeCell ref="K147:K148"/>
    <mergeCell ref="L147:L148"/>
    <mergeCell ref="G147:G150"/>
    <mergeCell ref="I147:I150"/>
    <mergeCell ref="C144:C146"/>
    <mergeCell ref="F144:F146"/>
    <mergeCell ref="G144:G146"/>
    <mergeCell ref="I144:I146"/>
    <mergeCell ref="M141:M142"/>
    <mergeCell ref="C130:C133"/>
    <mergeCell ref="F130:F133"/>
    <mergeCell ref="G130:G133"/>
    <mergeCell ref="C147:C150"/>
    <mergeCell ref="F147:F150"/>
    <mergeCell ref="C134:C138"/>
    <mergeCell ref="C126:C129"/>
    <mergeCell ref="F126:F129"/>
    <mergeCell ref="G126:G129"/>
    <mergeCell ref="I126:I129"/>
    <mergeCell ref="J126:J128"/>
    <mergeCell ref="K141:K142"/>
    <mergeCell ref="J144:J145"/>
    <mergeCell ref="D126:D129"/>
    <mergeCell ref="D130:D133"/>
    <mergeCell ref="D134:D138"/>
    <mergeCell ref="D139:D143"/>
    <mergeCell ref="A126:A150"/>
    <mergeCell ref="J151:J153"/>
    <mergeCell ref="G156:G158"/>
    <mergeCell ref="I156:I158"/>
    <mergeCell ref="A151:A152"/>
    <mergeCell ref="A153:A163"/>
    <mergeCell ref="B160:B163"/>
    <mergeCell ref="C160:C163"/>
    <mergeCell ref="F160:F163"/>
    <mergeCell ref="G160:G163"/>
    <mergeCell ref="B134:B138"/>
    <mergeCell ref="F134:F138"/>
    <mergeCell ref="G134:G138"/>
    <mergeCell ref="J130:J132"/>
    <mergeCell ref="J134:J137"/>
    <mergeCell ref="I130:I133"/>
    <mergeCell ref="I134:I138"/>
    <mergeCell ref="B130:B133"/>
    <mergeCell ref="B144:B146"/>
    <mergeCell ref="B147:B150"/>
    <mergeCell ref="I160:I163"/>
    <mergeCell ref="J160:J162"/>
    <mergeCell ref="J154:J155"/>
    <mergeCell ref="B126:B129"/>
    <mergeCell ref="C151:C155"/>
    <mergeCell ref="B151:B155"/>
    <mergeCell ref="O151:O155"/>
    <mergeCell ref="J156:J158"/>
    <mergeCell ref="O156:O159"/>
    <mergeCell ref="F151:F155"/>
    <mergeCell ref="I151:I155"/>
    <mergeCell ref="G151:G155"/>
    <mergeCell ref="F156:F158"/>
    <mergeCell ref="B156:B158"/>
    <mergeCell ref="H151:H155"/>
    <mergeCell ref="H156:H158"/>
    <mergeCell ref="O175:O177"/>
    <mergeCell ref="O168:O170"/>
    <mergeCell ref="O171:O172"/>
    <mergeCell ref="O173:O174"/>
    <mergeCell ref="E166:E167"/>
    <mergeCell ref="B173:B174"/>
    <mergeCell ref="C173:C174"/>
    <mergeCell ref="F173:F174"/>
    <mergeCell ref="G173:G174"/>
    <mergeCell ref="I173:I174"/>
    <mergeCell ref="E173:E174"/>
    <mergeCell ref="B175:B177"/>
    <mergeCell ref="C175:C177"/>
    <mergeCell ref="F175:F177"/>
    <mergeCell ref="G175:G177"/>
    <mergeCell ref="I175:I177"/>
    <mergeCell ref="J175:J177"/>
    <mergeCell ref="N166:N167"/>
    <mergeCell ref="J166:J167"/>
    <mergeCell ref="O166:O167"/>
    <mergeCell ref="K166:K167"/>
    <mergeCell ref="K173:K174"/>
    <mergeCell ref="L173:L174"/>
    <mergeCell ref="K171:K172"/>
    <mergeCell ref="A164:A180"/>
    <mergeCell ref="F171:F172"/>
    <mergeCell ref="I164:I165"/>
    <mergeCell ref="B166:B167"/>
    <mergeCell ref="C166:C167"/>
    <mergeCell ref="N168:N170"/>
    <mergeCell ref="N171:N172"/>
    <mergeCell ref="N173:N174"/>
    <mergeCell ref="L171:L172"/>
    <mergeCell ref="M171:M172"/>
    <mergeCell ref="B171:B172"/>
    <mergeCell ref="C171:C172"/>
    <mergeCell ref="E171:E172"/>
    <mergeCell ref="F164:F165"/>
    <mergeCell ref="G164:G165"/>
    <mergeCell ref="J164:J165"/>
    <mergeCell ref="B164:B165"/>
    <mergeCell ref="C164:C165"/>
    <mergeCell ref="M173:M174"/>
    <mergeCell ref="C178:C180"/>
    <mergeCell ref="J173:J174"/>
    <mergeCell ref="E175:E177"/>
    <mergeCell ref="K175:K177"/>
    <mergeCell ref="L175:L177"/>
    <mergeCell ref="M175:M177"/>
    <mergeCell ref="N175:N177"/>
    <mergeCell ref="K168:K170"/>
    <mergeCell ref="L168:L170"/>
    <mergeCell ref="L166:L167"/>
    <mergeCell ref="M168:M170"/>
    <mergeCell ref="F166:F167"/>
    <mergeCell ref="G166:G167"/>
    <mergeCell ref="I166:I167"/>
    <mergeCell ref="M166:M167"/>
    <mergeCell ref="H173:H174"/>
    <mergeCell ref="H168:H170"/>
    <mergeCell ref="H171:H172"/>
    <mergeCell ref="H175:H177"/>
    <mergeCell ref="A191:A205"/>
    <mergeCell ref="B203:B204"/>
    <mergeCell ref="C203:C205"/>
    <mergeCell ref="E204:E205"/>
    <mergeCell ref="F203:F205"/>
    <mergeCell ref="O181:O183"/>
    <mergeCell ref="O184:O187"/>
    <mergeCell ref="G184:G187"/>
    <mergeCell ref="O188:O190"/>
    <mergeCell ref="I184:I187"/>
    <mergeCell ref="I188:I190"/>
    <mergeCell ref="J188:J189"/>
    <mergeCell ref="G188:G190"/>
    <mergeCell ref="J184:J186"/>
    <mergeCell ref="A181:A190"/>
    <mergeCell ref="B188:B190"/>
    <mergeCell ref="B184:B187"/>
    <mergeCell ref="C188:C190"/>
    <mergeCell ref="C184:C187"/>
    <mergeCell ref="F184:F187"/>
    <mergeCell ref="F188:F190"/>
    <mergeCell ref="B199:B202"/>
    <mergeCell ref="C199:C202"/>
    <mergeCell ref="F199:F202"/>
    <mergeCell ref="E192:E193"/>
    <mergeCell ref="E197:E198"/>
    <mergeCell ref="G194:G198"/>
    <mergeCell ref="I194:I198"/>
    <mergeCell ref="B191:B193"/>
    <mergeCell ref="C191:C193"/>
    <mergeCell ref="F191:F193"/>
    <mergeCell ref="C214:C217"/>
    <mergeCell ref="F214:F217"/>
    <mergeCell ref="G214:G217"/>
    <mergeCell ref="D203:D205"/>
    <mergeCell ref="D206:D209"/>
    <mergeCell ref="D210:D213"/>
    <mergeCell ref="D214:D217"/>
    <mergeCell ref="H214:H217"/>
    <mergeCell ref="D199:D202"/>
    <mergeCell ref="J212:J213"/>
    <mergeCell ref="J194:J197"/>
    <mergeCell ref="G191:G193"/>
    <mergeCell ref="J203:J204"/>
    <mergeCell ref="G199:G202"/>
    <mergeCell ref="I199:I202"/>
    <mergeCell ref="J191:J192"/>
    <mergeCell ref="I191:I193"/>
    <mergeCell ref="J199:J201"/>
    <mergeCell ref="G203:G205"/>
    <mergeCell ref="I203:I205"/>
    <mergeCell ref="O210:O213"/>
    <mergeCell ref="A206:A207"/>
    <mergeCell ref="A208:A217"/>
    <mergeCell ref="O206:O209"/>
    <mergeCell ref="B214:B217"/>
    <mergeCell ref="L214:L216"/>
    <mergeCell ref="M214:M216"/>
    <mergeCell ref="N214:N216"/>
    <mergeCell ref="I214:I217"/>
    <mergeCell ref="G206:G209"/>
    <mergeCell ref="O214:O217"/>
    <mergeCell ref="J214:J216"/>
    <mergeCell ref="K214:K216"/>
    <mergeCell ref="F206:F209"/>
    <mergeCell ref="C206:C209"/>
    <mergeCell ref="B206:B209"/>
    <mergeCell ref="F210:F213"/>
    <mergeCell ref="J206:J208"/>
    <mergeCell ref="G210:G213"/>
    <mergeCell ref="I210:I213"/>
    <mergeCell ref="J210:J211"/>
    <mergeCell ref="I206:I209"/>
    <mergeCell ref="C210:C213"/>
    <mergeCell ref="B210:B213"/>
    <mergeCell ref="J218:J220"/>
    <mergeCell ref="J221:J223"/>
    <mergeCell ref="B218:B220"/>
    <mergeCell ref="C218:C220"/>
    <mergeCell ref="F218:F220"/>
    <mergeCell ref="A218:A223"/>
    <mergeCell ref="C221:C223"/>
    <mergeCell ref="F221:F223"/>
    <mergeCell ref="G221:G223"/>
    <mergeCell ref="I221:I223"/>
    <mergeCell ref="G218:G220"/>
    <mergeCell ref="D218:D220"/>
    <mergeCell ref="D221:D223"/>
    <mergeCell ref="H218:H220"/>
    <mergeCell ref="H221:H223"/>
    <mergeCell ref="O218:O220"/>
    <mergeCell ref="O221:O223"/>
    <mergeCell ref="I218:I220"/>
    <mergeCell ref="B221:B223"/>
    <mergeCell ref="O233:O234"/>
    <mergeCell ref="K235:K237"/>
    <mergeCell ref="L235:L237"/>
    <mergeCell ref="M235:M237"/>
    <mergeCell ref="N235:N237"/>
    <mergeCell ref="O235:O237"/>
    <mergeCell ref="L233:L234"/>
    <mergeCell ref="K233:K234"/>
    <mergeCell ref="M233:M234"/>
    <mergeCell ref="N233:N234"/>
    <mergeCell ref="K230:K232"/>
    <mergeCell ref="L230:L232"/>
    <mergeCell ref="M230:M232"/>
    <mergeCell ref="N230:N232"/>
    <mergeCell ref="O230:O232"/>
    <mergeCell ref="N227:N229"/>
    <mergeCell ref="O227:O229"/>
    <mergeCell ref="K224:K226"/>
    <mergeCell ref="L224:L226"/>
    <mergeCell ref="M224:M226"/>
    <mergeCell ref="N224:N226"/>
    <mergeCell ref="O224:O226"/>
    <mergeCell ref="I224:I226"/>
    <mergeCell ref="B227:B229"/>
    <mergeCell ref="C227:C229"/>
    <mergeCell ref="F227:F229"/>
    <mergeCell ref="G227:G229"/>
    <mergeCell ref="I227:I229"/>
    <mergeCell ref="J224:J226"/>
    <mergeCell ref="J227:J229"/>
    <mergeCell ref="B224:B226"/>
    <mergeCell ref="C224:C226"/>
    <mergeCell ref="K227:K229"/>
    <mergeCell ref="L227:L229"/>
    <mergeCell ref="M227:M229"/>
    <mergeCell ref="F224:F226"/>
    <mergeCell ref="G224:G226"/>
    <mergeCell ref="H224:H226"/>
    <mergeCell ref="H227:H229"/>
    <mergeCell ref="J233:J234"/>
    <mergeCell ref="G230:G232"/>
    <mergeCell ref="I230:I232"/>
    <mergeCell ref="J230:J232"/>
    <mergeCell ref="F233:F234"/>
    <mergeCell ref="G233:G234"/>
    <mergeCell ref="I233:I234"/>
    <mergeCell ref="F230:F232"/>
    <mergeCell ref="A224:A232"/>
    <mergeCell ref="A233:A238"/>
    <mergeCell ref="B233:B234"/>
    <mergeCell ref="C233:C234"/>
    <mergeCell ref="B230:B232"/>
    <mergeCell ref="C230:C232"/>
    <mergeCell ref="F235:F237"/>
    <mergeCell ref="G235:G237"/>
    <mergeCell ref="I235:I237"/>
    <mergeCell ref="J235:J237"/>
    <mergeCell ref="B235:B237"/>
    <mergeCell ref="C235:C237"/>
    <mergeCell ref="D224:D226"/>
    <mergeCell ref="D227:D229"/>
    <mergeCell ref="D230:D232"/>
    <mergeCell ref="D233:D234"/>
    <mergeCell ref="H184:H187"/>
    <mergeCell ref="H188:H190"/>
    <mergeCell ref="H191:H193"/>
    <mergeCell ref="H194:H198"/>
    <mergeCell ref="H199:H202"/>
    <mergeCell ref="H203:H205"/>
    <mergeCell ref="H206:H209"/>
    <mergeCell ref="H210:H213"/>
    <mergeCell ref="H10:H12"/>
    <mergeCell ref="H13:H15"/>
    <mergeCell ref="H16:H17"/>
    <mergeCell ref="H18:H20"/>
    <mergeCell ref="H21:H22"/>
    <mergeCell ref="H23:H25"/>
    <mergeCell ref="H26:H28"/>
    <mergeCell ref="H29:H32"/>
    <mergeCell ref="H33:H36"/>
    <mergeCell ref="D44:D47"/>
    <mergeCell ref="D48:D52"/>
    <mergeCell ref="D53:D58"/>
    <mergeCell ref="D59:D61"/>
    <mergeCell ref="D62:D63"/>
    <mergeCell ref="H178:H180"/>
    <mergeCell ref="H181:H183"/>
    <mergeCell ref="D10:D12"/>
    <mergeCell ref="D13:D15"/>
    <mergeCell ref="D16:D17"/>
    <mergeCell ref="D18:D20"/>
    <mergeCell ref="D21:D22"/>
    <mergeCell ref="D23:D25"/>
    <mergeCell ref="D26:D28"/>
    <mergeCell ref="D29:D32"/>
    <mergeCell ref="D33:D36"/>
    <mergeCell ref="D64:D66"/>
    <mergeCell ref="D67:D69"/>
    <mergeCell ref="D70:D73"/>
    <mergeCell ref="D75:D78"/>
    <mergeCell ref="D79:D82"/>
    <mergeCell ref="D83:D91"/>
    <mergeCell ref="D92:D94"/>
    <mergeCell ref="D95:D97"/>
    <mergeCell ref="D98:D99"/>
    <mergeCell ref="D144:D146"/>
    <mergeCell ref="D147:D150"/>
    <mergeCell ref="D151:D155"/>
    <mergeCell ref="D156:D158"/>
    <mergeCell ref="D160:D163"/>
    <mergeCell ref="D164:D165"/>
    <mergeCell ref="D166:D167"/>
    <mergeCell ref="D168:D170"/>
    <mergeCell ref="D171:D172"/>
    <mergeCell ref="D173:D174"/>
    <mergeCell ref="D175:D177"/>
    <mergeCell ref="D178:D180"/>
    <mergeCell ref="D181:D183"/>
    <mergeCell ref="D184:D187"/>
    <mergeCell ref="D188:D190"/>
    <mergeCell ref="D191:D193"/>
    <mergeCell ref="D194:D198"/>
    <mergeCell ref="D235:D237"/>
    <mergeCell ref="H62:H63"/>
    <mergeCell ref="H64:H66"/>
    <mergeCell ref="H67:H69"/>
    <mergeCell ref="H70:H73"/>
    <mergeCell ref="H75:H78"/>
    <mergeCell ref="H79:H82"/>
    <mergeCell ref="H83:H91"/>
    <mergeCell ref="H92:H94"/>
    <mergeCell ref="H95:H97"/>
    <mergeCell ref="H98:H99"/>
    <mergeCell ref="H100:H103"/>
    <mergeCell ref="H104:H107"/>
    <mergeCell ref="H108:H110"/>
    <mergeCell ref="H111:H116"/>
    <mergeCell ref="H117:H119"/>
    <mergeCell ref="H120:H123"/>
    <mergeCell ref="H124:H125"/>
    <mergeCell ref="H126:H129"/>
    <mergeCell ref="H130:H133"/>
    <mergeCell ref="H134:H138"/>
    <mergeCell ref="H139:H143"/>
    <mergeCell ref="H144:H146"/>
    <mergeCell ref="H147:H150"/>
    <mergeCell ref="H230:H232"/>
    <mergeCell ref="H233:H234"/>
    <mergeCell ref="H235:H237"/>
    <mergeCell ref="E211:E213"/>
    <mergeCell ref="A5:O5"/>
    <mergeCell ref="C242:C245"/>
    <mergeCell ref="F242:F245"/>
    <mergeCell ref="G242:G245"/>
    <mergeCell ref="B239:B241"/>
    <mergeCell ref="J242:J245"/>
    <mergeCell ref="K246:K248"/>
    <mergeCell ref="K249:K251"/>
    <mergeCell ref="L239:L241"/>
    <mergeCell ref="M239:M241"/>
    <mergeCell ref="L242:L245"/>
    <mergeCell ref="M242:M245"/>
    <mergeCell ref="M246:M248"/>
    <mergeCell ref="M249:M251"/>
    <mergeCell ref="A239:A251"/>
    <mergeCell ref="I242:I245"/>
    <mergeCell ref="I239:I241"/>
    <mergeCell ref="I246:I248"/>
    <mergeCell ref="I249:I251"/>
    <mergeCell ref="F239:F241"/>
    <mergeCell ref="G239:G241"/>
    <mergeCell ref="G246:G248"/>
    <mergeCell ref="B249:B251"/>
    <mergeCell ref="C249:C251"/>
    <mergeCell ref="F249:F251"/>
    <mergeCell ref="G249:G251"/>
    <mergeCell ref="D239:D241"/>
    <mergeCell ref="D243:D245"/>
    <mergeCell ref="D247:D249"/>
    <mergeCell ref="H239:H241"/>
    <mergeCell ref="H242:H245"/>
    <mergeCell ref="H246:H248"/>
    <mergeCell ref="H249:H251"/>
    <mergeCell ref="C239:C241"/>
    <mergeCell ref="B246:B248"/>
    <mergeCell ref="C246:C248"/>
    <mergeCell ref="F246:F248"/>
    <mergeCell ref="B242:B245"/>
    <mergeCell ref="N239:N241"/>
    <mergeCell ref="O239:O241"/>
    <mergeCell ref="N246:N248"/>
    <mergeCell ref="N242:N245"/>
    <mergeCell ref="O242:O245"/>
    <mergeCell ref="O246:O248"/>
    <mergeCell ref="O249:O251"/>
    <mergeCell ref="N249:N251"/>
    <mergeCell ref="J249:J251"/>
    <mergeCell ref="J246:J248"/>
    <mergeCell ref="K239:K241"/>
    <mergeCell ref="K242:K245"/>
    <mergeCell ref="J239:J241"/>
  </mergeCells>
  <pageMargins left="0.7" right="0.7" top="0.75" bottom="0.75" header="0.3" footer="0.3"/>
  <pageSetup paperSize="9" orientation="portrait" horizontalDpi="4294967292" verticalDpi="1200" r:id="rId1"/>
  <drawing r:id="rId2"/>
  <legacyDrawing r:id="rId3"/>
  <oleObjects>
    <mc:AlternateContent xmlns:mc="http://schemas.openxmlformats.org/markup-compatibility/2006">
      <mc:Choice Requires="x14">
        <oleObject shapeId="2054" r:id="rId4">
          <objectPr defaultSize="0" autoPict="0" r:id="rId5">
            <anchor moveWithCells="1" sizeWithCells="1">
              <from>
                <xdr:col>0</xdr:col>
                <xdr:colOff>276225</xdr:colOff>
                <xdr:row>0</xdr:row>
                <xdr:rowOff>0</xdr:rowOff>
              </from>
              <to>
                <xdr:col>0</xdr:col>
                <xdr:colOff>1704975</xdr:colOff>
                <xdr:row>3</xdr:row>
                <xdr:rowOff>133350</xdr:rowOff>
              </to>
            </anchor>
          </objectPr>
        </oleObject>
      </mc:Choice>
      <mc:Fallback>
        <oleObject shapeId="20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90" zoomScaleNormal="90" workbookViewId="0">
      <selection activeCell="P35" sqref="P35"/>
    </sheetView>
  </sheetViews>
  <sheetFormatPr baseColWidth="10" defaultRowHeight="15" x14ac:dyDescent="0.25"/>
  <cols>
    <col min="1" max="1" width="9.85546875" customWidth="1"/>
    <col min="2" max="7" width="12.5703125" customWidth="1"/>
    <col min="11" max="11" width="13.140625" customWidth="1"/>
    <col min="12" max="15" width="13.85546875" customWidth="1"/>
  </cols>
  <sheetData>
    <row r="1" spans="1:7" ht="30" customHeight="1" x14ac:dyDescent="0.25">
      <c r="A1" s="122" t="s">
        <v>611</v>
      </c>
      <c r="B1" s="122"/>
      <c r="C1" s="122" t="s">
        <v>709</v>
      </c>
      <c r="D1" s="122"/>
      <c r="E1" s="122"/>
      <c r="F1" s="122"/>
      <c r="G1" s="122" t="s">
        <v>710</v>
      </c>
    </row>
    <row r="2" spans="1:7" ht="23.1" customHeight="1" x14ac:dyDescent="0.25">
      <c r="A2" s="12" t="s">
        <v>31</v>
      </c>
      <c r="B2" s="12" t="s">
        <v>18</v>
      </c>
      <c r="C2" s="25" t="s">
        <v>120</v>
      </c>
      <c r="D2" s="26" t="s">
        <v>145</v>
      </c>
      <c r="E2" s="27" t="s">
        <v>612</v>
      </c>
      <c r="F2" s="28" t="s">
        <v>613</v>
      </c>
      <c r="G2" s="122"/>
    </row>
    <row r="3" spans="1:7" x14ac:dyDescent="0.25">
      <c r="A3" s="29">
        <v>41</v>
      </c>
      <c r="B3" s="29">
        <v>26</v>
      </c>
      <c r="C3" s="48">
        <f>+M26+N26+O26+N27+O27+N28+O28+O29</f>
        <v>29</v>
      </c>
      <c r="D3" s="48">
        <f>+K26+L26+L27+M27+M28+N29+N30+O30</f>
        <v>31</v>
      </c>
      <c r="E3" s="48">
        <f>+K27+L28+M29+M30</f>
        <v>6</v>
      </c>
      <c r="F3" s="48">
        <v>1</v>
      </c>
      <c r="G3" s="48">
        <f>SUM(C3:F3)</f>
        <v>67</v>
      </c>
    </row>
    <row r="4" spans="1:7" x14ac:dyDescent="0.25">
      <c r="C4" s="122" t="s">
        <v>711</v>
      </c>
      <c r="D4" s="122"/>
      <c r="E4" s="122"/>
      <c r="F4" s="122"/>
      <c r="G4" s="122" t="s">
        <v>710</v>
      </c>
    </row>
    <row r="5" spans="1:7" x14ac:dyDescent="0.25">
      <c r="C5" s="25" t="s">
        <v>120</v>
      </c>
      <c r="D5" s="26" t="s">
        <v>145</v>
      </c>
      <c r="E5" s="27" t="s">
        <v>612</v>
      </c>
      <c r="F5" s="28" t="s">
        <v>613</v>
      </c>
      <c r="G5" s="122"/>
    </row>
    <row r="6" spans="1:7" x14ac:dyDescent="0.25">
      <c r="C6" s="48">
        <f>+M36+N36+O36+N37+O37+N38+O38+O39</f>
        <v>10</v>
      </c>
      <c r="D6" s="48">
        <f>+K36+L36+L37+M37+M38+N39+N40+O40</f>
        <v>50</v>
      </c>
      <c r="E6" s="48">
        <f>+K37+L38+M39+M40</f>
        <v>6</v>
      </c>
      <c r="F6" s="48">
        <f>+K38+K39+K40+L39+L40</f>
        <v>1</v>
      </c>
      <c r="G6" s="48">
        <f>SUM(C6:F6)</f>
        <v>67</v>
      </c>
    </row>
    <row r="7" spans="1:7" x14ac:dyDescent="0.25">
      <c r="C7" s="15"/>
      <c r="D7" s="15"/>
      <c r="E7" s="15"/>
      <c r="F7" s="15"/>
    </row>
    <row r="8" spans="1:7" x14ac:dyDescent="0.25">
      <c r="C8" s="15"/>
      <c r="D8" s="15"/>
      <c r="E8" s="15"/>
      <c r="F8" s="15"/>
    </row>
    <row r="24" spans="1:15" ht="15.75" thickBot="1" x14ac:dyDescent="0.3"/>
    <row r="25" spans="1:15" ht="48.95" customHeight="1" thickBot="1" x14ac:dyDescent="0.3">
      <c r="A25" s="30"/>
      <c r="B25" s="117" t="s">
        <v>707</v>
      </c>
      <c r="C25" s="118"/>
      <c r="D25" s="118"/>
      <c r="E25" s="118"/>
      <c r="F25" s="118"/>
      <c r="G25" s="119"/>
      <c r="I25" s="30"/>
      <c r="J25" s="117" t="s">
        <v>707</v>
      </c>
      <c r="K25" s="118"/>
      <c r="L25" s="118"/>
      <c r="M25" s="118"/>
      <c r="N25" s="118"/>
      <c r="O25" s="119"/>
    </row>
    <row r="26" spans="1:15" ht="46.35" customHeight="1" thickBot="1" x14ac:dyDescent="0.3">
      <c r="A26" s="120" t="s">
        <v>614</v>
      </c>
      <c r="B26" s="33" t="s">
        <v>615</v>
      </c>
      <c r="C26" s="34"/>
      <c r="D26" s="34"/>
      <c r="E26" s="41"/>
      <c r="F26" s="41" t="s">
        <v>695</v>
      </c>
      <c r="G26" s="41"/>
      <c r="I26" s="120" t="s">
        <v>614</v>
      </c>
      <c r="J26" s="33" t="s">
        <v>615</v>
      </c>
      <c r="K26" s="34"/>
      <c r="L26" s="34"/>
      <c r="M26" s="41"/>
      <c r="N26" s="41">
        <v>2</v>
      </c>
      <c r="O26" s="41"/>
    </row>
    <row r="27" spans="1:15" ht="46.35" customHeight="1" thickBot="1" x14ac:dyDescent="0.3">
      <c r="A27" s="121"/>
      <c r="B27" s="33" t="s">
        <v>616</v>
      </c>
      <c r="C27" s="37" t="s">
        <v>631</v>
      </c>
      <c r="D27" s="34" t="s">
        <v>672</v>
      </c>
      <c r="E27" s="34" t="s">
        <v>697</v>
      </c>
      <c r="F27" s="41" t="s">
        <v>682</v>
      </c>
      <c r="G27" s="41" t="s">
        <v>685</v>
      </c>
      <c r="I27" s="121"/>
      <c r="J27" s="33" t="s">
        <v>616</v>
      </c>
      <c r="K27" s="37">
        <v>1</v>
      </c>
      <c r="L27" s="34">
        <v>4</v>
      </c>
      <c r="M27" s="34">
        <v>5</v>
      </c>
      <c r="N27" s="41">
        <v>8</v>
      </c>
      <c r="O27" s="41">
        <v>4</v>
      </c>
    </row>
    <row r="28" spans="1:15" ht="46.35" customHeight="1" thickBot="1" x14ac:dyDescent="0.3">
      <c r="A28" s="121"/>
      <c r="B28" s="33" t="s">
        <v>617</v>
      </c>
      <c r="C28" s="39"/>
      <c r="D28" s="38" t="s">
        <v>700</v>
      </c>
      <c r="E28" s="34" t="s">
        <v>670</v>
      </c>
      <c r="F28" s="41" t="s">
        <v>699</v>
      </c>
      <c r="G28" s="41" t="s">
        <v>705</v>
      </c>
      <c r="I28" s="121"/>
      <c r="J28" s="33" t="s">
        <v>617</v>
      </c>
      <c r="K28" s="39"/>
      <c r="L28" s="38">
        <v>1</v>
      </c>
      <c r="M28" s="34">
        <v>8</v>
      </c>
      <c r="N28" s="41">
        <v>8</v>
      </c>
      <c r="O28" s="41">
        <v>6</v>
      </c>
    </row>
    <row r="29" spans="1:15" ht="46.35" customHeight="1" thickBot="1" x14ac:dyDescent="0.3">
      <c r="A29" s="121"/>
      <c r="B29" s="33" t="s">
        <v>618</v>
      </c>
      <c r="C29" s="39"/>
      <c r="D29" s="40" t="s">
        <v>665</v>
      </c>
      <c r="E29" s="38" t="s">
        <v>661</v>
      </c>
      <c r="F29" s="34" t="s">
        <v>703</v>
      </c>
      <c r="G29" s="41" t="s">
        <v>667</v>
      </c>
      <c r="I29" s="121"/>
      <c r="J29" s="33" t="s">
        <v>618</v>
      </c>
      <c r="K29" s="39"/>
      <c r="L29" s="40">
        <v>1</v>
      </c>
      <c r="M29" s="38">
        <v>3</v>
      </c>
      <c r="N29" s="34">
        <v>12</v>
      </c>
      <c r="O29" s="41">
        <v>1</v>
      </c>
    </row>
    <row r="30" spans="1:15" ht="46.35" customHeight="1" thickBot="1" x14ac:dyDescent="0.3">
      <c r="A30" s="121"/>
      <c r="B30" s="33" t="s">
        <v>619</v>
      </c>
      <c r="C30" s="39"/>
      <c r="D30" s="40"/>
      <c r="E30" s="38" t="s">
        <v>662</v>
      </c>
      <c r="F30" s="34" t="s">
        <v>691</v>
      </c>
      <c r="G30" s="34"/>
      <c r="I30" s="121"/>
      <c r="J30" s="33" t="s">
        <v>619</v>
      </c>
      <c r="K30" s="39"/>
      <c r="L30" s="40"/>
      <c r="M30" s="38">
        <v>1</v>
      </c>
      <c r="N30" s="34">
        <v>2</v>
      </c>
      <c r="O30" s="34"/>
    </row>
    <row r="31" spans="1:15" ht="36.6" customHeight="1" thickBot="1" x14ac:dyDescent="0.3">
      <c r="A31" s="121"/>
      <c r="B31" s="35" t="s">
        <v>620</v>
      </c>
      <c r="C31" s="36" t="s">
        <v>621</v>
      </c>
      <c r="D31" s="36" t="s">
        <v>622</v>
      </c>
      <c r="E31" s="36" t="s">
        <v>623</v>
      </c>
      <c r="F31" s="36" t="s">
        <v>624</v>
      </c>
      <c r="G31" s="36" t="s">
        <v>625</v>
      </c>
      <c r="I31" s="121"/>
      <c r="J31" s="35" t="s">
        <v>620</v>
      </c>
      <c r="K31" s="36" t="s">
        <v>621</v>
      </c>
      <c r="L31" s="36" t="s">
        <v>622</v>
      </c>
      <c r="M31" s="36" t="s">
        <v>623</v>
      </c>
      <c r="N31" s="36" t="s">
        <v>624</v>
      </c>
      <c r="O31" s="36" t="s">
        <v>625</v>
      </c>
    </row>
    <row r="32" spans="1:15" x14ac:dyDescent="0.25">
      <c r="A32" s="30"/>
      <c r="B32" s="30"/>
      <c r="C32" s="30"/>
      <c r="D32" s="30"/>
      <c r="E32" s="30"/>
      <c r="F32" s="30"/>
      <c r="G32" s="31" t="s">
        <v>626</v>
      </c>
      <c r="I32" s="30"/>
      <c r="J32" s="30"/>
      <c r="K32" s="30"/>
      <c r="L32" s="30"/>
      <c r="M32" s="30"/>
      <c r="N32" s="30"/>
      <c r="O32" s="31" t="s">
        <v>626</v>
      </c>
    </row>
    <row r="33" spans="1:15" x14ac:dyDescent="0.25">
      <c r="A33" s="30"/>
      <c r="B33" s="30"/>
      <c r="C33" s="30"/>
      <c r="D33" s="30"/>
      <c r="E33" s="30"/>
      <c r="F33" s="30"/>
      <c r="G33" s="30"/>
      <c r="I33" s="30"/>
      <c r="J33" s="30"/>
      <c r="K33" s="30"/>
      <c r="L33" s="30"/>
      <c r="M33" s="30"/>
      <c r="N33" s="30"/>
      <c r="O33" s="30"/>
    </row>
    <row r="34" spans="1:15" ht="15.75" thickBot="1" x14ac:dyDescent="0.3"/>
    <row r="35" spans="1:15" ht="40.700000000000003" customHeight="1" thickBot="1" x14ac:dyDescent="0.3">
      <c r="A35" s="30"/>
      <c r="B35" s="117" t="s">
        <v>708</v>
      </c>
      <c r="C35" s="118"/>
      <c r="D35" s="118"/>
      <c r="E35" s="118"/>
      <c r="F35" s="118"/>
      <c r="G35" s="119"/>
      <c r="I35" s="30"/>
      <c r="J35" s="117" t="s">
        <v>708</v>
      </c>
      <c r="K35" s="118"/>
      <c r="L35" s="118"/>
      <c r="M35" s="118"/>
      <c r="N35" s="118"/>
      <c r="O35" s="119"/>
    </row>
    <row r="36" spans="1:15" ht="43.9" customHeight="1" thickBot="1" x14ac:dyDescent="0.3">
      <c r="A36" s="120" t="s">
        <v>614</v>
      </c>
      <c r="B36" s="33" t="s">
        <v>615</v>
      </c>
      <c r="C36" s="34"/>
      <c r="D36" s="34"/>
      <c r="E36" s="41"/>
      <c r="F36" s="41"/>
      <c r="G36" s="41"/>
      <c r="I36" s="120" t="s">
        <v>614</v>
      </c>
      <c r="J36" s="33" t="s">
        <v>615</v>
      </c>
      <c r="K36" s="34"/>
      <c r="L36" s="34"/>
      <c r="M36" s="41"/>
      <c r="N36" s="41"/>
      <c r="O36" s="41"/>
    </row>
    <row r="37" spans="1:15" ht="43.9" customHeight="1" thickBot="1" x14ac:dyDescent="0.3">
      <c r="A37" s="121"/>
      <c r="B37" s="33" t="s">
        <v>616</v>
      </c>
      <c r="C37" s="37" t="s">
        <v>631</v>
      </c>
      <c r="D37" s="34" t="s">
        <v>672</v>
      </c>
      <c r="E37" s="32" t="s">
        <v>716</v>
      </c>
      <c r="F37" s="41" t="s">
        <v>712</v>
      </c>
      <c r="G37" s="41" t="s">
        <v>713</v>
      </c>
      <c r="I37" s="121"/>
      <c r="J37" s="33" t="s">
        <v>616</v>
      </c>
      <c r="K37" s="37">
        <v>1</v>
      </c>
      <c r="L37" s="34">
        <v>4</v>
      </c>
      <c r="M37" s="34">
        <v>17</v>
      </c>
      <c r="N37" s="41">
        <v>1</v>
      </c>
      <c r="O37" s="41">
        <v>1</v>
      </c>
    </row>
    <row r="38" spans="1:15" ht="43.9" customHeight="1" thickBot="1" x14ac:dyDescent="0.3">
      <c r="A38" s="121"/>
      <c r="B38" s="33" t="s">
        <v>617</v>
      </c>
      <c r="C38" s="39"/>
      <c r="D38" s="38" t="s">
        <v>700</v>
      </c>
      <c r="E38" s="32" t="s">
        <v>715</v>
      </c>
      <c r="F38" s="41" t="s">
        <v>714</v>
      </c>
      <c r="G38" s="41" t="s">
        <v>718</v>
      </c>
      <c r="I38" s="121"/>
      <c r="J38" s="33" t="s">
        <v>617</v>
      </c>
      <c r="K38" s="39"/>
      <c r="L38" s="38">
        <v>1</v>
      </c>
      <c r="M38" s="34">
        <v>15</v>
      </c>
      <c r="N38" s="41">
        <v>3</v>
      </c>
      <c r="O38" s="41">
        <v>4</v>
      </c>
    </row>
    <row r="39" spans="1:15" ht="43.9" customHeight="1" thickBot="1" x14ac:dyDescent="0.3">
      <c r="A39" s="121"/>
      <c r="B39" s="33" t="s">
        <v>618</v>
      </c>
      <c r="C39" s="39"/>
      <c r="D39" s="40" t="s">
        <v>665</v>
      </c>
      <c r="E39" s="38" t="s">
        <v>661</v>
      </c>
      <c r="F39" s="34" t="s">
        <v>703</v>
      </c>
      <c r="G39" s="41" t="s">
        <v>667</v>
      </c>
      <c r="I39" s="121"/>
      <c r="J39" s="33" t="s">
        <v>618</v>
      </c>
      <c r="K39" s="39"/>
      <c r="L39" s="40">
        <v>1</v>
      </c>
      <c r="M39" s="38">
        <v>3</v>
      </c>
      <c r="N39" s="34">
        <v>12</v>
      </c>
      <c r="O39" s="41">
        <v>1</v>
      </c>
    </row>
    <row r="40" spans="1:15" ht="43.9" customHeight="1" thickBot="1" x14ac:dyDescent="0.3">
      <c r="A40" s="121"/>
      <c r="B40" s="33" t="s">
        <v>619</v>
      </c>
      <c r="C40" s="39"/>
      <c r="D40" s="40"/>
      <c r="E40" s="38" t="s">
        <v>662</v>
      </c>
      <c r="F40" s="34" t="s">
        <v>691</v>
      </c>
      <c r="G40" s="34"/>
      <c r="I40" s="121"/>
      <c r="J40" s="33" t="s">
        <v>619</v>
      </c>
      <c r="K40" s="39"/>
      <c r="L40" s="40"/>
      <c r="M40" s="38">
        <v>1</v>
      </c>
      <c r="N40" s="34">
        <v>2</v>
      </c>
      <c r="O40" s="34"/>
    </row>
    <row r="41" spans="1:15" ht="43.9" customHeight="1" thickBot="1" x14ac:dyDescent="0.3">
      <c r="A41" s="121"/>
      <c r="B41" s="35" t="s">
        <v>620</v>
      </c>
      <c r="C41" s="36" t="s">
        <v>621</v>
      </c>
      <c r="D41" s="36" t="s">
        <v>622</v>
      </c>
      <c r="E41" s="36" t="s">
        <v>623</v>
      </c>
      <c r="F41" s="36" t="s">
        <v>624</v>
      </c>
      <c r="G41" s="36" t="s">
        <v>625</v>
      </c>
      <c r="I41" s="121"/>
      <c r="J41" s="35" t="s">
        <v>620</v>
      </c>
      <c r="K41" s="36" t="s">
        <v>621</v>
      </c>
      <c r="L41" s="36" t="s">
        <v>622</v>
      </c>
      <c r="M41" s="36" t="s">
        <v>623</v>
      </c>
      <c r="N41" s="36" t="s">
        <v>624</v>
      </c>
      <c r="O41" s="36" t="s">
        <v>625</v>
      </c>
    </row>
    <row r="42" spans="1:15" x14ac:dyDescent="0.25">
      <c r="A42" s="30"/>
      <c r="B42" s="30"/>
      <c r="C42" s="30"/>
      <c r="D42" s="30"/>
      <c r="E42" s="30"/>
      <c r="F42" s="30"/>
      <c r="G42" s="31" t="s">
        <v>626</v>
      </c>
      <c r="I42" s="30"/>
      <c r="J42" s="30"/>
      <c r="K42" s="30"/>
      <c r="L42" s="30"/>
      <c r="M42" s="30"/>
      <c r="N42" s="30"/>
      <c r="O42" s="31" t="s">
        <v>626</v>
      </c>
    </row>
    <row r="43" spans="1:15" x14ac:dyDescent="0.25">
      <c r="A43" s="30"/>
      <c r="B43" s="30"/>
      <c r="C43" s="30"/>
      <c r="D43" s="30"/>
      <c r="E43" s="30"/>
      <c r="F43" s="30"/>
      <c r="G43" s="30"/>
      <c r="I43" s="30"/>
      <c r="J43" s="30"/>
      <c r="K43" s="30"/>
      <c r="L43" s="30"/>
      <c r="M43" s="30"/>
      <c r="N43" s="30"/>
      <c r="O43" s="30"/>
    </row>
  </sheetData>
  <mergeCells count="13">
    <mergeCell ref="C1:F1"/>
    <mergeCell ref="A1:B1"/>
    <mergeCell ref="C4:F4"/>
    <mergeCell ref="B25:G25"/>
    <mergeCell ref="G1:G2"/>
    <mergeCell ref="G4:G5"/>
    <mergeCell ref="J25:O25"/>
    <mergeCell ref="I26:I31"/>
    <mergeCell ref="B35:G35"/>
    <mergeCell ref="J35:O35"/>
    <mergeCell ref="A36:A41"/>
    <mergeCell ref="I36:I41"/>
    <mergeCell ref="A26:A3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Hoja2</vt:lpstr>
      <vt:lpstr>Gráficos</vt:lpstr>
      <vt:lpstr>Gráficos!Área_de_impresión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dc:creator>
  <cp:lastModifiedBy>EDWIN</cp:lastModifiedBy>
  <cp:lastPrinted>2018-12-13T02:12:50Z</cp:lastPrinted>
  <dcterms:created xsi:type="dcterms:W3CDTF">2018-12-11T17:18:17Z</dcterms:created>
  <dcterms:modified xsi:type="dcterms:W3CDTF">2019-01-09T19:00:28Z</dcterms:modified>
</cp:coreProperties>
</file>