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quipo1\Desktop\Mapa de Riesgos por proceso\2018\"/>
    </mc:Choice>
  </mc:AlternateContent>
  <bookViews>
    <workbookView xWindow="0" yWindow="0" windowWidth="10395" windowHeight="3150" tabRatio="763"/>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VALORACION RIESGO (4)" sheetId="28" r:id="rId14"/>
    <sheet name="Hoja3" sheetId="21" state="hidden" r:id="rId15"/>
    <sheet name="CONTROLES Y EVALUACION" sheetId="3" r:id="rId16"/>
    <sheet name="SOLIDEZ DE LOS CONTROLES" sheetId="26" r:id="rId17"/>
    <sheet name="MAPA DE RIESGO ADMON" sheetId="1" r:id="rId18"/>
  </sheets>
  <definedNames>
    <definedName name="_xlnm.Print_Titles" localSheetId="6">DESCRIPCION!$1:$9</definedName>
    <definedName name="_xlnm.Print_Titles" localSheetId="5">'IDENTIFICACION(GyC)'!$1:$9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2" i="3" l="1"/>
  <c r="B22" i="3"/>
  <c r="B11" i="3"/>
  <c r="R11" i="8"/>
  <c r="S11" i="8"/>
  <c r="R12" i="8"/>
  <c r="S12" i="8"/>
  <c r="R13" i="8"/>
  <c r="S13" i="8"/>
  <c r="R14" i="8"/>
  <c r="S14" i="8"/>
  <c r="D17" i="1" l="1"/>
  <c r="D21" i="1"/>
  <c r="D20" i="1"/>
  <c r="D18" i="1"/>
  <c r="D19" i="1"/>
  <c r="D14" i="1"/>
  <c r="D15" i="1"/>
  <c r="D16" i="1"/>
  <c r="D13" i="1"/>
  <c r="D11" i="1"/>
  <c r="D12" i="1"/>
  <c r="D10" i="1"/>
  <c r="B20" i="1"/>
  <c r="B17" i="1"/>
  <c r="B13" i="1"/>
  <c r="B10" i="1"/>
  <c r="R15" i="8"/>
  <c r="S10" i="24" l="1"/>
  <c r="S11" i="24"/>
  <c r="S12" i="24"/>
  <c r="S13" i="24"/>
  <c r="S14" i="24"/>
  <c r="S15" i="24"/>
  <c r="S16" i="24"/>
  <c r="S17" i="24"/>
  <c r="S18" i="24"/>
  <c r="S19" i="24"/>
  <c r="S20" i="24"/>
  <c r="S21" i="24"/>
  <c r="S22" i="24"/>
  <c r="S23" i="24"/>
  <c r="S24" i="24"/>
  <c r="S25" i="24"/>
  <c r="S26" i="24"/>
  <c r="S27" i="24"/>
  <c r="S28" i="24"/>
  <c r="S29" i="24"/>
  <c r="S30" i="24"/>
  <c r="S31" i="24"/>
  <c r="S32" i="24"/>
  <c r="S33" i="24"/>
  <c r="R33" i="24"/>
  <c r="R32" i="24"/>
  <c r="R31" i="24"/>
  <c r="G12" i="26"/>
  <c r="G13" i="26"/>
  <c r="G14" i="26"/>
  <c r="G23" i="26"/>
  <c r="G22" i="26"/>
  <c r="G21" i="26"/>
  <c r="G20" i="26"/>
  <c r="G19" i="26"/>
  <c r="G18" i="26"/>
  <c r="G17" i="26"/>
  <c r="G16" i="26"/>
  <c r="G15" i="26"/>
  <c r="G11" i="26"/>
  <c r="G24" i="26" s="1"/>
  <c r="H11" i="26" s="1"/>
  <c r="J22" i="3"/>
  <c r="K22" i="3" s="1"/>
  <c r="G17" i="3"/>
  <c r="G16" i="3"/>
  <c r="G15" i="3"/>
  <c r="G14" i="3"/>
  <c r="G13" i="3"/>
  <c r="G12" i="3"/>
  <c r="G11" i="3"/>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E12" i="13"/>
  <c r="C12" i="13"/>
  <c r="E11" i="13"/>
  <c r="C11" i="13"/>
  <c r="S21" i="8"/>
  <c r="T21" i="8" s="1"/>
  <c r="R21" i="8"/>
  <c r="S20" i="8"/>
  <c r="T20" i="8" s="1"/>
  <c r="R20" i="8"/>
  <c r="S19" i="8"/>
  <c r="T19" i="8" s="1"/>
  <c r="R19" i="8"/>
  <c r="S18" i="8"/>
  <c r="T18" i="8" s="1"/>
  <c r="R18" i="8"/>
  <c r="S17" i="8"/>
  <c r="T17" i="8" s="1"/>
  <c r="R17" i="8"/>
  <c r="S16" i="8"/>
  <c r="T16" i="8" s="1"/>
  <c r="R16" i="8"/>
  <c r="S15" i="8"/>
  <c r="T15" i="8" s="1"/>
  <c r="T14" i="8"/>
  <c r="E20" i="1" s="1"/>
  <c r="T13" i="8"/>
  <c r="E17" i="1" s="1"/>
  <c r="T12" i="8"/>
  <c r="E13" i="1" s="1"/>
  <c r="T11" i="8"/>
  <c r="E10" i="1" s="1"/>
  <c r="R30" i="24"/>
  <c r="R29" i="24"/>
  <c r="R28" i="24"/>
  <c r="R27" i="24"/>
  <c r="R26" i="24"/>
  <c r="R25" i="24"/>
  <c r="R24" i="24"/>
  <c r="R23" i="24"/>
  <c r="R22" i="24"/>
  <c r="R21" i="24"/>
  <c r="R20" i="24"/>
  <c r="R19" i="24"/>
  <c r="R18" i="24"/>
  <c r="R17" i="24"/>
  <c r="R16" i="24"/>
  <c r="R15" i="24"/>
  <c r="R14" i="24"/>
  <c r="R13" i="24"/>
  <c r="R12" i="24"/>
  <c r="R11" i="24"/>
  <c r="R10" i="24"/>
  <c r="J21" i="20"/>
  <c r="J16" i="20"/>
  <c r="J13" i="20"/>
  <c r="J10" i="20"/>
  <c r="B100" i="21" l="1"/>
  <c r="B123" i="21"/>
  <c r="B146" i="21"/>
  <c r="H33" i="3"/>
  <c r="J33" i="3" s="1"/>
  <c r="K33" i="3" s="1"/>
  <c r="H44" i="3"/>
  <c r="J44" i="3" s="1"/>
  <c r="K44" i="3" s="1"/>
  <c r="S34" i="24"/>
  <c r="S35" i="24" s="1"/>
  <c r="G18" i="3"/>
  <c r="H11" i="3" s="1"/>
  <c r="J11" i="3" s="1"/>
  <c r="K11" i="3" s="1"/>
  <c r="B77" i="21"/>
  <c r="D53" i="25" s="1"/>
  <c r="F34" i="25" s="1"/>
  <c r="F20" i="1" s="1"/>
  <c r="B54" i="21"/>
  <c r="D30" i="25" s="1"/>
  <c r="F11" i="25" l="1"/>
  <c r="F17" i="1" s="1"/>
</calcChain>
</file>

<file path=xl/sharedStrings.xml><?xml version="1.0" encoding="utf-8"?>
<sst xmlns="http://schemas.openxmlformats.org/spreadsheetml/2006/main" count="935" uniqueCount="428">
  <si>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</si>
  <si>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</si>
  <si>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</si>
  <si>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</si>
  <si>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</si>
  <si>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</si>
  <si>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</si>
  <si>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</si>
  <si>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</si>
  <si>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</si>
  <si>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</si>
  <si>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</si>
  <si>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</si>
  <si>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</si>
  <si>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</si>
  <si>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t>SOCIALES: Orden Público</t>
  </si>
  <si>
    <t>TECNOLOGICO: Cambios tecnológicos</t>
  </si>
  <si>
    <t>Constante innovación tecnológica.</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</si>
  <si>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</si>
  <si>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</si>
  <si>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</si>
  <si>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</si>
  <si>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</si>
  <si>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</si>
  <si>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</si>
  <si>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</si>
  <si>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</si>
  <si>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</si>
  <si>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</si>
  <si>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</si>
  <si>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</si>
  <si>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</si>
  <si>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</si>
  <si>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</si>
  <si>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</si>
  <si>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</si>
  <si>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</si>
  <si>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</si>
  <si>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</si>
  <si>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</si>
  <si>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</si>
  <si>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</si>
  <si>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</si>
  <si>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</si>
  <si>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</si>
  <si>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</si>
  <si>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</si>
  <si>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</si>
  <si>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</si>
  <si>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</si>
  <si>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</si>
  <si>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</si>
  <si>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</si>
  <si>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</si>
  <si>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</si>
  <si>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</si>
  <si>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</si>
  <si>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</si>
  <si>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</si>
  <si>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</si>
  <si>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</si>
  <si>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</si>
  <si>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</si>
  <si>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</si>
  <si>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</si>
  <si>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</si>
  <si>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</si>
  <si>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</si>
  <si>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</si>
  <si>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</si>
  <si>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</si>
  <si>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</si>
  <si>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</si>
  <si>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</si>
  <si>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</si>
  <si>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</si>
  <si>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r>
      <rPr>
        <b/>
        <sz val="11"/>
        <color theme="1"/>
        <rFont val="Arial"/>
        <family val="2"/>
      </rPr>
      <t xml:space="preserve">5) </t>
    </r>
    <r>
      <rPr>
        <sz val="11"/>
        <color theme="1"/>
        <rFont val="Arial"/>
        <family val="2"/>
      </rPr>
      <t xml:space="preserve">Participación en consejos de Gobierno. 
</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</si>
  <si>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</si>
  <si>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</si>
  <si>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</si>
  <si>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</si>
  <si>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</si>
  <si>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</si>
  <si>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</si>
  <si>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</si>
  <si>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</si>
  <si>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</si>
  <si>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</si>
  <si>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</si>
  <si>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</si>
  <si>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</si>
  <si>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</si>
  <si>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</si>
  <si>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</si>
  <si>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</si>
  <si>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</si>
  <si>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</si>
  <si>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</si>
  <si>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</si>
  <si>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</si>
  <si>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</si>
  <si>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</si>
  <si>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</si>
  <si>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</si>
  <si>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</si>
  <si>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</si>
  <si>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</si>
  <si>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</si>
  <si>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</si>
  <si>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</si>
  <si>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</si>
  <si>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</si>
  <si>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</si>
  <si>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</si>
  <si>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</si>
  <si>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</si>
  <si>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</si>
  <si>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</si>
  <si>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</si>
  <si>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</si>
  <si>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</si>
  <si>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</si>
  <si>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</si>
  <si>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</si>
  <si>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</si>
  <si>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</si>
  <si>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</si>
  <si>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</si>
  <si>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</si>
  <si>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</si>
  <si>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</si>
  <si>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</si>
  <si>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</si>
  <si>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</si>
  <si>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</si>
  <si>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</si>
  <si>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</si>
  <si>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</si>
  <si>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</si>
  <si>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</si>
  <si>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</si>
  <si>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</si>
  <si>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</si>
  <si>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</si>
  <si>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</si>
  <si>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</si>
  <si>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</si>
  <si>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</si>
  <si>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</si>
  <si>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</si>
  <si>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</si>
  <si>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</si>
  <si>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</si>
  <si>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</si>
  <si>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</si>
  <si>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</si>
  <si>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</si>
  <si>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</si>
  <si>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</si>
  <si>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</si>
  <si>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</si>
  <si>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</si>
  <si>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</si>
  <si>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</si>
  <si>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</si>
  <si>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</si>
  <si>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</si>
  <si>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</si>
  <si>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</si>
  <si>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</si>
  <si>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</si>
  <si>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</si>
  <si>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</si>
  <si>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</si>
  <si>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</si>
  <si>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</si>
  <si>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</si>
  <si>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</si>
  <si>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</si>
  <si>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</si>
  <si>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</si>
  <si>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</si>
  <si>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</si>
  <si>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</si>
  <si>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</si>
  <si>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</si>
  <si>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</si>
  <si>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</si>
  <si>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</si>
  <si>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</si>
  <si>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</si>
  <si>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</si>
  <si>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</si>
  <si>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</si>
  <si>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</si>
  <si>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</si>
  <si>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</si>
  <si>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</si>
  <si>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</si>
  <si>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</si>
  <si>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</si>
  <si>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</si>
  <si>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</si>
  <si>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</si>
  <si>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</si>
  <si>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</si>
  <si>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</si>
  <si>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</si>
  <si>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</si>
  <si>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</si>
  <si>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</si>
  <si>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</si>
  <si>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</si>
  <si>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</si>
  <si>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</si>
  <si>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</si>
  <si>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</si>
  <si>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</si>
  <si>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</si>
  <si>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</si>
  <si>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</si>
  <si>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</si>
  <si>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</si>
  <si>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</si>
  <si>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</si>
  <si>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</si>
  <si>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</si>
  <si>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</si>
  <si>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</si>
  <si>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</si>
  <si>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</si>
  <si>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</si>
  <si>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</si>
  <si>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</si>
  <si>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</si>
  <si>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</si>
  <si>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</si>
  <si>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</si>
  <si>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</si>
  <si>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</si>
  <si>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</si>
  <si>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</si>
  <si>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</si>
  <si>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</si>
  <si>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</si>
  <si>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</si>
  <si>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</si>
  <si>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</si>
  <si>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</si>
  <si>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</si>
  <si>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</si>
  <si>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</si>
  <si>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</si>
  <si>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</si>
  <si>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</si>
  <si>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</si>
  <si>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</si>
  <si>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</si>
  <si>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</si>
  <si>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</si>
  <si>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</si>
  <si>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</si>
  <si>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</si>
  <si>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</si>
  <si>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</si>
  <si>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</si>
  <si>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</si>
  <si>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</si>
  <si>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</si>
  <si>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GESTIÓN</t>
  </si>
  <si>
    <t>CORRUPCIÓN</t>
  </si>
  <si>
    <t>ALTO</t>
  </si>
  <si>
    <t>EXTREMO</t>
  </si>
  <si>
    <t>Improbable</t>
  </si>
  <si>
    <t>REDUCIR</t>
  </si>
  <si>
    <t>DESCRIPCION DEL CONTROL  -  Plan Anual de Auditoría</t>
  </si>
  <si>
    <t xml:space="preserve">PROCESO: GESTIÓN DE LA INFORMACIÓN Y LA COMUNICACIÓN </t>
  </si>
  <si>
    <t xml:space="preserve">Gestión de la Información y la Comunicación </t>
  </si>
  <si>
    <t xml:space="preserve">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LOS PROCESOS DE LA ADMINISTRACIÓN. </t>
  </si>
  <si>
    <t>LEGALES Y REGLAMENTARIOS: Modificaciones normativas</t>
  </si>
  <si>
    <t>Constante cambios de la normatividad.</t>
  </si>
  <si>
    <t xml:space="preserve">POLÍTICOS </t>
  </si>
  <si>
    <t xml:space="preserve">Cambio de Gobierno </t>
  </si>
  <si>
    <t xml:space="preserve">Actores sociales interesados en afectar la imagén del representante legal. </t>
  </si>
  <si>
    <t xml:space="preserve">Acciones de orden público que atenten contra la integridad de los periodistas. </t>
  </si>
  <si>
    <t xml:space="preserve">Amenzas de hackers a la página web y redes sociales. </t>
  </si>
  <si>
    <t xml:space="preserve">Poco acceso a las plataformas tecnoligicas en los estratos bajos y zona rural. </t>
  </si>
  <si>
    <t xml:space="preserve">SOCIALES Y CULTURALES </t>
  </si>
  <si>
    <t>El nivel de alfabetización de los ciudadanos.</t>
  </si>
  <si>
    <t xml:space="preserve">PERSONAL </t>
  </si>
  <si>
    <t xml:space="preserve">Falta de personal de planta para el desarrollo de las actividades de la Dirección. </t>
  </si>
  <si>
    <t xml:space="preserve">PROCESOS </t>
  </si>
  <si>
    <t xml:space="preserve">Falta de un conductor disponible para el traslado de los periodistas. </t>
  </si>
  <si>
    <t>TECNOLOGÍA</t>
  </si>
  <si>
    <t xml:space="preserve">3) Cambio de Gobierno </t>
  </si>
  <si>
    <r>
      <t xml:space="preserve">PROCESO: </t>
    </r>
    <r>
      <rPr>
        <sz val="11"/>
        <color indexed="8"/>
        <rFont val="Arial"/>
        <family val="2"/>
      </rPr>
      <t xml:space="preserve">GESTIÓN DE LA INFORMACIÓN Y LA COMUNICACIÓN </t>
    </r>
  </si>
  <si>
    <t xml:space="preserve">GESTIÓN DE LA INFORMACIÓN Y LA COMUNICACIÓN </t>
  </si>
  <si>
    <t xml:space="preserve">. </t>
  </si>
  <si>
    <t xml:space="preserve"> </t>
  </si>
  <si>
    <t xml:space="preserve">Credibilidad de la Institucionalidad </t>
  </si>
  <si>
    <t xml:space="preserve">Cambio en las condiciones de operación de procesos de comunicaciones. </t>
  </si>
  <si>
    <t xml:space="preserve">Falta de ética profesional y compromiso con la entidad.          </t>
  </si>
  <si>
    <t xml:space="preserve">Falta de software propios para diseño y edición fotografía, video y audio.  </t>
  </si>
  <si>
    <t>Falta de capacitación al Talento Humano.</t>
  </si>
  <si>
    <t>INTERACCIONES CON OTROS PROCESOS</t>
  </si>
  <si>
    <t>Baja articulación con las Secretarías en cuanto al cronograma de actividades.</t>
  </si>
  <si>
    <t>Afiliación política a determinado partido o movimiento político.</t>
  </si>
  <si>
    <t xml:space="preserve">Actores sociales interesados en afectar la imagen del representante legal. </t>
  </si>
  <si>
    <t xml:space="preserve">Amenazas de hackers a la página web y redes sociales. </t>
  </si>
  <si>
    <t xml:space="preserve">Poco acceso a las plataformas tecnológicas en los estratos bajos y zona rural. </t>
  </si>
  <si>
    <t xml:space="preserve">Poco cuidado de los elementos institucionales. </t>
  </si>
  <si>
    <t xml:space="preserve">Poca coordinación entre las dependencias para la planeación de los eventos institucionales. </t>
  </si>
  <si>
    <t>Falta de herramientas tecnológicas para la transmisión de eventos en vivo en TveoIbagué.</t>
  </si>
  <si>
    <t xml:space="preserve">PROCEDIMIENTOS ASOCIADOS </t>
  </si>
  <si>
    <t xml:space="preserve">Falta de transporte vehícular para la movilidad de los periodistas y fotografos para el cubrimiento de los eventos y actividades que adelanta la Administración Municipal. </t>
  </si>
  <si>
    <t xml:space="preserve">Falta de suministro de información por parte de los secretarios de despacho y directivos. </t>
  </si>
  <si>
    <t xml:space="preserve">COMUNICACIÓN ENTRE LOS PROCESOS </t>
  </si>
  <si>
    <t xml:space="preserve">1) Falta de personal de planta para el desarrollo de las actividades de la Dirección de Relaciones Públicas y Comunicaciones. </t>
  </si>
  <si>
    <t xml:space="preserve">2) Actores sociales interesados en afectar la imagén del alcalde municipal. </t>
  </si>
  <si>
    <t xml:space="preserve">4) Poca articulación con otras dependencias </t>
  </si>
  <si>
    <t xml:space="preserve">5) Falta de capacitación orientada al personal adscrito a la Dirección de Relaciones Públicas y Comunicaciones </t>
  </si>
  <si>
    <t xml:space="preserve">6) Falta de software para la edición de audio, video y diseño gráfico. </t>
  </si>
  <si>
    <t xml:space="preserve">1) Profesionales con experiencia y conocimiento en el área de comunicaciones. </t>
  </si>
  <si>
    <t xml:space="preserve">2) Trabajo en equipo y cumplimiento de metas </t>
  </si>
  <si>
    <t>3) Herramientas tecnólogicas apropiadas</t>
  </si>
  <si>
    <t xml:space="preserve">4) Lugar de trabajo optimo para el desarrollo de las actividades </t>
  </si>
  <si>
    <t xml:space="preserve">5) Planeación en el funcionamiento de la actividades de la Dirección </t>
  </si>
  <si>
    <t xml:space="preserve">6) suministro de información oportuna y veridica a los medios de comunicación </t>
  </si>
  <si>
    <t>7) Escasa receptividad de algunos secretarios a la hora de emitir información institucional</t>
  </si>
  <si>
    <t>8) No se sigue el conducto regular a la hora de brindar declaraciones a los medios externos.</t>
  </si>
  <si>
    <t xml:space="preserve">9) No cumplimiento al manual de imagen por la descentralización del personal </t>
  </si>
  <si>
    <t>8)  Buenas relaciones públicas</t>
  </si>
  <si>
    <t>7)  Alto nivel de compromiso.</t>
  </si>
  <si>
    <t>9) Conocimiento de los procesos y procedimientos que atañen a la dirección.</t>
  </si>
  <si>
    <r>
      <rPr>
        <b/>
        <sz val="11"/>
        <color theme="1"/>
        <rFont val="Arial"/>
        <family val="2"/>
      </rPr>
      <t>D</t>
    </r>
    <r>
      <rPr>
        <b/>
        <sz val="9"/>
        <color theme="1"/>
        <rFont val="Arial"/>
        <family val="2"/>
      </rPr>
      <t>1</t>
    </r>
    <r>
      <rPr>
        <b/>
        <sz val="11"/>
        <color theme="1"/>
        <rFont val="Arial"/>
        <family val="2"/>
      </rPr>
      <t>,O7</t>
    </r>
    <r>
      <rPr>
        <sz val="11"/>
        <color theme="1"/>
        <rFont val="Arial"/>
        <family val="2"/>
      </rPr>
      <t xml:space="preserve"> Solicitar mediante memorando comunicadores Sociales de Planta para la Dirección de Relaciones Públicas y Comunicaciones.</t>
    </r>
  </si>
  <si>
    <t xml:space="preserve">8) Plan de Capacitaciones </t>
  </si>
  <si>
    <r>
      <t xml:space="preserve">D3,O6 </t>
    </r>
    <r>
      <rPr>
        <sz val="11"/>
        <color theme="1"/>
        <rFont val="Arial"/>
        <family val="2"/>
      </rPr>
      <t xml:space="preserve">Desarrollar una estrategia clara para el posicionamiento de la imagen de la Alcaldía. </t>
    </r>
  </si>
  <si>
    <r>
      <t xml:space="preserve">D6,O4 </t>
    </r>
    <r>
      <rPr>
        <sz val="11"/>
        <color theme="1"/>
        <rFont val="Arial"/>
        <family val="2"/>
      </rPr>
      <t xml:space="preserve">Compra y legalización de software para la creación de contenidos multimedia. </t>
    </r>
  </si>
  <si>
    <r>
      <t xml:space="preserve">D5,O8 </t>
    </r>
    <r>
      <rPr>
        <sz val="11"/>
        <color theme="1"/>
        <rFont val="Arial"/>
        <family val="2"/>
      </rPr>
      <t xml:space="preserve">Capacitar al talento humano de la Dirección de Relaciones Públicas y Comunicaciones. </t>
    </r>
  </si>
  <si>
    <r>
      <t>F</t>
    </r>
    <r>
      <rPr>
        <b/>
        <sz val="9"/>
        <color theme="1"/>
        <rFont val="Arial"/>
        <family val="2"/>
      </rPr>
      <t>1</t>
    </r>
    <r>
      <rPr>
        <b/>
        <sz val="11"/>
        <color theme="1"/>
        <rFont val="Arial"/>
        <family val="2"/>
      </rPr>
      <t>O1</t>
    </r>
    <r>
      <rPr>
        <sz val="11"/>
        <color theme="1"/>
        <rFont val="Arial"/>
        <family val="2"/>
      </rPr>
      <t xml:space="preserve"> Socializar los de la gestión de la Alcaldía de Ibagué en medios nacionales. </t>
    </r>
  </si>
  <si>
    <r>
      <rPr>
        <b/>
        <sz val="11"/>
        <color theme="1"/>
        <rFont val="Arial"/>
        <family val="2"/>
      </rPr>
      <t>F</t>
    </r>
    <r>
      <rPr>
        <b/>
        <sz val="9"/>
        <color theme="1"/>
        <rFont val="Arial"/>
        <family val="2"/>
      </rPr>
      <t>2</t>
    </r>
    <r>
      <rPr>
        <b/>
        <sz val="11"/>
        <color theme="1"/>
        <rFont val="Arial"/>
        <family val="2"/>
      </rPr>
      <t>O</t>
    </r>
    <r>
      <rPr>
        <b/>
        <sz val="9"/>
        <color theme="1"/>
        <rFont val="Arial"/>
        <family val="2"/>
      </rPr>
      <t>3</t>
    </r>
    <r>
      <rPr>
        <sz val="11"/>
        <color theme="1"/>
        <rFont val="Arial"/>
        <family val="2"/>
      </rPr>
      <t xml:space="preserve"> Asesorar y acompañar a los directivos en materia de comunicación. </t>
    </r>
  </si>
  <si>
    <r>
      <rPr>
        <b/>
        <sz val="11"/>
        <color theme="1"/>
        <rFont val="Arial"/>
        <family val="2"/>
      </rPr>
      <t>F</t>
    </r>
    <r>
      <rPr>
        <b/>
        <sz val="9"/>
        <color theme="1"/>
        <rFont val="Arial"/>
        <family val="2"/>
      </rPr>
      <t>8</t>
    </r>
    <r>
      <rPr>
        <b/>
        <sz val="11"/>
        <color theme="1"/>
        <rFont val="Arial"/>
        <family val="2"/>
      </rPr>
      <t>O</t>
    </r>
    <r>
      <rPr>
        <b/>
        <sz val="9"/>
        <color theme="1"/>
        <rFont val="Arial"/>
        <family val="2"/>
      </rPr>
      <t>6</t>
    </r>
    <r>
      <rPr>
        <sz val="11"/>
        <color theme="1"/>
        <rFont val="Arial"/>
        <family val="2"/>
      </rPr>
      <t xml:space="preserve"> Fortalecer la imagen de la administración municipal. </t>
    </r>
  </si>
  <si>
    <r>
      <rPr>
        <b/>
        <sz val="11"/>
        <color theme="1"/>
        <rFont val="Arial"/>
        <family val="2"/>
      </rPr>
      <t>D</t>
    </r>
    <r>
      <rPr>
        <b/>
        <sz val="9"/>
        <color theme="1"/>
        <rFont val="Arial"/>
        <family val="2"/>
      </rPr>
      <t>2</t>
    </r>
    <r>
      <rPr>
        <b/>
        <sz val="11"/>
        <color theme="1"/>
        <rFont val="Arial"/>
        <family val="2"/>
      </rPr>
      <t>A</t>
    </r>
    <r>
      <rPr>
        <b/>
        <sz val="9"/>
        <color theme="1"/>
        <rFont val="Arial"/>
        <family val="2"/>
      </rPr>
      <t>3</t>
    </r>
    <r>
      <rPr>
        <b/>
        <sz val="11"/>
        <color theme="1"/>
        <rFont val="Arial"/>
        <family val="2"/>
      </rPr>
      <t xml:space="preserve"> </t>
    </r>
    <r>
      <rPr>
        <sz val="11"/>
        <color theme="1"/>
        <rFont val="Arial"/>
        <family val="2"/>
      </rPr>
      <t xml:space="preserve">Socializar con el personal de planta y de contrato la importancia de la confidencialidad de la información. </t>
    </r>
  </si>
  <si>
    <r>
      <rPr>
        <b/>
        <sz val="11"/>
        <rFont val="Arial"/>
        <family val="2"/>
      </rPr>
      <t>2)</t>
    </r>
    <r>
      <rPr>
        <sz val="11"/>
        <rFont val="Arial"/>
        <family val="2"/>
      </rPr>
      <t xml:space="preserve"> Inconformidad de sectores sociales  con políticas del gobierno local (imagen)</t>
    </r>
  </si>
  <si>
    <r>
      <rPr>
        <b/>
        <sz val="11"/>
        <rFont val="Arial"/>
        <family val="2"/>
      </rPr>
      <t>1)</t>
    </r>
    <r>
      <rPr>
        <sz val="11"/>
        <rFont val="Arial"/>
        <family val="2"/>
      </rPr>
      <t xml:space="preserve"> Medios externos que atacan la administración</t>
    </r>
  </si>
  <si>
    <r>
      <rPr>
        <b/>
        <sz val="11"/>
        <rFont val="Arial"/>
        <family val="2"/>
      </rPr>
      <t>3)</t>
    </r>
    <r>
      <rPr>
        <sz val="11"/>
        <rFont val="Arial"/>
        <family val="2"/>
      </rPr>
      <t xml:space="preserve"> Filtración de información institucional a través de medios tecnológicos.</t>
    </r>
  </si>
  <si>
    <r>
      <rPr>
        <b/>
        <sz val="11"/>
        <color theme="1"/>
        <rFont val="Arial"/>
        <family val="2"/>
      </rPr>
      <t>4)</t>
    </r>
    <r>
      <rPr>
        <sz val="11"/>
        <color theme="1"/>
        <rFont val="Arial"/>
        <family val="2"/>
      </rPr>
      <t xml:space="preserve">  Manipulación de información por agentes externos  que puedan afectar la imagen institucional.</t>
    </r>
  </si>
  <si>
    <r>
      <rPr>
        <b/>
        <sz val="11"/>
        <rFont val="Arial"/>
        <family val="2"/>
      </rPr>
      <t>7)</t>
    </r>
    <r>
      <rPr>
        <sz val="11"/>
        <rFont val="Arial"/>
        <family val="2"/>
      </rPr>
      <t xml:space="preserve"> Modernización Administrativa de la Alcaldía de Ibagué</t>
    </r>
  </si>
  <si>
    <r>
      <rPr>
        <b/>
        <sz val="11"/>
        <rFont val="Arial"/>
        <family val="2"/>
      </rPr>
      <t>6)</t>
    </r>
    <r>
      <rPr>
        <sz val="11"/>
        <rFont val="Arial"/>
        <family val="2"/>
      </rPr>
      <t xml:space="preserve">  Posicionar la imagen de la administración a nivel nacional.</t>
    </r>
  </si>
  <si>
    <r>
      <rPr>
        <b/>
        <sz val="11"/>
        <rFont val="Arial"/>
        <family val="2"/>
      </rPr>
      <t>4)</t>
    </r>
    <r>
      <rPr>
        <sz val="11"/>
        <rFont val="Arial"/>
        <family val="2"/>
      </rPr>
      <t xml:space="preserve">  Adquirir nuevas tecnologías que ofrece el mercado para el sector de las comunicaciones. </t>
    </r>
    <r>
      <rPr>
        <sz val="11"/>
        <color rgb="FFFF0000"/>
        <rFont val="Arial"/>
        <family val="2"/>
      </rPr>
      <t xml:space="preserve">
</t>
    </r>
  </si>
  <si>
    <r>
      <rPr>
        <b/>
        <sz val="11"/>
        <rFont val="Arial"/>
        <family val="2"/>
      </rPr>
      <t xml:space="preserve">3)  </t>
    </r>
    <r>
      <rPr>
        <sz val="11"/>
        <rFont val="Arial"/>
        <family val="2"/>
      </rPr>
      <t>Cercanía con sectores  para la consecución de información</t>
    </r>
  </si>
  <si>
    <r>
      <rPr>
        <b/>
        <sz val="11"/>
        <rFont val="Arial"/>
        <family val="2"/>
      </rPr>
      <t>1)</t>
    </r>
    <r>
      <rPr>
        <sz val="11"/>
        <rFont val="Arial"/>
        <family val="2"/>
      </rPr>
      <t xml:space="preserve"> Posibilidad de generar relaciones con medios del orden nacional </t>
    </r>
  </si>
  <si>
    <r>
      <rPr>
        <b/>
        <sz val="11"/>
        <rFont val="Arial"/>
        <family val="2"/>
      </rPr>
      <t>2)</t>
    </r>
    <r>
      <rPr>
        <sz val="11"/>
        <rFont val="Arial"/>
        <family val="2"/>
      </rPr>
      <t xml:space="preserve">  La Ley de transparencia como órgano regulador de los procesos de información.</t>
    </r>
  </si>
  <si>
    <r>
      <rPr>
        <b/>
        <sz val="10"/>
        <color theme="1"/>
        <rFont val="Arial"/>
        <family val="2"/>
      </rPr>
      <t xml:space="preserve">F3A2 </t>
    </r>
    <r>
      <rPr>
        <sz val="10"/>
        <color theme="1"/>
        <rFont val="Arial"/>
        <family val="2"/>
      </rPr>
      <t>Socialización de información de interés a la ciudadanía a través de herramientas tecnológicas.</t>
    </r>
  </si>
  <si>
    <t>Manipulación de la información institucional para beneficio a terceros</t>
  </si>
  <si>
    <t xml:space="preserve">Filtración de la información por parte de los colaboradores de la Administración Municipal. </t>
  </si>
  <si>
    <t>Pérdida de imagen institucional</t>
  </si>
  <si>
    <t>Pérdida de credibilidad en la entidad</t>
  </si>
  <si>
    <t>No renovación de contratos, traslado del personal y sanciones disciplinarias.</t>
  </si>
  <si>
    <t>A la hora de emitir un comunicado se puede tergiversar información de programas y proyectos adelantados por el gobierno.</t>
  </si>
  <si>
    <t>Falta de ética profesional y compromiso con la entidad.</t>
  </si>
  <si>
    <t xml:space="preserve">Filtración de la información institucional a cambio de prevendas. </t>
  </si>
  <si>
    <t xml:space="preserve">Falta de ética profesional y amiguismo </t>
  </si>
  <si>
    <t xml:space="preserve">Actores sociales interesados en afectar la imagen de la entidad </t>
  </si>
  <si>
    <t>Pérdida de imagén institucional</t>
  </si>
  <si>
    <t>No renovación de contratos</t>
  </si>
  <si>
    <t>Traslados del personal y sanciones disciplinarias.</t>
  </si>
  <si>
    <t xml:space="preserve">En la labor del ejercicio periodístico y administrativo </t>
  </si>
  <si>
    <t>En el ejercicio de las labores en la Dirección de Relaciones Públicas</t>
  </si>
  <si>
    <t>Eventos institucionales simultáneos</t>
  </si>
  <si>
    <t xml:space="preserve">Divulgación de información con errores. </t>
  </si>
  <si>
    <t xml:space="preserve">Falta de herramientas tecnológicas para la transmisión de eventos en vivo en TveoIbagué. </t>
  </si>
  <si>
    <t xml:space="preserve">Falta de transporte vehicular para la movilidad de los periodistas. </t>
  </si>
  <si>
    <t xml:space="preserve">Poco cuido con los elementos institucionales </t>
  </si>
  <si>
    <t>Falta de suministro de información por parte de los Secretarios de despacho.</t>
  </si>
  <si>
    <t>Tergiversación de la información por medios de comunicación externos.</t>
  </si>
  <si>
    <t>Poca asistencia de público invitado y medios de comunicación</t>
  </si>
  <si>
    <t xml:space="preserve">No cumplimiento de la Ley de Transparencia 1712 de 2014 </t>
  </si>
  <si>
    <t>Eventos sin cubrimiento</t>
  </si>
  <si>
    <t xml:space="preserve">No cubrimiento de los eventos adelantados por la Administración Municipal </t>
  </si>
  <si>
    <t xml:space="preserve">Baja articulación con las Secretarías en cuanto al cronograma de actividades. </t>
  </si>
  <si>
    <t xml:space="preserve">Falta de suministro de información por parte de los Secretarios y directivos. </t>
  </si>
  <si>
    <t xml:space="preserve">Malas practicas periodsticas, al no hacer uno de los manuales e instructivos establecidos por la Dirección de Relaciones Públicas y Comunicaciones. </t>
  </si>
  <si>
    <t xml:space="preserve">Perdida de credibilidad </t>
  </si>
  <si>
    <t xml:space="preserve">Información imprecisa y de baja calidad </t>
  </si>
  <si>
    <t xml:space="preserve">Afectación de la imagen institucional </t>
  </si>
  <si>
    <t>Salida de productos periodisticos con errores</t>
  </si>
  <si>
    <t xml:space="preserve">La combinanción de factores como: Intereses políticos y economicos para el beneficio de terceros. Falta de lealtad y sentido de pertenencia con la entidad. Ausencia de controles efectivos. </t>
  </si>
  <si>
    <t>Falta de ética profesional y lealtad con la entidad.</t>
  </si>
  <si>
    <t>Intereses personales y particulares</t>
  </si>
  <si>
    <t xml:space="preserve">Baja credibilidad y confianza en la entidad </t>
  </si>
  <si>
    <t xml:space="preserve">Falta de ética profesional y amiguismo. </t>
  </si>
  <si>
    <t xml:space="preserve">Actores sociales interesados en afectar la imagen de la entidad. </t>
  </si>
  <si>
    <t xml:space="preserve">Presión de los medios de comunicación externos. </t>
  </si>
  <si>
    <t xml:space="preserve">Perdida de imagen institucional </t>
  </si>
  <si>
    <t xml:space="preserve">La combinanción de factores como: Filtración de información a cambio de prebendas. Intereses políticos  y economicos para el beneficio de terceros. Falta de lealtad y sentido de pertenencia con la entidad. Desconocimiento u omision de los manuales de comunicación para brinf¿dar información. </t>
  </si>
  <si>
    <t xml:space="preserve">La combinanción de factores como: Falta de comunicación entre dependencias. Desconocimiento de la agenda y cronograma de actividades programadas. </t>
  </si>
  <si>
    <t>Manipulación de la información por terceros.</t>
  </si>
  <si>
    <t xml:space="preserve">Falta de software y equipos propios para la producción de contenidos periodisticos </t>
  </si>
  <si>
    <t xml:space="preserve">La combinanción de factores como: Malas practicas periodsticas, al no hacer uno de los manuales e instructivos establecidos por la Dirección de Relaciones Públicas y Comunicaciones. Falta de verificar la idoneidad de la información y su veracidad. </t>
  </si>
  <si>
    <t xml:space="preserve">Falta de revisión y aprobación de la información. </t>
  </si>
  <si>
    <t>Falta de suministro de información por parte de los Secretarios y directivos</t>
  </si>
  <si>
    <t xml:space="preserve">Perdida de credibilidad y baja aceptación de la gestión adelantada por la Administtración. </t>
  </si>
  <si>
    <t xml:space="preserve">No renovación de contratos, traslado del personal. </t>
  </si>
  <si>
    <t>Sanciones disciplinarias.</t>
  </si>
  <si>
    <t>Eventos institucionales simultáneos.</t>
  </si>
  <si>
    <t xml:space="preserve">Manipulación de la información institucional para beneficio a terceros. </t>
  </si>
  <si>
    <t xml:space="preserve">Eventos institucionales simultáneos. </t>
  </si>
  <si>
    <r>
      <t xml:space="preserve">PROCESO: </t>
    </r>
    <r>
      <rPr>
        <sz val="11"/>
        <color indexed="8"/>
        <rFont val="Arial"/>
        <family val="2"/>
      </rPr>
      <t xml:space="preserve">Gestión de la Información y la Comunicación </t>
    </r>
  </si>
  <si>
    <r>
      <t xml:space="preserve">PROCESO: </t>
    </r>
    <r>
      <rPr>
        <sz val="11"/>
        <color indexed="8"/>
        <rFont val="Arial"/>
        <family val="2"/>
      </rPr>
      <t xml:space="preserve"> Gestión de la Información y la Comunicación </t>
    </r>
  </si>
  <si>
    <t xml:space="preserve"> Gestión de la Información y la Comunicación </t>
  </si>
  <si>
    <t xml:space="preserve">Filtración de la información institucional a cambio de prebendas. </t>
  </si>
  <si>
    <t xml:space="preserve">Suministro de información por parte de los funcionarios y contratistas a cambio de prebendas. </t>
  </si>
  <si>
    <t xml:space="preserve">1)El director de Relaciones Públicas y Comunicaciones debe velar para que la información no se filtre. 2) Se realizará mensualmente la socialización de la importancia de la confidencialidad de la información y en los contratos existirá una cláusula de confidencialidad. 3) Velar por que no se filtre ningún tipo de información confidencial o importante a medios de comunicación externos o a otras dependencias. 4) Se efectuará seguimiento y monitoreo a los contratistas vinculados a la Dirección de Comunicaciones. 5) en caso de presentarse alguna situación se reportará al directos de Relaciones públicas y Comunicaciones mediante correo institucional. 6) Se realizarán actas en cada comité donde queda evidenciada la socialización de dicho riesgo. </t>
  </si>
  <si>
    <t xml:space="preserve">1)El director de Relaciones Públicas y Comunicaciones debe velar para quese realice cubrieminto total de los eventos y actividades de la Administración. 2) Se realizará mensualmente la planificación de los posibles eventos de la Administración Municipal. 3) Cubrir periodisticamente la totalidad de los eventos realizados por la Administración Municipal. 4) seguimiento al cronograma de actividades mensuales publicado en la web de la Alcaldía. 5) Se tendrán en cuenta las observaciones y recomendaciones de nuestro publico de valor para mejorar continuamente.  6) las evidencias quedaran plasmadas en el blog "monitoreo focalizado" el cual contiene la programación de turnos. </t>
  </si>
  <si>
    <t xml:space="preserve">1)El director de Relaciones Públicas y Comunicaciones debe velar para que la información sea manipulada. 2) Se realizará mensualmente la socialización de la importancia de la confidencialidad de la información y en los contratos existirá una cláusula de confidencialidad. 3) Velar por que no se filtre ningún tipo de información confidencial o importante a medios de comunicación externos o a otras dependencias. 4) Se efectuará seguimiento y monitoreo a los contratistas vinculados a la Dirección de Comunicaciones. 5) en caso de presentarse alguna situación se reportará al directos de Relaciones públicas y Comunicaciones mediante correo institucional. 6) Se realizarán actas en cada comité donde queda evidenciada la socialización de dicho riesgo. </t>
  </si>
  <si>
    <t xml:space="preserve">1)El director de Relaciones Públicas y Comunicaciones y el encargado de la corrección de estilo realizaran la verificación de los contenidos elaborados en la Dirección de Comunicaciones para evitar salidas no conformes. 2) se realizará permanetemente la corrección de estilo a los contenidos periodisticos producidos en la Dirección de Comunicaciones. 3) Evitar salidas no conformes y la perdida de credibilidad. 4) Se hará revisión de redacción y estilo velando por el uso adecuado de la imagen istitucional. 5) Las observaciones seran recepvionadas a través de correo electronico y Whatsapp. 6) evidencias podrán ser consultadas en en el formato de solicitudes o requerimientos y en los correos electonicos. </t>
  </si>
  <si>
    <t xml:space="preserve">Alcaldía de Ibagué </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</si>
  <si>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</si>
  <si>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r>
      <rPr>
        <b/>
        <sz val="12"/>
        <color theme="1"/>
        <rFont val="Arial"/>
        <family val="2"/>
      </rPr>
      <t xml:space="preserve"> Gestión de la Información y la Comunicación </t>
    </r>
    <r>
      <rPr>
        <sz val="12"/>
        <color theme="1"/>
        <rFont val="Arial"/>
        <family val="2"/>
      </rPr>
      <t xml:space="preserve">
</t>
    </r>
    <r>
      <rPr>
        <b/>
        <sz val="12"/>
        <color theme="1"/>
        <rFont val="Arial"/>
        <family val="2"/>
      </rPr>
      <t>OBJETIVO:</t>
    </r>
    <r>
      <rPr>
        <sz val="12"/>
        <color theme="1"/>
        <rFont val="Arial"/>
        <family val="2"/>
      </rPr>
      <t xml:space="preserve">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LOS PROCESOS DE LA ADMINISTRACIÓN. </t>
    </r>
  </si>
  <si>
    <t xml:space="preserve">GESTIÓN </t>
  </si>
  <si>
    <t xml:space="preserve">Socializar el Código de Integridad y Buen Gobierno y la clausula N° 13 de los contratos de prestación de servicios adscritos a la Direccion de Comunicaciones </t>
  </si>
  <si>
    <t xml:space="preserve">Socializar con los contratistas en lo que respecta a la confidencialidad </t>
  </si>
  <si>
    <t xml:space="preserve">Consolidación y publicación del cronograma de eventos programados por la Administración Municipal </t>
  </si>
  <si>
    <t>Seguimiento y aprobación de contenidos de acuerdo con los formatos y manuales establecidos</t>
  </si>
  <si>
    <t>Gestión de la Información y la Comunicación</t>
  </si>
  <si>
    <t>1)El director de Relaciones Públicas y Comunicaciones debe velar para que la información no se filtre. 2) Se realizará mensualmente la socialización de la importancia de la confidencialidad de la información y en los contratos existirá una cláusula de confidencialidad. 3) Velar por que no se filtre ningún tipo de información confidencial o importante a medios de comunicación externos o a otras dependencias. 4) Se efectuará seguimiento y monitoreo a los contratistas vinculados a la Dirección de Comunicaciones. 5) en caso de presentarse alguna situación se reportará al directos de Relaciones públicas y Comunicaciones mediante correo institucional. 6) Se realizarán actas en cada comité donde queda evidenciada la socialización de dicho riesgo.</t>
  </si>
  <si>
    <t>Fuerte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</si>
</sst>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quot;€&quot;_-;\-* #,##0.00\ &quot;€&quot;_-;_-* &quot;-&quot;??\ &quot;€&quot;_-;_-@_-"/>
    <numFmt numFmtId="165" formatCode="#,##0.0"/>
    <numFmt numFmtId="166" formatCode="0.0"/>
  </numFmts>
  <fonts count="30"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1"/>
      <color rgb="FFFF0000"/>
      <name val="Arial"/>
      <family val="2"/>
    </font>
    <font>
      <b/>
      <sz val="11"/>
      <name val="Arial"/>
      <family val="2"/>
    </font>
    <font>
      <sz val="11"/>
      <name val="Arial"/>
      <family val="2"/>
    </font>
    <font>
      <sz val="11"/>
      <color rgb="FFFF0000"/>
      <name val="Calibri"/>
      <family val="2"/>
      <scheme val="minor"/>
    </font>
    <font>
      <sz val="16"/>
      <color theme="1"/>
      <name val="Calibri"/>
      <family val="2"/>
      <scheme val="minor"/>
    </font>
    <font>
      <sz val="11"/>
      <color rgb="FF000000"/>
      <name val="Arial"/>
      <family val="2"/>
    </font>
    <font>
      <sz val="12"/>
      <color rgb="FF000000"/>
      <name val="Arial"/>
      <family val="2"/>
    </font>
    <font>
      <sz val="11"/>
      <color theme="1"/>
      <name val="Calibri"/>
      <family val="2"/>
      <scheme val="minor"/>
    </font>
  </fonts>
  <fills count="22">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7" tint="0.39997558519241921"/>
        <bgColor indexed="64"/>
      </patternFill>
    </fill>
    <fill>
      <patternFill patternType="solid">
        <fgColor rgb="FFFF00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FFFFFF"/>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164" fontId="29" fillId="0" borderId="0" applyFont="0" applyFill="0" applyBorder="0" applyAlignment="0" applyProtection="0"/>
  </cellStyleXfs>
  <cellXfs count="559">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5" fontId="4" fillId="0" borderId="0" xfId="0" applyNumberFormat="1" applyFont="1" applyAlignment="1" applyProtection="1">
      <alignment horizontal="center" vertical="center" wrapText="1"/>
      <protection locked="0"/>
    </xf>
    <xf numFmtId="165" fontId="9" fillId="5" borderId="1" xfId="0" applyNumberFormat="1" applyFont="1" applyFill="1" applyBorder="1" applyAlignment="1" applyProtection="1">
      <alignment horizontal="center" vertical="center" wrapText="1"/>
      <protection locked="0"/>
    </xf>
    <xf numFmtId="165" fontId="0" fillId="0" borderId="0" xfId="0" applyNumberFormat="1" applyProtection="1">
      <protection locked="0"/>
    </xf>
    <xf numFmtId="0" fontId="0" fillId="12" borderId="1" xfId="0" applyFill="1" applyBorder="1" applyProtection="1">
      <protection locked="0"/>
    </xf>
    <xf numFmtId="166"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5" borderId="2" xfId="0" applyFont="1" applyFill="1" applyBorder="1" applyAlignment="1">
      <alignment vertical="center" wrapText="1"/>
    </xf>
    <xf numFmtId="0" fontId="14" fillId="5" borderId="1" xfId="0" applyFont="1" applyFill="1" applyBorder="1" applyAlignment="1">
      <alignment vertical="center"/>
    </xf>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14" fillId="5" borderId="3" xfId="0" applyFont="1" applyFill="1" applyBorder="1" applyAlignment="1">
      <alignment horizontal="center" vertical="center"/>
    </xf>
    <xf numFmtId="0" fontId="7" fillId="5" borderId="8" xfId="0" applyFont="1" applyFill="1" applyBorder="1" applyAlignment="1">
      <alignment vertical="center"/>
    </xf>
    <xf numFmtId="0" fontId="7" fillId="5" borderId="7" xfId="0" applyFont="1" applyFill="1" applyBorder="1" applyAlignment="1">
      <alignment vertical="center"/>
    </xf>
    <xf numFmtId="0" fontId="1" fillId="5" borderId="5" xfId="0" applyFont="1" applyFill="1" applyBorder="1" applyAlignment="1">
      <alignment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16" borderId="1" xfId="0" applyFont="1" applyFill="1" applyBorder="1" applyAlignment="1">
      <alignment horizontal="left" vertical="center" wrapText="1"/>
    </xf>
    <xf numFmtId="0" fontId="4" fillId="16" borderId="1" xfId="0" applyFont="1" applyFill="1" applyBorder="1" applyAlignment="1">
      <alignment wrapText="1"/>
    </xf>
    <xf numFmtId="0" fontId="4" fillId="16" borderId="1" xfId="0" applyFont="1" applyFill="1" applyBorder="1" applyAlignment="1">
      <alignment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vertical="center" wrapText="1"/>
    </xf>
    <xf numFmtId="0" fontId="0" fillId="0" borderId="1" xfId="0" applyBorder="1" applyAlignment="1" applyProtection="1">
      <alignment horizontal="center" vertical="center"/>
      <protection locked="0"/>
    </xf>
    <xf numFmtId="165" fontId="0" fillId="0" borderId="1" xfId="0" applyNumberFormat="1" applyBorder="1" applyProtection="1">
      <protection locked="0"/>
    </xf>
    <xf numFmtId="0" fontId="0" fillId="8" borderId="0" xfId="0" applyFill="1"/>
    <xf numFmtId="0" fontId="0" fillId="17" borderId="0" xfId="0" applyFill="1"/>
    <xf numFmtId="0" fontId="0" fillId="18" borderId="0" xfId="0" applyFill="1"/>
    <xf numFmtId="0" fontId="0" fillId="11" borderId="0" xfId="0" applyFill="1"/>
    <xf numFmtId="0" fontId="0" fillId="19" borderId="0" xfId="0" applyFill="1"/>
    <xf numFmtId="0" fontId="0" fillId="20" borderId="0" xfId="0" applyFill="1"/>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2"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24" fillId="0" borderId="0" xfId="0" applyFont="1"/>
    <xf numFmtId="0" fontId="0" fillId="0" borderId="2" xfId="0" applyBorder="1" applyAlignment="1">
      <alignment horizontal="center" vertical="center"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xf numFmtId="0" fontId="4" fillId="0" borderId="7" xfId="0" applyFont="1" applyBorder="1" applyAlignment="1">
      <alignment horizontal="left" wrapText="1"/>
    </xf>
    <xf numFmtId="0" fontId="4" fillId="0" borderId="24" xfId="0" applyFont="1" applyBorder="1"/>
    <xf numFmtId="0" fontId="4" fillId="16" borderId="1" xfId="0" applyFont="1" applyFill="1" applyBorder="1" applyAlignment="1">
      <alignment vertical="top" wrapText="1"/>
    </xf>
    <xf numFmtId="0" fontId="4" fillId="16" borderId="1" xfId="0" applyFont="1" applyFill="1" applyBorder="1" applyAlignment="1">
      <alignment horizontal="justify" vertical="top"/>
    </xf>
    <xf numFmtId="0" fontId="4" fillId="16" borderId="60" xfId="0" applyFont="1" applyFill="1" applyBorder="1" applyAlignment="1">
      <alignment horizontal="left" vertical="center" wrapText="1"/>
    </xf>
    <xf numFmtId="0" fontId="25" fillId="17" borderId="0" xfId="0" applyFont="1" applyFill="1"/>
    <xf numFmtId="0" fontId="0" fillId="11" borderId="0" xfId="0" applyFill="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8"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24" fillId="0" borderId="0" xfId="0" applyFont="1" applyBorder="1" applyAlignment="1">
      <alignment horizontal="left" vertical="center" wrapText="1"/>
    </xf>
    <xf numFmtId="0" fontId="24" fillId="0" borderId="0" xfId="0" applyFont="1" applyBorder="1" applyAlignment="1">
      <alignment wrapText="1"/>
    </xf>
    <xf numFmtId="0" fontId="24" fillId="0" borderId="0" xfId="0" applyFont="1" applyBorder="1" applyAlignment="1">
      <alignment vertical="center" wrapText="1"/>
    </xf>
    <xf numFmtId="0" fontId="27" fillId="0" borderId="68" xfId="0" applyFont="1" applyBorder="1" applyAlignment="1">
      <alignment vertical="center" wrapText="1"/>
    </xf>
    <xf numFmtId="0" fontId="27" fillId="21" borderId="55" xfId="0" applyFont="1" applyFill="1" applyBorder="1" applyAlignment="1">
      <alignment horizontal="justify" vertical="center"/>
    </xf>
    <xf numFmtId="0" fontId="27" fillId="21" borderId="55" xfId="0" applyFont="1" applyFill="1" applyBorder="1" applyAlignment="1">
      <alignment vertical="center" wrapText="1"/>
    </xf>
    <xf numFmtId="0" fontId="27" fillId="0" borderId="55" xfId="0" applyFont="1" applyBorder="1" applyAlignment="1">
      <alignment vertical="center" wrapText="1"/>
    </xf>
    <xf numFmtId="0" fontId="4" fillId="0" borderId="55" xfId="0" applyFont="1" applyBorder="1" applyAlignment="1">
      <alignment vertical="center" wrapText="1"/>
    </xf>
    <xf numFmtId="0" fontId="28" fillId="0" borderId="55" xfId="0" applyFont="1" applyBorder="1" applyAlignment="1">
      <alignment vertical="center" wrapText="1"/>
    </xf>
    <xf numFmtId="0" fontId="28" fillId="0" borderId="55" xfId="0" applyFont="1" applyBorder="1" applyAlignment="1">
      <alignment horizontal="center" vertical="center" wrapText="1"/>
    </xf>
    <xf numFmtId="0" fontId="27" fillId="0" borderId="69" xfId="0" applyFont="1" applyBorder="1" applyAlignment="1">
      <alignment vertical="center" wrapText="1"/>
    </xf>
    <xf numFmtId="0" fontId="27" fillId="0" borderId="40" xfId="0" applyFont="1" applyBorder="1" applyAlignment="1">
      <alignment vertical="center" wrapText="1"/>
    </xf>
    <xf numFmtId="0" fontId="4" fillId="0" borderId="62" xfId="0" applyFont="1" applyBorder="1" applyAlignment="1">
      <alignment horizontal="left" vertical="center" wrapText="1"/>
    </xf>
    <xf numFmtId="0" fontId="4" fillId="0" borderId="70" xfId="0" applyFont="1" applyBorder="1" applyAlignment="1">
      <alignment vertical="center" wrapText="1"/>
    </xf>
    <xf numFmtId="0" fontId="4" fillId="0" borderId="71" xfId="0" applyFont="1" applyBorder="1" applyAlignment="1">
      <alignment vertical="center" wrapText="1"/>
    </xf>
    <xf numFmtId="0" fontId="4" fillId="0" borderId="72" xfId="0" applyFont="1" applyBorder="1" applyAlignment="1">
      <alignment vertical="center" wrapText="1"/>
    </xf>
    <xf numFmtId="164" fontId="8" fillId="0" borderId="1" xfId="1" applyFont="1" applyBorder="1" applyAlignment="1">
      <alignment horizontal="center" vertical="center" wrapText="1"/>
    </xf>
    <xf numFmtId="0" fontId="8" fillId="0" borderId="1" xfId="0" applyFont="1" applyBorder="1" applyAlignment="1">
      <alignment vertical="center" wrapText="1"/>
    </xf>
    <xf numFmtId="0" fontId="2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1" xfId="0" applyFont="1" applyBorder="1" applyAlignment="1">
      <alignment horizontal="center" wrapText="1"/>
    </xf>
    <xf numFmtId="0" fontId="6" fillId="0" borderId="1" xfId="0" applyFont="1" applyBorder="1" applyAlignment="1">
      <alignment horizontal="center" vertical="center" wrapText="1"/>
    </xf>
    <xf numFmtId="0" fontId="28" fillId="0" borderId="55" xfId="0" applyFont="1" applyBorder="1" applyAlignment="1">
      <alignment horizontal="left" vertical="center" wrapText="1"/>
    </xf>
    <xf numFmtId="0" fontId="8" fillId="0" borderId="0" xfId="0" applyFont="1" applyAlignment="1">
      <alignment vertical="center"/>
    </xf>
    <xf numFmtId="0" fontId="0" fillId="0" borderId="2" xfId="0" applyBorder="1" applyAlignment="1">
      <alignment horizontal="center" vertical="center"/>
    </xf>
    <xf numFmtId="0" fontId="0" fillId="0" borderId="2" xfId="0" applyBorder="1" applyAlignment="1">
      <alignment vertical="center" wrapText="1"/>
    </xf>
    <xf numFmtId="0" fontId="5" fillId="13" borderId="10"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7" fillId="0" borderId="1" xfId="0" applyFont="1" applyBorder="1" applyAlignment="1">
      <alignment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8" xfId="0" applyFont="1" applyBorder="1" applyAlignment="1">
      <alignment horizontal="center"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60" xfId="0" applyFont="1" applyFill="1" applyBorder="1" applyAlignment="1">
      <alignment horizontal="left" vertical="center" wrapText="1"/>
    </xf>
    <xf numFmtId="0" fontId="16" fillId="6" borderId="56" xfId="0" applyFont="1" applyFill="1" applyBorder="1" applyAlignment="1">
      <alignment horizontal="left" vertical="center" wrapText="1"/>
    </xf>
    <xf numFmtId="0" fontId="16" fillId="6" borderId="67" xfId="0" applyFont="1" applyFill="1" applyBorder="1" applyAlignment="1">
      <alignment horizontal="lef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24" fillId="0" borderId="60"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22" fillId="0" borderId="62" xfId="0" applyFont="1" applyBorder="1" applyAlignment="1">
      <alignment horizontal="center" vertical="center" wrapText="1"/>
    </xf>
    <xf numFmtId="0" fontId="4" fillId="0" borderId="1" xfId="0" applyFont="1" applyBorder="1" applyAlignment="1">
      <alignment horizontal="center" vertical="center"/>
    </xf>
    <xf numFmtId="0" fontId="4" fillId="0" borderId="60"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0"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5" fillId="0" borderId="60" xfId="0" applyFont="1" applyBorder="1" applyAlignment="1">
      <alignment horizontal="left" vertical="center" wrapText="1"/>
    </xf>
    <xf numFmtId="0" fontId="4" fillId="0" borderId="62" xfId="0" applyFont="1" applyBorder="1" applyAlignment="1">
      <alignment horizontal="left" vertical="center" wrapText="1"/>
    </xf>
    <xf numFmtId="0" fontId="4" fillId="0" borderId="60" xfId="0" applyFont="1" applyBorder="1" applyAlignment="1">
      <alignment horizontal="left" vertical="center" wrapText="1"/>
    </xf>
    <xf numFmtId="0" fontId="4" fillId="0" borderId="56" xfId="0" applyFont="1" applyBorder="1" applyAlignment="1">
      <alignment horizontal="left" vertical="center" wrapText="1"/>
    </xf>
    <xf numFmtId="0" fontId="22" fillId="0" borderId="60" xfId="0" applyFont="1" applyBorder="1" applyAlignment="1">
      <alignment horizontal="center" vertical="center" wrapText="1"/>
    </xf>
    <xf numFmtId="0" fontId="5" fillId="0" borderId="62" xfId="0" applyFont="1" applyBorder="1" applyAlignment="1">
      <alignment horizontal="left" vertical="center" wrapText="1"/>
    </xf>
    <xf numFmtId="0" fontId="22" fillId="0" borderId="1" xfId="0" applyFont="1" applyBorder="1" applyAlignment="1">
      <alignment horizontal="center" vertical="center"/>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5" fillId="0" borderId="56" xfId="0" applyFont="1" applyBorder="1" applyAlignment="1">
      <alignment horizontal="left" vertical="center" wrapText="1"/>
    </xf>
    <xf numFmtId="0" fontId="4" fillId="0" borderId="10" xfId="0" applyFont="1" applyBorder="1" applyAlignment="1">
      <alignment horizontal="center"/>
    </xf>
    <xf numFmtId="0" fontId="0" fillId="0" borderId="0" xfId="0" applyAlignment="1">
      <alignment horizontal="center"/>
    </xf>
    <xf numFmtId="0" fontId="14" fillId="0" borderId="60" xfId="0" applyFont="1" applyBorder="1" applyAlignment="1">
      <alignment horizontal="center" vertical="center" wrapText="1"/>
    </xf>
    <xf numFmtId="0" fontId="0" fillId="0" borderId="1" xfId="0" applyBorder="1" applyAlignment="1">
      <alignment horizontal="center" vertic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22" fillId="0" borderId="1" xfId="0" applyFont="1" applyBorder="1" applyAlignment="1">
      <alignment horizontal="center" vertical="center" wrapText="1"/>
    </xf>
    <xf numFmtId="0" fontId="4" fillId="3" borderId="60" xfId="0" applyFont="1" applyFill="1" applyBorder="1" applyAlignment="1">
      <alignment horizontal="center" vertical="center" wrapText="1"/>
    </xf>
    <xf numFmtId="0" fontId="4" fillId="3" borderId="62" xfId="0" applyFont="1" applyFill="1" applyBorder="1" applyAlignment="1">
      <alignment horizontal="center" vertical="center"/>
    </xf>
    <xf numFmtId="0" fontId="24" fillId="0" borderId="1" xfId="0" applyFont="1" applyBorder="1" applyAlignment="1">
      <alignment horizontal="center" vertical="center"/>
    </xf>
    <xf numFmtId="0" fontId="26" fillId="6" borderId="1" xfId="0" applyFont="1" applyFill="1" applyBorder="1" applyAlignment="1">
      <alignment horizontal="left" vertical="top"/>
    </xf>
    <xf numFmtId="0" fontId="10" fillId="6" borderId="1" xfId="0" applyFont="1" applyFill="1" applyBorder="1" applyAlignment="1">
      <alignment horizontal="left" vertical="top"/>
    </xf>
    <xf numFmtId="0" fontId="19" fillId="6" borderId="1" xfId="0" applyFont="1" applyFill="1" applyBorder="1" applyAlignment="1">
      <alignment horizontal="center" vertical="top"/>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5" fillId="0" borderId="60" xfId="0" applyFont="1" applyBorder="1" applyAlignment="1">
      <alignment horizontal="center" vertical="center" wrapText="1"/>
    </xf>
    <xf numFmtId="0" fontId="5" fillId="0" borderId="62" xfId="0" applyFont="1" applyBorder="1" applyAlignment="1">
      <alignment horizontal="center" vertical="center" wrapText="1"/>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24" fillId="3" borderId="60" xfId="0" applyFont="1" applyFill="1" applyBorder="1" applyAlignment="1">
      <alignment horizontal="center" vertical="center" wrapText="1"/>
    </xf>
    <xf numFmtId="0" fontId="24" fillId="3" borderId="62" xfId="0" applyFont="1" applyFill="1" applyBorder="1" applyAlignment="1">
      <alignment horizontal="center" vertical="center" wrapText="1"/>
    </xf>
    <xf numFmtId="0" fontId="4" fillId="0" borderId="1" xfId="0" applyFont="1" applyBorder="1" applyAlignment="1">
      <alignment horizontal="center"/>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8" fillId="0" borderId="7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0" fillId="0" borderId="3" xfId="0" applyBorder="1" applyAlignment="1">
      <alignment horizontal="center"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0" fillId="0" borderId="9"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0" fillId="0" borderId="1" xfId="0" applyBorder="1" applyAlignment="1">
      <alignment horizontal="left" vertical="top"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8" fillId="6" borderId="60" xfId="0" applyFont="1" applyFill="1" applyBorder="1" applyAlignment="1">
      <alignment horizontal="left" vertical="center" wrapText="1"/>
    </xf>
    <xf numFmtId="0" fontId="7" fillId="6" borderId="56" xfId="0" applyFont="1" applyFill="1" applyBorder="1" applyAlignment="1">
      <alignment horizontal="left" vertical="center" wrapText="1"/>
    </xf>
    <xf numFmtId="0" fontId="0" fillId="0" borderId="37"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1" xfId="0" applyFill="1" applyBorder="1" applyAlignment="1">
      <alignment horizontal="center" vertical="center"/>
    </xf>
    <xf numFmtId="0" fontId="0" fillId="7" borderId="32" xfId="0" applyFill="1" applyBorder="1" applyAlignment="1">
      <alignment horizontal="center" vertical="center"/>
    </xf>
    <xf numFmtId="0" fontId="0" fillId="8" borderId="32" xfId="0" applyFill="1" applyBorder="1" applyAlignment="1">
      <alignment horizontal="center"/>
    </xf>
    <xf numFmtId="0" fontId="0" fillId="9" borderId="32" xfId="0" applyFill="1" applyBorder="1" applyAlignment="1">
      <alignment horizontal="center"/>
    </xf>
    <xf numFmtId="0" fontId="0" fillId="7" borderId="32" xfId="0" applyFill="1" applyBorder="1" applyAlignment="1">
      <alignment horizontal="center"/>
    </xf>
    <xf numFmtId="0" fontId="0" fillId="7" borderId="33" xfId="0" applyFill="1" applyBorder="1" applyAlignment="1">
      <alignment horizontal="center" vertical="center"/>
    </xf>
    <xf numFmtId="0" fontId="0" fillId="10" borderId="31" xfId="0" applyFill="1"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7" fillId="6" borderId="1" xfId="0" applyFont="1" applyFill="1" applyBorder="1" applyAlignment="1">
      <alignment horizontal="left" vertical="center"/>
    </xf>
    <xf numFmtId="0" fontId="7" fillId="6" borderId="1" xfId="0" applyFont="1" applyFill="1" applyBorder="1" applyAlignment="1">
      <alignment horizontal="left" vertical="center" wrapText="1"/>
    </xf>
    <xf numFmtId="0" fontId="5" fillId="13" borderId="8" xfId="0" applyFont="1" applyFill="1" applyBorder="1" applyAlignment="1">
      <alignment horizontal="center" vertical="center"/>
    </xf>
    <xf numFmtId="0" fontId="5" fillId="13" borderId="25" xfId="0" applyFont="1" applyFill="1" applyBorder="1" applyAlignment="1">
      <alignment horizontal="center" vertical="center"/>
    </xf>
    <xf numFmtId="0" fontId="17" fillId="0" borderId="1" xfId="0" applyFont="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13"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5" fillId="13" borderId="7" xfId="0" applyFont="1" applyFill="1" applyBorder="1" applyAlignment="1">
      <alignment horizontal="center" vertical="center"/>
    </xf>
    <xf numFmtId="0" fontId="4" fillId="0" borderId="36" xfId="0" applyFont="1" applyBorder="1" applyAlignment="1">
      <alignment horizontal="left" vertical="top" wrapText="1"/>
    </xf>
    <xf numFmtId="0" fontId="4" fillId="0" borderId="17" xfId="0" applyFont="1" applyBorder="1" applyAlignment="1">
      <alignment horizontal="left" vertical="top"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5" fillId="13" borderId="65" xfId="0" applyFont="1" applyFill="1" applyBorder="1" applyAlignment="1">
      <alignment horizontal="center" vertical="center"/>
    </xf>
    <xf numFmtId="0" fontId="5" fillId="13" borderId="11" xfId="0" applyFont="1" applyFill="1" applyBorder="1" applyAlignment="1">
      <alignment horizontal="center" vertical="center"/>
    </xf>
    <xf numFmtId="0" fontId="5" fillId="13" borderId="4" xfId="0" applyFont="1" applyFill="1" applyBorder="1" applyAlignment="1">
      <alignment horizontal="center" vertical="center"/>
    </xf>
    <xf numFmtId="0" fontId="14" fillId="13" borderId="6"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5" xfId="0" applyFont="1" applyBorder="1" applyAlignment="1">
      <alignment horizontal="left" vertical="center" wrapText="1"/>
    </xf>
    <xf numFmtId="0" fontId="4" fillId="0" borderId="11" xfId="0" applyFont="1" applyBorder="1" applyAlignment="1">
      <alignment horizontal="left"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5" fillId="13" borderId="66" xfId="0" applyFont="1" applyFill="1" applyBorder="1" applyAlignment="1">
      <alignment horizontal="center" vertical="center"/>
    </xf>
    <xf numFmtId="0" fontId="17" fillId="0" borderId="28" xfId="0" applyFont="1" applyBorder="1" applyAlignment="1">
      <alignment horizontal="center" vertical="center"/>
    </xf>
    <xf numFmtId="0" fontId="0" fillId="0" borderId="30" xfId="0" applyBorder="1" applyAlignment="1">
      <alignment horizontal="center"/>
    </xf>
    <xf numFmtId="0" fontId="15" fillId="0" borderId="18" xfId="0" applyFont="1" applyBorder="1" applyAlignment="1">
      <alignment horizontal="center" vertical="center" wrapText="1"/>
    </xf>
    <xf numFmtId="0" fontId="5" fillId="6" borderId="1" xfId="0" applyFont="1" applyFill="1" applyBorder="1" applyAlignment="1">
      <alignment horizontal="center" vertical="center" wrapText="1"/>
    </xf>
    <xf numFmtId="0" fontId="7" fillId="6" borderId="59" xfId="0" applyFont="1" applyFill="1" applyBorder="1" applyAlignment="1">
      <alignment horizontal="center" vertical="center"/>
    </xf>
    <xf numFmtId="0" fontId="7" fillId="6" borderId="57" xfId="0" applyFont="1" applyFill="1" applyBorder="1" applyAlignment="1">
      <alignment horizontal="center" vertical="center"/>
    </xf>
    <xf numFmtId="0" fontId="7" fillId="6" borderId="74" xfId="0" applyFont="1" applyFill="1" applyBorder="1" applyAlignment="1">
      <alignment horizontal="center" vertical="center"/>
    </xf>
    <xf numFmtId="0" fontId="7" fillId="0" borderId="1" xfId="0" applyFont="1" applyBorder="1" applyAlignment="1">
      <alignment horizontal="center" vertic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6" fillId="0" borderId="10" xfId="0" applyFont="1" applyBorder="1" applyAlignment="1">
      <alignment horizontal="center"/>
    </xf>
    <xf numFmtId="0" fontId="6" fillId="0" borderId="11" xfId="0" applyFont="1" applyBorder="1" applyAlignment="1">
      <alignment horizontal="center"/>
    </xf>
    <xf numFmtId="0" fontId="6" fillId="0" borderId="28" xfId="0" applyFont="1" applyBorder="1" applyAlignment="1">
      <alignment horizontal="center"/>
    </xf>
    <xf numFmtId="0" fontId="8" fillId="0" borderId="25"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2" xfId="0" applyFont="1" applyBorder="1" applyAlignment="1">
      <alignment horizontal="center"/>
    </xf>
    <xf numFmtId="0" fontId="6" fillId="0" borderId="1" xfId="0" applyFont="1" applyBorder="1" applyAlignment="1">
      <alignment horizontal="center"/>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5"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5" name="1 Imagen" descr="logocapitalmusical">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6"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5" name="1 Imagen" descr="logocapitalmusical">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6"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
  <sheetViews>
    <sheetView tabSelected="1" zoomScale="120" zoomScaleNormal="120" workbookViewId="0">
      <selection activeCell="B8" sqref="B8:F8"/>
    </sheetView>
  </sheetViews>
  <sheetFormatPr baseColWidth="10" defaultColWidth="11.42578125" defaultRowHeight="14.25" x14ac:dyDescent="0.2"/>
  <cols>
    <col min="1" max="1" width="27.5703125" style="1" customWidth="1"/>
    <col min="2" max="2" width="26.85546875" style="1" customWidth="1"/>
    <col min="3" max="3" width="28.42578125" style="1" customWidth="1"/>
    <col min="4" max="4" width="29.85546875" style="1" customWidth="1"/>
    <col min="5" max="5" width="33.7109375" style="1" customWidth="1"/>
    <col min="6" max="6" width="28.28515625" style="1" customWidth="1"/>
    <col min="7" max="16384" width="11.42578125" style="1"/>
  </cols>
  <sheetData>
    <row r="1" spans="1:10" ht="15" customHeight="1" x14ac:dyDescent="0.2">
      <c r="A1" s="233"/>
      <c r="B1" s="244" t="s">
        <v>276</v>
      </c>
      <c r="C1" s="244"/>
      <c r="D1" s="244"/>
      <c r="E1" s="58" t="s">
        <v>1</v>
      </c>
      <c r="F1" s="230"/>
      <c r="G1" s="2"/>
      <c r="J1" s="229"/>
    </row>
    <row r="2" spans="1:10" ht="15" customHeight="1" x14ac:dyDescent="0.2">
      <c r="A2" s="234"/>
      <c r="B2" s="245"/>
      <c r="C2" s="245"/>
      <c r="D2" s="245"/>
      <c r="E2" s="57" t="s">
        <v>2</v>
      </c>
      <c r="F2" s="231"/>
      <c r="G2" s="2"/>
      <c r="J2" s="229"/>
    </row>
    <row r="3" spans="1:10" ht="15" customHeight="1" x14ac:dyDescent="0.2">
      <c r="A3" s="234"/>
      <c r="B3" s="245" t="s">
        <v>3</v>
      </c>
      <c r="C3" s="245"/>
      <c r="D3" s="245"/>
      <c r="E3" s="57" t="s">
        <v>4</v>
      </c>
      <c r="F3" s="231"/>
      <c r="G3" s="2"/>
      <c r="J3" s="229"/>
    </row>
    <row r="4" spans="1:10" ht="15.75" customHeight="1" thickBot="1" x14ac:dyDescent="0.25">
      <c r="A4" s="235"/>
      <c r="B4" s="246"/>
      <c r="C4" s="246"/>
      <c r="D4" s="246"/>
      <c r="E4" s="59" t="s">
        <v>5</v>
      </c>
      <c r="F4" s="232"/>
      <c r="G4" s="2"/>
      <c r="J4" s="229"/>
    </row>
    <row r="5" spans="1:10" ht="15" thickBot="1" x14ac:dyDescent="0.25"/>
    <row r="6" spans="1:10" ht="15.75" x14ac:dyDescent="0.2">
      <c r="A6" s="241" t="s">
        <v>6</v>
      </c>
      <c r="B6" s="242"/>
      <c r="C6" s="242"/>
      <c r="D6" s="242"/>
      <c r="E6" s="242"/>
      <c r="F6" s="243"/>
    </row>
    <row r="7" spans="1:10" ht="27" customHeight="1" x14ac:dyDescent="0.2">
      <c r="A7" s="21" t="s">
        <v>7</v>
      </c>
      <c r="B7" s="236" t="s">
        <v>277</v>
      </c>
      <c r="C7" s="236"/>
      <c r="D7" s="236"/>
      <c r="E7" s="236"/>
      <c r="F7" s="237"/>
    </row>
    <row r="8" spans="1:10" ht="71.25" customHeight="1" x14ac:dyDescent="0.2">
      <c r="A8" s="20" t="s">
        <v>9</v>
      </c>
      <c r="B8" s="238" t="s">
        <v>278</v>
      </c>
      <c r="C8" s="239"/>
      <c r="D8" s="239"/>
      <c r="E8" s="239"/>
      <c r="F8" s="240"/>
    </row>
    <row r="9" spans="1:10" ht="22.5" customHeight="1" thickBot="1" x14ac:dyDescent="0.25">
      <c r="A9" s="49" t="s">
        <v>11</v>
      </c>
      <c r="B9" s="28" t="s">
        <v>12</v>
      </c>
      <c r="C9" s="28" t="s">
        <v>13</v>
      </c>
      <c r="D9" s="28" t="s">
        <v>12</v>
      </c>
      <c r="E9" s="28" t="s">
        <v>14</v>
      </c>
      <c r="F9" s="29" t="s">
        <v>12</v>
      </c>
    </row>
    <row r="10" spans="1:10" ht="67.5" customHeight="1" thickBot="1" x14ac:dyDescent="0.25">
      <c r="A10" s="184" t="s">
        <v>279</v>
      </c>
      <c r="B10" s="192" t="s">
        <v>280</v>
      </c>
      <c r="C10" s="247" t="s">
        <v>289</v>
      </c>
      <c r="D10" s="199" t="s">
        <v>290</v>
      </c>
      <c r="E10" s="202" t="s">
        <v>304</v>
      </c>
      <c r="F10" s="201" t="s">
        <v>305</v>
      </c>
    </row>
    <row r="11" spans="1:10" ht="72.75" customHeight="1" thickBot="1" x14ac:dyDescent="0.25">
      <c r="A11" s="247" t="s">
        <v>281</v>
      </c>
      <c r="B11" s="193" t="s">
        <v>282</v>
      </c>
      <c r="C11" s="247"/>
      <c r="D11" s="200" t="s">
        <v>301</v>
      </c>
      <c r="E11" s="203" t="s">
        <v>316</v>
      </c>
      <c r="F11" s="201" t="s">
        <v>315</v>
      </c>
    </row>
    <row r="12" spans="1:10" ht="96.75" customHeight="1" thickBot="1" x14ac:dyDescent="0.25">
      <c r="A12" s="247"/>
      <c r="B12" s="194" t="s">
        <v>306</v>
      </c>
      <c r="C12" s="247"/>
      <c r="D12" s="200" t="s">
        <v>303</v>
      </c>
      <c r="E12" s="204" t="s">
        <v>313</v>
      </c>
      <c r="F12" s="201" t="s">
        <v>314</v>
      </c>
    </row>
    <row r="13" spans="1:10" ht="87.75" customHeight="1" thickBot="1" x14ac:dyDescent="0.25">
      <c r="A13" s="247"/>
      <c r="B13" s="194" t="s">
        <v>307</v>
      </c>
      <c r="C13" s="247" t="s">
        <v>291</v>
      </c>
      <c r="D13" s="195" t="s">
        <v>292</v>
      </c>
      <c r="E13" s="187"/>
      <c r="F13" s="185"/>
    </row>
    <row r="14" spans="1:10" ht="135" customHeight="1" thickBot="1" x14ac:dyDescent="0.25">
      <c r="A14" s="184" t="s">
        <v>15</v>
      </c>
      <c r="B14" s="195" t="s">
        <v>284</v>
      </c>
      <c r="C14" s="247"/>
      <c r="D14" s="195" t="s">
        <v>300</v>
      </c>
      <c r="E14" s="186"/>
      <c r="F14" s="185"/>
    </row>
    <row r="15" spans="1:10" ht="56.25" customHeight="1" thickBot="1" x14ac:dyDescent="0.25">
      <c r="A15" s="247" t="s">
        <v>16</v>
      </c>
      <c r="B15" s="195" t="s">
        <v>17</v>
      </c>
      <c r="C15" s="247"/>
      <c r="D15" s="195" t="s">
        <v>310</v>
      </c>
      <c r="E15" s="57"/>
      <c r="F15" s="57"/>
    </row>
    <row r="16" spans="1:10" ht="84" customHeight="1" thickBot="1" x14ac:dyDescent="0.25">
      <c r="A16" s="247"/>
      <c r="B16" s="195" t="s">
        <v>308</v>
      </c>
      <c r="C16" s="247"/>
      <c r="D16" s="195" t="s">
        <v>311</v>
      </c>
      <c r="E16" s="57"/>
      <c r="F16" s="57" t="s">
        <v>298</v>
      </c>
    </row>
    <row r="17" spans="1:6" ht="80.25" customHeight="1" thickBot="1" x14ac:dyDescent="0.25">
      <c r="A17" s="247"/>
      <c r="B17" s="195" t="s">
        <v>309</v>
      </c>
      <c r="C17" s="247" t="s">
        <v>293</v>
      </c>
      <c r="D17" s="196" t="s">
        <v>302</v>
      </c>
      <c r="E17" s="57"/>
      <c r="F17" s="57"/>
    </row>
    <row r="18" spans="1:6" ht="63" customHeight="1" thickBot="1" x14ac:dyDescent="0.25">
      <c r="A18" s="247" t="s">
        <v>287</v>
      </c>
      <c r="B18" s="195" t="s">
        <v>288</v>
      </c>
      <c r="C18" s="247"/>
      <c r="D18" s="196" t="s">
        <v>312</v>
      </c>
      <c r="E18" s="57"/>
      <c r="F18" s="57"/>
    </row>
    <row r="19" spans="1:6" ht="48.75" customHeight="1" thickBot="1" x14ac:dyDescent="0.25">
      <c r="A19" s="247"/>
      <c r="B19" s="195" t="s">
        <v>299</v>
      </c>
      <c r="C19" s="57"/>
      <c r="D19" s="196"/>
      <c r="E19" s="57"/>
      <c r="F19" s="57"/>
    </row>
    <row r="20" spans="1:6" ht="52.5" customHeight="1" x14ac:dyDescent="0.2">
      <c r="A20" s="176"/>
      <c r="B20" s="176"/>
      <c r="C20" s="188"/>
      <c r="D20" s="189"/>
      <c r="E20" s="176"/>
    </row>
    <row r="21" spans="1:6" x14ac:dyDescent="0.2">
      <c r="A21" s="176"/>
      <c r="B21" s="176"/>
      <c r="C21" s="188"/>
      <c r="D21" s="190" t="s">
        <v>298</v>
      </c>
      <c r="E21" s="176"/>
    </row>
    <row r="22" spans="1:6" x14ac:dyDescent="0.2">
      <c r="A22" s="176"/>
      <c r="B22" s="176"/>
      <c r="C22" s="188" t="s">
        <v>297</v>
      </c>
      <c r="D22" s="191" t="s">
        <v>298</v>
      </c>
      <c r="E22" s="176"/>
    </row>
    <row r="23" spans="1:6" x14ac:dyDescent="0.2">
      <c r="A23" s="176"/>
      <c r="B23" s="176"/>
      <c r="C23" s="188"/>
      <c r="D23" s="191"/>
      <c r="E23" s="176"/>
    </row>
    <row r="24" spans="1:6" x14ac:dyDescent="0.2">
      <c r="D24" s="172"/>
    </row>
  </sheetData>
  <mergeCells count="14">
    <mergeCell ref="A18:A19"/>
    <mergeCell ref="C10:C12"/>
    <mergeCell ref="C17:C18"/>
    <mergeCell ref="C13:C16"/>
    <mergeCell ref="A15:A17"/>
    <mergeCell ref="A11:A13"/>
    <mergeCell ref="J1:J4"/>
    <mergeCell ref="F1:F4"/>
    <mergeCell ref="A1:A4"/>
    <mergeCell ref="B7:F7"/>
    <mergeCell ref="B8:F8"/>
    <mergeCell ref="A6:F6"/>
    <mergeCell ref="B1:D2"/>
    <mergeCell ref="B3:D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1"/>
  <sheetViews>
    <sheetView zoomScale="77" zoomScaleNormal="77" workbookViewId="0">
      <selection activeCell="B7" sqref="B7:F7"/>
    </sheetView>
  </sheetViews>
  <sheetFormatPr baseColWidth="10" defaultColWidth="11.42578125" defaultRowHeight="15" x14ac:dyDescent="0.25"/>
  <cols>
    <col min="1" max="1" width="34" customWidth="1"/>
    <col min="2" max="2" width="91" customWidth="1"/>
    <col min="3" max="3" width="16.5703125" customWidth="1"/>
    <col min="4" max="4" width="10.28515625" customWidth="1"/>
    <col min="5" max="5" width="8.28515625" customWidth="1"/>
    <col min="6" max="6" width="15" customWidth="1"/>
  </cols>
  <sheetData>
    <row r="1" spans="1:6" ht="22.5" customHeight="1" x14ac:dyDescent="0.25">
      <c r="A1" s="418"/>
      <c r="B1" s="244" t="s">
        <v>408</v>
      </c>
      <c r="C1" s="430" t="s">
        <v>99</v>
      </c>
      <c r="D1" s="430"/>
      <c r="E1" s="430"/>
      <c r="F1" s="433"/>
    </row>
    <row r="2" spans="1:6" ht="15.75" customHeight="1" x14ac:dyDescent="0.25">
      <c r="A2" s="419"/>
      <c r="B2" s="245"/>
      <c r="C2" s="431" t="s">
        <v>2</v>
      </c>
      <c r="D2" s="431"/>
      <c r="E2" s="431"/>
      <c r="F2" s="434"/>
    </row>
    <row r="3" spans="1:6" ht="15" customHeight="1" x14ac:dyDescent="0.25">
      <c r="A3" s="419"/>
      <c r="B3" s="245" t="s">
        <v>108</v>
      </c>
      <c r="C3" s="431" t="s">
        <v>101</v>
      </c>
      <c r="D3" s="431"/>
      <c r="E3" s="431"/>
      <c r="F3" s="434"/>
    </row>
    <row r="4" spans="1:6" ht="15.75" customHeight="1" thickBot="1" x14ac:dyDescent="0.3">
      <c r="A4" s="420"/>
      <c r="B4" s="246"/>
      <c r="C4" s="432" t="s">
        <v>5</v>
      </c>
      <c r="D4" s="432"/>
      <c r="E4" s="432"/>
      <c r="F4" s="435"/>
    </row>
    <row r="6" spans="1:6" ht="33" customHeight="1" x14ac:dyDescent="0.25">
      <c r="A6" s="113" t="s">
        <v>7</v>
      </c>
      <c r="B6" s="389" t="s">
        <v>277</v>
      </c>
      <c r="C6" s="390"/>
      <c r="D6" s="390"/>
      <c r="E6" s="390"/>
      <c r="F6" s="390"/>
    </row>
    <row r="7" spans="1:6" ht="74.25" customHeight="1" x14ac:dyDescent="0.25">
      <c r="A7" s="114" t="s">
        <v>9</v>
      </c>
      <c r="B7" s="421" t="s">
        <v>278</v>
      </c>
      <c r="C7" s="422"/>
      <c r="D7" s="422"/>
      <c r="E7" s="422"/>
      <c r="F7" s="422"/>
    </row>
    <row r="8" spans="1:6" x14ac:dyDescent="0.25">
      <c r="A8" s="423"/>
      <c r="B8" s="423"/>
      <c r="C8" s="423"/>
      <c r="D8" s="423"/>
      <c r="E8" s="423"/>
      <c r="F8" s="423"/>
    </row>
    <row r="9" spans="1:6" ht="52.5" customHeight="1" x14ac:dyDescent="0.25">
      <c r="A9" s="417" t="s">
        <v>109</v>
      </c>
      <c r="B9" s="417" t="s">
        <v>110</v>
      </c>
      <c r="C9" s="417"/>
      <c r="D9" s="437" t="s">
        <v>111</v>
      </c>
      <c r="E9" s="437"/>
      <c r="F9" s="437" t="s">
        <v>112</v>
      </c>
    </row>
    <row r="10" spans="1:6" ht="34.5" customHeight="1" x14ac:dyDescent="0.25">
      <c r="A10" s="417"/>
      <c r="B10" s="417"/>
      <c r="C10" s="417"/>
      <c r="D10" s="117" t="s">
        <v>113</v>
      </c>
      <c r="E10" s="117" t="s">
        <v>114</v>
      </c>
      <c r="F10" s="437"/>
    </row>
    <row r="11" spans="1:6" ht="26.25" customHeight="1" x14ac:dyDescent="0.25">
      <c r="A11" s="424" t="s">
        <v>406</v>
      </c>
      <c r="B11" s="436" t="s">
        <v>115</v>
      </c>
      <c r="C11" s="436"/>
      <c r="D11" s="168" t="s">
        <v>155</v>
      </c>
      <c r="E11" s="168"/>
      <c r="F11" s="425" t="str">
        <f>IF(D26="X","CATASTROFICO",IF(AND(D30&gt;0,D30&lt;=5),"MODERADO",IF(AND(D30&gt;=6,D30&lt;=11),"MAYOR",IF(AND(D30&gt;=12,D30&lt;=19),"CATASTROFICO"," "))))</f>
        <v>MAYOR</v>
      </c>
    </row>
    <row r="12" spans="1:6" ht="26.25" customHeight="1" x14ac:dyDescent="0.25">
      <c r="A12" s="424"/>
      <c r="B12" s="436" t="s">
        <v>116</v>
      </c>
      <c r="C12" s="436"/>
      <c r="D12" s="168" t="s">
        <v>155</v>
      </c>
      <c r="E12" s="168"/>
      <c r="F12" s="426"/>
    </row>
    <row r="13" spans="1:6" ht="26.25" customHeight="1" x14ac:dyDescent="0.25">
      <c r="A13" s="424"/>
      <c r="B13" s="436" t="s">
        <v>117</v>
      </c>
      <c r="C13" s="436"/>
      <c r="D13" s="168" t="s">
        <v>155</v>
      </c>
      <c r="E13" s="168"/>
      <c r="F13" s="426"/>
    </row>
    <row r="14" spans="1:6" ht="26.25" customHeight="1" x14ac:dyDescent="0.25">
      <c r="A14" s="424"/>
      <c r="B14" s="436" t="s">
        <v>118</v>
      </c>
      <c r="C14" s="436"/>
      <c r="D14" s="168" t="s">
        <v>155</v>
      </c>
      <c r="E14" s="168"/>
      <c r="F14" s="426"/>
    </row>
    <row r="15" spans="1:6" ht="26.25" customHeight="1" x14ac:dyDescent="0.25">
      <c r="A15" s="424"/>
      <c r="B15" s="436" t="s">
        <v>119</v>
      </c>
      <c r="C15" s="436"/>
      <c r="D15" s="168" t="s">
        <v>155</v>
      </c>
      <c r="E15" s="168"/>
      <c r="F15" s="426"/>
    </row>
    <row r="16" spans="1:6" ht="26.25" customHeight="1" x14ac:dyDescent="0.25">
      <c r="A16" s="424"/>
      <c r="B16" s="436" t="s">
        <v>120</v>
      </c>
      <c r="C16" s="436"/>
      <c r="D16" s="168"/>
      <c r="E16" s="168" t="s">
        <v>155</v>
      </c>
      <c r="F16" s="426"/>
    </row>
    <row r="17" spans="1:6" ht="26.25" customHeight="1" x14ac:dyDescent="0.25">
      <c r="A17" s="424"/>
      <c r="B17" s="436" t="s">
        <v>121</v>
      </c>
      <c r="C17" s="436"/>
      <c r="D17" s="168"/>
      <c r="E17" s="168" t="s">
        <v>155</v>
      </c>
      <c r="F17" s="426"/>
    </row>
    <row r="18" spans="1:6" ht="33" customHeight="1" x14ac:dyDescent="0.25">
      <c r="A18" s="424"/>
      <c r="B18" s="436" t="s">
        <v>122</v>
      </c>
      <c r="C18" s="436"/>
      <c r="D18" s="168"/>
      <c r="E18" s="168" t="s">
        <v>155</v>
      </c>
      <c r="F18" s="426"/>
    </row>
    <row r="19" spans="1:6" ht="26.25" customHeight="1" x14ac:dyDescent="0.25">
      <c r="A19" s="424"/>
      <c r="B19" s="436" t="s">
        <v>123</v>
      </c>
      <c r="C19" s="436"/>
      <c r="D19" s="168"/>
      <c r="E19" s="168" t="s">
        <v>155</v>
      </c>
      <c r="F19" s="426"/>
    </row>
    <row r="20" spans="1:6" ht="26.25" customHeight="1" x14ac:dyDescent="0.25">
      <c r="A20" s="424"/>
      <c r="B20" s="436" t="s">
        <v>124</v>
      </c>
      <c r="C20" s="436"/>
      <c r="D20" s="168"/>
      <c r="E20" s="168" t="s">
        <v>155</v>
      </c>
      <c r="F20" s="426"/>
    </row>
    <row r="21" spans="1:6" ht="26.25" customHeight="1" x14ac:dyDescent="0.25">
      <c r="A21" s="424"/>
      <c r="B21" s="436" t="s">
        <v>125</v>
      </c>
      <c r="C21" s="436"/>
      <c r="D21" s="168" t="s">
        <v>155</v>
      </c>
      <c r="E21" s="168"/>
      <c r="F21" s="426"/>
    </row>
    <row r="22" spans="1:6" ht="26.25" customHeight="1" x14ac:dyDescent="0.25">
      <c r="A22" s="424"/>
      <c r="B22" s="436" t="s">
        <v>126</v>
      </c>
      <c r="C22" s="436"/>
      <c r="D22" s="168" t="s">
        <v>155</v>
      </c>
      <c r="E22" s="168"/>
      <c r="F22" s="426"/>
    </row>
    <row r="23" spans="1:6" ht="26.25" customHeight="1" x14ac:dyDescent="0.25">
      <c r="A23" s="424"/>
      <c r="B23" s="436" t="s">
        <v>127</v>
      </c>
      <c r="C23" s="436"/>
      <c r="D23" s="168"/>
      <c r="E23" s="168" t="s">
        <v>155</v>
      </c>
      <c r="F23" s="426"/>
    </row>
    <row r="24" spans="1:6" ht="26.25" customHeight="1" x14ac:dyDescent="0.25">
      <c r="A24" s="424"/>
      <c r="B24" s="436" t="s">
        <v>128</v>
      </c>
      <c r="C24" s="436"/>
      <c r="D24" s="168"/>
      <c r="E24" s="168" t="s">
        <v>155</v>
      </c>
      <c r="F24" s="426"/>
    </row>
    <row r="25" spans="1:6" ht="26.25" customHeight="1" x14ac:dyDescent="0.25">
      <c r="A25" s="424"/>
      <c r="B25" s="436" t="s">
        <v>129</v>
      </c>
      <c r="C25" s="436"/>
      <c r="D25" s="168" t="s">
        <v>155</v>
      </c>
      <c r="E25" s="168"/>
      <c r="F25" s="426"/>
    </row>
    <row r="26" spans="1:6" ht="26.25" customHeight="1" x14ac:dyDescent="0.25">
      <c r="A26" s="424"/>
      <c r="B26" s="436" t="s">
        <v>130</v>
      </c>
      <c r="C26" s="436"/>
      <c r="D26" s="168"/>
      <c r="E26" s="168" t="s">
        <v>155</v>
      </c>
      <c r="F26" s="426"/>
    </row>
    <row r="27" spans="1:6" ht="26.25" customHeight="1" x14ac:dyDescent="0.25">
      <c r="A27" s="424"/>
      <c r="B27" s="436" t="s">
        <v>131</v>
      </c>
      <c r="C27" s="436"/>
      <c r="D27" s="168"/>
      <c r="E27" s="168" t="s">
        <v>155</v>
      </c>
      <c r="F27" s="426"/>
    </row>
    <row r="28" spans="1:6" ht="26.25" customHeight="1" x14ac:dyDescent="0.25">
      <c r="A28" s="424"/>
      <c r="B28" s="436" t="s">
        <v>132</v>
      </c>
      <c r="C28" s="436"/>
      <c r="D28" s="168"/>
      <c r="E28" s="168" t="s">
        <v>155</v>
      </c>
      <c r="F28" s="426"/>
    </row>
    <row r="29" spans="1:6" ht="26.25" customHeight="1" x14ac:dyDescent="0.25">
      <c r="A29" s="424"/>
      <c r="B29" s="436" t="s">
        <v>133</v>
      </c>
      <c r="C29" s="436"/>
      <c r="D29" s="168"/>
      <c r="E29" s="168" t="s">
        <v>155</v>
      </c>
      <c r="F29" s="426"/>
    </row>
    <row r="30" spans="1:6" ht="15.75" x14ac:dyDescent="0.25">
      <c r="A30" s="424"/>
      <c r="B30" s="428" t="s">
        <v>65</v>
      </c>
      <c r="C30" s="429"/>
      <c r="D30" s="119">
        <f>+Hoja3!B54</f>
        <v>8</v>
      </c>
      <c r="E30" s="118"/>
      <c r="F30" s="427"/>
    </row>
    <row r="31" spans="1:6" ht="15.75" customHeight="1" x14ac:dyDescent="0.25">
      <c r="A31" s="438"/>
      <c r="B31" s="439"/>
      <c r="C31" s="439"/>
      <c r="D31" s="439"/>
      <c r="E31" s="439"/>
      <c r="F31" s="440"/>
    </row>
    <row r="32" spans="1:6" ht="46.5" customHeight="1" x14ac:dyDescent="0.25">
      <c r="A32" s="417" t="s">
        <v>109</v>
      </c>
      <c r="B32" s="417" t="s">
        <v>110</v>
      </c>
      <c r="C32" s="417"/>
      <c r="D32" s="437" t="s">
        <v>111</v>
      </c>
      <c r="E32" s="437"/>
      <c r="F32" s="437" t="s">
        <v>112</v>
      </c>
    </row>
    <row r="33" spans="1:6" ht="21" customHeight="1" x14ac:dyDescent="0.25">
      <c r="A33" s="417"/>
      <c r="B33" s="417"/>
      <c r="C33" s="417"/>
      <c r="D33" s="117" t="s">
        <v>113</v>
      </c>
      <c r="E33" s="117" t="s">
        <v>114</v>
      </c>
      <c r="F33" s="437"/>
    </row>
    <row r="34" spans="1:6" ht="26.25" customHeight="1" x14ac:dyDescent="0.25">
      <c r="A34" s="424" t="s">
        <v>361</v>
      </c>
      <c r="B34" s="436" t="s">
        <v>115</v>
      </c>
      <c r="C34" s="436"/>
      <c r="D34" s="210" t="s">
        <v>155</v>
      </c>
      <c r="E34" s="210"/>
      <c r="F34" s="329" t="str">
        <f>IF(D49="X","CATASTROFICO",IF(AND(D53&gt;0,D53&lt;=5),"MODERADO",IF(AND(D53&gt;=6,D53&lt;=11),"MAYOR",IF(AND(D53&gt;=12,D53&lt;=19),"CATASTROFICO"," "))))</f>
        <v>MAYOR</v>
      </c>
    </row>
    <row r="35" spans="1:6" ht="26.25" customHeight="1" x14ac:dyDescent="0.25">
      <c r="A35" s="424"/>
      <c r="B35" s="436" t="s">
        <v>116</v>
      </c>
      <c r="C35" s="436"/>
      <c r="D35" s="210" t="s">
        <v>155</v>
      </c>
      <c r="E35" s="210"/>
      <c r="F35" s="329"/>
    </row>
    <row r="36" spans="1:6" ht="26.25" customHeight="1" x14ac:dyDescent="0.25">
      <c r="A36" s="424"/>
      <c r="B36" s="436" t="s">
        <v>117</v>
      </c>
      <c r="C36" s="436"/>
      <c r="D36" s="210" t="s">
        <v>155</v>
      </c>
      <c r="E36" s="210"/>
      <c r="F36" s="329"/>
    </row>
    <row r="37" spans="1:6" ht="26.25" customHeight="1" x14ac:dyDescent="0.25">
      <c r="A37" s="424"/>
      <c r="B37" s="436" t="s">
        <v>118</v>
      </c>
      <c r="C37" s="436"/>
      <c r="D37" s="210" t="s">
        <v>155</v>
      </c>
      <c r="E37" s="210"/>
      <c r="F37" s="329"/>
    </row>
    <row r="38" spans="1:6" ht="26.25" customHeight="1" x14ac:dyDescent="0.25">
      <c r="A38" s="424"/>
      <c r="B38" s="436" t="s">
        <v>119</v>
      </c>
      <c r="C38" s="436"/>
      <c r="D38" s="210" t="s">
        <v>155</v>
      </c>
      <c r="E38" s="210"/>
      <c r="F38" s="329"/>
    </row>
    <row r="39" spans="1:6" ht="26.25" customHeight="1" x14ac:dyDescent="0.25">
      <c r="A39" s="424"/>
      <c r="B39" s="436" t="s">
        <v>120</v>
      </c>
      <c r="C39" s="436"/>
      <c r="D39" s="210"/>
      <c r="E39" s="210" t="s">
        <v>155</v>
      </c>
      <c r="F39" s="329"/>
    </row>
    <row r="40" spans="1:6" ht="26.25" customHeight="1" x14ac:dyDescent="0.25">
      <c r="A40" s="424"/>
      <c r="B40" s="436" t="s">
        <v>121</v>
      </c>
      <c r="C40" s="436"/>
      <c r="D40" s="210"/>
      <c r="E40" s="210" t="s">
        <v>155</v>
      </c>
      <c r="F40" s="329"/>
    </row>
    <row r="41" spans="1:6" ht="33" customHeight="1" x14ac:dyDescent="0.25">
      <c r="A41" s="424"/>
      <c r="B41" s="436" t="s">
        <v>122</v>
      </c>
      <c r="C41" s="436"/>
      <c r="D41" s="210"/>
      <c r="E41" s="210" t="s">
        <v>155</v>
      </c>
      <c r="F41" s="329"/>
    </row>
    <row r="42" spans="1:6" ht="26.25" customHeight="1" x14ac:dyDescent="0.25">
      <c r="A42" s="424"/>
      <c r="B42" s="436" t="s">
        <v>123</v>
      </c>
      <c r="C42" s="436"/>
      <c r="D42" s="210"/>
      <c r="E42" s="210" t="s">
        <v>155</v>
      </c>
      <c r="F42" s="329"/>
    </row>
    <row r="43" spans="1:6" ht="26.25" customHeight="1" x14ac:dyDescent="0.25">
      <c r="A43" s="424"/>
      <c r="B43" s="436" t="s">
        <v>124</v>
      </c>
      <c r="C43" s="436"/>
      <c r="D43" s="210"/>
      <c r="E43" s="210" t="s">
        <v>155</v>
      </c>
      <c r="F43" s="329"/>
    </row>
    <row r="44" spans="1:6" ht="26.25" customHeight="1" x14ac:dyDescent="0.25">
      <c r="A44" s="424"/>
      <c r="B44" s="436" t="s">
        <v>125</v>
      </c>
      <c r="C44" s="436"/>
      <c r="D44" s="210" t="s">
        <v>155</v>
      </c>
      <c r="E44" s="210"/>
      <c r="F44" s="329"/>
    </row>
    <row r="45" spans="1:6" ht="26.25" customHeight="1" x14ac:dyDescent="0.25">
      <c r="A45" s="424"/>
      <c r="B45" s="436" t="s">
        <v>126</v>
      </c>
      <c r="C45" s="436"/>
      <c r="D45" s="210" t="s">
        <v>155</v>
      </c>
      <c r="E45" s="210"/>
      <c r="F45" s="329"/>
    </row>
    <row r="46" spans="1:6" ht="26.25" customHeight="1" x14ac:dyDescent="0.25">
      <c r="A46" s="424"/>
      <c r="B46" s="436" t="s">
        <v>127</v>
      </c>
      <c r="C46" s="436"/>
      <c r="D46" s="210"/>
      <c r="E46" s="210" t="s">
        <v>155</v>
      </c>
      <c r="F46" s="329"/>
    </row>
    <row r="47" spans="1:6" ht="26.25" customHeight="1" x14ac:dyDescent="0.25">
      <c r="A47" s="424"/>
      <c r="B47" s="436" t="s">
        <v>128</v>
      </c>
      <c r="C47" s="436"/>
      <c r="D47" s="210"/>
      <c r="E47" s="210" t="s">
        <v>155</v>
      </c>
      <c r="F47" s="329"/>
    </row>
    <row r="48" spans="1:6" ht="26.25" customHeight="1" x14ac:dyDescent="0.25">
      <c r="A48" s="424"/>
      <c r="B48" s="436" t="s">
        <v>129</v>
      </c>
      <c r="C48" s="436"/>
      <c r="D48" s="210" t="s">
        <v>155</v>
      </c>
      <c r="E48" s="210"/>
      <c r="F48" s="329"/>
    </row>
    <row r="49" spans="1:6" ht="26.25" customHeight="1" x14ac:dyDescent="0.25">
      <c r="A49" s="424"/>
      <c r="B49" s="436" t="s">
        <v>130</v>
      </c>
      <c r="C49" s="436"/>
      <c r="D49" s="210"/>
      <c r="E49" s="210" t="s">
        <v>155</v>
      </c>
      <c r="F49" s="329"/>
    </row>
    <row r="50" spans="1:6" ht="26.25" customHeight="1" x14ac:dyDescent="0.25">
      <c r="A50" s="424"/>
      <c r="B50" s="436" t="s">
        <v>131</v>
      </c>
      <c r="C50" s="436"/>
      <c r="D50" s="210"/>
      <c r="E50" s="210" t="s">
        <v>155</v>
      </c>
      <c r="F50" s="329"/>
    </row>
    <row r="51" spans="1:6" ht="26.25" customHeight="1" x14ac:dyDescent="0.25">
      <c r="A51" s="424"/>
      <c r="B51" s="436" t="s">
        <v>132</v>
      </c>
      <c r="C51" s="436"/>
      <c r="D51" s="210"/>
      <c r="E51" s="210" t="s">
        <v>155</v>
      </c>
      <c r="F51" s="329"/>
    </row>
    <row r="52" spans="1:6" ht="26.25" customHeight="1" x14ac:dyDescent="0.25">
      <c r="A52" s="424"/>
      <c r="B52" s="436" t="s">
        <v>133</v>
      </c>
      <c r="C52" s="436"/>
      <c r="D52" s="210"/>
      <c r="E52" s="210" t="s">
        <v>155</v>
      </c>
      <c r="F52" s="329"/>
    </row>
    <row r="53" spans="1:6" ht="15.75" x14ac:dyDescent="0.25">
      <c r="A53" s="424"/>
      <c r="B53" s="428" t="s">
        <v>65</v>
      </c>
      <c r="C53" s="429"/>
      <c r="D53" s="119">
        <f>+Hoja3!B77</f>
        <v>8</v>
      </c>
      <c r="E53" s="118"/>
      <c r="F53" s="329"/>
    </row>
    <row r="55" spans="1:6" ht="34.5" customHeight="1" x14ac:dyDescent="0.25"/>
    <row r="56" spans="1:6" ht="21" customHeight="1" x14ac:dyDescent="0.25"/>
    <row r="57" spans="1:6" ht="26.25" customHeight="1" x14ac:dyDescent="0.25"/>
    <row r="58" spans="1:6" ht="26.25" customHeight="1" x14ac:dyDescent="0.25"/>
    <row r="59" spans="1:6" ht="26.25" customHeight="1" x14ac:dyDescent="0.25"/>
    <row r="60" spans="1:6" ht="26.25" customHeight="1" x14ac:dyDescent="0.25"/>
    <row r="61" spans="1:6" ht="26.25" customHeight="1" x14ac:dyDescent="0.25"/>
    <row r="62" spans="1:6" ht="26.25" customHeight="1" x14ac:dyDescent="0.25"/>
    <row r="63" spans="1:6" ht="26.25" customHeight="1" x14ac:dyDescent="0.25"/>
    <row r="64" spans="1:6"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8" ht="34.5" customHeight="1" x14ac:dyDescent="0.25"/>
    <row r="79" ht="21"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101" ht="34.5" customHeight="1" x14ac:dyDescent="0.25"/>
    <row r="102" ht="21"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sheetData>
  <mergeCells count="64">
    <mergeCell ref="F34:F53"/>
    <mergeCell ref="B35:C35"/>
    <mergeCell ref="B36:C36"/>
    <mergeCell ref="B49:C49"/>
    <mergeCell ref="B50:C50"/>
    <mergeCell ref="B51:C51"/>
    <mergeCell ref="B52:C52"/>
    <mergeCell ref="B53:C53"/>
    <mergeCell ref="B11:C11"/>
    <mergeCell ref="B12:C12"/>
    <mergeCell ref="B13:C13"/>
    <mergeCell ref="B14:C14"/>
    <mergeCell ref="B15:C15"/>
    <mergeCell ref="B21:C21"/>
    <mergeCell ref="B42:C42"/>
    <mergeCell ref="B43:C43"/>
    <mergeCell ref="B44:C44"/>
    <mergeCell ref="B45:C45"/>
    <mergeCell ref="B16:C16"/>
    <mergeCell ref="B17:C17"/>
    <mergeCell ref="B18:C18"/>
    <mergeCell ref="B19:C19"/>
    <mergeCell ref="B20:C20"/>
    <mergeCell ref="B24:C24"/>
    <mergeCell ref="A34:A53"/>
    <mergeCell ref="B34:C34"/>
    <mergeCell ref="A31:F31"/>
    <mergeCell ref="A32:A33"/>
    <mergeCell ref="B32:C33"/>
    <mergeCell ref="D32:E32"/>
    <mergeCell ref="F32:F33"/>
    <mergeCell ref="B37:C37"/>
    <mergeCell ref="B38:C38"/>
    <mergeCell ref="B39:C39"/>
    <mergeCell ref="B40:C40"/>
    <mergeCell ref="B41:C41"/>
    <mergeCell ref="B46:C46"/>
    <mergeCell ref="B47:C47"/>
    <mergeCell ref="B48:C4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A9:A10"/>
    <mergeCell ref="A1:A4"/>
    <mergeCell ref="B1:B2"/>
    <mergeCell ref="B3:B4"/>
    <mergeCell ref="B6:F6"/>
    <mergeCell ref="B7:F7"/>
    <mergeCell ref="A8:F8"/>
    <mergeCell ref="D9:E9"/>
    <mergeCell ref="B9:C1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3" zoomScale="120" zoomScaleNormal="120" workbookViewId="0">
      <selection activeCell="E19" sqref="E19:E20"/>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52"/>
      <c r="B1" s="252"/>
      <c r="C1" s="245" t="s">
        <v>409</v>
      </c>
      <c r="D1" s="245"/>
      <c r="E1" s="245"/>
      <c r="F1" s="245"/>
      <c r="G1" s="296" t="s">
        <v>1</v>
      </c>
      <c r="H1" s="296"/>
      <c r="I1" s="296"/>
      <c r="J1" s="441"/>
      <c r="K1" s="441"/>
    </row>
    <row r="2" spans="1:11" ht="15" customHeight="1" x14ac:dyDescent="0.25">
      <c r="A2" s="252"/>
      <c r="B2" s="252"/>
      <c r="C2" s="245"/>
      <c r="D2" s="245"/>
      <c r="E2" s="245"/>
      <c r="F2" s="245"/>
      <c r="G2" s="296" t="s">
        <v>134</v>
      </c>
      <c r="H2" s="296"/>
      <c r="I2" s="296"/>
      <c r="J2" s="441"/>
      <c r="K2" s="441"/>
    </row>
    <row r="3" spans="1:11" ht="34.5" customHeight="1" x14ac:dyDescent="0.25">
      <c r="A3" s="252"/>
      <c r="B3" s="252"/>
      <c r="C3" s="245" t="s">
        <v>35</v>
      </c>
      <c r="D3" s="245"/>
      <c r="E3" s="245"/>
      <c r="F3" s="245"/>
      <c r="G3" s="296" t="s">
        <v>135</v>
      </c>
      <c r="H3" s="296"/>
      <c r="I3" s="296"/>
      <c r="J3" s="441"/>
      <c r="K3" s="441"/>
    </row>
    <row r="4" spans="1:11" ht="15.75" customHeight="1" x14ac:dyDescent="0.25">
      <c r="A4" s="252"/>
      <c r="B4" s="252"/>
      <c r="C4" s="245"/>
      <c r="D4" s="245"/>
      <c r="E4" s="245"/>
      <c r="F4" s="245"/>
      <c r="G4" s="296" t="s">
        <v>5</v>
      </c>
      <c r="H4" s="296"/>
      <c r="I4" s="296"/>
      <c r="J4" s="441"/>
      <c r="K4" s="441"/>
    </row>
    <row r="5" spans="1:11" ht="15.75" thickBot="1" x14ac:dyDescent="0.3"/>
    <row r="6" spans="1:11" ht="26.25" customHeight="1" x14ac:dyDescent="0.25">
      <c r="A6" s="446" t="s">
        <v>136</v>
      </c>
      <c r="B6" s="447"/>
      <c r="C6" s="447"/>
      <c r="D6" s="447"/>
      <c r="E6" s="447"/>
      <c r="F6" s="447"/>
      <c r="G6" s="447"/>
      <c r="H6" s="447"/>
      <c r="I6" s="447"/>
      <c r="J6" s="447"/>
      <c r="K6" s="448"/>
    </row>
    <row r="7" spans="1:11" ht="24" customHeight="1" x14ac:dyDescent="0.25">
      <c r="A7" s="21" t="s">
        <v>7</v>
      </c>
      <c r="B7" s="449" t="s">
        <v>410</v>
      </c>
      <c r="C7" s="449"/>
      <c r="D7" s="449"/>
      <c r="E7" s="449"/>
      <c r="F7" s="449"/>
      <c r="G7" s="449"/>
      <c r="H7" s="449"/>
      <c r="I7" s="449"/>
      <c r="J7" s="449"/>
      <c r="K7" s="450"/>
    </row>
    <row r="8" spans="1:11" ht="75" customHeight="1" x14ac:dyDescent="0.25">
      <c r="A8" s="20" t="s">
        <v>9</v>
      </c>
      <c r="B8" s="451" t="s">
        <v>278</v>
      </c>
      <c r="C8" s="451"/>
      <c r="D8" s="451"/>
      <c r="E8" s="451"/>
      <c r="F8" s="451"/>
      <c r="G8" s="451"/>
      <c r="H8" s="451"/>
      <c r="I8" s="451"/>
      <c r="J8" s="451"/>
      <c r="K8" s="452"/>
    </row>
    <row r="9" spans="1:11" ht="29.25" customHeight="1" thickBot="1" x14ac:dyDescent="0.3">
      <c r="A9" s="30" t="s">
        <v>137</v>
      </c>
      <c r="B9" s="453" t="s">
        <v>406</v>
      </c>
      <c r="C9" s="454"/>
      <c r="D9" s="454"/>
      <c r="E9" s="454"/>
      <c r="F9" s="454"/>
      <c r="G9" s="454"/>
      <c r="H9" s="454"/>
      <c r="I9" s="454"/>
      <c r="J9" s="454"/>
      <c r="K9" s="455"/>
    </row>
    <row r="10" spans="1:11" x14ac:dyDescent="0.25">
      <c r="A10" s="36"/>
      <c r="B10" s="37"/>
      <c r="C10" s="37"/>
      <c r="D10" s="37"/>
      <c r="E10" s="37"/>
      <c r="F10" s="37"/>
      <c r="G10" s="37"/>
      <c r="H10" s="37"/>
      <c r="I10" s="37"/>
      <c r="J10" s="37"/>
      <c r="K10" s="38"/>
    </row>
    <row r="11" spans="1:11" x14ac:dyDescent="0.25">
      <c r="A11" s="39"/>
      <c r="B11" s="40"/>
      <c r="C11" s="40"/>
      <c r="D11" s="40"/>
      <c r="E11" s="40"/>
      <c r="F11" s="40"/>
      <c r="G11" s="40"/>
      <c r="H11" s="40"/>
      <c r="I11" s="40"/>
      <c r="J11" s="456" t="s">
        <v>138</v>
      </c>
      <c r="K11" s="457"/>
    </row>
    <row r="12" spans="1:11" ht="15.75" thickBot="1" x14ac:dyDescent="0.3">
      <c r="A12" s="39"/>
      <c r="B12" s="41"/>
      <c r="C12" s="40"/>
      <c r="D12" s="40"/>
      <c r="E12" s="40"/>
      <c r="F12" s="40"/>
      <c r="G12" s="40"/>
      <c r="H12" s="40"/>
      <c r="I12" s="40"/>
      <c r="J12" s="42"/>
      <c r="K12" s="43"/>
    </row>
    <row r="13" spans="1:11" ht="30" customHeight="1" thickBot="1" x14ac:dyDescent="0.3">
      <c r="A13" s="442" t="s">
        <v>139</v>
      </c>
      <c r="B13" s="26">
        <v>5</v>
      </c>
      <c r="C13" s="443"/>
      <c r="D13" s="444"/>
      <c r="E13" s="445"/>
      <c r="F13" s="445"/>
      <c r="G13" s="445"/>
      <c r="H13" s="40"/>
      <c r="I13" s="40"/>
      <c r="J13" s="32"/>
      <c r="K13" s="46" t="s">
        <v>140</v>
      </c>
    </row>
    <row r="14" spans="1:11" ht="30" customHeight="1" thickBot="1" x14ac:dyDescent="0.3">
      <c r="A14" s="442"/>
      <c r="B14" s="27" t="s">
        <v>141</v>
      </c>
      <c r="C14" s="443"/>
      <c r="D14" s="444"/>
      <c r="E14" s="445"/>
      <c r="F14" s="445"/>
      <c r="G14" s="445"/>
      <c r="H14" s="40"/>
      <c r="I14" s="40"/>
      <c r="J14" s="42"/>
      <c r="K14" s="46"/>
    </row>
    <row r="15" spans="1:11" ht="30" customHeight="1" thickBot="1" x14ac:dyDescent="0.3">
      <c r="A15" s="442"/>
      <c r="B15" s="26">
        <v>4</v>
      </c>
      <c r="C15" s="458"/>
      <c r="D15" s="444"/>
      <c r="E15" s="444"/>
      <c r="F15" s="459"/>
      <c r="G15" s="445"/>
      <c r="H15" s="40"/>
      <c r="I15" s="40"/>
      <c r="J15" s="33"/>
      <c r="K15" s="46" t="s">
        <v>142</v>
      </c>
    </row>
    <row r="16" spans="1:11" ht="30" customHeight="1" thickBot="1" x14ac:dyDescent="0.3">
      <c r="A16" s="442"/>
      <c r="B16" s="27" t="s">
        <v>143</v>
      </c>
      <c r="C16" s="458"/>
      <c r="D16" s="444"/>
      <c r="E16" s="444"/>
      <c r="F16" s="460"/>
      <c r="G16" s="445"/>
      <c r="H16" s="40"/>
      <c r="I16" s="40"/>
      <c r="J16" s="31"/>
      <c r="K16" s="46"/>
    </row>
    <row r="17" spans="1:11" ht="30" customHeight="1" thickBot="1" x14ac:dyDescent="0.3">
      <c r="A17" s="442"/>
      <c r="B17" s="26">
        <v>3</v>
      </c>
      <c r="C17" s="462"/>
      <c r="D17" s="463"/>
      <c r="E17" s="464"/>
      <c r="F17" s="459"/>
      <c r="G17" s="445"/>
      <c r="H17" s="40"/>
      <c r="I17" s="40"/>
      <c r="J17" s="34"/>
      <c r="K17" s="46" t="s">
        <v>144</v>
      </c>
    </row>
    <row r="18" spans="1:11" ht="30" customHeight="1" thickBot="1" x14ac:dyDescent="0.3">
      <c r="A18" s="442"/>
      <c r="B18" s="27" t="s">
        <v>145</v>
      </c>
      <c r="C18" s="462"/>
      <c r="D18" s="463"/>
      <c r="E18" s="465"/>
      <c r="F18" s="460"/>
      <c r="G18" s="445"/>
      <c r="H18" s="40"/>
      <c r="I18" s="40"/>
      <c r="J18" s="31"/>
      <c r="K18" s="46"/>
    </row>
    <row r="19" spans="1:11" ht="30" customHeight="1" thickBot="1" x14ac:dyDescent="0.3">
      <c r="A19" s="442"/>
      <c r="B19" s="26">
        <v>2</v>
      </c>
      <c r="C19" s="462"/>
      <c r="D19" s="466"/>
      <c r="E19" s="467"/>
      <c r="F19" s="469"/>
      <c r="G19" s="445"/>
      <c r="H19" s="40"/>
      <c r="I19" s="40"/>
      <c r="J19" s="35"/>
      <c r="K19" s="46" t="s">
        <v>146</v>
      </c>
    </row>
    <row r="20" spans="1:11" ht="30" customHeight="1" thickBot="1" x14ac:dyDescent="0.3">
      <c r="A20" s="442"/>
      <c r="B20" s="27" t="s">
        <v>273</v>
      </c>
      <c r="C20" s="462"/>
      <c r="D20" s="466"/>
      <c r="E20" s="468"/>
      <c r="F20" s="470"/>
      <c r="G20" s="445"/>
      <c r="H20" s="40"/>
      <c r="I20" s="40"/>
      <c r="J20" s="40"/>
      <c r="K20" s="41"/>
    </row>
    <row r="21" spans="1:11" ht="30" customHeight="1" thickBot="1" x14ac:dyDescent="0.3">
      <c r="A21" s="442"/>
      <c r="B21" s="26">
        <v>1</v>
      </c>
      <c r="C21" s="462"/>
      <c r="D21" s="472" t="s">
        <v>155</v>
      </c>
      <c r="E21" s="463"/>
      <c r="F21" s="444"/>
      <c r="G21" s="444"/>
      <c r="H21" s="40"/>
      <c r="I21" s="40"/>
      <c r="J21" s="40"/>
      <c r="K21" s="41"/>
    </row>
    <row r="22" spans="1:11" ht="30" customHeight="1" thickBot="1" x14ac:dyDescent="0.3">
      <c r="A22" s="442"/>
      <c r="B22" s="27" t="s">
        <v>147</v>
      </c>
      <c r="C22" s="471"/>
      <c r="D22" s="473"/>
      <c r="E22" s="474"/>
      <c r="F22" s="475"/>
      <c r="G22" s="475"/>
      <c r="H22" s="44"/>
      <c r="I22" s="40"/>
      <c r="J22" s="40"/>
      <c r="K22" s="41"/>
    </row>
    <row r="23" spans="1:11" x14ac:dyDescent="0.25">
      <c r="A23" s="39"/>
      <c r="B23" s="40"/>
      <c r="C23" s="25">
        <v>1</v>
      </c>
      <c r="D23" s="25">
        <v>2</v>
      </c>
      <c r="E23" s="25">
        <v>3</v>
      </c>
      <c r="F23" s="25">
        <v>4</v>
      </c>
      <c r="G23" s="25">
        <v>5</v>
      </c>
      <c r="H23" s="40"/>
      <c r="I23" s="40"/>
      <c r="J23" s="40"/>
      <c r="K23" s="41"/>
    </row>
    <row r="24" spans="1:11" x14ac:dyDescent="0.25">
      <c r="A24" s="39"/>
      <c r="B24" s="40"/>
      <c r="C24" s="25" t="s">
        <v>148</v>
      </c>
      <c r="D24" s="25" t="s">
        <v>149</v>
      </c>
      <c r="E24" s="25" t="s">
        <v>150</v>
      </c>
      <c r="F24" s="25" t="s">
        <v>151</v>
      </c>
      <c r="G24" s="25" t="s">
        <v>152</v>
      </c>
      <c r="H24" s="40"/>
      <c r="I24" s="40"/>
      <c r="J24" s="40"/>
      <c r="K24" s="41"/>
    </row>
    <row r="25" spans="1:11" x14ac:dyDescent="0.25">
      <c r="A25" s="39"/>
      <c r="B25" s="40"/>
      <c r="C25" s="461" t="s">
        <v>153</v>
      </c>
      <c r="D25" s="461"/>
      <c r="E25" s="461"/>
      <c r="F25" s="461"/>
      <c r="G25" s="461"/>
      <c r="H25" s="40"/>
      <c r="I25" s="40"/>
      <c r="J25" s="40"/>
      <c r="K25" s="41"/>
    </row>
    <row r="26" spans="1:11" x14ac:dyDescent="0.25">
      <c r="A26" s="39"/>
      <c r="B26" s="40"/>
      <c r="C26" s="461"/>
      <c r="D26" s="461"/>
      <c r="E26" s="461"/>
      <c r="F26" s="461"/>
      <c r="G26" s="461"/>
      <c r="H26" s="40"/>
      <c r="I26" s="40"/>
      <c r="J26" s="40"/>
      <c r="K26" s="41"/>
    </row>
    <row r="27" spans="1:11" ht="15.75" thickBot="1" x14ac:dyDescent="0.3">
      <c r="A27" s="48"/>
      <c r="B27" s="45"/>
      <c r="C27" s="45"/>
      <c r="D27" s="45"/>
      <c r="E27" s="45"/>
      <c r="F27" s="45"/>
      <c r="G27" s="45"/>
      <c r="H27" s="45"/>
      <c r="I27" s="45"/>
      <c r="J27" s="45"/>
      <c r="K27" s="47"/>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0" zoomScale="120" zoomScaleNormal="120" workbookViewId="0">
      <selection activeCell="E17" sqref="E17:E18"/>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52"/>
      <c r="B1" s="252"/>
      <c r="C1" s="245" t="s">
        <v>409</v>
      </c>
      <c r="D1" s="245"/>
      <c r="E1" s="245"/>
      <c r="F1" s="245"/>
      <c r="G1" s="296" t="s">
        <v>1</v>
      </c>
      <c r="H1" s="296"/>
      <c r="I1" s="296"/>
      <c r="J1" s="441"/>
      <c r="K1" s="441"/>
    </row>
    <row r="2" spans="1:11" ht="15" customHeight="1" x14ac:dyDescent="0.25">
      <c r="A2" s="252"/>
      <c r="B2" s="252"/>
      <c r="C2" s="245"/>
      <c r="D2" s="245"/>
      <c r="E2" s="245"/>
      <c r="F2" s="245"/>
      <c r="G2" s="296" t="s">
        <v>134</v>
      </c>
      <c r="H2" s="296"/>
      <c r="I2" s="296"/>
      <c r="J2" s="441"/>
      <c r="K2" s="441"/>
    </row>
    <row r="3" spans="1:11" ht="34.5" customHeight="1" x14ac:dyDescent="0.25">
      <c r="A3" s="252"/>
      <c r="B3" s="252"/>
      <c r="C3" s="245" t="s">
        <v>35</v>
      </c>
      <c r="D3" s="245"/>
      <c r="E3" s="245"/>
      <c r="F3" s="245"/>
      <c r="G3" s="296" t="s">
        <v>135</v>
      </c>
      <c r="H3" s="296"/>
      <c r="I3" s="296"/>
      <c r="J3" s="441"/>
      <c r="K3" s="441"/>
    </row>
    <row r="4" spans="1:11" ht="15.75" customHeight="1" x14ac:dyDescent="0.25">
      <c r="A4" s="252"/>
      <c r="B4" s="252"/>
      <c r="C4" s="245"/>
      <c r="D4" s="245"/>
      <c r="E4" s="245"/>
      <c r="F4" s="245"/>
      <c r="G4" s="296" t="s">
        <v>5</v>
      </c>
      <c r="H4" s="296"/>
      <c r="I4" s="296"/>
      <c r="J4" s="441"/>
      <c r="K4" s="441"/>
    </row>
    <row r="5" spans="1:11" ht="15.75" thickBot="1" x14ac:dyDescent="0.3"/>
    <row r="6" spans="1:11" ht="26.25" customHeight="1" x14ac:dyDescent="0.25">
      <c r="A6" s="446" t="s">
        <v>136</v>
      </c>
      <c r="B6" s="447"/>
      <c r="C6" s="447"/>
      <c r="D6" s="447"/>
      <c r="E6" s="447"/>
      <c r="F6" s="447"/>
      <c r="G6" s="447"/>
      <c r="H6" s="447"/>
      <c r="I6" s="447"/>
      <c r="J6" s="447"/>
      <c r="K6" s="448"/>
    </row>
    <row r="7" spans="1:11" ht="24" customHeight="1" x14ac:dyDescent="0.25">
      <c r="A7" s="21" t="s">
        <v>7</v>
      </c>
      <c r="B7" s="449" t="s">
        <v>410</v>
      </c>
      <c r="C7" s="449"/>
      <c r="D7" s="449"/>
      <c r="E7" s="449"/>
      <c r="F7" s="449"/>
      <c r="G7" s="449"/>
      <c r="H7" s="449"/>
      <c r="I7" s="449"/>
      <c r="J7" s="449"/>
      <c r="K7" s="450"/>
    </row>
    <row r="8" spans="1:11" ht="72" customHeight="1" x14ac:dyDescent="0.25">
      <c r="A8" s="20" t="s">
        <v>9</v>
      </c>
      <c r="B8" s="451" t="s">
        <v>278</v>
      </c>
      <c r="C8" s="451"/>
      <c r="D8" s="451"/>
      <c r="E8" s="451"/>
      <c r="F8" s="451"/>
      <c r="G8" s="451"/>
      <c r="H8" s="451"/>
      <c r="I8" s="451"/>
      <c r="J8" s="451"/>
      <c r="K8" s="452"/>
    </row>
    <row r="9" spans="1:11" ht="29.25" customHeight="1" thickBot="1" x14ac:dyDescent="0.3">
      <c r="A9" s="30" t="s">
        <v>137</v>
      </c>
      <c r="B9" s="453" t="s">
        <v>411</v>
      </c>
      <c r="C9" s="454"/>
      <c r="D9" s="454"/>
      <c r="E9" s="454"/>
      <c r="F9" s="454"/>
      <c r="G9" s="454"/>
      <c r="H9" s="454"/>
      <c r="I9" s="454"/>
      <c r="J9" s="454"/>
      <c r="K9" s="455"/>
    </row>
    <row r="10" spans="1:11" x14ac:dyDescent="0.25">
      <c r="A10" s="36"/>
      <c r="B10" s="37"/>
      <c r="C10" s="37"/>
      <c r="D10" s="37"/>
      <c r="E10" s="37"/>
      <c r="F10" s="37"/>
      <c r="G10" s="37"/>
      <c r="H10" s="37"/>
      <c r="I10" s="37"/>
      <c r="J10" s="37"/>
      <c r="K10" s="38"/>
    </row>
    <row r="11" spans="1:11" x14ac:dyDescent="0.25">
      <c r="A11" s="39"/>
      <c r="B11" s="40"/>
      <c r="C11" s="40"/>
      <c r="D11" s="40"/>
      <c r="E11" s="40"/>
      <c r="F11" s="40"/>
      <c r="G11" s="40"/>
      <c r="H11" s="40"/>
      <c r="I11" s="40"/>
      <c r="J11" s="456" t="s">
        <v>138</v>
      </c>
      <c r="K11" s="457"/>
    </row>
    <row r="12" spans="1:11" ht="15.75" thickBot="1" x14ac:dyDescent="0.3">
      <c r="A12" s="39"/>
      <c r="B12" s="41"/>
      <c r="C12" s="40"/>
      <c r="D12" s="40"/>
      <c r="E12" s="40"/>
      <c r="F12" s="40"/>
      <c r="G12" s="40"/>
      <c r="H12" s="40"/>
      <c r="I12" s="40"/>
      <c r="J12" s="42"/>
      <c r="K12" s="43"/>
    </row>
    <row r="13" spans="1:11" ht="30" customHeight="1" thickBot="1" x14ac:dyDescent="0.3">
      <c r="A13" s="442" t="s">
        <v>139</v>
      </c>
      <c r="B13" s="26">
        <v>5</v>
      </c>
      <c r="C13" s="443"/>
      <c r="D13" s="444"/>
      <c r="E13" s="445"/>
      <c r="F13" s="445"/>
      <c r="G13" s="445"/>
      <c r="H13" s="40"/>
      <c r="I13" s="40"/>
      <c r="J13" s="32"/>
      <c r="K13" s="46" t="s">
        <v>140</v>
      </c>
    </row>
    <row r="14" spans="1:11" ht="30" customHeight="1" thickBot="1" x14ac:dyDescent="0.3">
      <c r="A14" s="442"/>
      <c r="B14" s="27" t="s">
        <v>141</v>
      </c>
      <c r="C14" s="443"/>
      <c r="D14" s="444"/>
      <c r="E14" s="445"/>
      <c r="F14" s="445"/>
      <c r="G14" s="445"/>
      <c r="H14" s="40"/>
      <c r="I14" s="40"/>
      <c r="J14" s="42"/>
      <c r="K14" s="46"/>
    </row>
    <row r="15" spans="1:11" ht="30" customHeight="1" thickBot="1" x14ac:dyDescent="0.3">
      <c r="A15" s="442"/>
      <c r="B15" s="26">
        <v>4</v>
      </c>
      <c r="C15" s="458"/>
      <c r="D15" s="444"/>
      <c r="E15" s="444"/>
      <c r="F15" s="459"/>
      <c r="G15" s="445"/>
      <c r="H15" s="40"/>
      <c r="I15" s="40"/>
      <c r="J15" s="33"/>
      <c r="K15" s="46" t="s">
        <v>142</v>
      </c>
    </row>
    <row r="16" spans="1:11" ht="30" customHeight="1" thickBot="1" x14ac:dyDescent="0.3">
      <c r="A16" s="442"/>
      <c r="B16" s="27" t="s">
        <v>143</v>
      </c>
      <c r="C16" s="458"/>
      <c r="D16" s="444"/>
      <c r="E16" s="444"/>
      <c r="F16" s="460"/>
      <c r="G16" s="445"/>
      <c r="H16" s="40"/>
      <c r="I16" s="40"/>
      <c r="J16" s="31"/>
      <c r="K16" s="46"/>
    </row>
    <row r="17" spans="1:11" ht="30" customHeight="1" thickBot="1" x14ac:dyDescent="0.3">
      <c r="A17" s="442"/>
      <c r="B17" s="26">
        <v>3</v>
      </c>
      <c r="C17" s="462"/>
      <c r="D17" s="463"/>
      <c r="E17" s="464" t="s">
        <v>155</v>
      </c>
      <c r="F17" s="459"/>
      <c r="G17" s="445"/>
      <c r="H17" s="40"/>
      <c r="I17" s="40"/>
      <c r="J17" s="34"/>
      <c r="K17" s="46" t="s">
        <v>144</v>
      </c>
    </row>
    <row r="18" spans="1:11" ht="30" customHeight="1" thickBot="1" x14ac:dyDescent="0.3">
      <c r="A18" s="442"/>
      <c r="B18" s="27" t="s">
        <v>145</v>
      </c>
      <c r="C18" s="462"/>
      <c r="D18" s="463"/>
      <c r="E18" s="465"/>
      <c r="F18" s="460"/>
      <c r="G18" s="445"/>
      <c r="H18" s="40"/>
      <c r="I18" s="40"/>
      <c r="J18" s="31"/>
      <c r="K18" s="46"/>
    </row>
    <row r="19" spans="1:11" ht="30" customHeight="1" thickBot="1" x14ac:dyDescent="0.3">
      <c r="A19" s="442"/>
      <c r="B19" s="26">
        <v>2</v>
      </c>
      <c r="C19" s="462"/>
      <c r="D19" s="466"/>
      <c r="E19" s="467"/>
      <c r="F19" s="469"/>
      <c r="G19" s="445"/>
      <c r="H19" s="40"/>
      <c r="I19" s="40"/>
      <c r="J19" s="35"/>
      <c r="K19" s="46" t="s">
        <v>146</v>
      </c>
    </row>
    <row r="20" spans="1:11" ht="30" customHeight="1" thickBot="1" x14ac:dyDescent="0.3">
      <c r="A20" s="442"/>
      <c r="B20" s="27" t="s">
        <v>273</v>
      </c>
      <c r="C20" s="462"/>
      <c r="D20" s="466"/>
      <c r="E20" s="468"/>
      <c r="F20" s="470"/>
      <c r="G20" s="445"/>
      <c r="H20" s="40"/>
      <c r="I20" s="40"/>
      <c r="J20" s="40"/>
      <c r="K20" s="41"/>
    </row>
    <row r="21" spans="1:11" ht="30" customHeight="1" thickBot="1" x14ac:dyDescent="0.3">
      <c r="A21" s="442"/>
      <c r="B21" s="26">
        <v>1</v>
      </c>
      <c r="C21" s="462"/>
      <c r="D21" s="466"/>
      <c r="E21" s="463"/>
      <c r="F21" s="444"/>
      <c r="G21" s="444"/>
      <c r="H21" s="40"/>
      <c r="I21" s="40"/>
      <c r="J21" s="40"/>
      <c r="K21" s="41"/>
    </row>
    <row r="22" spans="1:11" ht="30" customHeight="1" thickBot="1" x14ac:dyDescent="0.3">
      <c r="A22" s="442"/>
      <c r="B22" s="27" t="s">
        <v>147</v>
      </c>
      <c r="C22" s="471"/>
      <c r="D22" s="476"/>
      <c r="E22" s="474"/>
      <c r="F22" s="475"/>
      <c r="G22" s="475"/>
      <c r="H22" s="44"/>
      <c r="I22" s="40"/>
      <c r="J22" s="40"/>
      <c r="K22" s="41"/>
    </row>
    <row r="23" spans="1:11" x14ac:dyDescent="0.25">
      <c r="A23" s="39"/>
      <c r="B23" s="40"/>
      <c r="C23" s="25">
        <v>1</v>
      </c>
      <c r="D23" s="25">
        <v>2</v>
      </c>
      <c r="E23" s="25">
        <v>3</v>
      </c>
      <c r="F23" s="25">
        <v>4</v>
      </c>
      <c r="G23" s="25">
        <v>5</v>
      </c>
      <c r="H23" s="40"/>
      <c r="I23" s="40"/>
      <c r="J23" s="40"/>
      <c r="K23" s="41"/>
    </row>
    <row r="24" spans="1:11" x14ac:dyDescent="0.25">
      <c r="A24" s="39"/>
      <c r="B24" s="40"/>
      <c r="C24" s="25" t="s">
        <v>148</v>
      </c>
      <c r="D24" s="25" t="s">
        <v>149</v>
      </c>
      <c r="E24" s="25" t="s">
        <v>150</v>
      </c>
      <c r="F24" s="25" t="s">
        <v>151</v>
      </c>
      <c r="G24" s="25" t="s">
        <v>152</v>
      </c>
      <c r="H24" s="40"/>
      <c r="I24" s="40"/>
      <c r="J24" s="40"/>
      <c r="K24" s="41"/>
    </row>
    <row r="25" spans="1:11" x14ac:dyDescent="0.25">
      <c r="A25" s="39"/>
      <c r="B25" s="40"/>
      <c r="C25" s="461" t="s">
        <v>153</v>
      </c>
      <c r="D25" s="461"/>
      <c r="E25" s="461"/>
      <c r="F25" s="461"/>
      <c r="G25" s="461"/>
      <c r="H25" s="40"/>
      <c r="I25" s="40"/>
      <c r="J25" s="40"/>
      <c r="K25" s="41"/>
    </row>
    <row r="26" spans="1:11" x14ac:dyDescent="0.25">
      <c r="A26" s="39"/>
      <c r="B26" s="40"/>
      <c r="C26" s="461"/>
      <c r="D26" s="461"/>
      <c r="E26" s="461"/>
      <c r="F26" s="461"/>
      <c r="G26" s="461"/>
      <c r="H26" s="40"/>
      <c r="I26" s="40"/>
      <c r="J26" s="40"/>
      <c r="K26" s="41"/>
    </row>
    <row r="27" spans="1:11" ht="15.75" thickBot="1" x14ac:dyDescent="0.3">
      <c r="A27" s="48"/>
      <c r="B27" s="45"/>
      <c r="C27" s="45"/>
      <c r="D27" s="45"/>
      <c r="E27" s="45"/>
      <c r="F27" s="45"/>
      <c r="G27" s="45"/>
      <c r="H27" s="45"/>
      <c r="I27" s="45"/>
      <c r="J27" s="45"/>
      <c r="K27" s="47"/>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3" zoomScale="120" zoomScaleNormal="120" workbookViewId="0">
      <selection activeCell="C19" sqref="C19:C20"/>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52"/>
      <c r="B1" s="252"/>
      <c r="C1" s="245" t="s">
        <v>409</v>
      </c>
      <c r="D1" s="245"/>
      <c r="E1" s="245"/>
      <c r="F1" s="245"/>
      <c r="G1" s="296" t="s">
        <v>1</v>
      </c>
      <c r="H1" s="296"/>
      <c r="I1" s="296"/>
      <c r="J1" s="441"/>
      <c r="K1" s="441"/>
    </row>
    <row r="2" spans="1:11" ht="15" customHeight="1" x14ac:dyDescent="0.25">
      <c r="A2" s="252"/>
      <c r="B2" s="252"/>
      <c r="C2" s="245"/>
      <c r="D2" s="245"/>
      <c r="E2" s="245"/>
      <c r="F2" s="245"/>
      <c r="G2" s="296" t="s">
        <v>134</v>
      </c>
      <c r="H2" s="296"/>
      <c r="I2" s="296"/>
      <c r="J2" s="441"/>
      <c r="K2" s="441"/>
    </row>
    <row r="3" spans="1:11" ht="34.5" customHeight="1" x14ac:dyDescent="0.25">
      <c r="A3" s="252"/>
      <c r="B3" s="252"/>
      <c r="C3" s="245" t="s">
        <v>35</v>
      </c>
      <c r="D3" s="245"/>
      <c r="E3" s="245"/>
      <c r="F3" s="245"/>
      <c r="G3" s="296" t="s">
        <v>135</v>
      </c>
      <c r="H3" s="296"/>
      <c r="I3" s="296"/>
      <c r="J3" s="441"/>
      <c r="K3" s="441"/>
    </row>
    <row r="4" spans="1:11" ht="15.75" customHeight="1" x14ac:dyDescent="0.25">
      <c r="A4" s="252"/>
      <c r="B4" s="252"/>
      <c r="C4" s="245"/>
      <c r="D4" s="245"/>
      <c r="E4" s="245"/>
      <c r="F4" s="245"/>
      <c r="G4" s="296" t="s">
        <v>5</v>
      </c>
      <c r="H4" s="296"/>
      <c r="I4" s="296"/>
      <c r="J4" s="441"/>
      <c r="K4" s="441"/>
    </row>
    <row r="5" spans="1:11" ht="15.75" thickBot="1" x14ac:dyDescent="0.3"/>
    <row r="6" spans="1:11" ht="26.25" customHeight="1" x14ac:dyDescent="0.25">
      <c r="A6" s="446" t="s">
        <v>136</v>
      </c>
      <c r="B6" s="447"/>
      <c r="C6" s="447"/>
      <c r="D6" s="447"/>
      <c r="E6" s="447"/>
      <c r="F6" s="447"/>
      <c r="G6" s="447"/>
      <c r="H6" s="447"/>
      <c r="I6" s="447"/>
      <c r="J6" s="447"/>
      <c r="K6" s="448"/>
    </row>
    <row r="7" spans="1:11" ht="24" customHeight="1" x14ac:dyDescent="0.25">
      <c r="A7" s="21" t="s">
        <v>7</v>
      </c>
      <c r="B7" s="449" t="s">
        <v>410</v>
      </c>
      <c r="C7" s="449"/>
      <c r="D7" s="449"/>
      <c r="E7" s="449"/>
      <c r="F7" s="449"/>
      <c r="G7" s="449"/>
      <c r="H7" s="449"/>
      <c r="I7" s="449"/>
      <c r="J7" s="449"/>
      <c r="K7" s="450"/>
    </row>
    <row r="8" spans="1:11" ht="69.75" customHeight="1" x14ac:dyDescent="0.25">
      <c r="A8" s="20" t="s">
        <v>9</v>
      </c>
      <c r="B8" s="451" t="s">
        <v>278</v>
      </c>
      <c r="C8" s="451"/>
      <c r="D8" s="451"/>
      <c r="E8" s="451"/>
      <c r="F8" s="451"/>
      <c r="G8" s="451"/>
      <c r="H8" s="451"/>
      <c r="I8" s="451"/>
      <c r="J8" s="451"/>
      <c r="K8" s="452"/>
    </row>
    <row r="9" spans="1:11" ht="29.25" customHeight="1" thickBot="1" x14ac:dyDescent="0.3">
      <c r="A9" s="30" t="s">
        <v>137</v>
      </c>
      <c r="B9" s="453" t="s">
        <v>405</v>
      </c>
      <c r="C9" s="454"/>
      <c r="D9" s="454"/>
      <c r="E9" s="454"/>
      <c r="F9" s="454"/>
      <c r="G9" s="454"/>
      <c r="H9" s="454"/>
      <c r="I9" s="454"/>
      <c r="J9" s="454"/>
      <c r="K9" s="455"/>
    </row>
    <row r="10" spans="1:11" x14ac:dyDescent="0.25">
      <c r="A10" s="36"/>
      <c r="B10" s="37"/>
      <c r="C10" s="37"/>
      <c r="D10" s="37"/>
      <c r="E10" s="37"/>
      <c r="F10" s="37"/>
      <c r="G10" s="37"/>
      <c r="H10" s="37"/>
      <c r="I10" s="37"/>
      <c r="J10" s="37"/>
      <c r="K10" s="38"/>
    </row>
    <row r="11" spans="1:11" x14ac:dyDescent="0.25">
      <c r="A11" s="39"/>
      <c r="B11" s="40"/>
      <c r="C11" s="40"/>
      <c r="D11" s="40"/>
      <c r="E11" s="40"/>
      <c r="F11" s="40"/>
      <c r="G11" s="40"/>
      <c r="H11" s="40"/>
      <c r="I11" s="40"/>
      <c r="J11" s="456" t="s">
        <v>138</v>
      </c>
      <c r="K11" s="457"/>
    </row>
    <row r="12" spans="1:11" ht="15.75" thickBot="1" x14ac:dyDescent="0.3">
      <c r="A12" s="39"/>
      <c r="B12" s="41"/>
      <c r="C12" s="40"/>
      <c r="D12" s="40"/>
      <c r="E12" s="40"/>
      <c r="F12" s="40"/>
      <c r="G12" s="40"/>
      <c r="H12" s="40"/>
      <c r="I12" s="40"/>
      <c r="J12" s="42"/>
      <c r="K12" s="43"/>
    </row>
    <row r="13" spans="1:11" ht="30" customHeight="1" thickBot="1" x14ac:dyDescent="0.3">
      <c r="A13" s="442" t="s">
        <v>139</v>
      </c>
      <c r="B13" s="26">
        <v>5</v>
      </c>
      <c r="C13" s="443"/>
      <c r="D13" s="444"/>
      <c r="E13" s="445"/>
      <c r="F13" s="445"/>
      <c r="G13" s="445"/>
      <c r="H13" s="40"/>
      <c r="I13" s="40"/>
      <c r="J13" s="32"/>
      <c r="K13" s="46" t="s">
        <v>140</v>
      </c>
    </row>
    <row r="14" spans="1:11" ht="30" customHeight="1" thickBot="1" x14ac:dyDescent="0.3">
      <c r="A14" s="442"/>
      <c r="B14" s="27" t="s">
        <v>141</v>
      </c>
      <c r="C14" s="443"/>
      <c r="D14" s="444"/>
      <c r="E14" s="445"/>
      <c r="F14" s="445"/>
      <c r="G14" s="445"/>
      <c r="H14" s="40"/>
      <c r="I14" s="40"/>
      <c r="J14" s="42"/>
      <c r="K14" s="46"/>
    </row>
    <row r="15" spans="1:11" ht="30" customHeight="1" thickBot="1" x14ac:dyDescent="0.3">
      <c r="A15" s="442"/>
      <c r="B15" s="26">
        <v>4</v>
      </c>
      <c r="C15" s="458"/>
      <c r="D15" s="444"/>
      <c r="E15" s="444"/>
      <c r="F15" s="459"/>
      <c r="G15" s="445"/>
      <c r="H15" s="40"/>
      <c r="I15" s="40"/>
      <c r="J15" s="33"/>
      <c r="K15" s="46" t="s">
        <v>142</v>
      </c>
    </row>
    <row r="16" spans="1:11" ht="30" customHeight="1" thickBot="1" x14ac:dyDescent="0.3">
      <c r="A16" s="442"/>
      <c r="B16" s="27" t="s">
        <v>143</v>
      </c>
      <c r="C16" s="458"/>
      <c r="D16" s="444"/>
      <c r="E16" s="444"/>
      <c r="F16" s="460"/>
      <c r="G16" s="445"/>
      <c r="H16" s="40"/>
      <c r="I16" s="40"/>
      <c r="J16" s="31"/>
      <c r="K16" s="46"/>
    </row>
    <row r="17" spans="1:11" ht="30" customHeight="1" thickBot="1" x14ac:dyDescent="0.3">
      <c r="A17" s="442"/>
      <c r="B17" s="26">
        <v>3</v>
      </c>
      <c r="C17" s="462"/>
      <c r="D17" s="463"/>
      <c r="E17" s="464"/>
      <c r="F17" s="459"/>
      <c r="G17" s="445"/>
      <c r="H17" s="40"/>
      <c r="I17" s="40"/>
      <c r="J17" s="34"/>
      <c r="K17" s="46" t="s">
        <v>144</v>
      </c>
    </row>
    <row r="18" spans="1:11" ht="30" customHeight="1" thickBot="1" x14ac:dyDescent="0.3">
      <c r="A18" s="442"/>
      <c r="B18" s="27" t="s">
        <v>145</v>
      </c>
      <c r="C18" s="462"/>
      <c r="D18" s="463"/>
      <c r="E18" s="465"/>
      <c r="F18" s="460"/>
      <c r="G18" s="445"/>
      <c r="H18" s="40"/>
      <c r="I18" s="40"/>
      <c r="J18" s="31"/>
      <c r="K18" s="46"/>
    </row>
    <row r="19" spans="1:11" ht="30" customHeight="1" thickBot="1" x14ac:dyDescent="0.3">
      <c r="A19" s="442"/>
      <c r="B19" s="26">
        <v>2</v>
      </c>
      <c r="C19" s="477" t="s">
        <v>155</v>
      </c>
      <c r="D19" s="466"/>
      <c r="E19" s="467"/>
      <c r="F19" s="469"/>
      <c r="G19" s="445"/>
      <c r="H19" s="40"/>
      <c r="I19" s="40"/>
      <c r="J19" s="35"/>
      <c r="K19" s="46" t="s">
        <v>146</v>
      </c>
    </row>
    <row r="20" spans="1:11" ht="30" customHeight="1" thickBot="1" x14ac:dyDescent="0.3">
      <c r="A20" s="442"/>
      <c r="B20" s="27" t="s">
        <v>273</v>
      </c>
      <c r="C20" s="477"/>
      <c r="D20" s="466"/>
      <c r="E20" s="468"/>
      <c r="F20" s="470"/>
      <c r="G20" s="445"/>
      <c r="H20" s="40"/>
      <c r="I20" s="40"/>
      <c r="J20" s="40"/>
      <c r="K20" s="41"/>
    </row>
    <row r="21" spans="1:11" ht="30" customHeight="1" thickBot="1" x14ac:dyDescent="0.3">
      <c r="A21" s="442"/>
      <c r="B21" s="26">
        <v>1</v>
      </c>
      <c r="C21" s="462"/>
      <c r="D21" s="466"/>
      <c r="E21" s="463"/>
      <c r="F21" s="444"/>
      <c r="G21" s="444"/>
      <c r="H21" s="40"/>
      <c r="I21" s="40"/>
      <c r="J21" s="40"/>
      <c r="K21" s="41"/>
    </row>
    <row r="22" spans="1:11" ht="30" customHeight="1" thickBot="1" x14ac:dyDescent="0.3">
      <c r="A22" s="442"/>
      <c r="B22" s="27" t="s">
        <v>147</v>
      </c>
      <c r="C22" s="471"/>
      <c r="D22" s="476"/>
      <c r="E22" s="474"/>
      <c r="F22" s="475"/>
      <c r="G22" s="475"/>
      <c r="H22" s="44"/>
      <c r="I22" s="40"/>
      <c r="J22" s="40"/>
      <c r="K22" s="41"/>
    </row>
    <row r="23" spans="1:11" x14ac:dyDescent="0.25">
      <c r="A23" s="39"/>
      <c r="B23" s="40"/>
      <c r="C23" s="25">
        <v>1</v>
      </c>
      <c r="D23" s="25">
        <v>2</v>
      </c>
      <c r="E23" s="25">
        <v>3</v>
      </c>
      <c r="F23" s="25">
        <v>4</v>
      </c>
      <c r="G23" s="25">
        <v>5</v>
      </c>
      <c r="H23" s="40"/>
      <c r="I23" s="40"/>
      <c r="J23" s="40"/>
      <c r="K23" s="41"/>
    </row>
    <row r="24" spans="1:11" x14ac:dyDescent="0.25">
      <c r="A24" s="39"/>
      <c r="B24" s="40"/>
      <c r="C24" s="25" t="s">
        <v>148</v>
      </c>
      <c r="D24" s="25" t="s">
        <v>149</v>
      </c>
      <c r="E24" s="25" t="s">
        <v>150</v>
      </c>
      <c r="F24" s="25" t="s">
        <v>151</v>
      </c>
      <c r="G24" s="25" t="s">
        <v>152</v>
      </c>
      <c r="H24" s="40"/>
      <c r="I24" s="40"/>
      <c r="J24" s="40"/>
      <c r="K24" s="41"/>
    </row>
    <row r="25" spans="1:11" x14ac:dyDescent="0.25">
      <c r="A25" s="39"/>
      <c r="B25" s="40"/>
      <c r="C25" s="461" t="s">
        <v>153</v>
      </c>
      <c r="D25" s="461"/>
      <c r="E25" s="461"/>
      <c r="F25" s="461"/>
      <c r="G25" s="461"/>
      <c r="H25" s="40"/>
      <c r="I25" s="40"/>
      <c r="J25" s="40"/>
      <c r="K25" s="41"/>
    </row>
    <row r="26" spans="1:11" x14ac:dyDescent="0.25">
      <c r="A26" s="39"/>
      <c r="B26" s="40"/>
      <c r="C26" s="461"/>
      <c r="D26" s="461"/>
      <c r="E26" s="461"/>
      <c r="F26" s="461"/>
      <c r="G26" s="461"/>
      <c r="H26" s="40"/>
      <c r="I26" s="40"/>
      <c r="J26" s="40"/>
      <c r="K26" s="41"/>
    </row>
    <row r="27" spans="1:11" ht="15.75" thickBot="1" x14ac:dyDescent="0.3">
      <c r="A27" s="48"/>
      <c r="B27" s="45"/>
      <c r="C27" s="45"/>
      <c r="D27" s="45"/>
      <c r="E27" s="45"/>
      <c r="F27" s="45"/>
      <c r="G27" s="45"/>
      <c r="H27" s="45"/>
      <c r="I27" s="45"/>
      <c r="J27" s="45"/>
      <c r="K27" s="47"/>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workbookViewId="0">
      <selection activeCell="B8" sqref="B8:K8"/>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52"/>
      <c r="B1" s="252"/>
      <c r="C1" s="245" t="s">
        <v>409</v>
      </c>
      <c r="D1" s="245"/>
      <c r="E1" s="245"/>
      <c r="F1" s="245"/>
      <c r="G1" s="296" t="s">
        <v>1</v>
      </c>
      <c r="H1" s="296"/>
      <c r="I1" s="296"/>
      <c r="J1" s="441"/>
      <c r="K1" s="441"/>
    </row>
    <row r="2" spans="1:11" ht="15" customHeight="1" x14ac:dyDescent="0.25">
      <c r="A2" s="252"/>
      <c r="B2" s="252"/>
      <c r="C2" s="245"/>
      <c r="D2" s="245"/>
      <c r="E2" s="245"/>
      <c r="F2" s="245"/>
      <c r="G2" s="296" t="s">
        <v>134</v>
      </c>
      <c r="H2" s="296"/>
      <c r="I2" s="296"/>
      <c r="J2" s="441"/>
      <c r="K2" s="441"/>
    </row>
    <row r="3" spans="1:11" ht="34.5" customHeight="1" x14ac:dyDescent="0.25">
      <c r="A3" s="252"/>
      <c r="B3" s="252"/>
      <c r="C3" s="245" t="s">
        <v>35</v>
      </c>
      <c r="D3" s="245"/>
      <c r="E3" s="245"/>
      <c r="F3" s="245"/>
      <c r="G3" s="296" t="s">
        <v>135</v>
      </c>
      <c r="H3" s="296"/>
      <c r="I3" s="296"/>
      <c r="J3" s="441"/>
      <c r="K3" s="441"/>
    </row>
    <row r="4" spans="1:11" ht="15.75" customHeight="1" x14ac:dyDescent="0.25">
      <c r="A4" s="252"/>
      <c r="B4" s="252"/>
      <c r="C4" s="245"/>
      <c r="D4" s="245"/>
      <c r="E4" s="245"/>
      <c r="F4" s="245"/>
      <c r="G4" s="296" t="s">
        <v>5</v>
      </c>
      <c r="H4" s="296"/>
      <c r="I4" s="296"/>
      <c r="J4" s="441"/>
      <c r="K4" s="441"/>
    </row>
    <row r="5" spans="1:11" ht="15.75" thickBot="1" x14ac:dyDescent="0.3"/>
    <row r="6" spans="1:11" ht="26.25" customHeight="1" x14ac:dyDescent="0.25">
      <c r="A6" s="446" t="s">
        <v>136</v>
      </c>
      <c r="B6" s="447"/>
      <c r="C6" s="447"/>
      <c r="D6" s="447"/>
      <c r="E6" s="447"/>
      <c r="F6" s="447"/>
      <c r="G6" s="447"/>
      <c r="H6" s="447"/>
      <c r="I6" s="447"/>
      <c r="J6" s="447"/>
      <c r="K6" s="448"/>
    </row>
    <row r="7" spans="1:11" ht="24" customHeight="1" x14ac:dyDescent="0.25">
      <c r="A7" s="21" t="s">
        <v>7</v>
      </c>
      <c r="B7" s="449" t="s">
        <v>410</v>
      </c>
      <c r="C7" s="449"/>
      <c r="D7" s="449"/>
      <c r="E7" s="449"/>
      <c r="F7" s="449"/>
      <c r="G7" s="449"/>
      <c r="H7" s="449"/>
      <c r="I7" s="449"/>
      <c r="J7" s="449"/>
      <c r="K7" s="450"/>
    </row>
    <row r="8" spans="1:11" ht="79.5" customHeight="1" x14ac:dyDescent="0.25">
      <c r="A8" s="20" t="s">
        <v>9</v>
      </c>
      <c r="B8" s="451" t="s">
        <v>278</v>
      </c>
      <c r="C8" s="451"/>
      <c r="D8" s="451"/>
      <c r="E8" s="451"/>
      <c r="F8" s="451"/>
      <c r="G8" s="451"/>
      <c r="H8" s="451"/>
      <c r="I8" s="451"/>
      <c r="J8" s="451"/>
      <c r="K8" s="452"/>
    </row>
    <row r="9" spans="1:11" ht="29.25" customHeight="1" thickBot="1" x14ac:dyDescent="0.3">
      <c r="A9" s="30" t="s">
        <v>137</v>
      </c>
      <c r="B9" s="453" t="s">
        <v>370</v>
      </c>
      <c r="C9" s="454"/>
      <c r="D9" s="454"/>
      <c r="E9" s="454"/>
      <c r="F9" s="454"/>
      <c r="G9" s="454"/>
      <c r="H9" s="454"/>
      <c r="I9" s="454"/>
      <c r="J9" s="454"/>
      <c r="K9" s="455"/>
    </row>
    <row r="10" spans="1:11" x14ac:dyDescent="0.25">
      <c r="A10" s="36"/>
      <c r="B10" s="37"/>
      <c r="C10" s="37"/>
      <c r="D10" s="37"/>
      <c r="E10" s="37"/>
      <c r="F10" s="37"/>
      <c r="G10" s="37"/>
      <c r="H10" s="37"/>
      <c r="I10" s="37"/>
      <c r="J10" s="37"/>
      <c r="K10" s="38"/>
    </row>
    <row r="11" spans="1:11" x14ac:dyDescent="0.25">
      <c r="A11" s="39"/>
      <c r="B11" s="40"/>
      <c r="C11" s="40"/>
      <c r="D11" s="40"/>
      <c r="E11" s="40"/>
      <c r="F11" s="40"/>
      <c r="G11" s="40"/>
      <c r="H11" s="40"/>
      <c r="I11" s="40"/>
      <c r="J11" s="456" t="s">
        <v>138</v>
      </c>
      <c r="K11" s="457"/>
    </row>
    <row r="12" spans="1:11" ht="15.75" thickBot="1" x14ac:dyDescent="0.3">
      <c r="A12" s="39"/>
      <c r="B12" s="41"/>
      <c r="C12" s="40"/>
      <c r="D12" s="40"/>
      <c r="E12" s="40"/>
      <c r="F12" s="40"/>
      <c r="G12" s="40"/>
      <c r="H12" s="40"/>
      <c r="I12" s="40"/>
      <c r="J12" s="42"/>
      <c r="K12" s="43"/>
    </row>
    <row r="13" spans="1:11" ht="30" customHeight="1" thickBot="1" x14ac:dyDescent="0.3">
      <c r="A13" s="442" t="s">
        <v>139</v>
      </c>
      <c r="B13" s="26">
        <v>5</v>
      </c>
      <c r="C13" s="443"/>
      <c r="D13" s="444"/>
      <c r="E13" s="445"/>
      <c r="F13" s="445"/>
      <c r="G13" s="445"/>
      <c r="H13" s="40"/>
      <c r="I13" s="40"/>
      <c r="J13" s="32"/>
      <c r="K13" s="46" t="s">
        <v>140</v>
      </c>
    </row>
    <row r="14" spans="1:11" ht="30" customHeight="1" thickBot="1" x14ac:dyDescent="0.3">
      <c r="A14" s="442"/>
      <c r="B14" s="27" t="s">
        <v>141</v>
      </c>
      <c r="C14" s="443"/>
      <c r="D14" s="444"/>
      <c r="E14" s="445"/>
      <c r="F14" s="445"/>
      <c r="G14" s="445"/>
      <c r="H14" s="40"/>
      <c r="I14" s="40"/>
      <c r="J14" s="42"/>
      <c r="K14" s="46"/>
    </row>
    <row r="15" spans="1:11" ht="30" customHeight="1" thickBot="1" x14ac:dyDescent="0.3">
      <c r="A15" s="442"/>
      <c r="B15" s="26">
        <v>4</v>
      </c>
      <c r="C15" s="458"/>
      <c r="D15" s="444"/>
      <c r="E15" s="444"/>
      <c r="F15" s="459"/>
      <c r="G15" s="445"/>
      <c r="H15" s="40"/>
      <c r="I15" s="40"/>
      <c r="J15" s="33"/>
      <c r="K15" s="46" t="s">
        <v>142</v>
      </c>
    </row>
    <row r="16" spans="1:11" ht="30" customHeight="1" thickBot="1" x14ac:dyDescent="0.3">
      <c r="A16" s="442"/>
      <c r="B16" s="27" t="s">
        <v>143</v>
      </c>
      <c r="C16" s="458"/>
      <c r="D16" s="444"/>
      <c r="E16" s="444"/>
      <c r="F16" s="460"/>
      <c r="G16" s="445"/>
      <c r="H16" s="40"/>
      <c r="I16" s="40"/>
      <c r="J16" s="31"/>
      <c r="K16" s="46"/>
    </row>
    <row r="17" spans="1:11" ht="30" customHeight="1" thickBot="1" x14ac:dyDescent="0.3">
      <c r="A17" s="442"/>
      <c r="B17" s="26">
        <v>3</v>
      </c>
      <c r="C17" s="462"/>
      <c r="D17" s="463"/>
      <c r="E17" s="464" t="s">
        <v>155</v>
      </c>
      <c r="F17" s="459"/>
      <c r="G17" s="445"/>
      <c r="H17" s="40"/>
      <c r="I17" s="40"/>
      <c r="J17" s="34"/>
      <c r="K17" s="46" t="s">
        <v>144</v>
      </c>
    </row>
    <row r="18" spans="1:11" ht="30" customHeight="1" thickBot="1" x14ac:dyDescent="0.3">
      <c r="A18" s="442"/>
      <c r="B18" s="27" t="s">
        <v>145</v>
      </c>
      <c r="C18" s="462"/>
      <c r="D18" s="463"/>
      <c r="E18" s="465"/>
      <c r="F18" s="460"/>
      <c r="G18" s="445"/>
      <c r="H18" s="40"/>
      <c r="I18" s="40"/>
      <c r="J18" s="31"/>
      <c r="K18" s="46"/>
    </row>
    <row r="19" spans="1:11" ht="30" customHeight="1" thickBot="1" x14ac:dyDescent="0.3">
      <c r="A19" s="442"/>
      <c r="B19" s="26">
        <v>2</v>
      </c>
      <c r="C19" s="462"/>
      <c r="D19" s="466"/>
      <c r="E19" s="467"/>
      <c r="F19" s="469"/>
      <c r="G19" s="478"/>
      <c r="H19" s="40"/>
      <c r="I19" s="40"/>
      <c r="J19" s="35"/>
      <c r="K19" s="46" t="s">
        <v>146</v>
      </c>
    </row>
    <row r="20" spans="1:11" ht="30" customHeight="1" thickBot="1" x14ac:dyDescent="0.3">
      <c r="A20" s="442"/>
      <c r="B20" s="27" t="s">
        <v>273</v>
      </c>
      <c r="C20" s="462"/>
      <c r="D20" s="466"/>
      <c r="E20" s="468"/>
      <c r="F20" s="470"/>
      <c r="G20" s="478"/>
      <c r="H20" s="40"/>
      <c r="I20" s="40"/>
      <c r="J20" s="40"/>
      <c r="K20" s="41"/>
    </row>
    <row r="21" spans="1:11" ht="30" customHeight="1" thickBot="1" x14ac:dyDescent="0.3">
      <c r="A21" s="442"/>
      <c r="B21" s="26">
        <v>1</v>
      </c>
      <c r="C21" s="462"/>
      <c r="D21" s="466"/>
      <c r="E21" s="463"/>
      <c r="F21" s="444"/>
      <c r="G21" s="444"/>
      <c r="H21" s="40"/>
      <c r="I21" s="40"/>
      <c r="J21" s="40"/>
      <c r="K21" s="41"/>
    </row>
    <row r="22" spans="1:11" ht="30" customHeight="1" thickBot="1" x14ac:dyDescent="0.3">
      <c r="A22" s="442"/>
      <c r="B22" s="27" t="s">
        <v>147</v>
      </c>
      <c r="C22" s="471"/>
      <c r="D22" s="476"/>
      <c r="E22" s="474"/>
      <c r="F22" s="475"/>
      <c r="G22" s="475"/>
      <c r="H22" s="44"/>
      <c r="I22" s="40"/>
      <c r="J22" s="40"/>
      <c r="K22" s="41"/>
    </row>
    <row r="23" spans="1:11" x14ac:dyDescent="0.25">
      <c r="A23" s="39"/>
      <c r="B23" s="40"/>
      <c r="C23" s="25">
        <v>1</v>
      </c>
      <c r="D23" s="25">
        <v>2</v>
      </c>
      <c r="E23" s="25">
        <v>3</v>
      </c>
      <c r="F23" s="25">
        <v>4</v>
      </c>
      <c r="G23" s="25">
        <v>5</v>
      </c>
      <c r="H23" s="40"/>
      <c r="I23" s="40"/>
      <c r="J23" s="40"/>
      <c r="K23" s="41"/>
    </row>
    <row r="24" spans="1:11" x14ac:dyDescent="0.25">
      <c r="A24" s="39"/>
      <c r="B24" s="40"/>
      <c r="C24" s="25" t="s">
        <v>148</v>
      </c>
      <c r="D24" s="25" t="s">
        <v>149</v>
      </c>
      <c r="E24" s="25" t="s">
        <v>150</v>
      </c>
      <c r="F24" s="25" t="s">
        <v>151</v>
      </c>
      <c r="G24" s="25" t="s">
        <v>152</v>
      </c>
      <c r="H24" s="40"/>
      <c r="I24" s="40"/>
      <c r="J24" s="40"/>
      <c r="K24" s="41"/>
    </row>
    <row r="25" spans="1:11" x14ac:dyDescent="0.25">
      <c r="A25" s="39"/>
      <c r="B25" s="40"/>
      <c r="C25" s="461" t="s">
        <v>153</v>
      </c>
      <c r="D25" s="461"/>
      <c r="E25" s="461"/>
      <c r="F25" s="461"/>
      <c r="G25" s="461"/>
      <c r="H25" s="40"/>
      <c r="I25" s="40"/>
      <c r="J25" s="40"/>
      <c r="K25" s="41"/>
    </row>
    <row r="26" spans="1:11" x14ac:dyDescent="0.25">
      <c r="A26" s="39"/>
      <c r="B26" s="40"/>
      <c r="C26" s="461"/>
      <c r="D26" s="461"/>
      <c r="E26" s="461"/>
      <c r="F26" s="461"/>
      <c r="G26" s="461"/>
      <c r="H26" s="40"/>
      <c r="I26" s="40"/>
      <c r="J26" s="40"/>
      <c r="K26" s="41"/>
    </row>
    <row r="27" spans="1:11" ht="15.75" thickBot="1" x14ac:dyDescent="0.3">
      <c r="A27" s="48"/>
      <c r="B27" s="45"/>
      <c r="C27" s="45"/>
      <c r="D27" s="45"/>
      <c r="E27" s="45"/>
      <c r="F27" s="45"/>
      <c r="G27" s="45"/>
      <c r="H27" s="45"/>
      <c r="I27" s="45"/>
      <c r="J27" s="45"/>
      <c r="K27" s="47"/>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2578125" defaultRowHeight="15" x14ac:dyDescent="0.25"/>
  <cols>
    <col min="1" max="1" width="37.5703125" customWidth="1"/>
    <col min="2" max="2" width="72.28515625" customWidth="1"/>
    <col min="3" max="3" width="59.85546875" style="54" customWidth="1"/>
  </cols>
  <sheetData>
    <row r="1" spans="1:1" x14ac:dyDescent="0.25">
      <c r="A1" s="76" t="s">
        <v>154</v>
      </c>
    </row>
    <row r="2" spans="1:1" x14ac:dyDescent="0.25">
      <c r="A2" s="8"/>
    </row>
    <row r="3" spans="1:1" x14ac:dyDescent="0.25">
      <c r="A3" s="8" t="s">
        <v>155</v>
      </c>
    </row>
    <row r="4" spans="1:1" x14ac:dyDescent="0.25">
      <c r="A4" s="8" t="s">
        <v>156</v>
      </c>
    </row>
    <row r="6" spans="1:1" x14ac:dyDescent="0.25">
      <c r="A6" s="76" t="s">
        <v>157</v>
      </c>
    </row>
    <row r="7" spans="1:1" x14ac:dyDescent="0.25">
      <c r="A7" t="s">
        <v>93</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9" spans="1:3" x14ac:dyDescent="0.25">
      <c r="A19" s="76" t="s">
        <v>153</v>
      </c>
    </row>
    <row r="20" spans="1:3" x14ac:dyDescent="0.25">
      <c r="A20" t="s">
        <v>107</v>
      </c>
    </row>
    <row r="21" spans="1:3" x14ac:dyDescent="0.25">
      <c r="A21" t="s">
        <v>167</v>
      </c>
    </row>
    <row r="22" spans="1:3" x14ac:dyDescent="0.25">
      <c r="A22" t="s">
        <v>168</v>
      </c>
    </row>
    <row r="23" spans="1:3" x14ac:dyDescent="0.25">
      <c r="A23" t="s">
        <v>169</v>
      </c>
    </row>
    <row r="24" spans="1:3" x14ac:dyDescent="0.25">
      <c r="A24" t="s">
        <v>170</v>
      </c>
    </row>
    <row r="25" spans="1:3" x14ac:dyDescent="0.25">
      <c r="A25" t="s">
        <v>171</v>
      </c>
    </row>
    <row r="28" spans="1:3" ht="141" customHeight="1" x14ac:dyDescent="0.25">
      <c r="A28" s="110" t="s">
        <v>172</v>
      </c>
      <c r="B28" s="112" t="s">
        <v>173</v>
      </c>
      <c r="C28" s="112" t="s">
        <v>174</v>
      </c>
    </row>
    <row r="29" spans="1:3" ht="144" customHeight="1" x14ac:dyDescent="0.25">
      <c r="A29" t="s">
        <v>175</v>
      </c>
      <c r="B29" s="80" t="s">
        <v>176</v>
      </c>
      <c r="C29" s="111" t="s">
        <v>177</v>
      </c>
    </row>
    <row r="30" spans="1:3" ht="135" x14ac:dyDescent="0.25">
      <c r="A30" s="104" t="s">
        <v>178</v>
      </c>
      <c r="B30" s="75" t="s">
        <v>179</v>
      </c>
      <c r="C30" s="111" t="s">
        <v>180</v>
      </c>
    </row>
    <row r="31" spans="1:3" ht="102.75" x14ac:dyDescent="0.25">
      <c r="A31" t="s">
        <v>181</v>
      </c>
      <c r="B31" s="75" t="s">
        <v>182</v>
      </c>
      <c r="C31" s="111" t="s">
        <v>183</v>
      </c>
    </row>
    <row r="32" spans="1:3" ht="102.75" x14ac:dyDescent="0.25">
      <c r="A32" t="s">
        <v>184</v>
      </c>
      <c r="B32" s="75" t="s">
        <v>185</v>
      </c>
      <c r="C32" s="111" t="s">
        <v>186</v>
      </c>
    </row>
    <row r="34" spans="1:3" x14ac:dyDescent="0.25">
      <c r="A34" t="s">
        <v>187</v>
      </c>
      <c r="C34" s="116" t="s">
        <v>188</v>
      </c>
    </row>
    <row r="35" spans="1:3" x14ac:dyDescent="0.25">
      <c r="A35">
        <v>1</v>
      </c>
      <c r="B35">
        <f>IF(' IMPACTO RIESGOS CORRUPCION'!D11="X",1,0)</f>
        <v>1</v>
      </c>
    </row>
    <row r="36" spans="1:3" x14ac:dyDescent="0.25">
      <c r="A36">
        <v>2</v>
      </c>
      <c r="B36">
        <f>IF(' IMPACTO RIESGOS CORRUPCION'!D12="X",1,0)</f>
        <v>1</v>
      </c>
      <c r="C36" s="54" t="s">
        <v>155</v>
      </c>
    </row>
    <row r="37" spans="1:3" x14ac:dyDescent="0.25">
      <c r="A37">
        <v>3</v>
      </c>
      <c r="B37">
        <f>IF(' IMPACTO RIESGOS CORRUPCION'!D13="X",1,0)</f>
        <v>1</v>
      </c>
    </row>
    <row r="38" spans="1:3" x14ac:dyDescent="0.25">
      <c r="A38">
        <v>4</v>
      </c>
      <c r="B38">
        <f>IF(' IMPACTO RIESGOS CORRUPCION'!D14="X",1,0)</f>
        <v>1</v>
      </c>
    </row>
    <row r="39" spans="1:3" x14ac:dyDescent="0.25">
      <c r="A39">
        <v>5</v>
      </c>
      <c r="B39">
        <f>IF(' IMPACTO RIESGOS CORRUPCION'!D15="X",1,0)</f>
        <v>1</v>
      </c>
    </row>
    <row r="40" spans="1:3" x14ac:dyDescent="0.25">
      <c r="A40">
        <v>6</v>
      </c>
      <c r="B40">
        <f>IF(' IMPACTO RIESGOS CORRUPCION'!D16="X",1,0)</f>
        <v>0</v>
      </c>
    </row>
    <row r="41" spans="1:3" x14ac:dyDescent="0.25">
      <c r="A41">
        <v>7</v>
      </c>
      <c r="B41">
        <f>IF(' IMPACTO RIESGOS CORRUPCION'!D17="X",1,0)</f>
        <v>0</v>
      </c>
    </row>
    <row r="42" spans="1:3" x14ac:dyDescent="0.25">
      <c r="A42">
        <v>8</v>
      </c>
      <c r="B42">
        <f>IF(' IMPACTO RIESGOS CORRUPCION'!D18="X",1,0)</f>
        <v>0</v>
      </c>
    </row>
    <row r="43" spans="1:3" x14ac:dyDescent="0.25">
      <c r="A43">
        <v>9</v>
      </c>
      <c r="B43">
        <f>IF(' IMPACTO RIESGOS CORRUPCION'!D19="X",1,0)</f>
        <v>0</v>
      </c>
    </row>
    <row r="44" spans="1:3" x14ac:dyDescent="0.25">
      <c r="A44">
        <v>10</v>
      </c>
      <c r="B44">
        <f>IF(' IMPACTO RIESGOS CORRUPCION'!D20="X",1,0)</f>
        <v>0</v>
      </c>
    </row>
    <row r="45" spans="1:3" x14ac:dyDescent="0.25">
      <c r="A45">
        <v>11</v>
      </c>
      <c r="B45">
        <f>IF(' IMPACTO RIESGOS CORRUPCION'!D21="X",1,0)</f>
        <v>1</v>
      </c>
    </row>
    <row r="46" spans="1:3" x14ac:dyDescent="0.25">
      <c r="A46">
        <v>12</v>
      </c>
      <c r="B46">
        <f>IF(' IMPACTO RIESGOS CORRUPCION'!D22="X",1,0)</f>
        <v>1</v>
      </c>
    </row>
    <row r="47" spans="1:3" x14ac:dyDescent="0.25">
      <c r="A47">
        <v>13</v>
      </c>
      <c r="B47">
        <f>IF(' IMPACTO RIESGOS CORRUPCION'!D23="X",1,0)</f>
        <v>0</v>
      </c>
    </row>
    <row r="48" spans="1:3" x14ac:dyDescent="0.25">
      <c r="A48">
        <v>14</v>
      </c>
      <c r="B48">
        <f>IF(' IMPACTO RIESGOS CORRUPCION'!D24="X",1,0)</f>
        <v>0</v>
      </c>
    </row>
    <row r="49" spans="1:2" x14ac:dyDescent="0.25">
      <c r="A49">
        <v>15</v>
      </c>
      <c r="B49">
        <f>IF(' IMPACTO RIESGOS CORRUPCION'!D25="X",1,0)</f>
        <v>1</v>
      </c>
    </row>
    <row r="50" spans="1:2" x14ac:dyDescent="0.25">
      <c r="A50">
        <v>16</v>
      </c>
      <c r="B50">
        <f>IF(' IMPACTO RIESGOS CORRUPCION'!D26="X",1,0)</f>
        <v>0</v>
      </c>
    </row>
    <row r="51" spans="1:2" x14ac:dyDescent="0.25">
      <c r="A51">
        <v>17</v>
      </c>
      <c r="B51">
        <f>IF(' IMPACTO RIESGOS CORRUPCION'!D27="X",1,0)</f>
        <v>0</v>
      </c>
    </row>
    <row r="52" spans="1:2" x14ac:dyDescent="0.25">
      <c r="A52">
        <v>18</v>
      </c>
      <c r="B52">
        <f>IF(' IMPACTO RIESGOS CORRUPCION'!D28="X",1,0)</f>
        <v>0</v>
      </c>
    </row>
    <row r="53" spans="1:2" x14ac:dyDescent="0.25">
      <c r="A53">
        <v>19</v>
      </c>
      <c r="B53">
        <f>IF(' IMPACTO RIESGOS CORRUPCION'!D29="X",1,0)</f>
        <v>0</v>
      </c>
    </row>
    <row r="54" spans="1:2" x14ac:dyDescent="0.25">
      <c r="A54" t="s">
        <v>189</v>
      </c>
      <c r="B54">
        <f>SUM(B35:B53)</f>
        <v>8</v>
      </c>
    </row>
    <row r="57" spans="1:2" x14ac:dyDescent="0.25">
      <c r="A57" t="s">
        <v>190</v>
      </c>
    </row>
    <row r="58" spans="1:2" x14ac:dyDescent="0.25">
      <c r="A58">
        <v>1</v>
      </c>
      <c r="B58">
        <f>IF(' IMPACTO RIESGOS CORRUPCION'!D34="X",1,0)</f>
        <v>1</v>
      </c>
    </row>
    <row r="59" spans="1:2" x14ac:dyDescent="0.25">
      <c r="A59">
        <v>2</v>
      </c>
      <c r="B59">
        <f>IF(' IMPACTO RIESGOS CORRUPCION'!D35="X",1,0)</f>
        <v>1</v>
      </c>
    </row>
    <row r="60" spans="1:2" x14ac:dyDescent="0.25">
      <c r="A60">
        <v>3</v>
      </c>
      <c r="B60">
        <f>IF(' IMPACTO RIESGOS CORRUPCION'!D36="X",1,0)</f>
        <v>1</v>
      </c>
    </row>
    <row r="61" spans="1:2" x14ac:dyDescent="0.25">
      <c r="A61">
        <v>4</v>
      </c>
      <c r="B61">
        <f>IF(' IMPACTO RIESGOS CORRUPCION'!D37="X",1,0)</f>
        <v>1</v>
      </c>
    </row>
    <row r="62" spans="1:2" x14ac:dyDescent="0.25">
      <c r="A62">
        <v>5</v>
      </c>
      <c r="B62">
        <f>IF(' IMPACTO RIESGOS CORRUPCION'!D38="X",1,0)</f>
        <v>1</v>
      </c>
    </row>
    <row r="63" spans="1:2" x14ac:dyDescent="0.25">
      <c r="A63">
        <v>6</v>
      </c>
      <c r="B63">
        <f>IF(' IMPACTO RIESGOS CORRUPCION'!D39="X",1,0)</f>
        <v>0</v>
      </c>
    </row>
    <row r="64" spans="1:2" x14ac:dyDescent="0.25">
      <c r="A64">
        <v>7</v>
      </c>
      <c r="B64">
        <f>IF(' IMPACTO RIESGOS CORRUPCION'!D40="X",1,0)</f>
        <v>0</v>
      </c>
    </row>
    <row r="65" spans="1:2" x14ac:dyDescent="0.25">
      <c r="A65">
        <v>8</v>
      </c>
      <c r="B65">
        <f>IF(' IMPACTO RIESGOS CORRUPCION'!D41="X",1,0)</f>
        <v>0</v>
      </c>
    </row>
    <row r="66" spans="1:2" x14ac:dyDescent="0.25">
      <c r="A66">
        <v>9</v>
      </c>
      <c r="B66">
        <f>IF(' IMPACTO RIESGOS CORRUPCION'!D42="X",1,0)</f>
        <v>0</v>
      </c>
    </row>
    <row r="67" spans="1:2" x14ac:dyDescent="0.25">
      <c r="A67">
        <v>10</v>
      </c>
      <c r="B67">
        <f>IF(' IMPACTO RIESGOS CORRUPCION'!D43="X",1,0)</f>
        <v>0</v>
      </c>
    </row>
    <row r="68" spans="1:2" x14ac:dyDescent="0.25">
      <c r="A68">
        <v>11</v>
      </c>
      <c r="B68">
        <f>IF(' IMPACTO RIESGOS CORRUPCION'!D44="X",1,0)</f>
        <v>1</v>
      </c>
    </row>
    <row r="69" spans="1:2" x14ac:dyDescent="0.25">
      <c r="A69">
        <v>12</v>
      </c>
      <c r="B69">
        <f>IF(' IMPACTO RIESGOS CORRUPCION'!D45="X",1,0)</f>
        <v>1</v>
      </c>
    </row>
    <row r="70" spans="1:2" x14ac:dyDescent="0.25">
      <c r="A70">
        <v>13</v>
      </c>
      <c r="B70">
        <f>IF(' IMPACTO RIESGOS CORRUPCION'!D46="X",1,0)</f>
        <v>0</v>
      </c>
    </row>
    <row r="71" spans="1:2" x14ac:dyDescent="0.25">
      <c r="A71">
        <v>14</v>
      </c>
      <c r="B71">
        <f>IF(' IMPACTO RIESGOS CORRUPCION'!D47="X",1,0)</f>
        <v>0</v>
      </c>
    </row>
    <row r="72" spans="1:2" x14ac:dyDescent="0.25">
      <c r="A72">
        <v>15</v>
      </c>
      <c r="B72">
        <f>IF(' IMPACTO RIESGOS CORRUPCION'!D48="X",1,0)</f>
        <v>1</v>
      </c>
    </row>
    <row r="73" spans="1:2" x14ac:dyDescent="0.25">
      <c r="A73">
        <v>16</v>
      </c>
      <c r="B73">
        <f>IF(' IMPACTO RIESGOS CORRUPCION'!D49="X",1,0)</f>
        <v>0</v>
      </c>
    </row>
    <row r="74" spans="1:2" x14ac:dyDescent="0.25">
      <c r="A74">
        <v>17</v>
      </c>
      <c r="B74">
        <f>IF(' IMPACTO RIESGOS CORRUPCION'!D50="X",1,0)</f>
        <v>0</v>
      </c>
    </row>
    <row r="75" spans="1:2" x14ac:dyDescent="0.25">
      <c r="A75">
        <v>18</v>
      </c>
      <c r="B75">
        <f>IF(' IMPACTO RIESGOS CORRUPCION'!D51="X",1,0)</f>
        <v>0</v>
      </c>
    </row>
    <row r="76" spans="1:2" x14ac:dyDescent="0.25">
      <c r="A76">
        <v>19</v>
      </c>
      <c r="B76">
        <f>IF(' IMPACTO RIESGOS CORRUPCION'!D52="X",1,0)</f>
        <v>0</v>
      </c>
    </row>
    <row r="77" spans="1:2" x14ac:dyDescent="0.25">
      <c r="A77" t="s">
        <v>189</v>
      </c>
      <c r="B77">
        <f>SUM(B58:B76)</f>
        <v>8</v>
      </c>
    </row>
    <row r="80" spans="1:2" x14ac:dyDescent="0.25">
      <c r="A80" t="s">
        <v>191</v>
      </c>
    </row>
    <row r="81" spans="1:2" x14ac:dyDescent="0.25">
      <c r="A81">
        <v>1</v>
      </c>
      <c r="B81">
        <f>IF(' IMPACTO RIESGOS CORRUPCION'!D57="X",1,0)</f>
        <v>0</v>
      </c>
    </row>
    <row r="82" spans="1:2" x14ac:dyDescent="0.25">
      <c r="A82">
        <v>2</v>
      </c>
      <c r="B82">
        <f>IF(' IMPACTO RIESGOS CORRUPCION'!D58="X",1,0)</f>
        <v>0</v>
      </c>
    </row>
    <row r="83" spans="1:2" x14ac:dyDescent="0.25">
      <c r="A83">
        <v>3</v>
      </c>
      <c r="B83">
        <f>IF(' IMPACTO RIESGOS CORRUPCION'!D59="X",1,0)</f>
        <v>0</v>
      </c>
    </row>
    <row r="84" spans="1:2" x14ac:dyDescent="0.25">
      <c r="A84">
        <v>4</v>
      </c>
      <c r="B84">
        <f>IF(' IMPACTO RIESGOS CORRUPCION'!D60="X",1,0)</f>
        <v>0</v>
      </c>
    </row>
    <row r="85" spans="1:2" x14ac:dyDescent="0.25">
      <c r="A85">
        <v>5</v>
      </c>
      <c r="B85">
        <f>IF(' IMPACTO RIESGOS CORRUPCION'!D61="X",1,0)</f>
        <v>0</v>
      </c>
    </row>
    <row r="86" spans="1:2" x14ac:dyDescent="0.25">
      <c r="A86">
        <v>6</v>
      </c>
      <c r="B86">
        <f>IF(' IMPACTO RIESGOS CORRUPCION'!D62="X",1,0)</f>
        <v>0</v>
      </c>
    </row>
    <row r="87" spans="1:2" x14ac:dyDescent="0.25">
      <c r="A87">
        <v>7</v>
      </c>
      <c r="B87">
        <f>IF(' IMPACTO RIESGOS CORRUPCION'!D63="X",1,0)</f>
        <v>0</v>
      </c>
    </row>
    <row r="88" spans="1:2" x14ac:dyDescent="0.25">
      <c r="A88">
        <v>8</v>
      </c>
      <c r="B88">
        <f>IF(' IMPACTO RIESGOS CORRUPCION'!D64="X",1,0)</f>
        <v>0</v>
      </c>
    </row>
    <row r="89" spans="1:2" x14ac:dyDescent="0.25">
      <c r="A89">
        <v>9</v>
      </c>
      <c r="B89">
        <f>IF(' IMPACTO RIESGOS CORRUPCION'!D65="X",1,0)</f>
        <v>0</v>
      </c>
    </row>
    <row r="90" spans="1:2" x14ac:dyDescent="0.25">
      <c r="A90">
        <v>10</v>
      </c>
      <c r="B90">
        <f>IF(' IMPACTO RIESGOS CORRUPCION'!D66="X",1,0)</f>
        <v>0</v>
      </c>
    </row>
    <row r="91" spans="1:2" x14ac:dyDescent="0.25">
      <c r="A91">
        <v>11</v>
      </c>
      <c r="B91">
        <f>IF(' IMPACTO RIESGOS CORRUPCION'!D67="X",1,0)</f>
        <v>0</v>
      </c>
    </row>
    <row r="92" spans="1:2" x14ac:dyDescent="0.25">
      <c r="A92">
        <v>12</v>
      </c>
      <c r="B92">
        <f>IF(' IMPACTO RIESGOS CORRUPCION'!D68="X",1,0)</f>
        <v>0</v>
      </c>
    </row>
    <row r="93" spans="1:2" x14ac:dyDescent="0.25">
      <c r="A93">
        <v>13</v>
      </c>
      <c r="B93">
        <f>IF(' IMPACTO RIESGOS CORRUPCION'!D69="X",1,0)</f>
        <v>0</v>
      </c>
    </row>
    <row r="94" spans="1:2" x14ac:dyDescent="0.25">
      <c r="A94">
        <v>14</v>
      </c>
      <c r="B94">
        <f>IF(' IMPACTO RIESGOS CORRUPCION'!D70="X",1,0)</f>
        <v>0</v>
      </c>
    </row>
    <row r="95" spans="1:2" x14ac:dyDescent="0.25">
      <c r="A95">
        <v>15</v>
      </c>
      <c r="B95">
        <f>IF(' IMPACTO RIESGOS CORRUPCION'!D71="X",1,0)</f>
        <v>0</v>
      </c>
    </row>
    <row r="96" spans="1:2" x14ac:dyDescent="0.25">
      <c r="A96">
        <v>16</v>
      </c>
      <c r="B96">
        <f>IF(' IMPACTO RIESGOS CORRUPCION'!D72="X",1,0)</f>
        <v>0</v>
      </c>
    </row>
    <row r="97" spans="1:2" x14ac:dyDescent="0.25">
      <c r="A97">
        <v>17</v>
      </c>
      <c r="B97">
        <f>IF(' IMPACTO RIESGOS CORRUPCION'!D73="X",1,0)</f>
        <v>0</v>
      </c>
    </row>
    <row r="98" spans="1:2" x14ac:dyDescent="0.25">
      <c r="A98">
        <v>18</v>
      </c>
      <c r="B98">
        <f>IF(' IMPACTO RIESGOS CORRUPCION'!D74="X",1,0)</f>
        <v>0</v>
      </c>
    </row>
    <row r="99" spans="1:2" x14ac:dyDescent="0.25">
      <c r="A99">
        <v>19</v>
      </c>
      <c r="B99">
        <f>IF(' IMPACTO RIESGOS CORRUPCION'!D75="X",1,0)</f>
        <v>0</v>
      </c>
    </row>
    <row r="100" spans="1:2" x14ac:dyDescent="0.25">
      <c r="A100" t="s">
        <v>189</v>
      </c>
      <c r="B100">
        <f>SUM(B81:B99)</f>
        <v>0</v>
      </c>
    </row>
    <row r="103" spans="1:2" x14ac:dyDescent="0.25">
      <c r="A103" t="s">
        <v>192</v>
      </c>
    </row>
    <row r="104" spans="1:2" x14ac:dyDescent="0.25">
      <c r="A104">
        <v>1</v>
      </c>
      <c r="B104">
        <f>IF(' IMPACTO RIESGOS CORRUPCION'!D80="X",1,0)</f>
        <v>0</v>
      </c>
    </row>
    <row r="105" spans="1:2" x14ac:dyDescent="0.25">
      <c r="A105">
        <v>2</v>
      </c>
      <c r="B105">
        <f>IF(' IMPACTO RIESGOS CORRUPCION'!D81="X",1,0)</f>
        <v>0</v>
      </c>
    </row>
    <row r="106" spans="1:2" x14ac:dyDescent="0.25">
      <c r="A106">
        <v>3</v>
      </c>
      <c r="B106">
        <f>IF(' IMPACTO RIESGOS CORRUPCION'!D82="X",1,0)</f>
        <v>0</v>
      </c>
    </row>
    <row r="107" spans="1:2" x14ac:dyDescent="0.25">
      <c r="A107">
        <v>4</v>
      </c>
      <c r="B107">
        <f>IF(' IMPACTO RIESGOS CORRUPCION'!D83="X",1,0)</f>
        <v>0</v>
      </c>
    </row>
    <row r="108" spans="1:2" x14ac:dyDescent="0.25">
      <c r="A108">
        <v>5</v>
      </c>
      <c r="B108">
        <f>IF(' IMPACTO RIESGOS CORRUPCION'!D84="X",1,0)</f>
        <v>0</v>
      </c>
    </row>
    <row r="109" spans="1:2" x14ac:dyDescent="0.25">
      <c r="A109">
        <v>6</v>
      </c>
      <c r="B109">
        <f>IF(' IMPACTO RIESGOS CORRUPCION'!D85="X",1,0)</f>
        <v>0</v>
      </c>
    </row>
    <row r="110" spans="1:2" x14ac:dyDescent="0.25">
      <c r="A110">
        <v>7</v>
      </c>
      <c r="B110">
        <f>IF(' IMPACTO RIESGOS CORRUPCION'!D86="X",1,0)</f>
        <v>0</v>
      </c>
    </row>
    <row r="111" spans="1:2" x14ac:dyDescent="0.25">
      <c r="A111">
        <v>8</v>
      </c>
      <c r="B111">
        <f>IF(' IMPACTO RIESGOS CORRUPCION'!D87="X",1,0)</f>
        <v>0</v>
      </c>
    </row>
    <row r="112" spans="1:2" x14ac:dyDescent="0.25">
      <c r="A112">
        <v>9</v>
      </c>
      <c r="B112">
        <f>IF(' IMPACTO RIESGOS CORRUPCION'!D88="X",1,0)</f>
        <v>0</v>
      </c>
    </row>
    <row r="113" spans="1:2" x14ac:dyDescent="0.25">
      <c r="A113">
        <v>10</v>
      </c>
      <c r="B113">
        <f>IF(' IMPACTO RIESGOS CORRUPCION'!D89="X",1,0)</f>
        <v>0</v>
      </c>
    </row>
    <row r="114" spans="1:2" x14ac:dyDescent="0.25">
      <c r="A114">
        <v>11</v>
      </c>
      <c r="B114">
        <f>IF(' IMPACTO RIESGOS CORRUPCION'!D90="X",1,0)</f>
        <v>0</v>
      </c>
    </row>
    <row r="115" spans="1:2" x14ac:dyDescent="0.25">
      <c r="A115">
        <v>12</v>
      </c>
      <c r="B115">
        <f>IF(' IMPACTO RIESGOS CORRUPCION'!D91="X",1,0)</f>
        <v>0</v>
      </c>
    </row>
    <row r="116" spans="1:2" x14ac:dyDescent="0.25">
      <c r="A116">
        <v>13</v>
      </c>
      <c r="B116">
        <f>IF(' IMPACTO RIESGOS CORRUPCION'!D92="X",1,0)</f>
        <v>0</v>
      </c>
    </row>
    <row r="117" spans="1:2" x14ac:dyDescent="0.25">
      <c r="A117">
        <v>14</v>
      </c>
      <c r="B117">
        <f>IF(' IMPACTO RIESGOS CORRUPCION'!D93="X",1,0)</f>
        <v>0</v>
      </c>
    </row>
    <row r="118" spans="1:2" x14ac:dyDescent="0.25">
      <c r="A118">
        <v>15</v>
      </c>
      <c r="B118">
        <f>IF(' IMPACTO RIESGOS CORRUPCION'!D94="X",1,0)</f>
        <v>0</v>
      </c>
    </row>
    <row r="119" spans="1:2" x14ac:dyDescent="0.25">
      <c r="A119">
        <v>16</v>
      </c>
      <c r="B119">
        <f>IF(' IMPACTO RIESGOS CORRUPCION'!D95="X",1,0)</f>
        <v>0</v>
      </c>
    </row>
    <row r="120" spans="1:2" x14ac:dyDescent="0.25">
      <c r="A120">
        <v>17</v>
      </c>
      <c r="B120">
        <f>IF(' IMPACTO RIESGOS CORRUPCION'!D96="X",1,0)</f>
        <v>0</v>
      </c>
    </row>
    <row r="121" spans="1:2" x14ac:dyDescent="0.25">
      <c r="A121">
        <v>18</v>
      </c>
      <c r="B121">
        <f>IF(' IMPACTO RIESGOS CORRUPCION'!D97="X",1,0)</f>
        <v>0</v>
      </c>
    </row>
    <row r="122" spans="1:2" x14ac:dyDescent="0.25">
      <c r="A122">
        <v>19</v>
      </c>
      <c r="B122">
        <f>IF(' IMPACTO RIESGOS CORRUPCION'!D98="X",1,0)</f>
        <v>0</v>
      </c>
    </row>
    <row r="123" spans="1:2" x14ac:dyDescent="0.25">
      <c r="A123" t="s">
        <v>189</v>
      </c>
      <c r="B123">
        <f>SUM(B104:B122)</f>
        <v>0</v>
      </c>
    </row>
    <row r="126" spans="1:2" x14ac:dyDescent="0.25">
      <c r="A126" t="s">
        <v>192</v>
      </c>
    </row>
    <row r="127" spans="1:2" x14ac:dyDescent="0.25">
      <c r="A127">
        <v>1</v>
      </c>
      <c r="B127">
        <f>IF(' IMPACTO RIESGOS CORRUPCION'!D103="X",1,0)</f>
        <v>0</v>
      </c>
    </row>
    <row r="128" spans="1:2" x14ac:dyDescent="0.25">
      <c r="A128">
        <v>2</v>
      </c>
      <c r="B128">
        <f>IF(' IMPACTO RIESGOS CORRUPCION'!D104="X",1,0)</f>
        <v>0</v>
      </c>
    </row>
    <row r="129" spans="1:2" x14ac:dyDescent="0.25">
      <c r="A129">
        <v>3</v>
      </c>
      <c r="B129">
        <f>IF(' IMPACTO RIESGOS CORRUPCION'!D105="X",1,0)</f>
        <v>0</v>
      </c>
    </row>
    <row r="130" spans="1:2" x14ac:dyDescent="0.25">
      <c r="A130">
        <v>4</v>
      </c>
      <c r="B130">
        <f>IF(' IMPACTO RIESGOS CORRUPCION'!D106="X",1,0)</f>
        <v>0</v>
      </c>
    </row>
    <row r="131" spans="1:2" x14ac:dyDescent="0.25">
      <c r="A131">
        <v>5</v>
      </c>
      <c r="B131">
        <f>IF(' IMPACTO RIESGOS CORRUPCION'!D107="X",1,0)</f>
        <v>0</v>
      </c>
    </row>
    <row r="132" spans="1:2" x14ac:dyDescent="0.25">
      <c r="A132">
        <v>6</v>
      </c>
      <c r="B132">
        <f>IF(' IMPACTO RIESGOS CORRUPCION'!D108="X",1,0)</f>
        <v>0</v>
      </c>
    </row>
    <row r="133" spans="1:2" x14ac:dyDescent="0.25">
      <c r="A133">
        <v>7</v>
      </c>
      <c r="B133">
        <f>IF(' IMPACTO RIESGOS CORRUPCION'!D109="X",1,0)</f>
        <v>0</v>
      </c>
    </row>
    <row r="134" spans="1:2" x14ac:dyDescent="0.25">
      <c r="A134">
        <v>8</v>
      </c>
      <c r="B134">
        <f>IF(' IMPACTO RIESGOS CORRUPCION'!D110="X",1,0)</f>
        <v>0</v>
      </c>
    </row>
    <row r="135" spans="1:2" x14ac:dyDescent="0.25">
      <c r="A135">
        <v>9</v>
      </c>
      <c r="B135">
        <f>IF(' IMPACTO RIESGOS CORRUPCION'!D111="X",1,0)</f>
        <v>0</v>
      </c>
    </row>
    <row r="136" spans="1:2" x14ac:dyDescent="0.25">
      <c r="A136">
        <v>10</v>
      </c>
      <c r="B136">
        <f>IF(' IMPACTO RIESGOS CORRUPCION'!D112="X",1,0)</f>
        <v>0</v>
      </c>
    </row>
    <row r="137" spans="1:2" x14ac:dyDescent="0.25">
      <c r="A137">
        <v>11</v>
      </c>
      <c r="B137">
        <f>IF(' IMPACTO RIESGOS CORRUPCION'!D113="X",1,0)</f>
        <v>0</v>
      </c>
    </row>
    <row r="138" spans="1:2" x14ac:dyDescent="0.25">
      <c r="A138">
        <v>12</v>
      </c>
      <c r="B138">
        <f>IF(' IMPACTO RIESGOS CORRUPCION'!D114="X",1,0)</f>
        <v>0</v>
      </c>
    </row>
    <row r="139" spans="1:2" x14ac:dyDescent="0.25">
      <c r="A139">
        <v>13</v>
      </c>
      <c r="B139">
        <f>IF(' IMPACTO RIESGOS CORRUPCION'!D115="X",1,0)</f>
        <v>0</v>
      </c>
    </row>
    <row r="140" spans="1:2" x14ac:dyDescent="0.25">
      <c r="A140">
        <v>14</v>
      </c>
      <c r="B140">
        <f>IF(' IMPACTO RIESGOS CORRUPCION'!D116="X",1,0)</f>
        <v>0</v>
      </c>
    </row>
    <row r="141" spans="1:2" x14ac:dyDescent="0.25">
      <c r="A141">
        <v>15</v>
      </c>
      <c r="B141">
        <f>IF(' IMPACTO RIESGOS CORRUPCION'!D117="X",1,0)</f>
        <v>0</v>
      </c>
    </row>
    <row r="142" spans="1:2" x14ac:dyDescent="0.25">
      <c r="A142">
        <v>16</v>
      </c>
      <c r="B142">
        <f>IF(' IMPACTO RIESGOS CORRUPCION'!D118="X",1,0)</f>
        <v>0</v>
      </c>
    </row>
    <row r="143" spans="1:2" x14ac:dyDescent="0.25">
      <c r="A143">
        <v>17</v>
      </c>
      <c r="B143">
        <f>IF(' IMPACTO RIESGOS CORRUPCION'!D119="X",1,0)</f>
        <v>0</v>
      </c>
    </row>
    <row r="144" spans="1:2" x14ac:dyDescent="0.25">
      <c r="A144">
        <v>18</v>
      </c>
      <c r="B144">
        <f>IF(' IMPACTO RIESGOS CORRUPCION'!D120="X",1,0)</f>
        <v>0</v>
      </c>
    </row>
    <row r="145" spans="1:2" x14ac:dyDescent="0.25">
      <c r="A145">
        <v>19</v>
      </c>
      <c r="B145">
        <f>IF(' IMPACTO RIESGOS CORRUPCION'!D121="X",1,0)</f>
        <v>0</v>
      </c>
    </row>
    <row r="146" spans="1:2" x14ac:dyDescent="0.25">
      <c r="A146" t="s">
        <v>189</v>
      </c>
      <c r="B146">
        <f>SUM(B127:B145)</f>
        <v>0</v>
      </c>
    </row>
    <row r="150" spans="1:2" x14ac:dyDescent="0.25">
      <c r="A150" t="s">
        <v>193</v>
      </c>
    </row>
    <row r="151" spans="1:2" x14ac:dyDescent="0.25">
      <c r="A151" s="94" t="s">
        <v>194</v>
      </c>
    </row>
    <row r="152" spans="1:2" x14ac:dyDescent="0.25">
      <c r="A152" t="s">
        <v>195</v>
      </c>
    </row>
    <row r="153" spans="1:2" x14ac:dyDescent="0.25">
      <c r="A153" t="s">
        <v>196</v>
      </c>
    </row>
    <row r="154" spans="1:2" x14ac:dyDescent="0.25">
      <c r="A154" t="s">
        <v>197</v>
      </c>
    </row>
    <row r="155" spans="1:2" x14ac:dyDescent="0.25">
      <c r="A155" t="s">
        <v>195</v>
      </c>
    </row>
    <row r="156" spans="1:2" x14ac:dyDescent="0.25">
      <c r="A156" t="s">
        <v>198</v>
      </c>
    </row>
    <row r="157" spans="1:2" x14ac:dyDescent="0.25">
      <c r="A157" t="s">
        <v>199</v>
      </c>
    </row>
    <row r="159" spans="1:2" x14ac:dyDescent="0.25">
      <c r="A159" s="94" t="s">
        <v>200</v>
      </c>
      <c r="B159" t="s">
        <v>156</v>
      </c>
    </row>
    <row r="160" spans="1:2" x14ac:dyDescent="0.25">
      <c r="A160" t="s">
        <v>195</v>
      </c>
    </row>
    <row r="161" spans="1:1" x14ac:dyDescent="0.25">
      <c r="A161" t="s">
        <v>201</v>
      </c>
    </row>
    <row r="162" spans="1:1" x14ac:dyDescent="0.25">
      <c r="A162" t="s">
        <v>202</v>
      </c>
    </row>
    <row r="164" spans="1:1" x14ac:dyDescent="0.25">
      <c r="A164" s="94" t="s">
        <v>203</v>
      </c>
    </row>
    <row r="165" spans="1:1" x14ac:dyDescent="0.25">
      <c r="A165" t="s">
        <v>195</v>
      </c>
    </row>
    <row r="166" spans="1:1" x14ac:dyDescent="0.25">
      <c r="A166" t="s">
        <v>204</v>
      </c>
    </row>
    <row r="167" spans="1:1" x14ac:dyDescent="0.25">
      <c r="A167" t="s">
        <v>205</v>
      </c>
    </row>
    <row r="168" spans="1:1" x14ac:dyDescent="0.25">
      <c r="A168" t="s">
        <v>206</v>
      </c>
    </row>
    <row r="170" spans="1:1" x14ac:dyDescent="0.25">
      <c r="A170" s="94" t="s">
        <v>207</v>
      </c>
    </row>
    <row r="171" spans="1:1" x14ac:dyDescent="0.25">
      <c r="A171" t="s">
        <v>195</v>
      </c>
    </row>
    <row r="172" spans="1:1" x14ac:dyDescent="0.25">
      <c r="A172" t="s">
        <v>208</v>
      </c>
    </row>
    <row r="173" spans="1:1" x14ac:dyDescent="0.25">
      <c r="A173" t="s">
        <v>209</v>
      </c>
    </row>
    <row r="175" spans="1:1" x14ac:dyDescent="0.25">
      <c r="A175" s="94" t="s">
        <v>210</v>
      </c>
    </row>
    <row r="176" spans="1:1" x14ac:dyDescent="0.25">
      <c r="A176" t="s">
        <v>195</v>
      </c>
    </row>
    <row r="177" spans="1:1" x14ac:dyDescent="0.25">
      <c r="A177" t="s">
        <v>211</v>
      </c>
    </row>
    <row r="178" spans="1:1" x14ac:dyDescent="0.25">
      <c r="A178" t="s">
        <v>212</v>
      </c>
    </row>
    <row r="180" spans="1:1" x14ac:dyDescent="0.25">
      <c r="A180" s="94" t="s">
        <v>213</v>
      </c>
    </row>
    <row r="181" spans="1:1" x14ac:dyDescent="0.25">
      <c r="A181" t="s">
        <v>195</v>
      </c>
    </row>
    <row r="182" spans="1:1" x14ac:dyDescent="0.25">
      <c r="A182" t="s">
        <v>214</v>
      </c>
    </row>
    <row r="183" spans="1:1" x14ac:dyDescent="0.25">
      <c r="A183" t="s">
        <v>215</v>
      </c>
    </row>
    <row r="184" spans="1:1" x14ac:dyDescent="0.25">
      <c r="A184" t="s">
        <v>216</v>
      </c>
    </row>
    <row r="186" spans="1:1" x14ac:dyDescent="0.25">
      <c r="A186" s="94" t="s">
        <v>217</v>
      </c>
    </row>
    <row r="187" spans="1:1" x14ac:dyDescent="0.25">
      <c r="A187" t="s">
        <v>195</v>
      </c>
    </row>
    <row r="188" spans="1:1" x14ac:dyDescent="0.25">
      <c r="A188" t="s">
        <v>218</v>
      </c>
    </row>
    <row r="189" spans="1:1" x14ac:dyDescent="0.25">
      <c r="A189" t="s">
        <v>219</v>
      </c>
    </row>
    <row r="190" spans="1:1" x14ac:dyDescent="0.25">
      <c r="A190" t="s">
        <v>220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39"/>
  <sheetViews>
    <sheetView topLeftCell="B10" zoomScale="70" zoomScaleNormal="70" workbookViewId="0">
      <selection activeCell="H11" sqref="H11:H17"/>
    </sheetView>
  </sheetViews>
  <sheetFormatPr baseColWidth="10" defaultColWidth="11.42578125" defaultRowHeight="14.25" x14ac:dyDescent="0.2"/>
  <cols>
    <col min="1" max="2" width="31.140625" style="1" customWidth="1"/>
    <col min="3" max="3" width="57.42578125" style="1" customWidth="1"/>
    <col min="4" max="4" width="29.28515625" style="1" customWidth="1"/>
    <col min="5" max="5" width="71.28515625" style="1" customWidth="1"/>
    <col min="6" max="7" width="15.7109375" style="1" customWidth="1"/>
    <col min="8" max="8" width="25.7109375" style="1" customWidth="1"/>
    <col min="9" max="9" width="26.7109375" style="1" customWidth="1"/>
    <col min="10" max="10" width="29" style="1" customWidth="1"/>
    <col min="11" max="11" width="22.5703125" style="1" customWidth="1"/>
    <col min="12" max="12" width="23.28515625" style="1" customWidth="1"/>
    <col min="13" max="16384" width="11.42578125" style="1"/>
  </cols>
  <sheetData>
    <row r="1" spans="1:12" customFormat="1" ht="15.75" customHeight="1" x14ac:dyDescent="0.25">
      <c r="A1" s="522"/>
      <c r="B1" s="262" t="s">
        <v>0</v>
      </c>
      <c r="C1" s="263"/>
      <c r="D1" s="263"/>
      <c r="E1" s="263"/>
      <c r="F1" s="263"/>
      <c r="G1" s="392"/>
      <c r="H1" s="358" t="s">
        <v>19</v>
      </c>
      <c r="I1" s="358"/>
      <c r="J1" s="479"/>
    </row>
    <row r="2" spans="1:12" customFormat="1" ht="15.75" customHeight="1" x14ac:dyDescent="0.25">
      <c r="A2" s="257"/>
      <c r="B2" s="523"/>
      <c r="C2" s="406"/>
      <c r="D2" s="406"/>
      <c r="E2" s="406"/>
      <c r="F2" s="406"/>
      <c r="G2" s="407"/>
      <c r="H2" s="296" t="s">
        <v>2</v>
      </c>
      <c r="I2" s="296"/>
      <c r="J2" s="409"/>
    </row>
    <row r="3" spans="1:12" customFormat="1" ht="36" customHeight="1" x14ac:dyDescent="0.25">
      <c r="A3" s="257"/>
      <c r="B3" s="523" t="s">
        <v>221</v>
      </c>
      <c r="C3" s="406"/>
      <c r="D3" s="406"/>
      <c r="E3" s="406"/>
      <c r="F3" s="406"/>
      <c r="G3" s="407"/>
      <c r="H3" s="296" t="s">
        <v>4</v>
      </c>
      <c r="I3" s="296"/>
      <c r="J3" s="409"/>
    </row>
    <row r="4" spans="1:12" customFormat="1" ht="15.75" customHeight="1" thickBot="1" x14ac:dyDescent="0.3">
      <c r="A4" s="258"/>
      <c r="B4" s="271"/>
      <c r="C4" s="272"/>
      <c r="D4" s="272"/>
      <c r="E4" s="272"/>
      <c r="F4" s="272"/>
      <c r="G4" s="393"/>
      <c r="H4" s="498" t="s">
        <v>5</v>
      </c>
      <c r="I4" s="498"/>
      <c r="J4" s="480"/>
    </row>
    <row r="5" spans="1:12" x14ac:dyDescent="0.2">
      <c r="B5" s="497"/>
      <c r="C5" s="497"/>
      <c r="D5" s="497"/>
      <c r="E5" s="497"/>
      <c r="F5" s="497"/>
      <c r="G5" s="497"/>
    </row>
    <row r="6" spans="1:12" customFormat="1" ht="24" customHeight="1" x14ac:dyDescent="0.25">
      <c r="A6" s="95" t="s">
        <v>7</v>
      </c>
      <c r="B6" s="481" t="s">
        <v>410</v>
      </c>
      <c r="C6" s="481"/>
      <c r="D6" s="481"/>
      <c r="E6" s="481"/>
      <c r="F6" s="481"/>
      <c r="G6" s="481"/>
      <c r="H6" s="481"/>
      <c r="I6" s="481"/>
      <c r="J6" s="481"/>
    </row>
    <row r="7" spans="1:12" customFormat="1" ht="71.25" customHeight="1" x14ac:dyDescent="0.25">
      <c r="A7" s="96" t="s">
        <v>9</v>
      </c>
      <c r="B7" s="482" t="s">
        <v>278</v>
      </c>
      <c r="C7" s="482"/>
      <c r="D7" s="482"/>
      <c r="E7" s="482"/>
      <c r="F7" s="482"/>
      <c r="G7" s="482"/>
      <c r="H7" s="482"/>
      <c r="I7" s="482"/>
      <c r="J7" s="482"/>
    </row>
    <row r="8" spans="1:12" ht="15" thickBot="1" x14ac:dyDescent="0.25">
      <c r="C8" s="63"/>
      <c r="D8" s="63"/>
      <c r="E8" s="63"/>
      <c r="F8" s="63"/>
      <c r="G8" s="63"/>
      <c r="H8" s="63"/>
    </row>
    <row r="9" spans="1:12" s="127" customFormat="1" ht="30" customHeight="1" x14ac:dyDescent="0.25">
      <c r="A9" s="483" t="s">
        <v>102</v>
      </c>
      <c r="B9" s="499" t="s">
        <v>249</v>
      </c>
      <c r="C9" s="495" t="s">
        <v>275</v>
      </c>
      <c r="D9" s="492" t="s">
        <v>223</v>
      </c>
      <c r="E9" s="492"/>
      <c r="F9" s="492"/>
      <c r="G9" s="492"/>
      <c r="H9" s="492"/>
      <c r="I9" s="122" t="s">
        <v>224</v>
      </c>
      <c r="J9" s="486" t="s">
        <v>225</v>
      </c>
      <c r="K9" s="488" t="s">
        <v>226</v>
      </c>
    </row>
    <row r="10" spans="1:12" s="128" customFormat="1" ht="60.75" thickBot="1" x14ac:dyDescent="0.3">
      <c r="A10" s="484"/>
      <c r="B10" s="500"/>
      <c r="C10" s="496"/>
      <c r="D10" s="221" t="s">
        <v>227</v>
      </c>
      <c r="E10" s="124" t="s">
        <v>228</v>
      </c>
      <c r="F10" s="123" t="s">
        <v>229</v>
      </c>
      <c r="G10" s="123" t="s">
        <v>230</v>
      </c>
      <c r="H10" s="125" t="s">
        <v>231</v>
      </c>
      <c r="I10" s="126" t="s">
        <v>232</v>
      </c>
      <c r="J10" s="487"/>
      <c r="K10" s="489"/>
    </row>
    <row r="11" spans="1:12" ht="20.25" customHeight="1" x14ac:dyDescent="0.2">
      <c r="A11" s="247" t="s">
        <v>406</v>
      </c>
      <c r="B11" s="247" t="str">
        <f>+(DESCRIPCION!D10)</f>
        <v xml:space="preserve">Actores sociales interesados en afectar la imagen del representante legal. </v>
      </c>
      <c r="C11" s="493" t="s">
        <v>415</v>
      </c>
      <c r="D11" s="296" t="s">
        <v>233</v>
      </c>
      <c r="E11" s="23" t="s">
        <v>234</v>
      </c>
      <c r="F11" s="22" t="s">
        <v>196</v>
      </c>
      <c r="G11" s="22">
        <f>IF(F11="Asignado",15,0)</f>
        <v>15</v>
      </c>
      <c r="H11" s="490" t="str">
        <f>IF(AND(G18&gt;0,G18&lt;=85),"Débil",IF(AND(G18&gt;85,G18&lt;=95),"Moderado",IF(G18&gt;96,"Fuerte"," ")))</f>
        <v>Fuerte</v>
      </c>
      <c r="I11" s="295" t="s">
        <v>218</v>
      </c>
      <c r="J11" s="295"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Fuerte</v>
      </c>
      <c r="K11" s="485" t="str">
        <f>IF(J11="Fuerte","NO",IF(J11=" "," ","SI"))</f>
        <v>NO</v>
      </c>
      <c r="L11" s="175"/>
    </row>
    <row r="12" spans="1:12" ht="28.5" x14ac:dyDescent="0.2">
      <c r="A12" s="247"/>
      <c r="B12" s="247"/>
      <c r="C12" s="493"/>
      <c r="D12" s="296"/>
      <c r="E12" s="24" t="s">
        <v>235</v>
      </c>
      <c r="F12" s="16" t="s">
        <v>198</v>
      </c>
      <c r="G12" s="16">
        <f>IF(F12="Adecuado",15,0)</f>
        <v>15</v>
      </c>
      <c r="H12" s="490"/>
      <c r="I12" s="247"/>
      <c r="J12" s="247"/>
      <c r="K12" s="485"/>
    </row>
    <row r="13" spans="1:12" ht="42.75" x14ac:dyDescent="0.2">
      <c r="A13" s="247"/>
      <c r="B13" s="247"/>
      <c r="C13" s="493"/>
      <c r="D13" s="211" t="s">
        <v>236</v>
      </c>
      <c r="E13" s="24" t="s">
        <v>237</v>
      </c>
      <c r="F13" s="16" t="s">
        <v>201</v>
      </c>
      <c r="G13" s="16">
        <f>IF(F13="Oportuna",15,0)</f>
        <v>15</v>
      </c>
      <c r="H13" s="490"/>
      <c r="I13" s="247"/>
      <c r="J13" s="247"/>
      <c r="K13" s="485"/>
    </row>
    <row r="14" spans="1:12" ht="42.75" x14ac:dyDescent="0.2">
      <c r="A14" s="247"/>
      <c r="B14" s="247"/>
      <c r="C14" s="493"/>
      <c r="D14" s="211" t="s">
        <v>238</v>
      </c>
      <c r="E14" s="24" t="s">
        <v>239</v>
      </c>
      <c r="F14" s="103" t="s">
        <v>204</v>
      </c>
      <c r="G14" s="16">
        <f>IF(F14="Prevenir",15,IF(F14="Detectar",10,0))</f>
        <v>15</v>
      </c>
      <c r="H14" s="490"/>
      <c r="I14" s="247"/>
      <c r="J14" s="247"/>
      <c r="K14" s="485"/>
    </row>
    <row r="15" spans="1:12" ht="28.5" x14ac:dyDescent="0.2">
      <c r="A15" s="247"/>
      <c r="B15" s="247"/>
      <c r="C15" s="493"/>
      <c r="D15" s="211" t="s">
        <v>240</v>
      </c>
      <c r="E15" s="24" t="s">
        <v>241</v>
      </c>
      <c r="F15" s="16" t="s">
        <v>208</v>
      </c>
      <c r="G15" s="16">
        <f>IF(F15="Confiable",15,0)</f>
        <v>15</v>
      </c>
      <c r="H15" s="490"/>
      <c r="I15" s="247"/>
      <c r="J15" s="247"/>
      <c r="K15" s="485"/>
    </row>
    <row r="16" spans="1:12" ht="42.75" x14ac:dyDescent="0.2">
      <c r="A16" s="247"/>
      <c r="B16" s="247"/>
      <c r="C16" s="493"/>
      <c r="D16" s="211" t="s">
        <v>242</v>
      </c>
      <c r="E16" s="24" t="s">
        <v>243</v>
      </c>
      <c r="F16" s="103" t="s">
        <v>211</v>
      </c>
      <c r="G16" s="16">
        <f>IF(F16="Se investigan y se resuelven oportunamente",15,0)</f>
        <v>15</v>
      </c>
      <c r="H16" s="490"/>
      <c r="I16" s="247"/>
      <c r="J16" s="247"/>
      <c r="K16" s="485"/>
    </row>
    <row r="17" spans="1:11" ht="28.5" x14ac:dyDescent="0.2">
      <c r="A17" s="247"/>
      <c r="B17" s="247"/>
      <c r="C17" s="494"/>
      <c r="D17" s="211" t="s">
        <v>244</v>
      </c>
      <c r="E17" s="24" t="s">
        <v>245</v>
      </c>
      <c r="F17" s="16" t="s">
        <v>214</v>
      </c>
      <c r="G17" s="16">
        <f>IF(F17="Completa",10,IF(F17="Incompleta",5,0))</f>
        <v>10</v>
      </c>
      <c r="H17" s="491"/>
      <c r="I17" s="247"/>
      <c r="J17" s="247"/>
      <c r="K17" s="485"/>
    </row>
    <row r="18" spans="1:11" ht="15" x14ac:dyDescent="0.2">
      <c r="A18" s="247"/>
      <c r="B18" s="169"/>
      <c r="C18" s="174"/>
      <c r="D18" s="121"/>
      <c r="E18" s="19" t="s">
        <v>246</v>
      </c>
      <c r="F18" s="18"/>
      <c r="G18" s="18">
        <f>SUM(G11:G17)</f>
        <v>100</v>
      </c>
      <c r="H18" s="52"/>
    </row>
    <row r="19" spans="1:11" ht="15" thickBot="1" x14ac:dyDescent="0.25">
      <c r="A19" s="129"/>
      <c r="B19" s="176"/>
    </row>
    <row r="20" spans="1:11" s="128" customFormat="1" ht="30" customHeight="1" x14ac:dyDescent="0.25">
      <c r="A20" s="483" t="s">
        <v>102</v>
      </c>
      <c r="B20" s="499" t="s">
        <v>249</v>
      </c>
      <c r="C20" s="495" t="s">
        <v>222</v>
      </c>
      <c r="D20" s="492" t="s">
        <v>223</v>
      </c>
      <c r="E20" s="492"/>
      <c r="F20" s="492"/>
      <c r="G20" s="492"/>
      <c r="H20" s="492"/>
      <c r="I20" s="122" t="s">
        <v>224</v>
      </c>
      <c r="J20" s="486" t="s">
        <v>225</v>
      </c>
      <c r="K20" s="488" t="s">
        <v>226</v>
      </c>
    </row>
    <row r="21" spans="1:11" s="128" customFormat="1" ht="60.75" thickBot="1" x14ac:dyDescent="0.3">
      <c r="A21" s="501"/>
      <c r="B21" s="500"/>
      <c r="C21" s="496"/>
      <c r="D21" s="123" t="s">
        <v>227</v>
      </c>
      <c r="E21" s="124" t="s">
        <v>228</v>
      </c>
      <c r="F21" s="123" t="s">
        <v>229</v>
      </c>
      <c r="G21" s="123" t="s">
        <v>230</v>
      </c>
      <c r="H21" s="125" t="s">
        <v>247</v>
      </c>
      <c r="I21" s="126" t="s">
        <v>232</v>
      </c>
      <c r="J21" s="487"/>
      <c r="K21" s="502"/>
    </row>
    <row r="22" spans="1:11" ht="20.25" customHeight="1" x14ac:dyDescent="0.2">
      <c r="A22" s="512" t="s">
        <v>411</v>
      </c>
      <c r="B22" s="515" t="str">
        <f>+(DESCRIPCION!D11)</f>
        <v>Falta de ética profesional y compromiso con la entidad.</v>
      </c>
      <c r="C22" s="503" t="s">
        <v>413</v>
      </c>
      <c r="D22" s="506" t="s">
        <v>233</v>
      </c>
      <c r="E22" s="177" t="s">
        <v>234</v>
      </c>
      <c r="F22" s="22" t="s">
        <v>196</v>
      </c>
      <c r="G22" s="22">
        <v>15</v>
      </c>
      <c r="H22" s="508" t="str">
        <f>IF(AND(G29&gt;0,G29&lt;=85),"Débil",IF(AND(G29&gt;85,G29&lt;=95),"Moderado",IF(G29&gt;96,"Fuerte"," ")))</f>
        <v>Fuerte</v>
      </c>
      <c r="I22" s="509" t="s">
        <v>195</v>
      </c>
      <c r="J22" s="509"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 xml:space="preserve"> </v>
      </c>
      <c r="K22" s="510" t="str">
        <f>IF(J22="Fuerte","NO",IF(J22=" "," ","SI"))</f>
        <v xml:space="preserve"> </v>
      </c>
    </row>
    <row r="23" spans="1:11" ht="29.25" customHeight="1" x14ac:dyDescent="0.2">
      <c r="A23" s="513"/>
      <c r="B23" s="516"/>
      <c r="C23" s="504"/>
      <c r="D23" s="507"/>
      <c r="E23" s="24" t="s">
        <v>235</v>
      </c>
      <c r="F23" s="212" t="s">
        <v>198</v>
      </c>
      <c r="G23" s="212">
        <v>15</v>
      </c>
      <c r="H23" s="490"/>
      <c r="I23" s="247"/>
      <c r="J23" s="247"/>
      <c r="K23" s="511"/>
    </row>
    <row r="24" spans="1:11" ht="43.5" customHeight="1" x14ac:dyDescent="0.2">
      <c r="A24" s="513"/>
      <c r="B24" s="516"/>
      <c r="C24" s="504"/>
      <c r="D24" s="120" t="s">
        <v>236</v>
      </c>
      <c r="E24" s="24" t="s">
        <v>237</v>
      </c>
      <c r="F24" s="212" t="s">
        <v>201</v>
      </c>
      <c r="G24" s="212">
        <v>15</v>
      </c>
      <c r="H24" s="490"/>
      <c r="I24" s="247"/>
      <c r="J24" s="247"/>
      <c r="K24" s="511"/>
    </row>
    <row r="25" spans="1:11" ht="43.5" customHeight="1" x14ac:dyDescent="0.2">
      <c r="A25" s="513"/>
      <c r="B25" s="516"/>
      <c r="C25" s="504"/>
      <c r="D25" s="120" t="s">
        <v>238</v>
      </c>
      <c r="E25" s="24" t="s">
        <v>239</v>
      </c>
      <c r="F25" s="215" t="s">
        <v>204</v>
      </c>
      <c r="G25" s="212">
        <v>15</v>
      </c>
      <c r="H25" s="490"/>
      <c r="I25" s="247"/>
      <c r="J25" s="247"/>
      <c r="K25" s="511"/>
    </row>
    <row r="26" spans="1:11" ht="29.25" customHeight="1" x14ac:dyDescent="0.2">
      <c r="A26" s="513"/>
      <c r="B26" s="516"/>
      <c r="C26" s="504"/>
      <c r="D26" s="120" t="s">
        <v>240</v>
      </c>
      <c r="E26" s="24" t="s">
        <v>241</v>
      </c>
      <c r="F26" s="212" t="s">
        <v>208</v>
      </c>
      <c r="G26" s="212">
        <v>15</v>
      </c>
      <c r="H26" s="490"/>
      <c r="I26" s="247"/>
      <c r="J26" s="247"/>
      <c r="K26" s="511"/>
    </row>
    <row r="27" spans="1:11" ht="43.5" customHeight="1" x14ac:dyDescent="0.2">
      <c r="A27" s="513"/>
      <c r="B27" s="516"/>
      <c r="C27" s="504"/>
      <c r="D27" s="120" t="s">
        <v>242</v>
      </c>
      <c r="E27" s="24" t="s">
        <v>243</v>
      </c>
      <c r="F27" s="215" t="s">
        <v>211</v>
      </c>
      <c r="G27" s="212">
        <v>15</v>
      </c>
      <c r="H27" s="490"/>
      <c r="I27" s="247"/>
      <c r="J27" s="247"/>
      <c r="K27" s="511"/>
    </row>
    <row r="28" spans="1:11" ht="29.25" customHeight="1" x14ac:dyDescent="0.2">
      <c r="A28" s="513"/>
      <c r="B28" s="516"/>
      <c r="C28" s="505"/>
      <c r="D28" s="107" t="s">
        <v>244</v>
      </c>
      <c r="E28" s="24" t="s">
        <v>245</v>
      </c>
      <c r="F28" s="212" t="s">
        <v>214</v>
      </c>
      <c r="G28" s="212">
        <v>10</v>
      </c>
      <c r="H28" s="491"/>
      <c r="I28" s="247"/>
      <c r="J28" s="247"/>
      <c r="K28" s="511"/>
    </row>
    <row r="29" spans="1:11" s="134" customFormat="1" ht="15.75" thickBot="1" x14ac:dyDescent="0.25">
      <c r="A29" s="514"/>
      <c r="B29" s="517"/>
      <c r="C29" s="130"/>
      <c r="D29" s="131"/>
      <c r="E29" s="132" t="s">
        <v>246</v>
      </c>
      <c r="F29" s="17"/>
      <c r="G29" s="18">
        <v>100</v>
      </c>
      <c r="H29" s="133"/>
      <c r="K29" s="178"/>
    </row>
    <row r="30" spans="1:11" ht="15" thickBot="1" x14ac:dyDescent="0.25"/>
    <row r="31" spans="1:11" s="127" customFormat="1" ht="30" customHeight="1" x14ac:dyDescent="0.25">
      <c r="A31" s="483" t="s">
        <v>102</v>
      </c>
      <c r="B31" s="499" t="s">
        <v>249</v>
      </c>
      <c r="C31" s="495" t="s">
        <v>222</v>
      </c>
      <c r="D31" s="492" t="s">
        <v>223</v>
      </c>
      <c r="E31" s="492"/>
      <c r="F31" s="492"/>
      <c r="G31" s="492"/>
      <c r="H31" s="492"/>
      <c r="I31" s="170" t="s">
        <v>224</v>
      </c>
      <c r="J31" s="486" t="s">
        <v>225</v>
      </c>
      <c r="K31" s="488" t="s">
        <v>226</v>
      </c>
    </row>
    <row r="32" spans="1:11" s="128" customFormat="1" ht="60.75" thickBot="1" x14ac:dyDescent="0.3">
      <c r="A32" s="501"/>
      <c r="B32" s="520"/>
      <c r="C32" s="496"/>
      <c r="D32" s="171" t="s">
        <v>227</v>
      </c>
      <c r="E32" s="124" t="s">
        <v>228</v>
      </c>
      <c r="F32" s="171" t="s">
        <v>229</v>
      </c>
      <c r="G32" s="171" t="s">
        <v>230</v>
      </c>
      <c r="H32" s="125" t="s">
        <v>247</v>
      </c>
      <c r="I32" s="126" t="s">
        <v>232</v>
      </c>
      <c r="J32" s="487"/>
      <c r="K32" s="502"/>
    </row>
    <row r="33" spans="1:11" ht="20.25" customHeight="1" x14ac:dyDescent="0.2">
      <c r="A33" s="491" t="s">
        <v>405</v>
      </c>
      <c r="B33" s="295" t="s">
        <v>380</v>
      </c>
      <c r="C33" s="518" t="s">
        <v>414</v>
      </c>
      <c r="D33" s="507" t="s">
        <v>233</v>
      </c>
      <c r="E33" s="23" t="s">
        <v>234</v>
      </c>
      <c r="F33" s="22" t="s">
        <v>196</v>
      </c>
      <c r="G33" s="22">
        <v>15</v>
      </c>
      <c r="H33" s="490" t="str">
        <f>IF(AND(G40&gt;0,G40&lt;=85),"Débil",IF(AND(G40&gt;85,G40&lt;=95),"Moderado",IF(G40&gt;96,"Fuerte"," ")))</f>
        <v>Fuerte</v>
      </c>
      <c r="I33" s="295" t="s">
        <v>195</v>
      </c>
      <c r="J33" s="295"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 xml:space="preserve"> </v>
      </c>
      <c r="K33" s="521" t="str">
        <f>IF(J33="Fuerte","NO",IF(J33=" "," ","SI"))</f>
        <v xml:space="preserve"> </v>
      </c>
    </row>
    <row r="34" spans="1:11" ht="28.5" x14ac:dyDescent="0.2">
      <c r="A34" s="308"/>
      <c r="B34" s="247"/>
      <c r="C34" s="518"/>
      <c r="D34" s="507"/>
      <c r="E34" s="24" t="s">
        <v>235</v>
      </c>
      <c r="F34" s="212" t="s">
        <v>198</v>
      </c>
      <c r="G34" s="16">
        <v>15</v>
      </c>
      <c r="H34" s="490"/>
      <c r="I34" s="247"/>
      <c r="J34" s="247"/>
      <c r="K34" s="485"/>
    </row>
    <row r="35" spans="1:11" ht="42.75" x14ac:dyDescent="0.2">
      <c r="A35" s="308"/>
      <c r="B35" s="247"/>
      <c r="C35" s="518"/>
      <c r="D35" s="120" t="s">
        <v>236</v>
      </c>
      <c r="E35" s="24" t="s">
        <v>237</v>
      </c>
      <c r="F35" s="212" t="s">
        <v>201</v>
      </c>
      <c r="G35" s="16">
        <v>15</v>
      </c>
      <c r="H35" s="490"/>
      <c r="I35" s="247"/>
      <c r="J35" s="247"/>
      <c r="K35" s="485"/>
    </row>
    <row r="36" spans="1:11" ht="42.75" x14ac:dyDescent="0.2">
      <c r="A36" s="308"/>
      <c r="B36" s="247"/>
      <c r="C36" s="518"/>
      <c r="D36" s="120" t="s">
        <v>238</v>
      </c>
      <c r="E36" s="24" t="s">
        <v>239</v>
      </c>
      <c r="F36" s="215" t="s">
        <v>204</v>
      </c>
      <c r="G36" s="16">
        <v>15</v>
      </c>
      <c r="H36" s="490"/>
      <c r="I36" s="247"/>
      <c r="J36" s="247"/>
      <c r="K36" s="485"/>
    </row>
    <row r="37" spans="1:11" ht="28.5" x14ac:dyDescent="0.2">
      <c r="A37" s="308"/>
      <c r="B37" s="247"/>
      <c r="C37" s="518"/>
      <c r="D37" s="120" t="s">
        <v>240</v>
      </c>
      <c r="E37" s="24" t="s">
        <v>241</v>
      </c>
      <c r="F37" s="212" t="s">
        <v>208</v>
      </c>
      <c r="G37" s="16">
        <v>15</v>
      </c>
      <c r="H37" s="490"/>
      <c r="I37" s="247"/>
      <c r="J37" s="247"/>
      <c r="K37" s="485"/>
    </row>
    <row r="38" spans="1:11" ht="42.75" x14ac:dyDescent="0.2">
      <c r="A38" s="308"/>
      <c r="B38" s="247"/>
      <c r="C38" s="518"/>
      <c r="D38" s="120" t="s">
        <v>242</v>
      </c>
      <c r="E38" s="24" t="s">
        <v>243</v>
      </c>
      <c r="F38" s="215" t="s">
        <v>211</v>
      </c>
      <c r="G38" s="16">
        <v>15</v>
      </c>
      <c r="H38" s="490"/>
      <c r="I38" s="247"/>
      <c r="J38" s="247"/>
      <c r="K38" s="485"/>
    </row>
    <row r="39" spans="1:11" ht="28.5" x14ac:dyDescent="0.2">
      <c r="A39" s="308"/>
      <c r="B39" s="247"/>
      <c r="C39" s="519"/>
      <c r="D39" s="107" t="s">
        <v>244</v>
      </c>
      <c r="E39" s="24" t="s">
        <v>245</v>
      </c>
      <c r="F39" s="212" t="s">
        <v>214</v>
      </c>
      <c r="G39" s="16">
        <v>10</v>
      </c>
      <c r="H39" s="491"/>
      <c r="I39" s="247"/>
      <c r="J39" s="247"/>
      <c r="K39" s="485"/>
    </row>
    <row r="40" spans="1:11" ht="15" x14ac:dyDescent="0.2">
      <c r="A40" s="308"/>
      <c r="B40" s="247"/>
      <c r="C40" s="174"/>
      <c r="D40" s="121"/>
      <c r="E40" s="19" t="s">
        <v>246</v>
      </c>
      <c r="F40" s="18"/>
      <c r="G40" s="18">
        <v>100</v>
      </c>
      <c r="H40" s="52"/>
    </row>
    <row r="41" spans="1:11" ht="15" thickBot="1" x14ac:dyDescent="0.25">
      <c r="A41" s="129"/>
      <c r="B41" s="176"/>
    </row>
    <row r="42" spans="1:11" s="128" customFormat="1" ht="30" customHeight="1" x14ac:dyDescent="0.25">
      <c r="A42" s="483" t="s">
        <v>102</v>
      </c>
      <c r="B42" s="499"/>
      <c r="C42" s="495" t="s">
        <v>222</v>
      </c>
      <c r="D42" s="492" t="s">
        <v>223</v>
      </c>
      <c r="E42" s="492"/>
      <c r="F42" s="492"/>
      <c r="G42" s="492"/>
      <c r="H42" s="492"/>
      <c r="I42" s="122" t="s">
        <v>224</v>
      </c>
      <c r="J42" s="486" t="s">
        <v>225</v>
      </c>
      <c r="K42" s="488" t="s">
        <v>226</v>
      </c>
    </row>
    <row r="43" spans="1:11" s="128" customFormat="1" ht="60.75" thickBot="1" x14ac:dyDescent="0.3">
      <c r="A43" s="501"/>
      <c r="B43" s="520"/>
      <c r="C43" s="496"/>
      <c r="D43" s="123" t="s">
        <v>227</v>
      </c>
      <c r="E43" s="124" t="s">
        <v>228</v>
      </c>
      <c r="F43" s="123" t="s">
        <v>229</v>
      </c>
      <c r="G43" s="123" t="s">
        <v>230</v>
      </c>
      <c r="H43" s="125" t="s">
        <v>247</v>
      </c>
      <c r="I43" s="126" t="s">
        <v>232</v>
      </c>
      <c r="J43" s="487"/>
      <c r="K43" s="502"/>
    </row>
    <row r="44" spans="1:11" ht="20.25" customHeight="1" x14ac:dyDescent="0.2">
      <c r="A44" s="515" t="s">
        <v>370</v>
      </c>
      <c r="B44" s="515" t="s">
        <v>400</v>
      </c>
      <c r="C44" s="504" t="s">
        <v>416</v>
      </c>
      <c r="D44" s="507" t="s">
        <v>233</v>
      </c>
      <c r="E44" s="23" t="s">
        <v>234</v>
      </c>
      <c r="F44" s="22" t="s">
        <v>196</v>
      </c>
      <c r="G44" s="22">
        <v>15</v>
      </c>
      <c r="H44" s="490" t="str">
        <f>IF(AND(G51&gt;0,G51&lt;=85),"Débil",IF(AND(G51&gt;85,G51&lt;=95),"Moderado",IF(G51&gt;96,"Fuerte"," ")))</f>
        <v>Fuerte</v>
      </c>
      <c r="I44" s="295" t="s">
        <v>195</v>
      </c>
      <c r="J44" s="295"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 xml:space="preserve"> </v>
      </c>
      <c r="K44" s="521" t="str">
        <f>IF(J44="Fuerte","NO",IF(J44=" "," ","SI"))</f>
        <v xml:space="preserve"> </v>
      </c>
    </row>
    <row r="45" spans="1:11" ht="29.25" customHeight="1" x14ac:dyDescent="0.2">
      <c r="A45" s="516"/>
      <c r="B45" s="516"/>
      <c r="C45" s="504"/>
      <c r="D45" s="507"/>
      <c r="E45" s="24" t="s">
        <v>235</v>
      </c>
      <c r="F45" s="212" t="s">
        <v>198</v>
      </c>
      <c r="G45" s="212">
        <v>15</v>
      </c>
      <c r="H45" s="490"/>
      <c r="I45" s="247"/>
      <c r="J45" s="247"/>
      <c r="K45" s="485"/>
    </row>
    <row r="46" spans="1:11" ht="43.5" customHeight="1" x14ac:dyDescent="0.2">
      <c r="A46" s="516"/>
      <c r="B46" s="516"/>
      <c r="C46" s="504"/>
      <c r="D46" s="120" t="s">
        <v>236</v>
      </c>
      <c r="E46" s="24" t="s">
        <v>237</v>
      </c>
      <c r="F46" s="212" t="s">
        <v>201</v>
      </c>
      <c r="G46" s="212">
        <v>15</v>
      </c>
      <c r="H46" s="490"/>
      <c r="I46" s="247"/>
      <c r="J46" s="247"/>
      <c r="K46" s="485"/>
    </row>
    <row r="47" spans="1:11" ht="43.5" customHeight="1" x14ac:dyDescent="0.2">
      <c r="A47" s="516"/>
      <c r="B47" s="516"/>
      <c r="C47" s="504"/>
      <c r="D47" s="120" t="s">
        <v>238</v>
      </c>
      <c r="E47" s="24" t="s">
        <v>239</v>
      </c>
      <c r="F47" s="215" t="s">
        <v>204</v>
      </c>
      <c r="G47" s="212">
        <v>15</v>
      </c>
      <c r="H47" s="490"/>
      <c r="I47" s="247"/>
      <c r="J47" s="247"/>
      <c r="K47" s="485"/>
    </row>
    <row r="48" spans="1:11" ht="29.25" customHeight="1" x14ac:dyDescent="0.2">
      <c r="A48" s="516"/>
      <c r="B48" s="516"/>
      <c r="C48" s="504"/>
      <c r="D48" s="120" t="s">
        <v>240</v>
      </c>
      <c r="E48" s="24" t="s">
        <v>241</v>
      </c>
      <c r="F48" s="212" t="s">
        <v>208</v>
      </c>
      <c r="G48" s="212">
        <v>15</v>
      </c>
      <c r="H48" s="490"/>
      <c r="I48" s="247"/>
      <c r="J48" s="247"/>
      <c r="K48" s="485"/>
    </row>
    <row r="49" spans="1:11" ht="43.5" customHeight="1" x14ac:dyDescent="0.2">
      <c r="A49" s="516"/>
      <c r="B49" s="516"/>
      <c r="C49" s="504"/>
      <c r="D49" s="120" t="s">
        <v>242</v>
      </c>
      <c r="E49" s="24" t="s">
        <v>243</v>
      </c>
      <c r="F49" s="215" t="s">
        <v>211</v>
      </c>
      <c r="G49" s="212">
        <v>15</v>
      </c>
      <c r="H49" s="490"/>
      <c r="I49" s="247"/>
      <c r="J49" s="247"/>
      <c r="K49" s="485"/>
    </row>
    <row r="50" spans="1:11" ht="29.25" customHeight="1" x14ac:dyDescent="0.2">
      <c r="A50" s="516"/>
      <c r="B50" s="516"/>
      <c r="C50" s="505"/>
      <c r="D50" s="107" t="s">
        <v>244</v>
      </c>
      <c r="E50" s="24" t="s">
        <v>245</v>
      </c>
      <c r="F50" s="212" t="s">
        <v>214</v>
      </c>
      <c r="G50" s="212">
        <v>10</v>
      </c>
      <c r="H50" s="491"/>
      <c r="I50" s="247"/>
      <c r="J50" s="247"/>
      <c r="K50" s="485"/>
    </row>
    <row r="51" spans="1:11" s="134" customFormat="1" ht="15.75" thickBot="1" x14ac:dyDescent="0.25">
      <c r="A51" s="517"/>
      <c r="B51" s="517"/>
      <c r="C51" s="130"/>
      <c r="D51" s="131"/>
      <c r="E51" s="132" t="s">
        <v>246</v>
      </c>
      <c r="F51" s="17"/>
      <c r="G51" s="18">
        <v>100</v>
      </c>
      <c r="H51" s="133"/>
    </row>
    <row r="52" spans="1:11" ht="15" thickBot="1" x14ac:dyDescent="0.25"/>
    <row r="53" spans="1:11" s="127" customFormat="1" ht="30" customHeight="1" x14ac:dyDescent="0.25">
      <c r="A53"/>
      <c r="B53"/>
      <c r="C53"/>
      <c r="D53"/>
      <c r="E53"/>
      <c r="F53"/>
      <c r="G53"/>
      <c r="H53"/>
      <c r="I53"/>
      <c r="J53"/>
      <c r="K53"/>
    </row>
    <row r="54" spans="1:11" s="128" customFormat="1" ht="15" x14ac:dyDescent="0.25">
      <c r="A54"/>
      <c r="B54"/>
      <c r="C54"/>
      <c r="D54"/>
      <c r="E54"/>
      <c r="F54"/>
      <c r="G54"/>
      <c r="H54"/>
      <c r="I54"/>
      <c r="J54"/>
      <c r="K54"/>
    </row>
    <row r="55" spans="1:11" ht="20.25" customHeight="1" x14ac:dyDescent="0.25">
      <c r="A55"/>
      <c r="B55"/>
      <c r="C55"/>
      <c r="D55"/>
      <c r="E55"/>
      <c r="F55"/>
      <c r="G55"/>
      <c r="H55"/>
      <c r="I55"/>
      <c r="J55"/>
      <c r="K55"/>
    </row>
    <row r="56" spans="1:11" ht="15" x14ac:dyDescent="0.25">
      <c r="A56"/>
      <c r="B56"/>
      <c r="C56"/>
      <c r="D56"/>
      <c r="E56"/>
      <c r="F56"/>
      <c r="G56"/>
      <c r="H56"/>
      <c r="I56"/>
      <c r="J56"/>
      <c r="K56"/>
    </row>
    <row r="57" spans="1:11" ht="15" x14ac:dyDescent="0.25">
      <c r="A57"/>
      <c r="B57"/>
      <c r="C57"/>
      <c r="D57"/>
      <c r="E57"/>
      <c r="F57"/>
      <c r="G57"/>
      <c r="H57"/>
      <c r="I57"/>
      <c r="J57"/>
      <c r="K57"/>
    </row>
    <row r="58" spans="1:11" ht="15" x14ac:dyDescent="0.25">
      <c r="A58"/>
      <c r="B58"/>
      <c r="C58"/>
      <c r="D58"/>
      <c r="E58"/>
      <c r="F58"/>
      <c r="G58"/>
      <c r="H58"/>
      <c r="I58"/>
      <c r="J58"/>
      <c r="K58"/>
    </row>
    <row r="59" spans="1:11" ht="15" x14ac:dyDescent="0.25">
      <c r="A59"/>
      <c r="B59"/>
      <c r="C59"/>
      <c r="D59"/>
      <c r="E59"/>
      <c r="F59"/>
      <c r="G59"/>
      <c r="H59"/>
      <c r="I59"/>
      <c r="J59"/>
      <c r="K59"/>
    </row>
    <row r="60" spans="1:11" ht="15" x14ac:dyDescent="0.25">
      <c r="A60"/>
      <c r="B60"/>
      <c r="C60"/>
      <c r="D60"/>
      <c r="E60"/>
      <c r="F60"/>
      <c r="G60"/>
      <c r="H60"/>
      <c r="I60"/>
      <c r="J60"/>
      <c r="K60"/>
    </row>
    <row r="61" spans="1:11" ht="15" x14ac:dyDescent="0.25">
      <c r="A61"/>
      <c r="B61"/>
      <c r="C61"/>
      <c r="D61"/>
      <c r="E61"/>
      <c r="F61"/>
      <c r="G61"/>
      <c r="H61"/>
      <c r="I61"/>
      <c r="J61"/>
      <c r="K61"/>
    </row>
    <row r="62" spans="1:11" ht="15" x14ac:dyDescent="0.25">
      <c r="A62"/>
      <c r="B62"/>
      <c r="C62"/>
      <c r="D62"/>
      <c r="E62"/>
      <c r="F62"/>
      <c r="G62"/>
      <c r="H62"/>
      <c r="I62"/>
      <c r="J62"/>
      <c r="K62"/>
    </row>
    <row r="63" spans="1:11" ht="15" x14ac:dyDescent="0.25">
      <c r="A63"/>
      <c r="B63"/>
      <c r="C63"/>
      <c r="D63"/>
      <c r="E63"/>
      <c r="F63"/>
      <c r="G63"/>
      <c r="H63"/>
      <c r="I63"/>
      <c r="J63"/>
      <c r="K63"/>
    </row>
    <row r="64" spans="1:11" s="128" customFormat="1" ht="30" customHeight="1" x14ac:dyDescent="0.25">
      <c r="A64"/>
      <c r="B64"/>
      <c r="C64"/>
      <c r="D64"/>
      <c r="E64"/>
      <c r="F64"/>
      <c r="G64"/>
      <c r="H64"/>
      <c r="I64"/>
      <c r="J64"/>
      <c r="K64"/>
    </row>
    <row r="65" spans="1:11" s="128" customFormat="1" ht="15" x14ac:dyDescent="0.25">
      <c r="A65"/>
      <c r="B65"/>
      <c r="C65"/>
      <c r="D65"/>
      <c r="E65"/>
      <c r="F65"/>
      <c r="G65"/>
      <c r="H65"/>
      <c r="I65"/>
      <c r="J65"/>
      <c r="K65"/>
    </row>
    <row r="66" spans="1:11" ht="20.25" customHeight="1" x14ac:dyDescent="0.25">
      <c r="A66"/>
      <c r="B66"/>
      <c r="C66"/>
      <c r="D66"/>
      <c r="E66"/>
      <c r="F66"/>
      <c r="G66"/>
      <c r="H66"/>
      <c r="I66"/>
      <c r="J66"/>
      <c r="K66"/>
    </row>
    <row r="67" spans="1:11" ht="15" x14ac:dyDescent="0.25">
      <c r="A67"/>
      <c r="B67"/>
      <c r="C67"/>
      <c r="D67"/>
      <c r="E67"/>
      <c r="F67"/>
      <c r="G67"/>
      <c r="H67"/>
      <c r="I67"/>
      <c r="J67"/>
      <c r="K67"/>
    </row>
    <row r="68" spans="1:11" ht="15" x14ac:dyDescent="0.25">
      <c r="A68"/>
      <c r="B68"/>
      <c r="C68"/>
      <c r="D68"/>
      <c r="E68"/>
      <c r="F68"/>
      <c r="G68"/>
      <c r="H68"/>
      <c r="I68"/>
      <c r="J68"/>
      <c r="K68"/>
    </row>
    <row r="69" spans="1:11" ht="15" x14ac:dyDescent="0.25">
      <c r="A69"/>
      <c r="B69"/>
      <c r="C69"/>
      <c r="D69"/>
      <c r="E69"/>
      <c r="F69"/>
      <c r="G69"/>
      <c r="H69"/>
      <c r="I69"/>
      <c r="J69"/>
      <c r="K69"/>
    </row>
    <row r="70" spans="1:11" ht="15" x14ac:dyDescent="0.25">
      <c r="A70"/>
      <c r="B70"/>
      <c r="C70"/>
      <c r="D70"/>
      <c r="E70"/>
      <c r="F70"/>
      <c r="G70"/>
      <c r="H70"/>
      <c r="I70"/>
      <c r="J70"/>
      <c r="K70"/>
    </row>
    <row r="71" spans="1:11" ht="15" x14ac:dyDescent="0.25">
      <c r="A71"/>
      <c r="B71"/>
      <c r="C71"/>
      <c r="D71"/>
      <c r="E71"/>
      <c r="F71"/>
      <c r="G71"/>
      <c r="H71"/>
      <c r="I71"/>
      <c r="J71"/>
      <c r="K71"/>
    </row>
    <row r="72" spans="1:11" ht="15" x14ac:dyDescent="0.25">
      <c r="A72"/>
      <c r="B72"/>
      <c r="C72"/>
      <c r="D72"/>
      <c r="E72"/>
      <c r="F72"/>
      <c r="G72"/>
      <c r="H72"/>
      <c r="I72"/>
      <c r="J72"/>
      <c r="K72"/>
    </row>
    <row r="73" spans="1:11" s="134" customFormat="1" ht="15.75" thickBot="1" x14ac:dyDescent="0.3">
      <c r="A73"/>
      <c r="B73"/>
      <c r="C73"/>
      <c r="D73"/>
      <c r="E73"/>
      <c r="F73"/>
      <c r="G73"/>
      <c r="H73"/>
      <c r="I73"/>
      <c r="J73"/>
      <c r="K73"/>
    </row>
    <row r="74" spans="1:11" ht="15.75" thickBot="1" x14ac:dyDescent="0.3">
      <c r="A74"/>
      <c r="B74"/>
      <c r="C74"/>
      <c r="D74"/>
      <c r="E74"/>
      <c r="F74"/>
      <c r="G74"/>
      <c r="H74"/>
      <c r="I74"/>
      <c r="J74"/>
      <c r="K74"/>
    </row>
    <row r="75" spans="1:11" s="127" customFormat="1" ht="30" customHeight="1" x14ac:dyDescent="0.25">
      <c r="A75"/>
      <c r="B75"/>
      <c r="C75"/>
      <c r="D75"/>
      <c r="E75"/>
      <c r="F75"/>
      <c r="G75"/>
      <c r="H75"/>
      <c r="I75"/>
      <c r="J75"/>
      <c r="K75"/>
    </row>
    <row r="76" spans="1:11" s="128" customFormat="1" ht="15" x14ac:dyDescent="0.25">
      <c r="A76"/>
      <c r="B76"/>
      <c r="C76"/>
      <c r="D76"/>
      <c r="E76"/>
      <c r="F76"/>
      <c r="G76"/>
      <c r="H76"/>
      <c r="I76"/>
      <c r="J76"/>
      <c r="K76"/>
    </row>
    <row r="77" spans="1:11" ht="20.25" customHeight="1" x14ac:dyDescent="0.25">
      <c r="A77"/>
      <c r="B77"/>
      <c r="C77"/>
      <c r="D77"/>
      <c r="E77"/>
      <c r="F77"/>
      <c r="G77"/>
      <c r="H77"/>
      <c r="I77"/>
      <c r="J77"/>
      <c r="K77"/>
    </row>
    <row r="78" spans="1:11" ht="15" x14ac:dyDescent="0.25">
      <c r="A78"/>
      <c r="B78"/>
      <c r="C78"/>
      <c r="D78"/>
      <c r="E78"/>
      <c r="F78"/>
      <c r="G78"/>
      <c r="H78"/>
      <c r="I78"/>
      <c r="J78"/>
      <c r="K78"/>
    </row>
    <row r="79" spans="1:11" ht="15" x14ac:dyDescent="0.25">
      <c r="A79"/>
      <c r="B79"/>
      <c r="C79"/>
      <c r="D79"/>
      <c r="E79"/>
      <c r="F79"/>
      <c r="G79"/>
      <c r="H79"/>
      <c r="I79"/>
      <c r="J79"/>
      <c r="K79"/>
    </row>
    <row r="80" spans="1:11" ht="15" x14ac:dyDescent="0.25">
      <c r="A80"/>
      <c r="B80"/>
      <c r="C80"/>
      <c r="D80"/>
      <c r="E80"/>
      <c r="F80"/>
      <c r="G80"/>
      <c r="H80"/>
      <c r="I80"/>
      <c r="J80"/>
      <c r="K80"/>
    </row>
    <row r="81" spans="1:11" ht="15" x14ac:dyDescent="0.25">
      <c r="A81"/>
      <c r="B81"/>
      <c r="C81"/>
      <c r="D81"/>
      <c r="E81"/>
      <c r="F81"/>
      <c r="G81"/>
      <c r="H81"/>
      <c r="I81"/>
      <c r="J81"/>
      <c r="K81"/>
    </row>
    <row r="82" spans="1:11" ht="15" x14ac:dyDescent="0.25">
      <c r="A82"/>
      <c r="B82"/>
      <c r="C82"/>
      <c r="D82"/>
      <c r="E82"/>
      <c r="F82"/>
      <c r="G82"/>
      <c r="H82"/>
      <c r="I82"/>
      <c r="J82"/>
      <c r="K82"/>
    </row>
    <row r="83" spans="1:11" ht="15" x14ac:dyDescent="0.25">
      <c r="A83"/>
      <c r="B83"/>
      <c r="C83"/>
      <c r="D83"/>
      <c r="E83"/>
      <c r="F83"/>
      <c r="G83"/>
      <c r="H83"/>
      <c r="I83"/>
      <c r="J83"/>
      <c r="K83"/>
    </row>
    <row r="84" spans="1:11" ht="15" x14ac:dyDescent="0.25">
      <c r="A84"/>
      <c r="B84"/>
      <c r="C84"/>
      <c r="D84"/>
      <c r="E84"/>
      <c r="F84"/>
      <c r="G84"/>
      <c r="H84"/>
      <c r="I84"/>
      <c r="J84"/>
      <c r="K84"/>
    </row>
    <row r="85" spans="1:11" ht="15" x14ac:dyDescent="0.25">
      <c r="A85"/>
      <c r="B85"/>
      <c r="C85"/>
      <c r="D85"/>
      <c r="E85"/>
      <c r="F85"/>
      <c r="G85"/>
      <c r="H85"/>
      <c r="I85"/>
      <c r="J85"/>
      <c r="K85"/>
    </row>
    <row r="86" spans="1:11" s="128" customFormat="1" ht="30" customHeight="1" x14ac:dyDescent="0.25">
      <c r="A86"/>
      <c r="B86"/>
      <c r="C86"/>
      <c r="D86"/>
      <c r="E86"/>
      <c r="F86"/>
      <c r="G86"/>
      <c r="H86"/>
      <c r="I86"/>
      <c r="J86"/>
      <c r="K86"/>
    </row>
    <row r="87" spans="1:11" s="128" customFormat="1" ht="15" x14ac:dyDescent="0.25">
      <c r="A87"/>
      <c r="B87"/>
      <c r="C87"/>
      <c r="D87"/>
      <c r="E87"/>
      <c r="F87"/>
      <c r="G87"/>
      <c r="H87"/>
      <c r="I87"/>
      <c r="J87"/>
      <c r="K87"/>
    </row>
    <row r="88" spans="1:11" ht="20.25" customHeight="1" x14ac:dyDescent="0.25">
      <c r="A88"/>
      <c r="B88"/>
      <c r="C88"/>
      <c r="D88"/>
      <c r="E88"/>
      <c r="F88"/>
      <c r="G88"/>
      <c r="H88"/>
      <c r="I88"/>
      <c r="J88"/>
      <c r="K88"/>
    </row>
    <row r="89" spans="1:11" ht="15" x14ac:dyDescent="0.25">
      <c r="A89"/>
      <c r="B89"/>
      <c r="C89"/>
      <c r="D89"/>
      <c r="E89"/>
      <c r="F89"/>
      <c r="G89"/>
      <c r="H89"/>
      <c r="I89"/>
      <c r="J89"/>
      <c r="K89"/>
    </row>
    <row r="90" spans="1:11" ht="15" x14ac:dyDescent="0.25">
      <c r="A90"/>
      <c r="B90"/>
      <c r="C90"/>
      <c r="D90"/>
      <c r="E90"/>
      <c r="F90"/>
      <c r="G90"/>
      <c r="H90"/>
      <c r="I90"/>
      <c r="J90"/>
      <c r="K90"/>
    </row>
    <row r="91" spans="1:11" ht="15" x14ac:dyDescent="0.25">
      <c r="A91"/>
      <c r="B91"/>
      <c r="C91"/>
      <c r="D91"/>
      <c r="E91"/>
      <c r="F91"/>
      <c r="G91"/>
      <c r="H91"/>
      <c r="I91"/>
      <c r="J91"/>
      <c r="K91"/>
    </row>
    <row r="92" spans="1:11" ht="15" x14ac:dyDescent="0.25">
      <c r="A92"/>
      <c r="B92"/>
      <c r="C92"/>
      <c r="D92"/>
      <c r="E92"/>
      <c r="F92"/>
      <c r="G92"/>
      <c r="H92"/>
      <c r="I92"/>
      <c r="J92"/>
      <c r="K92"/>
    </row>
    <row r="93" spans="1:11" ht="15" x14ac:dyDescent="0.25">
      <c r="A93"/>
      <c r="B93"/>
      <c r="C93"/>
      <c r="D93"/>
      <c r="E93"/>
      <c r="F93"/>
      <c r="G93"/>
      <c r="H93"/>
      <c r="I93"/>
      <c r="J93"/>
      <c r="K93"/>
    </row>
    <row r="94" spans="1:11" ht="15" x14ac:dyDescent="0.25">
      <c r="A94"/>
      <c r="B94"/>
      <c r="C94"/>
      <c r="D94"/>
      <c r="E94"/>
      <c r="F94"/>
      <c r="G94"/>
      <c r="H94"/>
      <c r="I94"/>
      <c r="J94"/>
      <c r="K94"/>
    </row>
    <row r="95" spans="1:11" s="134" customFormat="1" ht="15.75" thickBot="1" x14ac:dyDescent="0.3">
      <c r="A95"/>
      <c r="B95"/>
      <c r="C95"/>
      <c r="D95"/>
      <c r="E95"/>
      <c r="F95"/>
      <c r="G95"/>
      <c r="H95"/>
      <c r="I95"/>
      <c r="J95"/>
      <c r="K95"/>
    </row>
    <row r="96" spans="1:11" ht="15.75" thickBot="1" x14ac:dyDescent="0.3">
      <c r="A96"/>
      <c r="B96"/>
      <c r="C96"/>
      <c r="D96"/>
      <c r="E96"/>
      <c r="F96"/>
      <c r="G96"/>
      <c r="H96"/>
      <c r="I96"/>
      <c r="J96"/>
      <c r="K96"/>
    </row>
    <row r="97" spans="1:11" s="127" customFormat="1" ht="30" customHeight="1" x14ac:dyDescent="0.25">
      <c r="A97"/>
      <c r="B97"/>
      <c r="C97"/>
      <c r="D97"/>
      <c r="E97"/>
      <c r="F97"/>
      <c r="G97"/>
      <c r="H97"/>
      <c r="I97"/>
      <c r="J97"/>
      <c r="K97"/>
    </row>
    <row r="98" spans="1:11" s="128" customFormat="1" ht="15" x14ac:dyDescent="0.25">
      <c r="A98"/>
      <c r="B98"/>
      <c r="C98"/>
      <c r="D98"/>
      <c r="E98"/>
      <c r="F98"/>
      <c r="G98"/>
      <c r="H98"/>
      <c r="I98"/>
      <c r="J98"/>
      <c r="K98"/>
    </row>
    <row r="99" spans="1:11" ht="20.25" customHeight="1" x14ac:dyDescent="0.25">
      <c r="A99"/>
      <c r="B99"/>
      <c r="C99"/>
      <c r="D99"/>
      <c r="E99"/>
      <c r="F99"/>
      <c r="G99"/>
      <c r="H99"/>
      <c r="I99"/>
      <c r="J99"/>
      <c r="K99"/>
    </row>
    <row r="100" spans="1:11" ht="15" x14ac:dyDescent="0.25">
      <c r="A100"/>
      <c r="B100"/>
      <c r="C100"/>
      <c r="D100"/>
      <c r="E100"/>
      <c r="F100"/>
      <c r="G100"/>
      <c r="H100"/>
      <c r="I100"/>
      <c r="J100"/>
      <c r="K100"/>
    </row>
    <row r="101" spans="1:11" ht="15" x14ac:dyDescent="0.25">
      <c r="A101"/>
      <c r="B101"/>
      <c r="C101"/>
      <c r="D101"/>
      <c r="E101"/>
      <c r="F101"/>
      <c r="G101"/>
      <c r="H101"/>
      <c r="I101"/>
      <c r="J101"/>
      <c r="K101"/>
    </row>
    <row r="102" spans="1:11" ht="15" x14ac:dyDescent="0.25">
      <c r="A102"/>
      <c r="B102"/>
      <c r="C102"/>
      <c r="D102"/>
      <c r="E102"/>
      <c r="F102"/>
      <c r="G102"/>
      <c r="H102"/>
      <c r="I102"/>
      <c r="J102"/>
      <c r="K102"/>
    </row>
    <row r="103" spans="1:11" ht="15" x14ac:dyDescent="0.25">
      <c r="A103"/>
      <c r="B103"/>
      <c r="C103"/>
      <c r="D103"/>
      <c r="E103"/>
      <c r="F103"/>
      <c r="G103"/>
      <c r="H103"/>
      <c r="I103"/>
      <c r="J103"/>
      <c r="K103"/>
    </row>
    <row r="104" spans="1:11" ht="15" x14ac:dyDescent="0.25">
      <c r="A104"/>
      <c r="B104"/>
      <c r="C104"/>
      <c r="D104"/>
      <c r="E104"/>
      <c r="F104"/>
      <c r="G104"/>
      <c r="H104"/>
      <c r="I104"/>
      <c r="J104"/>
      <c r="K104"/>
    </row>
    <row r="105" spans="1:11" ht="15" x14ac:dyDescent="0.25">
      <c r="A105"/>
      <c r="B105"/>
      <c r="C105"/>
      <c r="D105"/>
      <c r="E105"/>
      <c r="F105"/>
      <c r="G105"/>
      <c r="H105"/>
      <c r="I105"/>
      <c r="J105"/>
      <c r="K105"/>
    </row>
    <row r="106" spans="1:11" ht="15" x14ac:dyDescent="0.25">
      <c r="A106"/>
      <c r="B106"/>
      <c r="C106"/>
      <c r="D106"/>
      <c r="E106"/>
      <c r="F106"/>
      <c r="G106"/>
      <c r="H106"/>
      <c r="I106"/>
      <c r="J106"/>
      <c r="K106"/>
    </row>
    <row r="107" spans="1:11" ht="15" x14ac:dyDescent="0.25">
      <c r="A107"/>
      <c r="B107"/>
      <c r="C107"/>
      <c r="D107"/>
      <c r="E107"/>
      <c r="F107"/>
      <c r="G107"/>
      <c r="H107"/>
      <c r="I107"/>
      <c r="J107"/>
      <c r="K107"/>
    </row>
    <row r="108" spans="1:11" s="128" customFormat="1" ht="30" customHeight="1" x14ac:dyDescent="0.25">
      <c r="A108"/>
      <c r="B108"/>
      <c r="C108"/>
      <c r="D108"/>
      <c r="E108"/>
      <c r="F108"/>
      <c r="G108"/>
      <c r="H108"/>
      <c r="I108"/>
      <c r="J108"/>
      <c r="K108"/>
    </row>
    <row r="109" spans="1:11" s="128" customFormat="1" ht="15" x14ac:dyDescent="0.25">
      <c r="A109"/>
      <c r="B109"/>
      <c r="C109"/>
      <c r="D109"/>
      <c r="E109"/>
      <c r="F109"/>
      <c r="G109"/>
      <c r="H109"/>
      <c r="I109"/>
      <c r="J109"/>
      <c r="K109"/>
    </row>
    <row r="110" spans="1:11" ht="20.25" customHeight="1" x14ac:dyDescent="0.25">
      <c r="A110"/>
      <c r="B110"/>
      <c r="C110"/>
      <c r="D110"/>
      <c r="E110"/>
      <c r="F110"/>
      <c r="G110"/>
      <c r="H110"/>
      <c r="I110"/>
      <c r="J110"/>
      <c r="K110"/>
    </row>
    <row r="111" spans="1:11" ht="15" x14ac:dyDescent="0.25">
      <c r="A111"/>
      <c r="B111"/>
      <c r="C111"/>
      <c r="D111"/>
      <c r="E111"/>
      <c r="F111"/>
      <c r="G111"/>
      <c r="H111"/>
      <c r="I111"/>
      <c r="J111"/>
      <c r="K111"/>
    </row>
    <row r="112" spans="1:11" ht="15" x14ac:dyDescent="0.25">
      <c r="A112"/>
      <c r="B112"/>
      <c r="C112"/>
      <c r="D112"/>
      <c r="E112"/>
      <c r="F112"/>
      <c r="G112"/>
      <c r="H112"/>
      <c r="I112"/>
      <c r="J112"/>
      <c r="K112"/>
    </row>
    <row r="113" spans="1:11" ht="15" x14ac:dyDescent="0.25">
      <c r="A113"/>
      <c r="B113"/>
      <c r="C113"/>
      <c r="D113"/>
      <c r="E113"/>
      <c r="F113"/>
      <c r="G113"/>
      <c r="H113"/>
      <c r="I113"/>
      <c r="J113"/>
      <c r="K113"/>
    </row>
    <row r="114" spans="1:11" ht="15" x14ac:dyDescent="0.25">
      <c r="A114"/>
      <c r="B114"/>
      <c r="C114"/>
      <c r="D114"/>
      <c r="E114"/>
      <c r="F114"/>
      <c r="G114"/>
      <c r="H114"/>
      <c r="I114"/>
      <c r="J114"/>
      <c r="K114"/>
    </row>
    <row r="115" spans="1:11" ht="15" x14ac:dyDescent="0.25">
      <c r="A115"/>
      <c r="B115"/>
      <c r="C115"/>
      <c r="D115"/>
      <c r="E115"/>
      <c r="F115"/>
      <c r="G115"/>
      <c r="H115"/>
      <c r="I115"/>
      <c r="J115"/>
      <c r="K115"/>
    </row>
    <row r="116" spans="1:11" ht="15" x14ac:dyDescent="0.25">
      <c r="A116"/>
      <c r="B116"/>
      <c r="C116"/>
      <c r="D116"/>
      <c r="E116"/>
      <c r="F116"/>
      <c r="G116"/>
      <c r="H116"/>
      <c r="I116"/>
      <c r="J116"/>
      <c r="K116"/>
    </row>
    <row r="117" spans="1:11" s="134" customFormat="1" ht="15.75" thickBot="1" x14ac:dyDescent="0.3">
      <c r="A117"/>
      <c r="B117"/>
      <c r="C117"/>
      <c r="D117"/>
      <c r="E117"/>
      <c r="F117"/>
      <c r="G117"/>
      <c r="H117"/>
      <c r="I117"/>
      <c r="J117"/>
      <c r="K117"/>
    </row>
    <row r="118" spans="1:11" ht="15.75" thickBot="1" x14ac:dyDescent="0.3">
      <c r="A118"/>
      <c r="B118"/>
      <c r="C118"/>
      <c r="D118"/>
      <c r="E118"/>
      <c r="F118"/>
      <c r="G118"/>
      <c r="H118"/>
      <c r="I118"/>
      <c r="J118"/>
      <c r="K118"/>
    </row>
    <row r="119" spans="1:11" s="127" customFormat="1" ht="30" customHeight="1" x14ac:dyDescent="0.25">
      <c r="A119"/>
      <c r="B119"/>
      <c r="C119"/>
      <c r="D119"/>
      <c r="E119"/>
      <c r="F119"/>
      <c r="G119"/>
      <c r="H119"/>
      <c r="I119"/>
      <c r="J119"/>
      <c r="K119"/>
    </row>
    <row r="120" spans="1:11" s="128" customFormat="1" ht="15" x14ac:dyDescent="0.25">
      <c r="A120"/>
      <c r="B120"/>
      <c r="C120"/>
      <c r="D120"/>
      <c r="E120"/>
      <c r="F120"/>
      <c r="G120"/>
      <c r="H120"/>
      <c r="I120"/>
      <c r="J120"/>
      <c r="K120"/>
    </row>
    <row r="121" spans="1:11" ht="20.25" customHeight="1" x14ac:dyDescent="0.25">
      <c r="A121"/>
      <c r="B121"/>
      <c r="C121"/>
      <c r="D121"/>
      <c r="E121"/>
      <c r="F121"/>
      <c r="G121"/>
      <c r="H121"/>
      <c r="I121"/>
      <c r="J121"/>
      <c r="K121"/>
    </row>
    <row r="122" spans="1:11" ht="15" x14ac:dyDescent="0.25">
      <c r="A122"/>
      <c r="B122"/>
      <c r="C122"/>
      <c r="D122"/>
      <c r="E122"/>
      <c r="F122"/>
      <c r="G122"/>
      <c r="H122"/>
      <c r="I122"/>
      <c r="J122"/>
      <c r="K122"/>
    </row>
    <row r="123" spans="1:11" ht="15" x14ac:dyDescent="0.25">
      <c r="A123"/>
      <c r="B123"/>
      <c r="C123"/>
      <c r="D123"/>
      <c r="E123"/>
      <c r="F123"/>
      <c r="G123"/>
      <c r="H123"/>
      <c r="I123"/>
      <c r="J123"/>
      <c r="K123"/>
    </row>
    <row r="124" spans="1:11" ht="15" x14ac:dyDescent="0.25">
      <c r="A124"/>
      <c r="B124"/>
      <c r="C124"/>
      <c r="D124"/>
      <c r="E124"/>
      <c r="F124"/>
      <c r="G124"/>
      <c r="H124"/>
      <c r="I124"/>
      <c r="J124"/>
      <c r="K124"/>
    </row>
    <row r="125" spans="1:11" ht="15" x14ac:dyDescent="0.25">
      <c r="A125"/>
      <c r="B125"/>
      <c r="C125"/>
      <c r="D125"/>
      <c r="E125"/>
      <c r="F125"/>
      <c r="G125"/>
      <c r="H125"/>
      <c r="I125"/>
      <c r="J125"/>
      <c r="K125"/>
    </row>
    <row r="126" spans="1:11" ht="15" x14ac:dyDescent="0.25">
      <c r="A126"/>
      <c r="B126"/>
      <c r="C126"/>
      <c r="D126"/>
      <c r="E126"/>
      <c r="F126"/>
      <c r="G126"/>
      <c r="H126"/>
      <c r="I126"/>
      <c r="J126"/>
      <c r="K126"/>
    </row>
    <row r="127" spans="1:11" ht="15" x14ac:dyDescent="0.25">
      <c r="A127"/>
      <c r="B127"/>
      <c r="C127"/>
      <c r="D127"/>
      <c r="E127"/>
      <c r="F127"/>
      <c r="G127"/>
      <c r="H127"/>
      <c r="I127"/>
      <c r="J127"/>
      <c r="K127"/>
    </row>
    <row r="128" spans="1:11" ht="15" x14ac:dyDescent="0.25">
      <c r="A128"/>
      <c r="B128"/>
      <c r="C128"/>
      <c r="D128"/>
      <c r="E128"/>
      <c r="F128"/>
      <c r="G128"/>
      <c r="H128"/>
      <c r="I128"/>
      <c r="J128"/>
      <c r="K128"/>
    </row>
    <row r="129" spans="1:11" ht="15" x14ac:dyDescent="0.25">
      <c r="A129"/>
      <c r="B129"/>
      <c r="C129"/>
      <c r="D129"/>
      <c r="E129"/>
      <c r="F129"/>
      <c r="G129"/>
      <c r="H129"/>
      <c r="I129"/>
      <c r="J129"/>
      <c r="K129"/>
    </row>
    <row r="130" spans="1:11" s="128" customFormat="1" ht="30" customHeight="1" x14ac:dyDescent="0.25">
      <c r="A130"/>
      <c r="B130"/>
      <c r="C130"/>
      <c r="D130"/>
      <c r="E130"/>
      <c r="F130"/>
      <c r="G130"/>
      <c r="H130"/>
      <c r="I130"/>
      <c r="J130"/>
      <c r="K130"/>
    </row>
    <row r="131" spans="1:11" s="128" customFormat="1" ht="15" x14ac:dyDescent="0.25">
      <c r="A131"/>
      <c r="B131"/>
      <c r="C131"/>
      <c r="D131"/>
      <c r="E131"/>
      <c r="F131"/>
      <c r="G131"/>
      <c r="H131"/>
      <c r="I131"/>
      <c r="J131"/>
      <c r="K131"/>
    </row>
    <row r="132" spans="1:11" ht="20.25" customHeight="1" x14ac:dyDescent="0.25">
      <c r="A132"/>
      <c r="B132"/>
      <c r="C132"/>
      <c r="D132"/>
      <c r="E132"/>
      <c r="F132"/>
      <c r="G132"/>
      <c r="H132"/>
      <c r="I132"/>
      <c r="J132"/>
      <c r="K132"/>
    </row>
    <row r="133" spans="1:11" ht="15" x14ac:dyDescent="0.25">
      <c r="A133"/>
      <c r="B133"/>
      <c r="C133"/>
      <c r="D133"/>
      <c r="E133"/>
      <c r="F133"/>
      <c r="G133"/>
      <c r="H133"/>
      <c r="I133"/>
      <c r="J133"/>
      <c r="K133"/>
    </row>
    <row r="134" spans="1:11" ht="15" x14ac:dyDescent="0.25">
      <c r="A134"/>
      <c r="B134"/>
      <c r="C134"/>
      <c r="D134"/>
      <c r="E134"/>
      <c r="F134"/>
      <c r="G134"/>
      <c r="H134"/>
      <c r="I134"/>
      <c r="J134"/>
      <c r="K134"/>
    </row>
    <row r="135" spans="1:11" ht="15" x14ac:dyDescent="0.25">
      <c r="A135"/>
      <c r="B135"/>
      <c r="C135"/>
      <c r="D135"/>
      <c r="E135"/>
      <c r="F135"/>
      <c r="G135"/>
      <c r="H135"/>
      <c r="I135"/>
      <c r="J135"/>
      <c r="K135"/>
    </row>
    <row r="136" spans="1:11" ht="15" x14ac:dyDescent="0.25">
      <c r="A136"/>
      <c r="B136"/>
      <c r="C136"/>
      <c r="D136"/>
      <c r="E136"/>
      <c r="F136"/>
      <c r="G136"/>
      <c r="H136"/>
      <c r="I136"/>
      <c r="J136"/>
      <c r="K136"/>
    </row>
    <row r="137" spans="1:11" ht="15" x14ac:dyDescent="0.25">
      <c r="A137"/>
      <c r="B137"/>
      <c r="C137"/>
      <c r="D137"/>
      <c r="E137"/>
      <c r="F137"/>
      <c r="G137"/>
      <c r="H137"/>
      <c r="I137"/>
      <c r="J137"/>
      <c r="K137"/>
    </row>
    <row r="138" spans="1:11" ht="15" x14ac:dyDescent="0.25">
      <c r="A138"/>
      <c r="B138"/>
      <c r="C138"/>
      <c r="D138"/>
      <c r="E138"/>
      <c r="F138"/>
      <c r="G138"/>
      <c r="H138"/>
      <c r="I138"/>
      <c r="J138"/>
      <c r="K138"/>
    </row>
    <row r="139" spans="1:11" s="134" customFormat="1" ht="15.75" thickBot="1" x14ac:dyDescent="0.3">
      <c r="A139"/>
      <c r="B139"/>
      <c r="C139"/>
      <c r="D139"/>
      <c r="E139"/>
      <c r="F139"/>
      <c r="G139"/>
      <c r="H139"/>
      <c r="I139"/>
      <c r="J139"/>
      <c r="K139"/>
    </row>
  </sheetData>
  <mergeCells count="67">
    <mergeCell ref="B1:G2"/>
    <mergeCell ref="B3:G4"/>
    <mergeCell ref="J44:J50"/>
    <mergeCell ref="K44:K50"/>
    <mergeCell ref="A44:A51"/>
    <mergeCell ref="C44:C50"/>
    <mergeCell ref="D44:D45"/>
    <mergeCell ref="H44:H50"/>
    <mergeCell ref="I44:I50"/>
    <mergeCell ref="B44:B51"/>
    <mergeCell ref="J33:J39"/>
    <mergeCell ref="K33:K39"/>
    <mergeCell ref="A42:A43"/>
    <mergeCell ref="C42:C43"/>
    <mergeCell ref="D42:H42"/>
    <mergeCell ref="J42:J43"/>
    <mergeCell ref="K42:K43"/>
    <mergeCell ref="B33:B40"/>
    <mergeCell ref="B42:B43"/>
    <mergeCell ref="A33:A40"/>
    <mergeCell ref="C33:C39"/>
    <mergeCell ref="D33:D34"/>
    <mergeCell ref="H33:H39"/>
    <mergeCell ref="I33:I39"/>
    <mergeCell ref="K22:K28"/>
    <mergeCell ref="A22:A29"/>
    <mergeCell ref="B22:B29"/>
    <mergeCell ref="B20:B21"/>
    <mergeCell ref="A31:A32"/>
    <mergeCell ref="C31:C32"/>
    <mergeCell ref="D31:H31"/>
    <mergeCell ref="J31:J32"/>
    <mergeCell ref="K31:K32"/>
    <mergeCell ref="B31:B32"/>
    <mergeCell ref="C22:C28"/>
    <mergeCell ref="D22:D23"/>
    <mergeCell ref="H22:H28"/>
    <mergeCell ref="I22:I28"/>
    <mergeCell ref="J22:J28"/>
    <mergeCell ref="A20:A21"/>
    <mergeCell ref="C20:C21"/>
    <mergeCell ref="D20:H20"/>
    <mergeCell ref="J20:J21"/>
    <mergeCell ref="K20:K21"/>
    <mergeCell ref="K11:K17"/>
    <mergeCell ref="J9:J10"/>
    <mergeCell ref="K9:K10"/>
    <mergeCell ref="D11:D12"/>
    <mergeCell ref="H11:H17"/>
    <mergeCell ref="D9:H9"/>
    <mergeCell ref="I11:I17"/>
    <mergeCell ref="J1:J4"/>
    <mergeCell ref="B6:J6"/>
    <mergeCell ref="B7:J7"/>
    <mergeCell ref="A9:A10"/>
    <mergeCell ref="A11:A18"/>
    <mergeCell ref="J11:J17"/>
    <mergeCell ref="C11:C17"/>
    <mergeCell ref="C9:C10"/>
    <mergeCell ref="B5:G5"/>
    <mergeCell ref="H1:I1"/>
    <mergeCell ref="H2:I2"/>
    <mergeCell ref="H3:I3"/>
    <mergeCell ref="H4:I4"/>
    <mergeCell ref="B9:B10"/>
    <mergeCell ref="B11:B17"/>
    <mergeCell ref="A1:A4"/>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F33 F22 F44</xm:sqref>
        </x14:dataValidation>
        <x14:dataValidation type="list" allowBlank="1" showInputMessage="1" showErrorMessage="1">
          <x14:formula1>
            <xm:f>Hoja3!$A$155:$A$157</xm:f>
          </x14:formula1>
          <xm:sqref>F12 F34 F23 F45</xm:sqref>
        </x14:dataValidation>
        <x14:dataValidation type="list" allowBlank="1" showInputMessage="1" showErrorMessage="1">
          <x14:formula1>
            <xm:f>Hoja3!$A$160:$A$162</xm:f>
          </x14:formula1>
          <xm:sqref>F13 F35 F24 F46</xm:sqref>
        </x14:dataValidation>
        <x14:dataValidation type="list" allowBlank="1" showInputMessage="1" showErrorMessage="1">
          <x14:formula1>
            <xm:f>Hoja3!$A$165:$A$168</xm:f>
          </x14:formula1>
          <xm:sqref>F14 F36 F25 F47</xm:sqref>
        </x14:dataValidation>
        <x14:dataValidation type="list" allowBlank="1" showInputMessage="1" showErrorMessage="1">
          <x14:formula1>
            <xm:f>Hoja3!$A$171:$A$173</xm:f>
          </x14:formula1>
          <xm:sqref>F15 F37 F26 F48</xm:sqref>
        </x14:dataValidation>
        <x14:dataValidation type="list" allowBlank="1" showInputMessage="1" showErrorMessage="1">
          <x14:formula1>
            <xm:f>Hoja3!$A$176:$A$178</xm:f>
          </x14:formula1>
          <xm:sqref>F16 F38 F27 F49</xm:sqref>
        </x14:dataValidation>
        <x14:dataValidation type="list" allowBlank="1" showInputMessage="1" showErrorMessage="1">
          <x14:formula1>
            <xm:f>Hoja3!$A$181:$A$184</xm:f>
          </x14:formula1>
          <xm:sqref>F17 F39 F28 F50</xm:sqref>
        </x14:dataValidation>
        <x14:dataValidation type="list" allowBlank="1" showInputMessage="1" showErrorMessage="1">
          <x14:formula1>
            <xm:f>Hoja3!$A$187:$A$190</xm:f>
          </x14:formula1>
          <xm:sqref>I11:I17 I22:I28 I33:I39 I44:I50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topLeftCell="A7" zoomScale="48" zoomScaleNormal="48" workbookViewId="0">
      <selection activeCell="F14" sqref="F14"/>
    </sheetView>
  </sheetViews>
  <sheetFormatPr baseColWidth="10" defaultColWidth="11.42578125" defaultRowHeight="14.25" x14ac:dyDescent="0.2"/>
  <cols>
    <col min="1" max="1" width="48.42578125" style="1" customWidth="1"/>
    <col min="2" max="2" width="38.28515625" style="1" customWidth="1"/>
    <col min="3" max="3" width="80" style="1" customWidth="1"/>
    <col min="4" max="5" width="29.28515625" style="1" customWidth="1"/>
    <col min="6" max="6" width="22.85546875" style="1" customWidth="1"/>
    <col min="7" max="7" width="13.85546875" style="1" customWidth="1"/>
    <col min="8" max="8" width="22" style="1" customWidth="1"/>
    <col min="9" max="16384" width="11.42578125" style="1"/>
  </cols>
  <sheetData>
    <row r="1" spans="1:8" customFormat="1" ht="15.75" customHeight="1" x14ac:dyDescent="0.25">
      <c r="A1" s="522"/>
      <c r="B1" s="262" t="s">
        <v>0</v>
      </c>
      <c r="C1" s="263"/>
      <c r="D1" s="392"/>
      <c r="E1" s="358" t="s">
        <v>19</v>
      </c>
      <c r="F1" s="358"/>
      <c r="G1" s="358"/>
      <c r="H1" s="529"/>
    </row>
    <row r="2" spans="1:8" customFormat="1" ht="15.75" customHeight="1" x14ac:dyDescent="0.25">
      <c r="A2" s="257"/>
      <c r="B2" s="523"/>
      <c r="C2" s="406"/>
      <c r="D2" s="407"/>
      <c r="E2" s="296" t="s">
        <v>2</v>
      </c>
      <c r="F2" s="296"/>
      <c r="G2" s="296"/>
      <c r="H2" s="530"/>
    </row>
    <row r="3" spans="1:8" customFormat="1" ht="36" customHeight="1" x14ac:dyDescent="0.25">
      <c r="A3" s="257"/>
      <c r="B3" s="523" t="s">
        <v>248</v>
      </c>
      <c r="C3" s="406"/>
      <c r="D3" s="407"/>
      <c r="E3" s="296" t="s">
        <v>4</v>
      </c>
      <c r="F3" s="296"/>
      <c r="G3" s="296"/>
      <c r="H3" s="530"/>
    </row>
    <row r="4" spans="1:8" customFormat="1" ht="15.75" customHeight="1" thickBot="1" x14ac:dyDescent="0.3">
      <c r="A4" s="258"/>
      <c r="B4" s="271"/>
      <c r="C4" s="272"/>
      <c r="D4" s="393"/>
      <c r="E4" s="498" t="s">
        <v>5</v>
      </c>
      <c r="F4" s="498"/>
      <c r="G4" s="498"/>
      <c r="H4" s="531"/>
    </row>
    <row r="5" spans="1:8" ht="15" thickBot="1" x14ac:dyDescent="0.25">
      <c r="C5" s="63"/>
      <c r="D5" s="63"/>
      <c r="E5" s="63"/>
      <c r="F5" s="63"/>
      <c r="G5" s="63"/>
    </row>
    <row r="6" spans="1:8" customFormat="1" ht="24" customHeight="1" x14ac:dyDescent="0.25">
      <c r="A6" s="142" t="s">
        <v>7</v>
      </c>
      <c r="B6" s="143"/>
      <c r="C6" s="525" t="s">
        <v>425</v>
      </c>
      <c r="D6" s="526"/>
      <c r="E6" s="526"/>
      <c r="F6" s="526"/>
      <c r="G6" s="526"/>
      <c r="H6" s="527"/>
    </row>
    <row r="7" spans="1:8" customFormat="1" ht="104.25" customHeight="1" thickBot="1" x14ac:dyDescent="0.3">
      <c r="A7" s="30" t="s">
        <v>9</v>
      </c>
      <c r="B7" s="144"/>
      <c r="C7" s="534" t="s">
        <v>278</v>
      </c>
      <c r="D7" s="534"/>
      <c r="E7" s="534"/>
      <c r="F7" s="534"/>
      <c r="G7" s="534"/>
      <c r="H7" s="535"/>
    </row>
    <row r="8" spans="1:8" ht="15" thickBot="1" x14ac:dyDescent="0.25">
      <c r="C8" s="63"/>
      <c r="D8" s="63"/>
      <c r="E8" s="63"/>
      <c r="F8" s="63"/>
      <c r="G8" s="63"/>
    </row>
    <row r="9" spans="1:8" s="127" customFormat="1" ht="30" customHeight="1" x14ac:dyDescent="0.25">
      <c r="A9" s="532" t="s">
        <v>102</v>
      </c>
      <c r="B9" s="532" t="s">
        <v>249</v>
      </c>
      <c r="C9" s="533" t="s">
        <v>222</v>
      </c>
      <c r="D9" s="533" t="s">
        <v>231</v>
      </c>
      <c r="E9" s="533" t="s">
        <v>250</v>
      </c>
      <c r="F9" s="536" t="s">
        <v>251</v>
      </c>
      <c r="G9" s="536"/>
      <c r="H9" s="524" t="s">
        <v>252</v>
      </c>
    </row>
    <row r="10" spans="1:8" s="128" customFormat="1" ht="48.75" customHeight="1" x14ac:dyDescent="0.25">
      <c r="A10" s="532"/>
      <c r="B10" s="532"/>
      <c r="C10" s="533"/>
      <c r="D10" s="533"/>
      <c r="E10" s="533"/>
      <c r="F10" s="536"/>
      <c r="G10" s="536"/>
      <c r="H10" s="524"/>
    </row>
    <row r="11" spans="1:8" s="128" customFormat="1" ht="223.5" customHeight="1" x14ac:dyDescent="0.25">
      <c r="A11" s="207" t="s">
        <v>406</v>
      </c>
      <c r="B11" s="213" t="s">
        <v>307</v>
      </c>
      <c r="C11" s="213" t="s">
        <v>415</v>
      </c>
      <c r="D11" s="226" t="s">
        <v>427</v>
      </c>
      <c r="E11" s="223"/>
      <c r="F11" s="224"/>
      <c r="G11" s="225" t="str">
        <f>IF(F11="Fuerte",100,IF(F11="Moderado",50,IF(F11="Débil",0," ")))</f>
        <v xml:space="preserve"> </v>
      </c>
      <c r="H11" s="528" t="str">
        <f>IF(G24=100,"Fuerte",IF(AND(G24&gt;=50,G24&lt;=99),"Moderado",IF(AND(G24&gt;0,G24&lt;=49),"Débil"," ")))</f>
        <v xml:space="preserve"> </v>
      </c>
    </row>
    <row r="12" spans="1:8" s="128" customFormat="1" ht="226.5" customHeight="1" x14ac:dyDescent="0.25">
      <c r="A12" s="207" t="s">
        <v>411</v>
      </c>
      <c r="B12" s="213" t="s">
        <v>360</v>
      </c>
      <c r="C12" s="213" t="s">
        <v>426</v>
      </c>
      <c r="D12" s="226" t="s">
        <v>427</v>
      </c>
      <c r="E12" s="223"/>
      <c r="F12" s="224"/>
      <c r="G12" s="225" t="str">
        <f>IF(F12="Fuerte",100,IF(F12="Moderado",50,IF(F12="Débil",0," ")))</f>
        <v xml:space="preserve"> </v>
      </c>
      <c r="H12" s="528"/>
    </row>
    <row r="13" spans="1:8" s="128" customFormat="1" ht="225.75" customHeight="1" x14ac:dyDescent="0.25">
      <c r="A13" s="207" t="s">
        <v>407</v>
      </c>
      <c r="B13" s="213" t="s">
        <v>380</v>
      </c>
      <c r="C13" s="213" t="s">
        <v>414</v>
      </c>
      <c r="D13" s="226" t="s">
        <v>427</v>
      </c>
      <c r="E13" s="223"/>
      <c r="F13" s="224"/>
      <c r="G13" s="225" t="str">
        <f t="shared" ref="G13:G23" si="0">IF(F13="Fuerte",100,IF(F13="Moderado",50,IF(F13="Débil",0," ")))</f>
        <v xml:space="preserve"> </v>
      </c>
      <c r="H13" s="528"/>
    </row>
    <row r="14" spans="1:8" s="128" customFormat="1" ht="218.25" customHeight="1" x14ac:dyDescent="0.25">
      <c r="A14" s="207" t="s">
        <v>370</v>
      </c>
      <c r="B14" s="213" t="s">
        <v>400</v>
      </c>
      <c r="C14" s="213" t="s">
        <v>416</v>
      </c>
      <c r="D14" s="226" t="s">
        <v>427</v>
      </c>
      <c r="E14" s="223"/>
      <c r="F14" s="224"/>
      <c r="G14" s="225" t="str">
        <f t="shared" si="0"/>
        <v xml:space="preserve"> </v>
      </c>
      <c r="H14" s="528"/>
    </row>
    <row r="15" spans="1:8" s="128" customFormat="1" ht="39.75" customHeight="1" x14ac:dyDescent="0.25">
      <c r="A15" s="222"/>
      <c r="B15" s="222"/>
      <c r="C15" s="223"/>
      <c r="D15" s="227"/>
      <c r="E15" s="223"/>
      <c r="F15" s="224"/>
      <c r="G15" s="225" t="str">
        <f t="shared" si="0"/>
        <v xml:space="preserve"> </v>
      </c>
      <c r="H15" s="528"/>
    </row>
    <row r="16" spans="1:8" s="128" customFormat="1" ht="39.75" customHeight="1" x14ac:dyDescent="0.25">
      <c r="A16" s="222"/>
      <c r="B16" s="222"/>
      <c r="C16" s="223"/>
      <c r="D16" s="227"/>
      <c r="E16" s="223"/>
      <c r="F16" s="224"/>
      <c r="G16" s="225" t="str">
        <f t="shared" si="0"/>
        <v xml:space="preserve"> </v>
      </c>
      <c r="H16" s="528"/>
    </row>
    <row r="17" spans="1:8" s="128" customFormat="1" ht="39.75" customHeight="1" x14ac:dyDescent="0.25">
      <c r="A17" s="222"/>
      <c r="B17" s="222"/>
      <c r="C17" s="223"/>
      <c r="D17" s="228"/>
      <c r="E17" s="223"/>
      <c r="F17" s="224"/>
      <c r="G17" s="225" t="str">
        <f t="shared" si="0"/>
        <v xml:space="preserve"> </v>
      </c>
      <c r="H17" s="528"/>
    </row>
    <row r="18" spans="1:8" s="128" customFormat="1" ht="39.75" customHeight="1" x14ac:dyDescent="0.25">
      <c r="A18" s="222"/>
      <c r="B18" s="222"/>
      <c r="C18" s="223"/>
      <c r="D18" s="223"/>
      <c r="E18" s="223"/>
      <c r="F18" s="224"/>
      <c r="G18" s="225" t="str">
        <f t="shared" si="0"/>
        <v xml:space="preserve"> </v>
      </c>
      <c r="H18" s="528"/>
    </row>
    <row r="19" spans="1:8" s="128" customFormat="1" ht="39.75" customHeight="1" x14ac:dyDescent="0.25">
      <c r="A19" s="222"/>
      <c r="B19" s="222"/>
      <c r="C19" s="223"/>
      <c r="D19" s="223"/>
      <c r="E19" s="223"/>
      <c r="F19" s="224"/>
      <c r="G19" s="225" t="str">
        <f t="shared" si="0"/>
        <v xml:space="preserve"> </v>
      </c>
      <c r="H19" s="528"/>
    </row>
    <row r="20" spans="1:8" s="128" customFormat="1" ht="39.75" customHeight="1" x14ac:dyDescent="0.25">
      <c r="A20" s="222"/>
      <c r="B20" s="222"/>
      <c r="C20" s="223"/>
      <c r="D20" s="223"/>
      <c r="E20" s="223"/>
      <c r="F20" s="224"/>
      <c r="G20" s="225" t="str">
        <f t="shared" si="0"/>
        <v xml:space="preserve"> </v>
      </c>
      <c r="H20" s="528"/>
    </row>
    <row r="21" spans="1:8" s="128" customFormat="1" ht="39.75" customHeight="1" x14ac:dyDescent="0.25">
      <c r="A21" s="222"/>
      <c r="B21" s="222"/>
      <c r="C21" s="223"/>
      <c r="D21" s="223"/>
      <c r="E21" s="223"/>
      <c r="F21" s="224"/>
      <c r="G21" s="225" t="str">
        <f t="shared" si="0"/>
        <v xml:space="preserve"> </v>
      </c>
      <c r="H21" s="528"/>
    </row>
    <row r="22" spans="1:8" s="128" customFormat="1" ht="39.75" customHeight="1" x14ac:dyDescent="0.25">
      <c r="A22" s="222"/>
      <c r="B22" s="222"/>
      <c r="C22" s="223"/>
      <c r="D22" s="223"/>
      <c r="E22" s="223"/>
      <c r="F22" s="224"/>
      <c r="G22" s="225" t="str">
        <f t="shared" si="0"/>
        <v xml:space="preserve"> </v>
      </c>
      <c r="H22" s="528"/>
    </row>
    <row r="23" spans="1:8" s="128" customFormat="1" ht="39.75" customHeight="1" x14ac:dyDescent="0.25">
      <c r="A23" s="222"/>
      <c r="B23" s="222"/>
      <c r="C23" s="223"/>
      <c r="D23" s="223"/>
      <c r="E23" s="223"/>
      <c r="F23" s="224"/>
      <c r="G23" s="225" t="str">
        <f t="shared" si="0"/>
        <v xml:space="preserve"> </v>
      </c>
      <c r="H23" s="528"/>
    </row>
    <row r="24" spans="1:8" s="128" customFormat="1" ht="39.75" customHeight="1" x14ac:dyDescent="0.25">
      <c r="A24" s="146" t="s">
        <v>253</v>
      </c>
      <c r="B24" s="146"/>
      <c r="C24" s="146"/>
      <c r="D24" s="146"/>
      <c r="E24" s="146"/>
      <c r="F24" s="146"/>
      <c r="G24" s="147">
        <f>IF(ISERROR(AVERAGE(G11:G23)),0,AVERAGE(G11:G23))</f>
        <v>0</v>
      </c>
      <c r="H24" s="145"/>
    </row>
  </sheetData>
  <mergeCells count="18">
    <mergeCell ref="A1:A4"/>
    <mergeCell ref="B9:B10"/>
    <mergeCell ref="D9:D10"/>
    <mergeCell ref="B1:D2"/>
    <mergeCell ref="B3:D4"/>
    <mergeCell ref="C7:H7"/>
    <mergeCell ref="A9:A10"/>
    <mergeCell ref="C9:C10"/>
    <mergeCell ref="E9:E10"/>
    <mergeCell ref="E1:G1"/>
    <mergeCell ref="E2:G2"/>
    <mergeCell ref="F9:G10"/>
    <mergeCell ref="H9:H10"/>
    <mergeCell ref="C6:H6"/>
    <mergeCell ref="H11:H23"/>
    <mergeCell ref="E3:G3"/>
    <mergeCell ref="E4:G4"/>
    <mergeCell ref="H1:H4"/>
  </mergeCells>
  <pageMargins left="0.7" right="0.7" top="0.75" bottom="0.75" header="0.3" footer="0.3"/>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1"/>
  <sheetViews>
    <sheetView zoomScale="91" zoomScaleNormal="91" workbookViewId="0">
      <selection activeCell="F10" sqref="F10:F12"/>
    </sheetView>
  </sheetViews>
  <sheetFormatPr baseColWidth="10" defaultColWidth="11.42578125" defaultRowHeight="12.75" x14ac:dyDescent="0.2"/>
  <cols>
    <col min="1" max="1" width="28.140625" style="54" customWidth="1"/>
    <col min="2" max="3" width="18.5703125" style="54" customWidth="1"/>
    <col min="4" max="4" width="20.5703125" style="56" customWidth="1"/>
    <col min="5" max="5" width="13.7109375" style="54" customWidth="1"/>
    <col min="6" max="6" width="15" style="54" customWidth="1"/>
    <col min="7" max="7" width="17.28515625" style="54" customWidth="1"/>
    <col min="8" max="8" width="18" style="54" customWidth="1"/>
    <col min="9" max="9" width="16.85546875" style="54" customWidth="1"/>
    <col min="10" max="10" width="16.140625" style="54" customWidth="1"/>
    <col min="11" max="13" width="13.140625" style="54" customWidth="1"/>
    <col min="14" max="16384" width="11.42578125" style="54"/>
  </cols>
  <sheetData>
    <row r="1" spans="1:13" ht="15.75" customHeight="1" x14ac:dyDescent="0.2">
      <c r="A1" s="557"/>
      <c r="B1" s="558" t="s">
        <v>254</v>
      </c>
      <c r="C1" s="558"/>
      <c r="D1" s="558"/>
      <c r="E1" s="558"/>
      <c r="F1" s="558"/>
      <c r="G1" s="558"/>
      <c r="H1" s="558"/>
      <c r="I1" s="558"/>
      <c r="J1" s="430" t="s">
        <v>19</v>
      </c>
      <c r="K1" s="430"/>
      <c r="L1" s="430"/>
      <c r="M1" s="553"/>
    </row>
    <row r="2" spans="1:13" ht="15.75" customHeight="1" x14ac:dyDescent="0.2">
      <c r="A2" s="555"/>
      <c r="B2" s="556"/>
      <c r="C2" s="556"/>
      <c r="D2" s="556"/>
      <c r="E2" s="556"/>
      <c r="F2" s="556"/>
      <c r="G2" s="556"/>
      <c r="H2" s="556"/>
      <c r="I2" s="556"/>
      <c r="J2" s="431" t="s">
        <v>34</v>
      </c>
      <c r="K2" s="431"/>
      <c r="L2" s="431"/>
      <c r="M2" s="554"/>
    </row>
    <row r="3" spans="1:13" ht="15.75" customHeight="1" x14ac:dyDescent="0.2">
      <c r="A3" s="555"/>
      <c r="B3" s="556" t="s">
        <v>255</v>
      </c>
      <c r="C3" s="556"/>
      <c r="D3" s="556"/>
      <c r="E3" s="556"/>
      <c r="F3" s="556"/>
      <c r="G3" s="556"/>
      <c r="H3" s="556"/>
      <c r="I3" s="556"/>
      <c r="J3" s="431" t="s">
        <v>101</v>
      </c>
      <c r="K3" s="431"/>
      <c r="L3" s="431"/>
      <c r="M3" s="554"/>
    </row>
    <row r="4" spans="1:13" ht="15.75" customHeight="1" x14ac:dyDescent="0.2">
      <c r="A4" s="555"/>
      <c r="B4" s="556"/>
      <c r="C4" s="556"/>
      <c r="D4" s="556"/>
      <c r="E4" s="556"/>
      <c r="F4" s="556"/>
      <c r="G4" s="556"/>
      <c r="H4" s="556"/>
      <c r="I4" s="556"/>
      <c r="J4" s="431" t="s">
        <v>5</v>
      </c>
      <c r="K4" s="431"/>
      <c r="L4" s="431"/>
      <c r="M4" s="554"/>
    </row>
    <row r="5" spans="1:13" ht="15" customHeight="1" x14ac:dyDescent="0.2">
      <c r="A5" s="555"/>
      <c r="B5" s="556"/>
      <c r="C5" s="556"/>
      <c r="D5" s="556"/>
      <c r="E5" s="556"/>
      <c r="F5" s="556"/>
      <c r="G5" s="100"/>
      <c r="H5" s="100"/>
      <c r="I5" s="100"/>
      <c r="J5" s="100"/>
      <c r="K5" s="100"/>
      <c r="L5" s="100"/>
      <c r="M5" s="101"/>
    </row>
    <row r="6" spans="1:13" s="55" customFormat="1" ht="15.75" customHeight="1" x14ac:dyDescent="0.2">
      <c r="A6" s="139" t="s">
        <v>256</v>
      </c>
      <c r="B6" s="548" t="s">
        <v>417</v>
      </c>
      <c r="C6" s="548"/>
      <c r="D6" s="548"/>
      <c r="E6" s="548"/>
      <c r="F6" s="548"/>
      <c r="G6" s="548"/>
      <c r="H6" s="548"/>
      <c r="I6" s="548"/>
      <c r="J6" s="548"/>
      <c r="K6" s="548"/>
      <c r="L6" s="548"/>
      <c r="M6" s="549"/>
    </row>
    <row r="7" spans="1:13" s="55" customFormat="1" ht="63" customHeight="1" x14ac:dyDescent="0.2">
      <c r="A7" s="139" t="s">
        <v>257</v>
      </c>
      <c r="B7" s="431" t="s">
        <v>418</v>
      </c>
      <c r="C7" s="431"/>
      <c r="D7" s="431"/>
      <c r="E7" s="431"/>
      <c r="F7" s="431"/>
      <c r="G7" s="431"/>
      <c r="H7" s="431"/>
      <c r="I7" s="431"/>
      <c r="J7" s="431"/>
      <c r="K7" s="431"/>
      <c r="L7" s="431"/>
      <c r="M7" s="550"/>
    </row>
    <row r="8" spans="1:13" s="55" customFormat="1" ht="15" customHeight="1" x14ac:dyDescent="0.2">
      <c r="A8" s="551"/>
      <c r="B8" s="552"/>
      <c r="C8" s="552"/>
      <c r="D8" s="552"/>
      <c r="E8" s="552"/>
      <c r="F8" s="552"/>
      <c r="G8" s="138"/>
      <c r="H8" s="138"/>
      <c r="I8" s="138"/>
      <c r="J8" s="138"/>
      <c r="K8" s="138"/>
      <c r="L8" s="138"/>
      <c r="M8" s="140"/>
    </row>
    <row r="9" spans="1:13" s="137" customFormat="1" ht="40.5" customHeight="1" x14ac:dyDescent="0.2">
      <c r="A9" s="135" t="s">
        <v>258</v>
      </c>
      <c r="B9" s="136" t="s">
        <v>259</v>
      </c>
      <c r="C9" s="136" t="s">
        <v>86</v>
      </c>
      <c r="D9" s="136" t="s">
        <v>12</v>
      </c>
      <c r="E9" s="73" t="s">
        <v>260</v>
      </c>
      <c r="F9" s="73" t="s">
        <v>261</v>
      </c>
      <c r="G9" s="73" t="s">
        <v>262</v>
      </c>
      <c r="H9" s="73" t="s">
        <v>263</v>
      </c>
      <c r="I9" s="73" t="s">
        <v>264</v>
      </c>
      <c r="J9" s="72" t="s">
        <v>265</v>
      </c>
      <c r="K9" s="72" t="s">
        <v>266</v>
      </c>
      <c r="L9" s="72" t="s">
        <v>267</v>
      </c>
      <c r="M9" s="141" t="s">
        <v>268</v>
      </c>
    </row>
    <row r="10" spans="1:13" s="55" customFormat="1" ht="174" customHeight="1" x14ac:dyDescent="0.2">
      <c r="A10" s="540" t="s">
        <v>419</v>
      </c>
      <c r="B10" s="547" t="str">
        <f>+(PROBABILIDAD!A11)</f>
        <v xml:space="preserve">Manipulación de la información institucional para beneficio a terceros. </v>
      </c>
      <c r="C10" s="546" t="s">
        <v>270</v>
      </c>
      <c r="D10" s="61" t="str">
        <f>+(DESCRIPCION!D10)</f>
        <v xml:space="preserve">Actores sociales interesados en afectar la imagen del representante legal. </v>
      </c>
      <c r="E10" s="546" t="str">
        <f>+(PROBABILIDAD!T11)</f>
        <v>Rara Vez</v>
      </c>
      <c r="F10" s="546" t="s">
        <v>175</v>
      </c>
      <c r="G10" s="547" t="s">
        <v>271</v>
      </c>
      <c r="H10" s="546" t="s">
        <v>274</v>
      </c>
      <c r="I10" s="543" t="s">
        <v>421</v>
      </c>
      <c r="J10" s="537"/>
      <c r="K10" s="138"/>
      <c r="L10" s="138"/>
      <c r="M10" s="140"/>
    </row>
    <row r="11" spans="1:13" s="55" customFormat="1" ht="70.5" customHeight="1" x14ac:dyDescent="0.2">
      <c r="A11" s="541"/>
      <c r="B11" s="547"/>
      <c r="C11" s="546"/>
      <c r="D11" s="61" t="str">
        <f>+(DESCRIPCION!D11)</f>
        <v>Falta de ética profesional y compromiso con la entidad.</v>
      </c>
      <c r="E11" s="546"/>
      <c r="F11" s="546"/>
      <c r="G11" s="547"/>
      <c r="H11" s="546"/>
      <c r="I11" s="544"/>
      <c r="J11" s="538"/>
      <c r="K11" s="138"/>
      <c r="L11" s="138"/>
      <c r="M11" s="140"/>
    </row>
    <row r="12" spans="1:13" s="55" customFormat="1" ht="36" customHeight="1" x14ac:dyDescent="0.2">
      <c r="A12" s="541"/>
      <c r="B12" s="547"/>
      <c r="C12" s="546"/>
      <c r="D12" s="61" t="str">
        <f>+(DESCRIPCION!D12)</f>
        <v>Intereses personales y particulares</v>
      </c>
      <c r="E12" s="546"/>
      <c r="F12" s="546"/>
      <c r="G12" s="547"/>
      <c r="H12" s="546"/>
      <c r="I12" s="545"/>
      <c r="J12" s="539"/>
      <c r="K12" s="138"/>
      <c r="L12" s="138"/>
      <c r="M12" s="140"/>
    </row>
    <row r="13" spans="1:13" s="55" customFormat="1" ht="45" customHeight="1" x14ac:dyDescent="0.2">
      <c r="A13" s="541"/>
      <c r="B13" s="547" t="str">
        <f>+(PROBABILIDAD!A12)</f>
        <v xml:space="preserve">Filtración de la información institucional a cambio de prebendas. </v>
      </c>
      <c r="C13" s="546" t="s">
        <v>270</v>
      </c>
      <c r="D13" s="61" t="str">
        <f>+(DESCRIPCION!D13)</f>
        <v xml:space="preserve">Falta de ética profesional y amiguismo. </v>
      </c>
      <c r="E13" s="546" t="str">
        <f>+(PROBABILIDAD!T12)</f>
        <v>Posible</v>
      </c>
      <c r="F13" s="546" t="s">
        <v>175</v>
      </c>
      <c r="G13" s="546" t="s">
        <v>271</v>
      </c>
      <c r="H13" s="546" t="s">
        <v>274</v>
      </c>
      <c r="I13" s="543" t="s">
        <v>422</v>
      </c>
      <c r="J13" s="537"/>
      <c r="K13" s="138"/>
      <c r="L13" s="138"/>
      <c r="M13" s="140"/>
    </row>
    <row r="14" spans="1:13" s="55" customFormat="1" ht="52.5" customHeight="1" x14ac:dyDescent="0.2">
      <c r="A14" s="541"/>
      <c r="B14" s="547"/>
      <c r="C14" s="546"/>
      <c r="D14" s="61" t="str">
        <f>+(DESCRIPCION!D14)</f>
        <v xml:space="preserve">Actores sociales interesados en afectar la imagen del representante legal. </v>
      </c>
      <c r="E14" s="546"/>
      <c r="F14" s="546"/>
      <c r="G14" s="546"/>
      <c r="H14" s="546"/>
      <c r="I14" s="544"/>
      <c r="J14" s="538"/>
      <c r="K14" s="138"/>
      <c r="L14" s="138"/>
      <c r="M14" s="140"/>
    </row>
    <row r="15" spans="1:13" s="55" customFormat="1" ht="53.25" customHeight="1" x14ac:dyDescent="0.2">
      <c r="A15" s="541"/>
      <c r="B15" s="547"/>
      <c r="C15" s="546"/>
      <c r="D15" s="61" t="str">
        <f>+(DESCRIPCION!D15)</f>
        <v xml:space="preserve">Actores sociales interesados en afectar la imagen de la entidad. </v>
      </c>
      <c r="E15" s="546"/>
      <c r="F15" s="546"/>
      <c r="G15" s="546"/>
      <c r="H15" s="546"/>
      <c r="I15" s="544"/>
      <c r="J15" s="538"/>
      <c r="K15" s="138"/>
      <c r="L15" s="138"/>
      <c r="M15" s="140"/>
    </row>
    <row r="16" spans="1:13" s="55" customFormat="1" ht="46.5" customHeight="1" x14ac:dyDescent="0.2">
      <c r="A16" s="541"/>
      <c r="B16" s="547"/>
      <c r="C16" s="546"/>
      <c r="D16" s="61" t="str">
        <f>+(DESCRIPCION!D16)</f>
        <v xml:space="preserve">Presión de los medios de comunicación externos. </v>
      </c>
      <c r="E16" s="546"/>
      <c r="F16" s="546"/>
      <c r="G16" s="546"/>
      <c r="H16" s="546"/>
      <c r="I16" s="545"/>
      <c r="J16" s="539"/>
      <c r="K16" s="138"/>
      <c r="L16" s="138"/>
      <c r="M16" s="140"/>
    </row>
    <row r="17" spans="1:13" s="55" customFormat="1" ht="36" customHeight="1" x14ac:dyDescent="0.2">
      <c r="A17" s="541"/>
      <c r="B17" s="547" t="str">
        <f>+(PROBABILIDAD!A13)</f>
        <v>Eventos institucionales simultáneos.</v>
      </c>
      <c r="C17" s="546" t="s">
        <v>420</v>
      </c>
      <c r="D17" s="216" t="str">
        <f>+(DESCRIPCION!D17)</f>
        <v xml:space="preserve">Baja articulación con las Secretarías en cuanto al cronograma de actividades. </v>
      </c>
      <c r="E17" s="546" t="str">
        <f>+(PROBABILIDAD!T13)</f>
        <v>Improbable</v>
      </c>
      <c r="F17" s="546" t="str">
        <f>+(' IMPACTO RIESGOS CORRUPCION'!F11)</f>
        <v>MAYOR</v>
      </c>
      <c r="G17" s="546" t="s">
        <v>271</v>
      </c>
      <c r="H17" s="546" t="s">
        <v>274</v>
      </c>
      <c r="I17" s="543" t="s">
        <v>423</v>
      </c>
      <c r="J17" s="537"/>
      <c r="K17" s="138"/>
      <c r="L17" s="138"/>
      <c r="M17" s="140"/>
    </row>
    <row r="18" spans="1:13" s="55" customFormat="1" ht="36" customHeight="1" x14ac:dyDescent="0.2">
      <c r="A18" s="541"/>
      <c r="B18" s="547"/>
      <c r="C18" s="546"/>
      <c r="D18" s="216" t="str">
        <f>+(DESCRIPCION!D18)</f>
        <v xml:space="preserve">Falta de herramientas tecnológicas para la transmisión de eventos en vivo en TveoIbagué. </v>
      </c>
      <c r="E18" s="546"/>
      <c r="F18" s="546"/>
      <c r="G18" s="546"/>
      <c r="H18" s="546"/>
      <c r="I18" s="544"/>
      <c r="J18" s="538"/>
      <c r="K18" s="138"/>
      <c r="L18" s="138"/>
      <c r="M18" s="140"/>
    </row>
    <row r="19" spans="1:13" s="55" customFormat="1" ht="89.25" customHeight="1" x14ac:dyDescent="0.2">
      <c r="A19" s="541"/>
      <c r="B19" s="547"/>
      <c r="C19" s="546"/>
      <c r="D19" s="216" t="str">
        <f>+(DESCRIPCION!D19)</f>
        <v>Falta de suministro de información por parte de los Secretarios de despacho.</v>
      </c>
      <c r="E19" s="546"/>
      <c r="F19" s="546"/>
      <c r="G19" s="546"/>
      <c r="H19" s="546"/>
      <c r="I19" s="545"/>
      <c r="J19" s="539"/>
      <c r="K19" s="138"/>
      <c r="L19" s="138"/>
      <c r="M19" s="140"/>
    </row>
    <row r="20" spans="1:13" s="55" customFormat="1" ht="36" customHeight="1" x14ac:dyDescent="0.2">
      <c r="A20" s="541"/>
      <c r="B20" s="547" t="str">
        <f>+(PROBABILIDAD!A14)</f>
        <v xml:space="preserve">Divulgación de información con errores. </v>
      </c>
      <c r="C20" s="546" t="s">
        <v>420</v>
      </c>
      <c r="D20" s="216" t="str">
        <f>+(DESCRIPCION!D20)</f>
        <v xml:space="preserve">Falta de revisión y aprobación de la información. </v>
      </c>
      <c r="E20" s="546" t="str">
        <f>+(PROBABILIDAD!T14)</f>
        <v>Posible</v>
      </c>
      <c r="F20" s="546" t="str">
        <f>+(' IMPACTO RIESGOS CORRUPCION'!F34)</f>
        <v>MAYOR</v>
      </c>
      <c r="G20" s="546" t="s">
        <v>272</v>
      </c>
      <c r="H20" s="546" t="s">
        <v>274</v>
      </c>
      <c r="I20" s="543" t="s">
        <v>424</v>
      </c>
      <c r="J20" s="537"/>
      <c r="K20" s="138"/>
      <c r="L20" s="138"/>
      <c r="M20" s="140"/>
    </row>
    <row r="21" spans="1:13" s="55" customFormat="1" ht="108.75" customHeight="1" x14ac:dyDescent="0.2">
      <c r="A21" s="542"/>
      <c r="B21" s="547"/>
      <c r="C21" s="546"/>
      <c r="D21" s="216" t="str">
        <f>+(DESCRIPCION!D21)</f>
        <v>Falta de suministro de información por parte de los Secretarios y directivos</v>
      </c>
      <c r="E21" s="546"/>
      <c r="F21" s="546"/>
      <c r="G21" s="546"/>
      <c r="H21" s="546"/>
      <c r="I21" s="545"/>
      <c r="J21" s="539"/>
      <c r="K21" s="138"/>
      <c r="L21" s="138"/>
      <c r="M21" s="140"/>
    </row>
  </sheetData>
  <mergeCells count="45">
    <mergeCell ref="M1:M4"/>
    <mergeCell ref="A5:F5"/>
    <mergeCell ref="A1:A4"/>
    <mergeCell ref="J1:L1"/>
    <mergeCell ref="J2:L2"/>
    <mergeCell ref="J3:L3"/>
    <mergeCell ref="J4:L4"/>
    <mergeCell ref="B1:I2"/>
    <mergeCell ref="B3:I4"/>
    <mergeCell ref="B6:M6"/>
    <mergeCell ref="B7:M7"/>
    <mergeCell ref="G10:G12"/>
    <mergeCell ref="B13:B16"/>
    <mergeCell ref="C13:C16"/>
    <mergeCell ref="E13:E16"/>
    <mergeCell ref="F13:F16"/>
    <mergeCell ref="G13:G16"/>
    <mergeCell ref="A8:F8"/>
    <mergeCell ref="H10:H12"/>
    <mergeCell ref="H13:H16"/>
    <mergeCell ref="B10:B12"/>
    <mergeCell ref="C10:C12"/>
    <mergeCell ref="C20:C21"/>
    <mergeCell ref="E20:E21"/>
    <mergeCell ref="F20:F21"/>
    <mergeCell ref="G20:G21"/>
    <mergeCell ref="B17:B19"/>
    <mergeCell ref="C17:C19"/>
    <mergeCell ref="E17:E19"/>
    <mergeCell ref="J10:J12"/>
    <mergeCell ref="J13:J16"/>
    <mergeCell ref="J17:J19"/>
    <mergeCell ref="J20:J21"/>
    <mergeCell ref="A10:A21"/>
    <mergeCell ref="I13:I16"/>
    <mergeCell ref="I10:I12"/>
    <mergeCell ref="I17:I19"/>
    <mergeCell ref="I20:I21"/>
    <mergeCell ref="E10:E12"/>
    <mergeCell ref="F10:F12"/>
    <mergeCell ref="H20:H21"/>
    <mergeCell ref="F17:F19"/>
    <mergeCell ref="G17:G19"/>
    <mergeCell ref="H17:H19"/>
    <mergeCell ref="B20:B21"/>
  </mergeCells>
  <printOptions horizontalCentered="1"/>
  <pageMargins left="0.35433070866141736" right="0.35433070866141736" top="0.70866141732283472"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5703125" customWidth="1"/>
    <col min="5" max="5" width="21.42578125" customWidth="1"/>
  </cols>
  <sheetData>
    <row r="1" spans="1:5" ht="15" customHeight="1" x14ac:dyDescent="0.25">
      <c r="A1" s="252"/>
      <c r="B1" s="248" t="s">
        <v>18</v>
      </c>
      <c r="C1" s="249"/>
      <c r="D1" s="3" t="s">
        <v>19</v>
      </c>
      <c r="E1" s="255"/>
    </row>
    <row r="2" spans="1:5" ht="15" customHeight="1" x14ac:dyDescent="0.25">
      <c r="A2" s="252"/>
      <c r="B2" s="250"/>
      <c r="C2" s="251"/>
      <c r="D2" s="3" t="s">
        <v>2</v>
      </c>
      <c r="E2" s="255"/>
    </row>
    <row r="3" spans="1:5" ht="30" customHeight="1" x14ac:dyDescent="0.25">
      <c r="A3" s="252"/>
      <c r="B3" s="248" t="s">
        <v>20</v>
      </c>
      <c r="C3" s="249"/>
      <c r="D3" s="3" t="s">
        <v>21</v>
      </c>
      <c r="E3" s="255"/>
    </row>
    <row r="4" spans="1:5" ht="15" customHeight="1" x14ac:dyDescent="0.25">
      <c r="A4" s="252"/>
      <c r="B4" s="250"/>
      <c r="C4" s="251"/>
      <c r="D4" s="3" t="s">
        <v>5</v>
      </c>
      <c r="E4" s="255"/>
    </row>
    <row r="5" spans="1:5" ht="15.75" thickBot="1" x14ac:dyDescent="0.3"/>
    <row r="6" spans="1:5" x14ac:dyDescent="0.25">
      <c r="A6" s="253" t="s">
        <v>22</v>
      </c>
      <c r="B6" s="254"/>
      <c r="C6" s="254"/>
      <c r="D6" s="254"/>
      <c r="E6" s="254"/>
    </row>
    <row r="7" spans="1:5" ht="30.75" thickBot="1" x14ac:dyDescent="0.3">
      <c r="A7" s="4" t="s">
        <v>23</v>
      </c>
      <c r="B7" s="5" t="s">
        <v>24</v>
      </c>
      <c r="C7" s="5" t="s">
        <v>25</v>
      </c>
      <c r="D7" s="10" t="s">
        <v>26</v>
      </c>
      <c r="E7" s="5" t="s">
        <v>27</v>
      </c>
    </row>
    <row r="8" spans="1:5" ht="45" x14ac:dyDescent="0.25">
      <c r="A8" s="12" t="s">
        <v>28</v>
      </c>
      <c r="B8" s="6" t="s">
        <v>29</v>
      </c>
      <c r="C8" s="6" t="s">
        <v>29</v>
      </c>
      <c r="D8" s="6" t="s">
        <v>29</v>
      </c>
      <c r="E8" s="7" t="s">
        <v>29</v>
      </c>
    </row>
    <row r="9" spans="1:5" ht="39" x14ac:dyDescent="0.25">
      <c r="A9" s="13" t="s">
        <v>30</v>
      </c>
      <c r="B9" s="8" t="s">
        <v>29</v>
      </c>
      <c r="C9" s="8" t="s">
        <v>29</v>
      </c>
      <c r="D9" s="8" t="s">
        <v>29</v>
      </c>
      <c r="E9" s="9" t="s">
        <v>29</v>
      </c>
    </row>
    <row r="10" spans="1:5" ht="30" x14ac:dyDescent="0.25">
      <c r="A10" s="11" t="s">
        <v>31</v>
      </c>
      <c r="B10" s="8" t="s">
        <v>29</v>
      </c>
      <c r="C10" s="8" t="s">
        <v>29</v>
      </c>
      <c r="D10" s="8" t="s">
        <v>29</v>
      </c>
      <c r="E10" s="9" t="s">
        <v>29</v>
      </c>
    </row>
    <row r="11" spans="1:5" ht="39" x14ac:dyDescent="0.25">
      <c r="A11" s="13" t="s">
        <v>32</v>
      </c>
      <c r="B11" s="8" t="s">
        <v>29</v>
      </c>
      <c r="C11" s="8" t="s">
        <v>29</v>
      </c>
      <c r="D11" s="8" t="s">
        <v>29</v>
      </c>
      <c r="E11" s="9" t="s">
        <v>29</v>
      </c>
    </row>
    <row r="12" spans="1:5" ht="51.75" x14ac:dyDescent="0.25">
      <c r="A12" s="13" t="s">
        <v>33</v>
      </c>
      <c r="B12" s="14" t="s">
        <v>29</v>
      </c>
      <c r="C12" s="14" t="s">
        <v>29</v>
      </c>
      <c r="D12" s="14" t="s">
        <v>29</v>
      </c>
      <c r="E12" s="15" t="s">
        <v>29</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259"/>
      <c r="B1" s="262" t="s">
        <v>0</v>
      </c>
      <c r="C1" s="263"/>
      <c r="D1" s="263"/>
      <c r="E1" s="263"/>
      <c r="F1" s="58" t="s">
        <v>1</v>
      </c>
      <c r="G1" s="266"/>
    </row>
    <row r="2" spans="1:7" x14ac:dyDescent="0.25">
      <c r="A2" s="260"/>
      <c r="B2" s="264"/>
      <c r="C2" s="265"/>
      <c r="D2" s="265"/>
      <c r="E2" s="265"/>
      <c r="F2" s="57" t="s">
        <v>34</v>
      </c>
      <c r="G2" s="267"/>
    </row>
    <row r="3" spans="1:7" x14ac:dyDescent="0.25">
      <c r="A3" s="260"/>
      <c r="B3" s="269" t="s">
        <v>35</v>
      </c>
      <c r="C3" s="270"/>
      <c r="D3" s="270"/>
      <c r="E3" s="270"/>
      <c r="F3" s="57" t="s">
        <v>4</v>
      </c>
      <c r="G3" s="267"/>
    </row>
    <row r="4" spans="1:7" ht="15.75" thickBot="1" x14ac:dyDescent="0.3">
      <c r="A4" s="261"/>
      <c r="B4" s="271"/>
      <c r="C4" s="272"/>
      <c r="D4" s="272"/>
      <c r="E4" s="272"/>
      <c r="F4" s="59" t="s">
        <v>5</v>
      </c>
      <c r="G4" s="268"/>
    </row>
    <row r="5" spans="1:7" ht="15.75" thickBot="1" x14ac:dyDescent="0.3"/>
    <row r="6" spans="1:7" s="69" customFormat="1" ht="15.75" x14ac:dyDescent="0.25">
      <c r="A6" s="273" t="s">
        <v>36</v>
      </c>
      <c r="B6" s="274"/>
      <c r="C6" s="274"/>
      <c r="D6" s="274"/>
      <c r="E6" s="274"/>
      <c r="F6" s="274"/>
      <c r="G6" s="275"/>
    </row>
    <row r="7" spans="1:7" ht="31.5" customHeight="1" x14ac:dyDescent="0.25">
      <c r="A7" s="50" t="s">
        <v>37</v>
      </c>
      <c r="B7" s="28" t="s">
        <v>38</v>
      </c>
      <c r="C7" s="64" t="s">
        <v>39</v>
      </c>
      <c r="D7" s="51" t="s">
        <v>40</v>
      </c>
      <c r="E7" s="28" t="s">
        <v>41</v>
      </c>
      <c r="F7" s="29" t="s">
        <v>42</v>
      </c>
      <c r="G7" s="29" t="s">
        <v>43</v>
      </c>
    </row>
    <row r="8" spans="1:7" ht="33" customHeight="1" x14ac:dyDescent="0.25">
      <c r="A8" s="256"/>
      <c r="B8" s="8"/>
      <c r="C8" s="8"/>
      <c r="D8" s="8"/>
      <c r="E8" s="8"/>
      <c r="F8" s="8"/>
      <c r="G8" s="9"/>
    </row>
    <row r="9" spans="1:7" ht="33" customHeight="1" x14ac:dyDescent="0.25">
      <c r="A9" s="257"/>
      <c r="B9" s="8"/>
      <c r="C9" s="8"/>
      <c r="D9" s="8"/>
      <c r="E9" s="8"/>
      <c r="F9" s="8"/>
      <c r="G9" s="9"/>
    </row>
    <row r="10" spans="1:7" ht="33" customHeight="1" x14ac:dyDescent="0.25">
      <c r="A10" s="257"/>
      <c r="B10" s="8"/>
      <c r="C10" s="8"/>
      <c r="D10" s="8"/>
      <c r="E10" s="8"/>
      <c r="F10" s="8"/>
      <c r="G10" s="9"/>
    </row>
    <row r="11" spans="1:7" ht="33" customHeight="1" x14ac:dyDescent="0.25">
      <c r="A11" s="257"/>
      <c r="B11" s="8"/>
      <c r="C11" s="8"/>
      <c r="D11" s="8"/>
      <c r="E11" s="8"/>
      <c r="F11" s="8"/>
      <c r="G11" s="9"/>
    </row>
    <row r="12" spans="1:7" ht="33" customHeight="1" x14ac:dyDescent="0.25">
      <c r="A12" s="257"/>
      <c r="B12" s="8"/>
      <c r="C12" s="8"/>
      <c r="D12" s="8"/>
      <c r="E12" s="8"/>
      <c r="F12" s="8"/>
      <c r="G12" s="9"/>
    </row>
    <row r="13" spans="1:7" ht="33" customHeight="1" x14ac:dyDescent="0.25">
      <c r="A13" s="257"/>
      <c r="B13" s="8"/>
      <c r="C13" s="8"/>
      <c r="D13" s="8"/>
      <c r="E13" s="8"/>
      <c r="F13" s="8"/>
      <c r="G13" s="9"/>
    </row>
    <row r="14" spans="1:7" ht="33" customHeight="1" x14ac:dyDescent="0.25">
      <c r="A14" s="257"/>
      <c r="B14" s="8"/>
      <c r="C14" s="8"/>
      <c r="D14" s="8"/>
      <c r="E14" s="8"/>
      <c r="F14" s="8"/>
      <c r="G14" s="9"/>
    </row>
    <row r="15" spans="1:7" ht="33" customHeight="1" x14ac:dyDescent="0.25">
      <c r="A15" s="257"/>
      <c r="B15" s="8"/>
      <c r="C15" s="8"/>
      <c r="D15" s="8"/>
      <c r="E15" s="8"/>
      <c r="F15" s="8"/>
      <c r="G15" s="9"/>
    </row>
    <row r="16" spans="1:7" ht="33" customHeight="1" x14ac:dyDescent="0.25">
      <c r="A16" s="257"/>
      <c r="B16" s="8"/>
      <c r="C16" s="8"/>
      <c r="D16" s="8"/>
      <c r="E16" s="8"/>
      <c r="F16" s="8"/>
      <c r="G16" s="9"/>
    </row>
    <row r="17" spans="1:7" ht="33" customHeight="1" x14ac:dyDescent="0.25">
      <c r="A17" s="257"/>
      <c r="B17" s="8"/>
      <c r="C17" s="8"/>
      <c r="D17" s="8"/>
      <c r="E17" s="8"/>
      <c r="F17" s="8"/>
      <c r="G17" s="9"/>
    </row>
    <row r="18" spans="1:7" ht="33" customHeight="1" thickBot="1" x14ac:dyDescent="0.3">
      <c r="A18" s="258"/>
      <c r="B18" s="67"/>
      <c r="C18" s="67"/>
      <c r="D18" s="67"/>
      <c r="E18" s="67"/>
      <c r="F18" s="67"/>
      <c r="G18" s="68"/>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5"/>
  <sheetViews>
    <sheetView topLeftCell="A8" workbookViewId="0">
      <pane xSplit="2" ySplit="1" topLeftCell="C9" activePane="bottomRight" state="frozen"/>
      <selection pane="topRight" activeCell="C8" sqref="C8"/>
      <selection pane="bottomLeft" activeCell="A9" sqref="A9"/>
      <selection pane="bottomRight" activeCell="B19" sqref="B19"/>
    </sheetView>
  </sheetViews>
  <sheetFormatPr baseColWidth="10" defaultColWidth="11.42578125" defaultRowHeight="15" x14ac:dyDescent="0.25"/>
  <cols>
    <col min="1" max="1" width="5.140625" style="82" customWidth="1"/>
    <col min="2" max="2" width="40.42578125" style="82" customWidth="1"/>
    <col min="3" max="17" width="6.42578125" style="82" customWidth="1"/>
    <col min="18" max="18" width="8.140625" style="82" customWidth="1"/>
    <col min="19" max="19" width="10.7109375" style="91" customWidth="1"/>
  </cols>
  <sheetData>
    <row r="1" spans="1:20" ht="15" customHeight="1" thickBot="1" x14ac:dyDescent="0.3">
      <c r="A1" s="287"/>
      <c r="B1" s="287"/>
      <c r="C1" s="284" t="s">
        <v>0</v>
      </c>
      <c r="D1" s="284"/>
      <c r="E1" s="284"/>
      <c r="F1" s="284"/>
      <c r="G1" s="284"/>
      <c r="H1" s="284"/>
      <c r="I1" s="284"/>
      <c r="J1" s="284"/>
      <c r="K1" s="284"/>
      <c r="L1" s="284"/>
      <c r="M1" s="284"/>
      <c r="N1" s="288" t="s">
        <v>19</v>
      </c>
      <c r="O1" s="289"/>
      <c r="P1" s="289"/>
      <c r="Q1" s="290"/>
      <c r="R1" s="276"/>
      <c r="S1" s="276"/>
    </row>
    <row r="2" spans="1:20" ht="15" customHeight="1" thickBot="1" x14ac:dyDescent="0.3">
      <c r="A2" s="287"/>
      <c r="B2" s="287"/>
      <c r="C2" s="285"/>
      <c r="D2" s="285"/>
      <c r="E2" s="285"/>
      <c r="F2" s="285"/>
      <c r="G2" s="285"/>
      <c r="H2" s="285"/>
      <c r="I2" s="285"/>
      <c r="J2" s="285"/>
      <c r="K2" s="285"/>
      <c r="L2" s="285"/>
      <c r="M2" s="285"/>
      <c r="N2" s="288" t="s">
        <v>2</v>
      </c>
      <c r="O2" s="289"/>
      <c r="P2" s="289"/>
      <c r="Q2" s="290"/>
      <c r="R2" s="276"/>
      <c r="S2" s="276"/>
    </row>
    <row r="3" spans="1:20" ht="15" customHeight="1" thickBot="1" x14ac:dyDescent="0.3">
      <c r="A3" s="287"/>
      <c r="B3" s="287"/>
      <c r="C3" s="285" t="s">
        <v>44</v>
      </c>
      <c r="D3" s="285"/>
      <c r="E3" s="285"/>
      <c r="F3" s="285"/>
      <c r="G3" s="285"/>
      <c r="H3" s="285"/>
      <c r="I3" s="285"/>
      <c r="J3" s="285"/>
      <c r="K3" s="285"/>
      <c r="L3" s="285"/>
      <c r="M3" s="285"/>
      <c r="N3" s="288" t="s">
        <v>4</v>
      </c>
      <c r="O3" s="289"/>
      <c r="P3" s="289"/>
      <c r="Q3" s="290"/>
      <c r="R3" s="276"/>
      <c r="S3" s="276"/>
    </row>
    <row r="4" spans="1:20" ht="15.75" customHeight="1" thickBot="1" x14ac:dyDescent="0.3">
      <c r="A4" s="287"/>
      <c r="B4" s="287"/>
      <c r="C4" s="286"/>
      <c r="D4" s="286"/>
      <c r="E4" s="286"/>
      <c r="F4" s="286"/>
      <c r="G4" s="286"/>
      <c r="H4" s="286"/>
      <c r="I4" s="286"/>
      <c r="J4" s="286"/>
      <c r="K4" s="286"/>
      <c r="L4" s="286"/>
      <c r="M4" s="286"/>
      <c r="N4" s="288" t="s">
        <v>5</v>
      </c>
      <c r="O4" s="289"/>
      <c r="P4" s="289"/>
      <c r="Q4" s="290"/>
      <c r="R4" s="276"/>
      <c r="S4" s="276"/>
    </row>
    <row r="5" spans="1:20" ht="15.75" customHeight="1" x14ac:dyDescent="0.25">
      <c r="A5" s="85"/>
      <c r="B5" s="85"/>
      <c r="C5" s="86"/>
      <c r="D5" s="86"/>
      <c r="E5" s="86"/>
      <c r="F5" s="86"/>
      <c r="G5" s="86"/>
      <c r="H5" s="86"/>
      <c r="I5" s="86"/>
      <c r="J5" s="86"/>
      <c r="K5" s="86"/>
      <c r="L5" s="86"/>
      <c r="M5" s="86"/>
      <c r="N5" s="87"/>
      <c r="O5" s="87"/>
      <c r="P5" s="87"/>
      <c r="Q5" s="87"/>
      <c r="R5" s="88"/>
      <c r="S5" s="89"/>
    </row>
    <row r="6" spans="1:20" s="1" customFormat="1" ht="27" customHeight="1" x14ac:dyDescent="0.2">
      <c r="A6" s="280" t="s">
        <v>45</v>
      </c>
      <c r="B6" s="280"/>
      <c r="C6" s="280"/>
      <c r="D6" s="280"/>
      <c r="E6" s="280"/>
      <c r="F6" s="280"/>
      <c r="G6" s="280"/>
      <c r="H6" s="280"/>
      <c r="I6" s="280"/>
      <c r="J6" s="280"/>
      <c r="K6" s="280"/>
      <c r="L6" s="280"/>
      <c r="M6" s="280"/>
      <c r="N6" s="280"/>
      <c r="O6" s="280"/>
      <c r="P6" s="280"/>
      <c r="Q6" s="280"/>
      <c r="R6" s="280"/>
      <c r="S6" s="280"/>
    </row>
    <row r="7" spans="1:20" s="1" customFormat="1" ht="81" customHeight="1" x14ac:dyDescent="0.2">
      <c r="A7" s="281" t="s">
        <v>46</v>
      </c>
      <c r="B7" s="282"/>
      <c r="C7" s="282"/>
      <c r="D7" s="282"/>
      <c r="E7" s="282"/>
      <c r="F7" s="282"/>
      <c r="G7" s="282"/>
      <c r="H7" s="282"/>
      <c r="I7" s="282"/>
      <c r="J7" s="282"/>
      <c r="K7" s="282"/>
      <c r="L7" s="282"/>
      <c r="M7" s="282"/>
      <c r="N7" s="282"/>
      <c r="O7" s="282"/>
      <c r="P7" s="282"/>
      <c r="Q7" s="282"/>
      <c r="R7" s="282"/>
      <c r="S7" s="283"/>
    </row>
    <row r="8" spans="1:20" s="1" customFormat="1" ht="28.5" customHeight="1" x14ac:dyDescent="0.25">
      <c r="A8" s="277" t="s">
        <v>47</v>
      </c>
      <c r="B8" s="278"/>
      <c r="C8" s="278"/>
      <c r="D8" s="278"/>
      <c r="E8" s="278"/>
      <c r="F8" s="278"/>
      <c r="G8" s="278"/>
      <c r="H8" s="278"/>
      <c r="I8" s="278"/>
      <c r="J8" s="278"/>
      <c r="K8" s="278"/>
      <c r="L8" s="278"/>
      <c r="M8" s="278"/>
      <c r="N8" s="278"/>
      <c r="O8" s="278"/>
      <c r="P8" s="278"/>
      <c r="Q8" s="278"/>
      <c r="R8" s="278"/>
      <c r="S8" s="279"/>
    </row>
    <row r="9" spans="1:20" s="81" customFormat="1" ht="30" x14ac:dyDescent="0.25">
      <c r="A9" s="83" t="s">
        <v>48</v>
      </c>
      <c r="B9" s="83" t="s">
        <v>49</v>
      </c>
      <c r="C9" s="83" t="s">
        <v>50</v>
      </c>
      <c r="D9" s="83" t="s">
        <v>51</v>
      </c>
      <c r="E9" s="83" t="s">
        <v>52</v>
      </c>
      <c r="F9" s="83" t="s">
        <v>53</v>
      </c>
      <c r="G9" s="83" t="s">
        <v>54</v>
      </c>
      <c r="H9" s="83" t="s">
        <v>55</v>
      </c>
      <c r="I9" s="83" t="s">
        <v>56</v>
      </c>
      <c r="J9" s="83" t="s">
        <v>57</v>
      </c>
      <c r="K9" s="83" t="s">
        <v>58</v>
      </c>
      <c r="L9" s="83" t="s">
        <v>59</v>
      </c>
      <c r="M9" s="83" t="s">
        <v>60</v>
      </c>
      <c r="N9" s="83" t="s">
        <v>61</v>
      </c>
      <c r="O9" s="83" t="s">
        <v>62</v>
      </c>
      <c r="P9" s="83" t="s">
        <v>63</v>
      </c>
      <c r="Q9" s="83" t="s">
        <v>64</v>
      </c>
      <c r="R9" s="83" t="s">
        <v>65</v>
      </c>
      <c r="S9" s="90" t="s">
        <v>66</v>
      </c>
    </row>
    <row r="10" spans="1:20" ht="39.75" customHeight="1" x14ac:dyDescent="0.25">
      <c r="A10" s="153">
        <v>1</v>
      </c>
      <c r="B10" s="179" t="s">
        <v>280</v>
      </c>
      <c r="C10" s="153">
        <v>4</v>
      </c>
      <c r="D10" s="153">
        <v>3</v>
      </c>
      <c r="E10" s="153"/>
      <c r="F10" s="153"/>
      <c r="G10" s="153"/>
      <c r="H10" s="153"/>
      <c r="I10" s="153"/>
      <c r="J10" s="153"/>
      <c r="K10" s="153"/>
      <c r="L10" s="153"/>
      <c r="M10" s="153"/>
      <c r="N10" s="153"/>
      <c r="O10" s="153"/>
      <c r="P10" s="153"/>
      <c r="Q10" s="84"/>
      <c r="R10" s="92">
        <f>SUM(C10:Q10)</f>
        <v>7</v>
      </c>
      <c r="S10" s="93">
        <f>IF(ISERROR(AVERAGE(C10:Q10)),0,AVERAGE(C10:Q10))</f>
        <v>3.5</v>
      </c>
      <c r="T10" s="94"/>
    </row>
    <row r="11" spans="1:20" ht="45.75" customHeight="1" x14ac:dyDescent="0.25">
      <c r="A11" s="153">
        <v>2</v>
      </c>
      <c r="B11" s="180" t="s">
        <v>282</v>
      </c>
      <c r="C11" s="153">
        <v>4</v>
      </c>
      <c r="D11" s="153">
        <v>5</v>
      </c>
      <c r="E11" s="153"/>
      <c r="F11" s="153"/>
      <c r="G11" s="153"/>
      <c r="H11" s="153"/>
      <c r="I11" s="153"/>
      <c r="J11" s="153"/>
      <c r="K11" s="153"/>
      <c r="L11" s="153"/>
      <c r="M11" s="153"/>
      <c r="N11" s="153"/>
      <c r="O11" s="153"/>
      <c r="P11" s="153"/>
      <c r="Q11" s="84"/>
      <c r="R11" s="92">
        <f>SUM(C11:Q11)</f>
        <v>9</v>
      </c>
      <c r="S11" s="93">
        <f t="shared" ref="S11:S33" si="0">IF(ISERROR(AVERAGE(C11:Q11)),0,AVERAGE(C11:Q11))</f>
        <v>4.5</v>
      </c>
      <c r="T11" s="156"/>
    </row>
    <row r="12" spans="1:20" ht="39.75" customHeight="1" x14ac:dyDescent="0.25">
      <c r="A12" s="153">
        <v>3</v>
      </c>
      <c r="B12" s="180" t="s">
        <v>283</v>
      </c>
      <c r="C12" s="153">
        <v>5</v>
      </c>
      <c r="D12" s="153">
        <v>4</v>
      </c>
      <c r="E12" s="153"/>
      <c r="F12" s="153"/>
      <c r="G12" s="153"/>
      <c r="H12" s="153"/>
      <c r="I12" s="153"/>
      <c r="J12" s="153"/>
      <c r="K12" s="153"/>
      <c r="L12" s="153"/>
      <c r="M12" s="153"/>
      <c r="N12" s="153"/>
      <c r="O12" s="153"/>
      <c r="P12" s="153"/>
      <c r="Q12" s="84"/>
      <c r="R12" s="92">
        <f t="shared" ref="R12:R33" si="1">SUM(C12:Q12)</f>
        <v>9</v>
      </c>
      <c r="S12" s="93">
        <f t="shared" si="0"/>
        <v>4.5</v>
      </c>
      <c r="T12" s="156"/>
    </row>
    <row r="13" spans="1:20" ht="39.75" customHeight="1" x14ac:dyDescent="0.25">
      <c r="A13" s="153">
        <v>4</v>
      </c>
      <c r="B13" s="148" t="s">
        <v>284</v>
      </c>
      <c r="C13" s="153">
        <v>3</v>
      </c>
      <c r="D13" s="153">
        <v>2</v>
      </c>
      <c r="E13" s="153"/>
      <c r="F13" s="153"/>
      <c r="G13" s="153"/>
      <c r="H13" s="153"/>
      <c r="I13" s="153"/>
      <c r="J13" s="153"/>
      <c r="K13" s="153"/>
      <c r="L13" s="153"/>
      <c r="M13" s="153"/>
      <c r="N13" s="153"/>
      <c r="O13" s="153"/>
      <c r="P13" s="153"/>
      <c r="Q13" s="84"/>
      <c r="R13" s="92">
        <f t="shared" si="1"/>
        <v>5</v>
      </c>
      <c r="S13" s="93">
        <f t="shared" si="0"/>
        <v>2.5</v>
      </c>
      <c r="T13" s="158"/>
    </row>
    <row r="14" spans="1:20" ht="39.75" customHeight="1" x14ac:dyDescent="0.25">
      <c r="A14" s="153">
        <v>5</v>
      </c>
      <c r="B14" s="181" t="s">
        <v>17</v>
      </c>
      <c r="C14" s="153">
        <v>5</v>
      </c>
      <c r="D14" s="153">
        <v>4</v>
      </c>
      <c r="E14" s="153"/>
      <c r="F14" s="153"/>
      <c r="G14" s="153"/>
      <c r="H14" s="153"/>
      <c r="I14" s="153"/>
      <c r="J14" s="153"/>
      <c r="K14" s="153"/>
      <c r="L14" s="153"/>
      <c r="M14" s="153"/>
      <c r="N14" s="153"/>
      <c r="O14" s="153"/>
      <c r="P14" s="153"/>
      <c r="Q14" s="84"/>
      <c r="R14" s="92">
        <f t="shared" si="1"/>
        <v>9</v>
      </c>
      <c r="S14" s="93">
        <f t="shared" si="0"/>
        <v>4.5</v>
      </c>
      <c r="T14" s="94"/>
    </row>
    <row r="15" spans="1:20" ht="39.75" customHeight="1" x14ac:dyDescent="0.25">
      <c r="A15" s="153">
        <v>6</v>
      </c>
      <c r="B15" s="181" t="s">
        <v>285</v>
      </c>
      <c r="C15" s="153">
        <v>4</v>
      </c>
      <c r="D15" s="153">
        <v>2</v>
      </c>
      <c r="E15" s="153"/>
      <c r="F15" s="153"/>
      <c r="G15" s="153"/>
      <c r="H15" s="153"/>
      <c r="I15" s="153"/>
      <c r="J15" s="153"/>
      <c r="K15" s="153"/>
      <c r="L15" s="153"/>
      <c r="M15" s="153"/>
      <c r="N15" s="153"/>
      <c r="O15" s="153"/>
      <c r="P15" s="153"/>
      <c r="Q15" s="84"/>
      <c r="R15" s="92">
        <f t="shared" si="1"/>
        <v>6</v>
      </c>
      <c r="S15" s="93">
        <f t="shared" si="0"/>
        <v>3</v>
      </c>
      <c r="T15" s="183"/>
    </row>
    <row r="16" spans="1:20" ht="39.75" customHeight="1" x14ac:dyDescent="0.25">
      <c r="A16" s="153">
        <v>7</v>
      </c>
      <c r="B16" s="181" t="s">
        <v>286</v>
      </c>
      <c r="C16" s="153">
        <v>4</v>
      </c>
      <c r="D16" s="153">
        <v>3</v>
      </c>
      <c r="E16" s="153"/>
      <c r="F16" s="153"/>
      <c r="G16" s="153"/>
      <c r="H16" s="153"/>
      <c r="I16" s="153"/>
      <c r="J16" s="153"/>
      <c r="K16" s="153"/>
      <c r="L16" s="153"/>
      <c r="M16" s="153"/>
      <c r="N16" s="153"/>
      <c r="O16" s="153"/>
      <c r="P16" s="153"/>
      <c r="Q16" s="84"/>
      <c r="R16" s="92">
        <f t="shared" si="1"/>
        <v>7</v>
      </c>
      <c r="S16" s="93">
        <f t="shared" si="0"/>
        <v>3.5</v>
      </c>
      <c r="T16" s="94"/>
    </row>
    <row r="17" spans="1:20" ht="57" customHeight="1" x14ac:dyDescent="0.25">
      <c r="A17" s="153">
        <v>8</v>
      </c>
      <c r="B17" s="148" t="s">
        <v>288</v>
      </c>
      <c r="C17" s="153">
        <v>3</v>
      </c>
      <c r="D17" s="153">
        <v>4</v>
      </c>
      <c r="E17" s="153"/>
      <c r="F17" s="153"/>
      <c r="G17" s="153"/>
      <c r="H17" s="153"/>
      <c r="I17" s="153"/>
      <c r="J17" s="153"/>
      <c r="K17" s="153"/>
      <c r="L17" s="153"/>
      <c r="M17" s="153"/>
      <c r="N17" s="153"/>
      <c r="O17" s="153"/>
      <c r="P17" s="153"/>
      <c r="Q17" s="84"/>
      <c r="R17" s="92">
        <f t="shared" si="1"/>
        <v>7</v>
      </c>
      <c r="S17" s="93">
        <f t="shared" si="0"/>
        <v>3.5</v>
      </c>
      <c r="T17" s="94"/>
    </row>
    <row r="18" spans="1:20" ht="71.25" customHeight="1" x14ac:dyDescent="0.25">
      <c r="A18" s="153">
        <v>9</v>
      </c>
      <c r="B18" s="148" t="s">
        <v>290</v>
      </c>
      <c r="C18" s="153">
        <v>5</v>
      </c>
      <c r="D18" s="153">
        <v>5</v>
      </c>
      <c r="E18" s="153"/>
      <c r="F18" s="153"/>
      <c r="G18" s="153"/>
      <c r="H18" s="153"/>
      <c r="I18" s="153"/>
      <c r="J18" s="153"/>
      <c r="K18" s="153"/>
      <c r="L18" s="153"/>
      <c r="M18" s="153"/>
      <c r="N18" s="153"/>
      <c r="O18" s="153"/>
      <c r="P18" s="153"/>
      <c r="Q18" s="84"/>
      <c r="R18" s="92">
        <f t="shared" si="1"/>
        <v>10</v>
      </c>
      <c r="S18" s="93">
        <f t="shared" si="0"/>
        <v>5</v>
      </c>
      <c r="T18" s="182"/>
    </row>
    <row r="19" spans="1:20" ht="39.75" customHeight="1" x14ac:dyDescent="0.25">
      <c r="A19" s="153">
        <v>10</v>
      </c>
      <c r="B19" s="148" t="s">
        <v>292</v>
      </c>
      <c r="C19" s="153">
        <v>3</v>
      </c>
      <c r="D19" s="153">
        <v>4</v>
      </c>
      <c r="E19" s="153"/>
      <c r="F19" s="153"/>
      <c r="G19" s="153"/>
      <c r="H19" s="153"/>
      <c r="I19" s="153"/>
      <c r="J19" s="153"/>
      <c r="K19" s="153"/>
      <c r="L19" s="153"/>
      <c r="M19" s="153"/>
      <c r="N19" s="153"/>
      <c r="O19" s="153"/>
      <c r="P19" s="153"/>
      <c r="Q19" s="84"/>
      <c r="R19" s="92">
        <f t="shared" si="1"/>
        <v>7</v>
      </c>
      <c r="S19" s="93">
        <f t="shared" si="0"/>
        <v>3.5</v>
      </c>
      <c r="T19" s="155"/>
    </row>
    <row r="20" spans="1:20" ht="39.75" customHeight="1" x14ac:dyDescent="0.25">
      <c r="A20" s="153">
        <v>11</v>
      </c>
      <c r="B20" s="148"/>
      <c r="C20" s="153"/>
      <c r="D20" s="153"/>
      <c r="E20" s="153"/>
      <c r="F20" s="153"/>
      <c r="G20" s="153"/>
      <c r="H20" s="153"/>
      <c r="I20" s="153"/>
      <c r="J20" s="153"/>
      <c r="K20" s="153"/>
      <c r="L20" s="153"/>
      <c r="M20" s="153"/>
      <c r="N20" s="153"/>
      <c r="O20" s="153"/>
      <c r="P20" s="153"/>
      <c r="Q20" s="84"/>
      <c r="R20" s="92">
        <f t="shared" si="1"/>
        <v>0</v>
      </c>
      <c r="S20" s="93">
        <f t="shared" si="0"/>
        <v>0</v>
      </c>
    </row>
    <row r="21" spans="1:20" ht="61.5" customHeight="1" x14ac:dyDescent="0.25">
      <c r="A21" s="153">
        <v>12</v>
      </c>
      <c r="B21" s="148"/>
      <c r="C21" s="153"/>
      <c r="D21" s="153"/>
      <c r="E21" s="153"/>
      <c r="F21" s="153"/>
      <c r="G21" s="153"/>
      <c r="H21" s="153"/>
      <c r="I21" s="153"/>
      <c r="J21" s="153"/>
      <c r="K21" s="153"/>
      <c r="L21" s="153"/>
      <c r="M21" s="153"/>
      <c r="N21" s="153"/>
      <c r="O21" s="153"/>
      <c r="P21" s="153"/>
      <c r="Q21" s="84"/>
      <c r="R21" s="92">
        <f t="shared" si="1"/>
        <v>0</v>
      </c>
      <c r="S21" s="93">
        <f t="shared" si="0"/>
        <v>0</v>
      </c>
    </row>
    <row r="22" spans="1:20" ht="60" customHeight="1" x14ac:dyDescent="0.25">
      <c r="A22" s="153">
        <v>13</v>
      </c>
      <c r="B22" s="148"/>
      <c r="C22" s="153"/>
      <c r="D22" s="153"/>
      <c r="E22" s="153"/>
      <c r="F22" s="153"/>
      <c r="G22" s="153"/>
      <c r="H22" s="153"/>
      <c r="I22" s="153"/>
      <c r="J22" s="153"/>
      <c r="K22" s="153"/>
      <c r="L22" s="153"/>
      <c r="M22" s="153"/>
      <c r="N22" s="153"/>
      <c r="O22" s="153"/>
      <c r="P22" s="153"/>
      <c r="Q22" s="84"/>
      <c r="R22" s="92">
        <f t="shared" si="1"/>
        <v>0</v>
      </c>
      <c r="S22" s="93">
        <f t="shared" si="0"/>
        <v>0</v>
      </c>
    </row>
    <row r="23" spans="1:20" ht="39.75" customHeight="1" x14ac:dyDescent="0.25">
      <c r="A23" s="153">
        <v>14</v>
      </c>
      <c r="B23" s="148"/>
      <c r="C23" s="153"/>
      <c r="D23" s="153"/>
      <c r="E23" s="153"/>
      <c r="F23" s="153"/>
      <c r="G23" s="153"/>
      <c r="H23" s="153"/>
      <c r="I23" s="153"/>
      <c r="J23" s="153"/>
      <c r="K23" s="153"/>
      <c r="L23" s="153"/>
      <c r="M23" s="153"/>
      <c r="N23" s="153"/>
      <c r="O23" s="153"/>
      <c r="P23" s="153"/>
      <c r="Q23" s="84"/>
      <c r="R23" s="92">
        <f t="shared" si="1"/>
        <v>0</v>
      </c>
      <c r="S23" s="93">
        <f t="shared" si="0"/>
        <v>0</v>
      </c>
    </row>
    <row r="24" spans="1:20" ht="39.75" customHeight="1" x14ac:dyDescent="0.25">
      <c r="A24" s="153">
        <v>15</v>
      </c>
      <c r="B24" s="148"/>
      <c r="C24" s="153"/>
      <c r="D24" s="153"/>
      <c r="E24" s="153"/>
      <c r="F24" s="153"/>
      <c r="G24" s="153"/>
      <c r="H24" s="153"/>
      <c r="I24" s="153"/>
      <c r="J24" s="153"/>
      <c r="K24" s="153"/>
      <c r="L24" s="153"/>
      <c r="M24" s="153"/>
      <c r="N24" s="153"/>
      <c r="O24" s="153"/>
      <c r="P24" s="153"/>
      <c r="Q24" s="84"/>
      <c r="R24" s="92">
        <f t="shared" si="1"/>
        <v>0</v>
      </c>
      <c r="S24" s="93">
        <f t="shared" si="0"/>
        <v>0</v>
      </c>
    </row>
    <row r="25" spans="1:20" ht="48.75" customHeight="1" x14ac:dyDescent="0.25">
      <c r="A25" s="153">
        <v>16</v>
      </c>
      <c r="B25" s="149"/>
      <c r="C25" s="153"/>
      <c r="D25" s="153"/>
      <c r="E25" s="153"/>
      <c r="F25" s="153"/>
      <c r="G25" s="153"/>
      <c r="H25" s="153"/>
      <c r="I25" s="153"/>
      <c r="J25" s="153"/>
      <c r="K25" s="153"/>
      <c r="L25" s="153"/>
      <c r="M25" s="153"/>
      <c r="N25" s="153"/>
      <c r="O25" s="153"/>
      <c r="P25" s="153"/>
      <c r="Q25" s="84"/>
      <c r="R25" s="92">
        <f t="shared" si="1"/>
        <v>0</v>
      </c>
      <c r="S25" s="93">
        <f t="shared" si="0"/>
        <v>0</v>
      </c>
      <c r="T25" s="157"/>
    </row>
    <row r="26" spans="1:20" ht="39.75" customHeight="1" x14ac:dyDescent="0.25">
      <c r="A26" s="153">
        <v>17</v>
      </c>
      <c r="B26" s="150"/>
      <c r="C26" s="153"/>
      <c r="D26" s="153"/>
      <c r="E26" s="153"/>
      <c r="F26" s="153"/>
      <c r="G26" s="153"/>
      <c r="H26" s="153"/>
      <c r="I26" s="153"/>
      <c r="J26" s="153"/>
      <c r="K26" s="153"/>
      <c r="L26" s="153"/>
      <c r="M26" s="153"/>
      <c r="N26" s="153"/>
      <c r="O26" s="153"/>
      <c r="P26" s="153"/>
      <c r="Q26" s="84"/>
      <c r="R26" s="92">
        <f t="shared" si="1"/>
        <v>0</v>
      </c>
      <c r="S26" s="93">
        <f t="shared" si="0"/>
        <v>0</v>
      </c>
      <c r="T26" s="157"/>
    </row>
    <row r="27" spans="1:20" ht="39.75" customHeight="1" x14ac:dyDescent="0.25">
      <c r="A27" s="153">
        <v>18</v>
      </c>
      <c r="B27" s="150"/>
      <c r="C27" s="153"/>
      <c r="D27" s="153"/>
      <c r="E27" s="153"/>
      <c r="F27" s="153"/>
      <c r="G27" s="153"/>
      <c r="H27" s="153"/>
      <c r="I27" s="153"/>
      <c r="J27" s="153"/>
      <c r="K27" s="153"/>
      <c r="L27" s="153"/>
      <c r="M27" s="153"/>
      <c r="N27" s="153"/>
      <c r="O27" s="153"/>
      <c r="P27" s="153"/>
      <c r="Q27" s="84"/>
      <c r="R27" s="92">
        <f t="shared" si="1"/>
        <v>0</v>
      </c>
      <c r="S27" s="93">
        <f t="shared" si="0"/>
        <v>0</v>
      </c>
    </row>
    <row r="28" spans="1:20" ht="48" customHeight="1" x14ac:dyDescent="0.25">
      <c r="A28" s="153">
        <v>19</v>
      </c>
      <c r="B28" s="151"/>
      <c r="C28" s="153"/>
      <c r="D28" s="153"/>
      <c r="E28" s="153"/>
      <c r="F28" s="153"/>
      <c r="G28" s="153"/>
      <c r="H28" s="153"/>
      <c r="I28" s="153"/>
      <c r="J28" s="153"/>
      <c r="K28" s="153"/>
      <c r="L28" s="153"/>
      <c r="M28" s="153"/>
      <c r="N28" s="153"/>
      <c r="O28" s="153"/>
      <c r="P28" s="153"/>
      <c r="Q28" s="84"/>
      <c r="R28" s="92">
        <f t="shared" si="1"/>
        <v>0</v>
      </c>
      <c r="S28" s="93">
        <f t="shared" si="0"/>
        <v>0</v>
      </c>
    </row>
    <row r="29" spans="1:20" ht="39.75" customHeight="1" x14ac:dyDescent="0.25">
      <c r="A29" s="153">
        <v>20</v>
      </c>
      <c r="B29" s="151"/>
      <c r="C29" s="153"/>
      <c r="D29" s="153"/>
      <c r="E29" s="153"/>
      <c r="F29" s="153"/>
      <c r="G29" s="153"/>
      <c r="H29" s="153"/>
      <c r="I29" s="153"/>
      <c r="J29" s="153"/>
      <c r="K29" s="153"/>
      <c r="L29" s="153"/>
      <c r="M29" s="153"/>
      <c r="N29" s="153"/>
      <c r="O29" s="153"/>
      <c r="P29" s="153"/>
      <c r="Q29" s="84"/>
      <c r="R29" s="92">
        <f t="shared" si="1"/>
        <v>0</v>
      </c>
      <c r="S29" s="93">
        <f t="shared" si="0"/>
        <v>0</v>
      </c>
      <c r="T29" s="159"/>
    </row>
    <row r="30" spans="1:20" ht="100.5" customHeight="1" x14ac:dyDescent="0.25">
      <c r="A30" s="153">
        <v>21</v>
      </c>
      <c r="B30" s="151"/>
      <c r="C30" s="153"/>
      <c r="D30" s="153"/>
      <c r="E30" s="153"/>
      <c r="F30" s="153"/>
      <c r="G30" s="153"/>
      <c r="H30" s="153"/>
      <c r="I30" s="153"/>
      <c r="J30" s="153"/>
      <c r="K30" s="153"/>
      <c r="L30" s="153"/>
      <c r="M30" s="153"/>
      <c r="N30" s="153"/>
      <c r="O30" s="153"/>
      <c r="P30" s="153"/>
      <c r="Q30" s="84"/>
      <c r="R30" s="92">
        <f t="shared" si="1"/>
        <v>0</v>
      </c>
      <c r="S30" s="93">
        <f t="shared" si="0"/>
        <v>0</v>
      </c>
      <c r="T30" s="158"/>
    </row>
    <row r="31" spans="1:20" ht="33.75" customHeight="1" x14ac:dyDescent="0.25">
      <c r="A31" s="153">
        <v>22</v>
      </c>
      <c r="B31" s="152"/>
      <c r="C31" s="153">
        <v>3</v>
      </c>
      <c r="D31" s="153">
        <v>2</v>
      </c>
      <c r="E31" s="153">
        <v>3</v>
      </c>
      <c r="F31" s="153">
        <v>4</v>
      </c>
      <c r="G31" s="153">
        <v>3</v>
      </c>
      <c r="H31" s="153">
        <v>2</v>
      </c>
      <c r="I31" s="153"/>
      <c r="J31" s="153"/>
      <c r="K31" s="153"/>
      <c r="L31" s="153"/>
      <c r="M31" s="153"/>
      <c r="N31" s="153"/>
      <c r="O31" s="153"/>
      <c r="P31" s="153"/>
      <c r="Q31" s="84"/>
      <c r="R31" s="84">
        <f t="shared" si="1"/>
        <v>17</v>
      </c>
      <c r="S31" s="154">
        <f t="shared" si="0"/>
        <v>2.8333333333333335</v>
      </c>
    </row>
    <row r="32" spans="1:20" ht="60.75" customHeight="1" x14ac:dyDescent="0.25">
      <c r="A32" s="153">
        <v>23</v>
      </c>
      <c r="B32" s="152"/>
      <c r="C32" s="153">
        <v>5</v>
      </c>
      <c r="D32" s="153">
        <v>5</v>
      </c>
      <c r="E32" s="153">
        <v>5</v>
      </c>
      <c r="F32" s="153">
        <v>5</v>
      </c>
      <c r="G32" s="153">
        <v>5</v>
      </c>
      <c r="H32" s="153">
        <v>5</v>
      </c>
      <c r="I32" s="153"/>
      <c r="J32" s="153"/>
      <c r="K32" s="153"/>
      <c r="L32" s="153"/>
      <c r="M32" s="153"/>
      <c r="N32" s="153"/>
      <c r="O32" s="153"/>
      <c r="P32" s="153"/>
      <c r="Q32" s="84"/>
      <c r="R32" s="84">
        <f t="shared" si="1"/>
        <v>30</v>
      </c>
      <c r="S32" s="154">
        <f t="shared" si="0"/>
        <v>5</v>
      </c>
      <c r="T32" s="160"/>
    </row>
    <row r="33" spans="1:19" ht="54.75" customHeight="1" x14ac:dyDescent="0.25">
      <c r="A33" s="153">
        <v>24</v>
      </c>
      <c r="B33" s="152"/>
      <c r="C33" s="153">
        <v>4</v>
      </c>
      <c r="D33" s="153">
        <v>3</v>
      </c>
      <c r="E33" s="153">
        <v>4</v>
      </c>
      <c r="F33" s="153">
        <v>4</v>
      </c>
      <c r="G33" s="153">
        <v>3</v>
      </c>
      <c r="H33" s="153">
        <v>3</v>
      </c>
      <c r="I33" s="153"/>
      <c r="J33" s="153"/>
      <c r="K33" s="153"/>
      <c r="L33" s="153"/>
      <c r="M33" s="153"/>
      <c r="N33" s="153"/>
      <c r="O33" s="153"/>
      <c r="P33" s="153"/>
      <c r="Q33" s="84"/>
      <c r="R33" s="84">
        <f t="shared" si="1"/>
        <v>21</v>
      </c>
      <c r="S33" s="154">
        <f t="shared" si="0"/>
        <v>3.5</v>
      </c>
    </row>
    <row r="34" spans="1:19" x14ac:dyDescent="0.25">
      <c r="S34" s="91">
        <f>SUM(S10:S33)</f>
        <v>49.333333333333336</v>
      </c>
    </row>
    <row r="35" spans="1:19" x14ac:dyDescent="0.25">
      <c r="S35" s="91">
        <f>+S34/24</f>
        <v>2.0555555555555558</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30">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9"/>
  <sheetViews>
    <sheetView view="pageBreakPreview" topLeftCell="C28" zoomScale="98" zoomScaleNormal="150" zoomScaleSheetLayoutView="98" workbookViewId="0">
      <selection activeCell="E26" sqref="E26:F26"/>
    </sheetView>
  </sheetViews>
  <sheetFormatPr baseColWidth="10" defaultColWidth="11.42578125" defaultRowHeight="15" x14ac:dyDescent="0.25"/>
  <cols>
    <col min="1" max="2" width="6.5703125" customWidth="1"/>
    <col min="3" max="3" width="32.7109375" customWidth="1"/>
    <col min="4" max="4" width="29.42578125" customWidth="1"/>
    <col min="5" max="5" width="38" customWidth="1"/>
    <col min="6" max="6" width="30.28515625" customWidth="1"/>
    <col min="7" max="7" width="18.28515625" customWidth="1"/>
    <col min="8" max="8" width="15.5703125" customWidth="1"/>
    <col min="9" max="9" width="19.28515625" customWidth="1"/>
    <col min="10" max="10" width="14.5703125" customWidth="1"/>
  </cols>
  <sheetData>
    <row r="1" spans="1:14" ht="15" customHeight="1" x14ac:dyDescent="0.25">
      <c r="C1" s="333"/>
      <c r="D1" s="269" t="s">
        <v>295</v>
      </c>
      <c r="E1" s="270"/>
      <c r="F1" s="270"/>
      <c r="G1" s="334"/>
      <c r="H1" s="296" t="s">
        <v>19</v>
      </c>
      <c r="I1" s="296"/>
      <c r="J1" s="293"/>
      <c r="K1" s="2"/>
      <c r="N1" s="229"/>
    </row>
    <row r="2" spans="1:14" ht="15" customHeight="1" x14ac:dyDescent="0.25">
      <c r="C2" s="333"/>
      <c r="D2" s="264"/>
      <c r="E2" s="265"/>
      <c r="F2" s="265"/>
      <c r="G2" s="335"/>
      <c r="H2" s="296" t="s">
        <v>2</v>
      </c>
      <c r="I2" s="296"/>
      <c r="J2" s="294"/>
      <c r="K2" s="2"/>
      <c r="N2" s="229"/>
    </row>
    <row r="3" spans="1:14" ht="15" customHeight="1" x14ac:dyDescent="0.25">
      <c r="C3" s="333"/>
      <c r="D3" s="269" t="s">
        <v>67</v>
      </c>
      <c r="E3" s="270"/>
      <c r="F3" s="270"/>
      <c r="G3" s="334"/>
      <c r="H3" s="296" t="s">
        <v>4</v>
      </c>
      <c r="I3" s="296"/>
      <c r="J3" s="294"/>
      <c r="K3" s="2"/>
      <c r="N3" s="229"/>
    </row>
    <row r="4" spans="1:14" ht="15.75" customHeight="1" x14ac:dyDescent="0.25">
      <c r="C4" s="333"/>
      <c r="D4" s="264"/>
      <c r="E4" s="265"/>
      <c r="F4" s="265"/>
      <c r="G4" s="335"/>
      <c r="H4" s="296" t="s">
        <v>5</v>
      </c>
      <c r="I4" s="296"/>
      <c r="J4" s="295"/>
      <c r="K4" s="2"/>
      <c r="N4" s="229"/>
    </row>
    <row r="6" spans="1:14" ht="32.25" customHeight="1" x14ac:dyDescent="0.25">
      <c r="A6" s="342" t="s">
        <v>7</v>
      </c>
      <c r="B6" s="342"/>
      <c r="C6" s="340" t="s">
        <v>296</v>
      </c>
      <c r="D6" s="341"/>
      <c r="E6" s="341"/>
      <c r="F6" s="341"/>
      <c r="G6" s="341"/>
      <c r="H6" s="341"/>
      <c r="I6" s="341"/>
      <c r="J6" s="341"/>
    </row>
    <row r="7" spans="1:14" ht="23.25" customHeight="1" x14ac:dyDescent="0.25">
      <c r="A7" s="291" t="s">
        <v>68</v>
      </c>
      <c r="B7" s="291"/>
      <c r="C7" s="291"/>
      <c r="D7" s="292"/>
      <c r="E7" s="330" t="s">
        <v>13</v>
      </c>
      <c r="F7" s="331"/>
      <c r="G7" s="331"/>
      <c r="H7" s="331"/>
      <c r="I7" s="331"/>
      <c r="J7" s="332"/>
    </row>
    <row r="8" spans="1:14" ht="23.25" customHeight="1" x14ac:dyDescent="0.25">
      <c r="A8" s="291"/>
      <c r="B8" s="291"/>
      <c r="C8" s="291"/>
      <c r="D8" s="292"/>
      <c r="E8" s="301" t="s">
        <v>69</v>
      </c>
      <c r="F8" s="301"/>
      <c r="G8" s="301" t="s">
        <v>70</v>
      </c>
      <c r="H8" s="301"/>
      <c r="I8" s="301"/>
      <c r="J8" s="301"/>
    </row>
    <row r="9" spans="1:14" ht="23.25" customHeight="1" x14ac:dyDescent="0.3">
      <c r="A9" s="291"/>
      <c r="B9" s="291"/>
      <c r="C9" s="291"/>
      <c r="D9" s="292"/>
      <c r="E9" s="302" t="s">
        <v>71</v>
      </c>
      <c r="F9" s="302"/>
      <c r="G9" s="303" t="s">
        <v>72</v>
      </c>
      <c r="H9" s="304"/>
      <c r="I9" s="304"/>
      <c r="J9" s="305"/>
    </row>
    <row r="10" spans="1:14" ht="43.5" customHeight="1" x14ac:dyDescent="0.25">
      <c r="A10" s="291"/>
      <c r="B10" s="291"/>
      <c r="C10" s="291"/>
      <c r="D10" s="292"/>
      <c r="E10" s="297" t="s">
        <v>317</v>
      </c>
      <c r="F10" s="298"/>
      <c r="G10" s="299" t="s">
        <v>322</v>
      </c>
      <c r="H10" s="299"/>
      <c r="I10" s="299"/>
      <c r="J10" s="299"/>
    </row>
    <row r="11" spans="1:14" ht="43.5" customHeight="1" x14ac:dyDescent="0.25">
      <c r="A11" s="291"/>
      <c r="B11" s="291"/>
      <c r="C11" s="291"/>
      <c r="D11" s="292"/>
      <c r="E11" s="297" t="s">
        <v>318</v>
      </c>
      <c r="F11" s="298"/>
      <c r="G11" s="299" t="s">
        <v>323</v>
      </c>
      <c r="H11" s="299"/>
      <c r="I11" s="299"/>
      <c r="J11" s="299"/>
    </row>
    <row r="12" spans="1:14" ht="43.5" customHeight="1" x14ac:dyDescent="0.25">
      <c r="A12" s="291"/>
      <c r="B12" s="291"/>
      <c r="C12" s="291"/>
      <c r="D12" s="292"/>
      <c r="E12" s="297" t="s">
        <v>294</v>
      </c>
      <c r="F12" s="298"/>
      <c r="G12" s="300" t="s">
        <v>324</v>
      </c>
      <c r="H12" s="300"/>
      <c r="I12" s="300"/>
      <c r="J12" s="300"/>
    </row>
    <row r="13" spans="1:14" ht="43.5" customHeight="1" x14ac:dyDescent="0.25">
      <c r="A13" s="291"/>
      <c r="B13" s="291"/>
      <c r="C13" s="291"/>
      <c r="D13" s="292"/>
      <c r="E13" s="311" t="s">
        <v>319</v>
      </c>
      <c r="F13" s="312"/>
      <c r="G13" s="299" t="s">
        <v>325</v>
      </c>
      <c r="H13" s="299"/>
      <c r="I13" s="299"/>
      <c r="J13" s="299"/>
    </row>
    <row r="14" spans="1:14" ht="31.5" customHeight="1" x14ac:dyDescent="0.25">
      <c r="A14" s="291"/>
      <c r="B14" s="291"/>
      <c r="C14" s="291"/>
      <c r="D14" s="292"/>
      <c r="E14" s="297" t="s">
        <v>320</v>
      </c>
      <c r="F14" s="298"/>
      <c r="G14" s="299" t="s">
        <v>326</v>
      </c>
      <c r="H14" s="299"/>
      <c r="I14" s="299"/>
      <c r="J14" s="299"/>
    </row>
    <row r="15" spans="1:14" ht="31.5" customHeight="1" x14ac:dyDescent="0.25">
      <c r="A15" s="291"/>
      <c r="B15" s="291"/>
      <c r="C15" s="291"/>
      <c r="D15" s="292"/>
      <c r="E15" s="297" t="s">
        <v>321</v>
      </c>
      <c r="F15" s="298"/>
      <c r="G15" s="299" t="s">
        <v>327</v>
      </c>
      <c r="H15" s="299"/>
      <c r="I15" s="299"/>
      <c r="J15" s="299"/>
    </row>
    <row r="16" spans="1:14" ht="36.75" customHeight="1" x14ac:dyDescent="0.25">
      <c r="A16" s="291"/>
      <c r="B16" s="291"/>
      <c r="C16" s="291"/>
      <c r="D16" s="292"/>
      <c r="E16" s="297" t="s">
        <v>328</v>
      </c>
      <c r="F16" s="306"/>
      <c r="G16" s="307" t="s">
        <v>332</v>
      </c>
      <c r="H16" s="307"/>
      <c r="I16" s="307"/>
      <c r="J16" s="307"/>
    </row>
    <row r="17" spans="1:10" ht="71.25" customHeight="1" x14ac:dyDescent="0.25">
      <c r="A17" s="291"/>
      <c r="B17" s="291"/>
      <c r="C17" s="291"/>
      <c r="D17" s="292"/>
      <c r="E17" s="297" t="s">
        <v>329</v>
      </c>
      <c r="F17" s="306"/>
      <c r="G17" s="307" t="s">
        <v>331</v>
      </c>
      <c r="H17" s="307"/>
      <c r="I17" s="307"/>
      <c r="J17" s="307"/>
    </row>
    <row r="18" spans="1:10" ht="39" customHeight="1" x14ac:dyDescent="0.25">
      <c r="A18" s="291"/>
      <c r="B18" s="291"/>
      <c r="C18" s="291"/>
      <c r="D18" s="292"/>
      <c r="E18" s="297" t="s">
        <v>330</v>
      </c>
      <c r="F18" s="306"/>
      <c r="G18" s="308" t="s">
        <v>333</v>
      </c>
      <c r="H18" s="309"/>
      <c r="I18" s="309"/>
      <c r="J18" s="310"/>
    </row>
    <row r="19" spans="1:10" ht="23.25" customHeight="1" x14ac:dyDescent="0.25">
      <c r="A19" s="291"/>
      <c r="B19" s="291"/>
      <c r="C19" s="291"/>
      <c r="D19" s="292"/>
      <c r="E19" s="319"/>
      <c r="F19" s="319"/>
      <c r="G19" s="307"/>
      <c r="H19" s="307"/>
      <c r="I19" s="307"/>
      <c r="J19" s="307"/>
    </row>
    <row r="20" spans="1:10" ht="23.25" customHeight="1" x14ac:dyDescent="0.4">
      <c r="A20" s="161"/>
      <c r="B20" s="161"/>
      <c r="C20" s="161"/>
      <c r="D20" s="162"/>
      <c r="E20" s="317"/>
      <c r="F20" s="306"/>
      <c r="G20" s="163"/>
      <c r="H20" s="164"/>
      <c r="I20" s="164"/>
      <c r="J20" s="165"/>
    </row>
    <row r="21" spans="1:10" ht="35.25" customHeight="1" x14ac:dyDescent="0.4">
      <c r="A21" s="161"/>
      <c r="B21" s="161"/>
      <c r="C21" s="161"/>
      <c r="D21" s="162"/>
      <c r="E21" s="317"/>
      <c r="F21" s="306"/>
      <c r="G21" s="163"/>
      <c r="H21" s="164"/>
      <c r="I21" s="164"/>
      <c r="J21" s="165"/>
    </row>
    <row r="22" spans="1:10" ht="51.75" customHeight="1" x14ac:dyDescent="0.25">
      <c r="A22" s="348" t="s">
        <v>11</v>
      </c>
      <c r="B22" s="348" t="s">
        <v>70</v>
      </c>
      <c r="C22" s="302" t="s">
        <v>73</v>
      </c>
      <c r="D22" s="302"/>
      <c r="E22" s="320" t="s">
        <v>74</v>
      </c>
      <c r="F22" s="321"/>
      <c r="G22" s="322" t="s">
        <v>75</v>
      </c>
      <c r="H22" s="323"/>
      <c r="I22" s="323"/>
      <c r="J22" s="324"/>
    </row>
    <row r="23" spans="1:10" ht="48.75" customHeight="1" x14ac:dyDescent="0.25">
      <c r="A23" s="348"/>
      <c r="B23" s="348"/>
      <c r="C23" s="354" t="s">
        <v>351</v>
      </c>
      <c r="D23" s="355"/>
      <c r="E23" s="308" t="s">
        <v>334</v>
      </c>
      <c r="F23" s="310"/>
      <c r="G23" s="313" t="s">
        <v>339</v>
      </c>
      <c r="H23" s="325"/>
      <c r="I23" s="325"/>
      <c r="J23" s="318"/>
    </row>
    <row r="24" spans="1:10" ht="68.25" customHeight="1" x14ac:dyDescent="0.25">
      <c r="A24" s="348"/>
      <c r="B24" s="348"/>
      <c r="C24" s="297" t="s">
        <v>352</v>
      </c>
      <c r="D24" s="306"/>
      <c r="E24" s="313" t="s">
        <v>336</v>
      </c>
      <c r="F24" s="314"/>
      <c r="G24" s="315" t="s">
        <v>340</v>
      </c>
      <c r="H24" s="316"/>
      <c r="I24" s="316"/>
      <c r="J24" s="314"/>
    </row>
    <row r="25" spans="1:10" ht="54.75" customHeight="1" x14ac:dyDescent="0.25">
      <c r="A25" s="348"/>
      <c r="B25" s="348"/>
      <c r="C25" s="297" t="s">
        <v>350</v>
      </c>
      <c r="D25" s="306"/>
      <c r="E25" s="313" t="s">
        <v>338</v>
      </c>
      <c r="F25" s="314"/>
      <c r="G25" s="315" t="s">
        <v>341</v>
      </c>
      <c r="H25" s="316"/>
      <c r="I25" s="316"/>
      <c r="J25" s="314"/>
    </row>
    <row r="26" spans="1:10" ht="61.5" customHeight="1" x14ac:dyDescent="0.25">
      <c r="A26" s="348"/>
      <c r="B26" s="348"/>
      <c r="C26" s="336" t="s">
        <v>349</v>
      </c>
      <c r="D26" s="319"/>
      <c r="E26" s="313" t="s">
        <v>337</v>
      </c>
      <c r="F26" s="318"/>
      <c r="G26" s="308"/>
      <c r="H26" s="309"/>
      <c r="I26" s="309"/>
      <c r="J26" s="310"/>
    </row>
    <row r="27" spans="1:10" ht="61.5" customHeight="1" x14ac:dyDescent="0.25">
      <c r="A27" s="348"/>
      <c r="B27" s="348"/>
      <c r="C27" s="337" t="s">
        <v>76</v>
      </c>
      <c r="D27" s="338"/>
      <c r="E27" s="308"/>
      <c r="F27" s="310"/>
      <c r="G27" s="307"/>
      <c r="H27" s="307"/>
      <c r="I27" s="307"/>
      <c r="J27" s="307"/>
    </row>
    <row r="28" spans="1:10" ht="87.75" customHeight="1" x14ac:dyDescent="0.25">
      <c r="A28" s="348"/>
      <c r="B28" s="348"/>
      <c r="C28" s="339" t="s">
        <v>348</v>
      </c>
      <c r="D28" s="319"/>
      <c r="E28" s="308"/>
      <c r="F28" s="310"/>
      <c r="G28" s="307"/>
      <c r="H28" s="307"/>
      <c r="I28" s="307"/>
      <c r="J28" s="307"/>
    </row>
    <row r="29" spans="1:10" ht="47.25" customHeight="1" x14ac:dyDescent="0.25">
      <c r="A29" s="348"/>
      <c r="B29" s="348"/>
      <c r="C29" s="339" t="s">
        <v>347</v>
      </c>
      <c r="D29" s="319"/>
      <c r="E29" s="346"/>
      <c r="F29" s="347"/>
      <c r="G29" s="343"/>
      <c r="H29" s="344"/>
      <c r="I29" s="344"/>
      <c r="J29" s="345"/>
    </row>
    <row r="30" spans="1:10" ht="23.25" customHeight="1" x14ac:dyDescent="0.25">
      <c r="A30" s="348"/>
      <c r="B30" s="348"/>
      <c r="C30" s="339" t="s">
        <v>335</v>
      </c>
      <c r="D30" s="339"/>
      <c r="E30" s="307"/>
      <c r="F30" s="307"/>
      <c r="G30" s="307"/>
      <c r="H30" s="307"/>
      <c r="I30" s="307"/>
      <c r="J30" s="307"/>
    </row>
    <row r="31" spans="1:10" ht="33" customHeight="1" x14ac:dyDescent="0.25">
      <c r="A31" s="348"/>
      <c r="B31" s="348"/>
      <c r="C31" s="247"/>
      <c r="D31" s="247"/>
      <c r="E31" s="307"/>
      <c r="F31" s="307"/>
      <c r="G31" s="307"/>
      <c r="H31" s="307"/>
      <c r="I31" s="307"/>
      <c r="J31" s="307"/>
    </row>
    <row r="32" spans="1:10" ht="23.25" customHeight="1" x14ac:dyDescent="0.25">
      <c r="A32" s="348"/>
      <c r="B32" s="348"/>
      <c r="C32" s="356"/>
      <c r="D32" s="356"/>
      <c r="E32" s="326"/>
      <c r="F32" s="326"/>
      <c r="G32" s="326"/>
      <c r="H32" s="326"/>
      <c r="I32" s="326"/>
      <c r="J32" s="326"/>
    </row>
    <row r="33" spans="1:10" ht="50.25" customHeight="1" x14ac:dyDescent="0.3">
      <c r="A33" s="348"/>
      <c r="B33" s="348" t="s">
        <v>69</v>
      </c>
      <c r="C33" s="302" t="s">
        <v>77</v>
      </c>
      <c r="D33" s="302"/>
      <c r="E33" s="349" t="s">
        <v>78</v>
      </c>
      <c r="F33" s="350"/>
      <c r="G33" s="351" t="s">
        <v>79</v>
      </c>
      <c r="H33" s="352"/>
      <c r="I33" s="352"/>
      <c r="J33" s="353"/>
    </row>
    <row r="34" spans="1:10" ht="51.75" customHeight="1" x14ac:dyDescent="0.25">
      <c r="A34" s="348"/>
      <c r="B34" s="348"/>
      <c r="C34" s="354" t="s">
        <v>344</v>
      </c>
      <c r="D34" s="355"/>
      <c r="E34" s="308" t="s">
        <v>342</v>
      </c>
      <c r="F34" s="310"/>
      <c r="G34" s="328" t="s">
        <v>353</v>
      </c>
      <c r="H34" s="309"/>
      <c r="I34" s="309"/>
      <c r="J34" s="310"/>
    </row>
    <row r="35" spans="1:10" ht="66.75" customHeight="1" x14ac:dyDescent="0.25">
      <c r="A35" s="348"/>
      <c r="B35" s="348"/>
      <c r="C35" s="297" t="s">
        <v>343</v>
      </c>
      <c r="D35" s="298"/>
      <c r="E35" s="307"/>
      <c r="F35" s="307"/>
      <c r="G35" s="308"/>
      <c r="H35" s="309"/>
      <c r="I35" s="309"/>
      <c r="J35" s="310"/>
    </row>
    <row r="36" spans="1:10" ht="33" customHeight="1" x14ac:dyDescent="0.25">
      <c r="A36" s="348"/>
      <c r="B36" s="348"/>
      <c r="C36" s="354" t="s">
        <v>345</v>
      </c>
      <c r="D36" s="355"/>
      <c r="E36" s="307"/>
      <c r="F36" s="307"/>
      <c r="G36" s="307"/>
      <c r="H36" s="307"/>
      <c r="I36" s="307"/>
      <c r="J36" s="307"/>
    </row>
    <row r="37" spans="1:10" ht="34.5" customHeight="1" x14ac:dyDescent="0.25">
      <c r="A37" s="348"/>
      <c r="B37" s="348"/>
      <c r="C37" s="308" t="s">
        <v>346</v>
      </c>
      <c r="D37" s="310"/>
      <c r="E37" s="307"/>
      <c r="F37" s="307"/>
      <c r="G37" s="307"/>
      <c r="H37" s="307"/>
      <c r="I37" s="307"/>
      <c r="J37" s="307"/>
    </row>
    <row r="38" spans="1:10" ht="23.25" customHeight="1" x14ac:dyDescent="0.25">
      <c r="A38" s="348"/>
      <c r="B38" s="348"/>
      <c r="C38" s="307"/>
      <c r="D38" s="307"/>
      <c r="E38" s="307"/>
      <c r="F38" s="307"/>
      <c r="G38" s="307"/>
      <c r="H38" s="307"/>
      <c r="I38" s="307"/>
      <c r="J38" s="307"/>
    </row>
    <row r="39" spans="1:10" ht="23.25" customHeight="1" x14ac:dyDescent="0.25">
      <c r="A39" s="348"/>
      <c r="B39" s="348"/>
      <c r="C39" s="307"/>
      <c r="D39" s="307"/>
      <c r="E39" s="307"/>
      <c r="F39" s="307"/>
      <c r="G39" s="307"/>
      <c r="H39" s="307"/>
      <c r="I39" s="307"/>
      <c r="J39" s="307"/>
    </row>
    <row r="40" spans="1:10" ht="23.25" customHeight="1" x14ac:dyDescent="0.25">
      <c r="A40" s="348"/>
      <c r="B40" s="348"/>
      <c r="C40" s="307"/>
      <c r="D40" s="307"/>
      <c r="E40" s="307"/>
      <c r="F40" s="307"/>
      <c r="G40" s="307"/>
      <c r="H40" s="307"/>
      <c r="I40" s="307"/>
      <c r="J40" s="307"/>
    </row>
    <row r="41" spans="1:10" ht="23.25" customHeight="1" x14ac:dyDescent="0.25">
      <c r="A41" s="348"/>
      <c r="B41" s="348"/>
      <c r="C41" s="329"/>
      <c r="D41" s="329"/>
      <c r="E41" s="329"/>
      <c r="F41" s="329"/>
      <c r="G41" s="329"/>
      <c r="H41" s="329"/>
      <c r="I41" s="329"/>
      <c r="J41" s="329"/>
    </row>
    <row r="42" spans="1:10" x14ac:dyDescent="0.25">
      <c r="E42" s="327"/>
      <c r="F42" s="327"/>
      <c r="G42" s="327"/>
      <c r="H42" s="327"/>
      <c r="I42" s="327"/>
      <c r="J42" s="327"/>
    </row>
    <row r="43" spans="1:10" x14ac:dyDescent="0.25">
      <c r="E43" s="327"/>
      <c r="F43" s="327"/>
      <c r="G43" s="327"/>
      <c r="H43" s="327"/>
      <c r="I43" s="327"/>
      <c r="J43" s="327"/>
    </row>
    <row r="44" spans="1:10" x14ac:dyDescent="0.25">
      <c r="E44" s="327"/>
      <c r="F44" s="327"/>
      <c r="G44" s="327"/>
      <c r="H44" s="327"/>
      <c r="I44" s="327"/>
      <c r="J44" s="327"/>
    </row>
    <row r="45" spans="1:10" x14ac:dyDescent="0.25">
      <c r="E45" s="327"/>
      <c r="F45" s="327"/>
      <c r="G45" s="327"/>
      <c r="H45" s="327"/>
      <c r="I45" s="327"/>
      <c r="J45" s="327"/>
    </row>
    <row r="46" spans="1:10" x14ac:dyDescent="0.25">
      <c r="E46" s="327"/>
      <c r="F46" s="327"/>
      <c r="G46" s="327"/>
      <c r="H46" s="327"/>
      <c r="I46" s="327"/>
      <c r="J46" s="327"/>
    </row>
    <row r="47" spans="1:10" x14ac:dyDescent="0.25">
      <c r="E47" s="327"/>
      <c r="F47" s="327"/>
      <c r="G47" s="327"/>
      <c r="H47" s="327"/>
      <c r="I47" s="327"/>
      <c r="J47" s="327"/>
    </row>
    <row r="48" spans="1:10" x14ac:dyDescent="0.25">
      <c r="E48" s="327"/>
      <c r="F48" s="327"/>
      <c r="G48" s="327"/>
      <c r="H48" s="327"/>
      <c r="I48" s="327"/>
      <c r="J48" s="327"/>
    </row>
    <row r="49" spans="5:10" x14ac:dyDescent="0.25">
      <c r="E49" s="327"/>
      <c r="F49" s="327"/>
      <c r="G49" s="327"/>
      <c r="H49" s="327"/>
      <c r="I49" s="327"/>
      <c r="J49" s="327"/>
    </row>
    <row r="50" spans="5:10" x14ac:dyDescent="0.25">
      <c r="E50" s="327"/>
      <c r="F50" s="327"/>
      <c r="G50" s="327"/>
      <c r="H50" s="327"/>
      <c r="I50" s="327"/>
      <c r="J50" s="327"/>
    </row>
    <row r="51" spans="5:10" x14ac:dyDescent="0.25">
      <c r="E51" s="327"/>
      <c r="F51" s="327"/>
      <c r="G51" s="327"/>
      <c r="H51" s="327"/>
      <c r="I51" s="327"/>
      <c r="J51" s="327"/>
    </row>
    <row r="52" spans="5:10" x14ac:dyDescent="0.25">
      <c r="E52" s="327"/>
      <c r="F52" s="327"/>
      <c r="G52" s="327"/>
      <c r="H52" s="327"/>
      <c r="I52" s="327"/>
      <c r="J52" s="327"/>
    </row>
    <row r="53" spans="5:10" x14ac:dyDescent="0.25">
      <c r="E53" s="327"/>
      <c r="F53" s="327"/>
      <c r="G53" s="327"/>
      <c r="H53" s="327"/>
      <c r="I53" s="327"/>
      <c r="J53" s="327"/>
    </row>
    <row r="54" spans="5:10" x14ac:dyDescent="0.25">
      <c r="E54" s="327"/>
      <c r="F54" s="327"/>
      <c r="G54" s="327"/>
      <c r="H54" s="327"/>
      <c r="I54" s="327"/>
      <c r="J54" s="327"/>
    </row>
    <row r="55" spans="5:10" x14ac:dyDescent="0.25">
      <c r="E55" s="327"/>
      <c r="F55" s="327"/>
      <c r="G55" s="327"/>
      <c r="H55" s="327"/>
      <c r="I55" s="327"/>
      <c r="J55" s="327"/>
    </row>
    <row r="56" spans="5:10" x14ac:dyDescent="0.25">
      <c r="E56" s="327"/>
      <c r="F56" s="327"/>
      <c r="G56" s="327"/>
      <c r="H56" s="327"/>
      <c r="I56" s="327"/>
      <c r="J56" s="327"/>
    </row>
    <row r="57" spans="5:10" x14ac:dyDescent="0.25">
      <c r="E57" s="327"/>
      <c r="F57" s="327"/>
      <c r="G57" s="327"/>
      <c r="H57" s="327"/>
      <c r="I57" s="327"/>
      <c r="J57" s="327"/>
    </row>
    <row r="58" spans="5:10" x14ac:dyDescent="0.25">
      <c r="E58" s="327"/>
      <c r="F58" s="327"/>
      <c r="G58" s="327"/>
      <c r="H58" s="327"/>
      <c r="I58" s="327"/>
      <c r="J58" s="327"/>
    </row>
    <row r="59" spans="5:10" x14ac:dyDescent="0.25">
      <c r="E59" s="327"/>
      <c r="F59" s="327"/>
      <c r="G59" s="327"/>
      <c r="H59" s="327"/>
      <c r="I59" s="327"/>
      <c r="J59" s="327"/>
    </row>
    <row r="60" spans="5:10" x14ac:dyDescent="0.25">
      <c r="E60" s="327"/>
      <c r="F60" s="327"/>
      <c r="G60" s="327"/>
      <c r="H60" s="327"/>
      <c r="I60" s="327"/>
      <c r="J60" s="327"/>
    </row>
    <row r="61" spans="5:10" x14ac:dyDescent="0.25">
      <c r="E61" s="327"/>
      <c r="F61" s="327"/>
      <c r="G61" s="327"/>
      <c r="H61" s="327"/>
      <c r="I61" s="327"/>
      <c r="J61" s="327"/>
    </row>
    <row r="62" spans="5:10" x14ac:dyDescent="0.25">
      <c r="E62" s="327"/>
      <c r="F62" s="327"/>
      <c r="G62" s="327"/>
      <c r="H62" s="327"/>
      <c r="I62" s="327"/>
      <c r="J62" s="327"/>
    </row>
    <row r="63" spans="5:10" x14ac:dyDescent="0.25">
      <c r="E63" s="327"/>
      <c r="F63" s="327"/>
      <c r="G63" s="327"/>
      <c r="H63" s="327"/>
      <c r="I63" s="327"/>
      <c r="J63" s="327"/>
    </row>
    <row r="64" spans="5:10" x14ac:dyDescent="0.25">
      <c r="E64" s="327"/>
      <c r="F64" s="327"/>
      <c r="G64" s="327"/>
      <c r="H64" s="327"/>
      <c r="I64" s="327"/>
      <c r="J64" s="327"/>
    </row>
    <row r="65" spans="5:10" x14ac:dyDescent="0.25">
      <c r="E65" s="327"/>
      <c r="F65" s="327"/>
      <c r="G65" s="327"/>
      <c r="H65" s="327"/>
      <c r="I65" s="327"/>
      <c r="J65" s="327"/>
    </row>
    <row r="66" spans="5:10" x14ac:dyDescent="0.25">
      <c r="E66" s="327"/>
      <c r="F66" s="327"/>
      <c r="G66" s="327"/>
      <c r="H66" s="327"/>
      <c r="I66" s="327"/>
      <c r="J66" s="327"/>
    </row>
    <row r="67" spans="5:10" x14ac:dyDescent="0.25">
      <c r="E67" s="327"/>
      <c r="F67" s="327"/>
      <c r="G67" s="327"/>
      <c r="H67" s="327"/>
      <c r="I67" s="327"/>
      <c r="J67" s="327"/>
    </row>
    <row r="68" spans="5:10" x14ac:dyDescent="0.25">
      <c r="E68" s="327"/>
      <c r="F68" s="327"/>
      <c r="G68" s="327"/>
      <c r="H68" s="327"/>
      <c r="I68" s="327"/>
      <c r="J68" s="327"/>
    </row>
    <row r="69" spans="5:10" x14ac:dyDescent="0.25">
      <c r="E69" s="327"/>
      <c r="F69" s="327"/>
      <c r="G69" s="327"/>
      <c r="H69" s="327"/>
      <c r="I69" s="327"/>
      <c r="J69" s="327"/>
    </row>
    <row r="70" spans="5:10" x14ac:dyDescent="0.25">
      <c r="E70" s="327"/>
      <c r="F70" s="327"/>
      <c r="G70" s="327"/>
      <c r="H70" s="327"/>
      <c r="I70" s="327"/>
      <c r="J70" s="327"/>
    </row>
    <row r="71" spans="5:10" x14ac:dyDescent="0.25">
      <c r="E71" s="327"/>
      <c r="F71" s="327"/>
      <c r="G71" s="327"/>
      <c r="H71" s="327"/>
      <c r="I71" s="327"/>
      <c r="J71" s="327"/>
    </row>
    <row r="72" spans="5:10" x14ac:dyDescent="0.25">
      <c r="E72" s="327"/>
      <c r="F72" s="327"/>
      <c r="G72" s="327"/>
      <c r="H72" s="327"/>
      <c r="I72" s="327"/>
      <c r="J72" s="327"/>
    </row>
    <row r="73" spans="5:10" x14ac:dyDescent="0.25">
      <c r="E73" s="327"/>
      <c r="F73" s="327"/>
      <c r="G73" s="327"/>
      <c r="H73" s="327"/>
      <c r="I73" s="327"/>
      <c r="J73" s="327"/>
    </row>
    <row r="74" spans="5:10" x14ac:dyDescent="0.25">
      <c r="E74" s="327"/>
      <c r="F74" s="327"/>
      <c r="G74" s="327"/>
      <c r="H74" s="327"/>
      <c r="I74" s="327"/>
      <c r="J74" s="327"/>
    </row>
    <row r="75" spans="5:10" x14ac:dyDescent="0.25">
      <c r="E75" s="327"/>
      <c r="F75" s="327"/>
      <c r="G75" s="327"/>
      <c r="H75" s="327"/>
      <c r="I75" s="327"/>
      <c r="J75" s="327"/>
    </row>
    <row r="76" spans="5:10" x14ac:dyDescent="0.25">
      <c r="E76" s="327"/>
      <c r="F76" s="327"/>
      <c r="G76" s="327"/>
      <c r="H76" s="327"/>
      <c r="I76" s="327"/>
      <c r="J76" s="327"/>
    </row>
    <row r="77" spans="5:10" x14ac:dyDescent="0.25">
      <c r="E77" s="327"/>
      <c r="F77" s="327"/>
      <c r="G77" s="327"/>
      <c r="H77" s="327"/>
      <c r="I77" s="327"/>
      <c r="J77" s="327"/>
    </row>
    <row r="78" spans="5:10" x14ac:dyDescent="0.25">
      <c r="E78" s="327"/>
      <c r="F78" s="327"/>
      <c r="G78" s="327"/>
      <c r="H78" s="327"/>
      <c r="I78" s="327"/>
      <c r="J78" s="327"/>
    </row>
    <row r="79" spans="5:10" x14ac:dyDescent="0.25">
      <c r="E79" s="327"/>
      <c r="F79" s="327"/>
      <c r="G79" s="327"/>
      <c r="H79" s="327"/>
      <c r="I79" s="327"/>
      <c r="J79" s="327"/>
    </row>
    <row r="80" spans="5:10" x14ac:dyDescent="0.25">
      <c r="E80" s="327"/>
      <c r="F80" s="327"/>
      <c r="G80" s="327"/>
      <c r="H80" s="327"/>
      <c r="I80" s="327"/>
      <c r="J80" s="327"/>
    </row>
    <row r="81" spans="5:10" x14ac:dyDescent="0.25">
      <c r="E81" s="327"/>
      <c r="F81" s="327"/>
      <c r="G81" s="327"/>
      <c r="H81" s="327"/>
      <c r="I81" s="327"/>
      <c r="J81" s="327"/>
    </row>
    <row r="82" spans="5:10" x14ac:dyDescent="0.25">
      <c r="E82" s="327"/>
      <c r="F82" s="327"/>
      <c r="G82" s="327"/>
      <c r="H82" s="327"/>
      <c r="I82" s="327"/>
      <c r="J82" s="327"/>
    </row>
    <row r="83" spans="5:10" x14ac:dyDescent="0.25">
      <c r="E83" s="327"/>
      <c r="F83" s="327"/>
      <c r="G83" s="327"/>
      <c r="H83" s="327"/>
      <c r="I83" s="327"/>
      <c r="J83" s="327"/>
    </row>
    <row r="84" spans="5:10" x14ac:dyDescent="0.25">
      <c r="E84" s="327"/>
      <c r="F84" s="327"/>
      <c r="G84" s="327"/>
      <c r="H84" s="327"/>
      <c r="I84" s="327"/>
      <c r="J84" s="327"/>
    </row>
    <row r="85" spans="5:10" x14ac:dyDescent="0.25">
      <c r="E85" s="327"/>
      <c r="F85" s="327"/>
      <c r="G85" s="327"/>
      <c r="H85" s="327"/>
      <c r="I85" s="327"/>
      <c r="J85" s="327"/>
    </row>
    <row r="86" spans="5:10" x14ac:dyDescent="0.25">
      <c r="E86" s="327"/>
      <c r="F86" s="327"/>
      <c r="G86" s="327"/>
      <c r="H86" s="327"/>
      <c r="I86" s="327"/>
      <c r="J86" s="327"/>
    </row>
    <row r="87" spans="5:10" x14ac:dyDescent="0.25">
      <c r="E87" s="327"/>
      <c r="F87" s="327"/>
      <c r="G87" s="327"/>
      <c r="H87" s="327"/>
      <c r="I87" s="327"/>
      <c r="J87" s="327"/>
    </row>
    <row r="88" spans="5:10" x14ac:dyDescent="0.25">
      <c r="E88" s="327"/>
      <c r="F88" s="327"/>
      <c r="G88" s="327"/>
      <c r="H88" s="327"/>
      <c r="I88" s="327"/>
      <c r="J88" s="327"/>
    </row>
    <row r="89" spans="5:10" x14ac:dyDescent="0.25">
      <c r="E89" s="327"/>
      <c r="F89" s="327"/>
      <c r="G89" s="327"/>
      <c r="H89" s="327"/>
      <c r="I89" s="327"/>
      <c r="J89" s="327"/>
    </row>
    <row r="90" spans="5:10" x14ac:dyDescent="0.25">
      <c r="E90" s="327"/>
      <c r="F90" s="327"/>
      <c r="G90" s="327"/>
      <c r="H90" s="327"/>
      <c r="I90" s="327"/>
      <c r="J90" s="327"/>
    </row>
    <row r="91" spans="5:10" x14ac:dyDescent="0.25">
      <c r="E91" s="327"/>
      <c r="F91" s="327"/>
      <c r="G91" s="327"/>
      <c r="H91" s="327"/>
      <c r="I91" s="327"/>
      <c r="J91" s="327"/>
    </row>
    <row r="92" spans="5:10" x14ac:dyDescent="0.25">
      <c r="E92" s="327"/>
      <c r="F92" s="327"/>
      <c r="G92" s="327"/>
      <c r="H92" s="327"/>
      <c r="I92" s="327"/>
      <c r="J92" s="327"/>
    </row>
    <row r="93" spans="5:10" x14ac:dyDescent="0.25">
      <c r="E93" s="327"/>
      <c r="F93" s="327"/>
      <c r="G93" s="327"/>
      <c r="H93" s="327"/>
      <c r="I93" s="327"/>
      <c r="J93" s="327"/>
    </row>
    <row r="94" spans="5:10" x14ac:dyDescent="0.25">
      <c r="E94" s="327"/>
      <c r="F94" s="327"/>
      <c r="G94" s="327"/>
      <c r="H94" s="327"/>
      <c r="I94" s="327"/>
      <c r="J94" s="327"/>
    </row>
    <row r="95" spans="5:10" x14ac:dyDescent="0.25">
      <c r="E95" s="327"/>
      <c r="F95" s="327"/>
      <c r="G95" s="327"/>
      <c r="H95" s="327"/>
      <c r="I95" s="327"/>
      <c r="J95" s="327"/>
    </row>
    <row r="96" spans="5:10" x14ac:dyDescent="0.25">
      <c r="E96" s="327"/>
      <c r="F96" s="327"/>
      <c r="G96" s="327"/>
      <c r="H96" s="327"/>
      <c r="I96" s="327"/>
      <c r="J96" s="327"/>
    </row>
    <row r="97" spans="5:10" x14ac:dyDescent="0.25">
      <c r="E97" s="327"/>
      <c r="F97" s="327"/>
      <c r="G97" s="327"/>
      <c r="H97" s="327"/>
      <c r="I97" s="327"/>
      <c r="J97" s="327"/>
    </row>
    <row r="98" spans="5:10" x14ac:dyDescent="0.25">
      <c r="E98" s="327"/>
      <c r="F98" s="327"/>
      <c r="G98" s="327"/>
      <c r="H98" s="327"/>
      <c r="I98" s="327"/>
      <c r="J98" s="327"/>
    </row>
    <row r="99" spans="5:10" x14ac:dyDescent="0.25">
      <c r="E99" s="327"/>
      <c r="F99" s="327"/>
      <c r="G99" s="327"/>
      <c r="H99" s="327"/>
      <c r="I99" s="327"/>
      <c r="J99" s="327"/>
    </row>
    <row r="100" spans="5:10" x14ac:dyDescent="0.25">
      <c r="E100" s="327"/>
      <c r="F100" s="327"/>
      <c r="G100" s="327"/>
      <c r="H100" s="327"/>
      <c r="I100" s="327"/>
      <c r="J100" s="327"/>
    </row>
    <row r="101" spans="5:10" x14ac:dyDescent="0.25">
      <c r="E101" s="327"/>
      <c r="F101" s="327"/>
      <c r="G101" s="327"/>
      <c r="H101" s="327"/>
      <c r="I101" s="327"/>
      <c r="J101" s="327"/>
    </row>
    <row r="102" spans="5:10" x14ac:dyDescent="0.25">
      <c r="E102" s="327"/>
      <c r="F102" s="327"/>
      <c r="G102" s="327"/>
      <c r="H102" s="327"/>
      <c r="I102" s="327"/>
      <c r="J102" s="327"/>
    </row>
    <row r="103" spans="5:10" x14ac:dyDescent="0.25">
      <c r="E103" s="327"/>
      <c r="F103" s="327"/>
      <c r="G103" s="327"/>
      <c r="H103" s="327"/>
      <c r="I103" s="327"/>
      <c r="J103" s="327"/>
    </row>
    <row r="104" spans="5:10" x14ac:dyDescent="0.25">
      <c r="E104" s="327"/>
      <c r="F104" s="327"/>
      <c r="G104" s="327"/>
      <c r="H104" s="327"/>
      <c r="I104" s="327"/>
      <c r="J104" s="327"/>
    </row>
    <row r="105" spans="5:10" x14ac:dyDescent="0.25">
      <c r="E105" s="327"/>
      <c r="F105" s="327"/>
      <c r="G105" s="327"/>
      <c r="H105" s="327"/>
      <c r="I105" s="327"/>
      <c r="J105" s="327"/>
    </row>
    <row r="106" spans="5:10" x14ac:dyDescent="0.25">
      <c r="E106" s="327"/>
      <c r="F106" s="327"/>
      <c r="G106" s="327"/>
      <c r="H106" s="327"/>
      <c r="I106" s="327"/>
      <c r="J106" s="327"/>
    </row>
    <row r="107" spans="5:10" x14ac:dyDescent="0.25">
      <c r="E107" s="327"/>
      <c r="F107" s="327"/>
      <c r="G107" s="327"/>
      <c r="H107" s="327"/>
      <c r="I107" s="327"/>
      <c r="J107" s="327"/>
    </row>
    <row r="108" spans="5:10" x14ac:dyDescent="0.25">
      <c r="E108" s="327"/>
      <c r="F108" s="327"/>
      <c r="G108" s="327"/>
      <c r="H108" s="327"/>
      <c r="I108" s="327"/>
      <c r="J108" s="327"/>
    </row>
    <row r="109" spans="5:10" x14ac:dyDescent="0.25">
      <c r="E109" s="327"/>
      <c r="F109" s="327"/>
      <c r="G109" s="327"/>
      <c r="H109" s="327"/>
      <c r="I109" s="327"/>
      <c r="J109" s="327"/>
    </row>
    <row r="110" spans="5:10" x14ac:dyDescent="0.25">
      <c r="E110" s="327"/>
      <c r="F110" s="327"/>
      <c r="G110" s="327"/>
      <c r="H110" s="327"/>
      <c r="I110" s="327"/>
      <c r="J110" s="327"/>
    </row>
    <row r="111" spans="5:10" x14ac:dyDescent="0.25">
      <c r="E111" s="327"/>
      <c r="F111" s="327"/>
      <c r="G111" s="327"/>
      <c r="H111" s="327"/>
      <c r="I111" s="327"/>
      <c r="J111" s="327"/>
    </row>
    <row r="112" spans="5:10" x14ac:dyDescent="0.25">
      <c r="E112" s="327"/>
      <c r="F112" s="327"/>
      <c r="G112" s="327"/>
      <c r="H112" s="327"/>
      <c r="I112" s="327"/>
      <c r="J112" s="327"/>
    </row>
    <row r="113" spans="5:10" x14ac:dyDescent="0.25">
      <c r="E113" s="327"/>
      <c r="F113" s="327"/>
      <c r="G113" s="327"/>
      <c r="H113" s="327"/>
      <c r="I113" s="327"/>
      <c r="J113" s="327"/>
    </row>
    <row r="114" spans="5:10" x14ac:dyDescent="0.25">
      <c r="E114" s="327"/>
      <c r="F114" s="327"/>
      <c r="G114" s="327"/>
      <c r="H114" s="327"/>
      <c r="I114" s="327"/>
      <c r="J114" s="327"/>
    </row>
    <row r="115" spans="5:10" x14ac:dyDescent="0.25">
      <c r="E115" s="327"/>
      <c r="F115" s="327"/>
      <c r="G115" s="327"/>
      <c r="H115" s="327"/>
      <c r="I115" s="327"/>
      <c r="J115" s="327"/>
    </row>
    <row r="116" spans="5:10" x14ac:dyDescent="0.25">
      <c r="E116" s="327"/>
      <c r="F116" s="327"/>
      <c r="G116" s="327"/>
      <c r="H116" s="327"/>
      <c r="I116" s="327"/>
      <c r="J116" s="327"/>
    </row>
    <row r="117" spans="5:10" x14ac:dyDescent="0.25">
      <c r="E117" s="327"/>
      <c r="F117" s="327"/>
      <c r="G117" s="327"/>
      <c r="H117" s="327"/>
      <c r="I117" s="327"/>
      <c r="J117" s="327"/>
    </row>
    <row r="118" spans="5:10" x14ac:dyDescent="0.25">
      <c r="E118" s="327"/>
      <c r="F118" s="327"/>
      <c r="G118" s="327"/>
      <c r="H118" s="327"/>
      <c r="I118" s="327"/>
      <c r="J118" s="327"/>
    </row>
    <row r="119" spans="5:10" x14ac:dyDescent="0.25">
      <c r="E119" s="327"/>
      <c r="F119" s="327"/>
      <c r="G119" s="327"/>
      <c r="H119" s="327"/>
      <c r="I119" s="327"/>
      <c r="J119" s="327"/>
    </row>
  </sheetData>
  <mergeCells count="258">
    <mergeCell ref="C6:J6"/>
    <mergeCell ref="A6:B6"/>
    <mergeCell ref="G29:J29"/>
    <mergeCell ref="E29:F29"/>
    <mergeCell ref="A22:A41"/>
    <mergeCell ref="E33:F33"/>
    <mergeCell ref="G33:J33"/>
    <mergeCell ref="B33:B41"/>
    <mergeCell ref="C33:D33"/>
    <mergeCell ref="C22:D22"/>
    <mergeCell ref="C40:D40"/>
    <mergeCell ref="C41:D41"/>
    <mergeCell ref="B22:B32"/>
    <mergeCell ref="C23:D23"/>
    <mergeCell ref="C24:D24"/>
    <mergeCell ref="C36:D36"/>
    <mergeCell ref="C37:D37"/>
    <mergeCell ref="C38:D38"/>
    <mergeCell ref="C39:D39"/>
    <mergeCell ref="C29:D29"/>
    <mergeCell ref="C30:D30"/>
    <mergeCell ref="C31:D31"/>
    <mergeCell ref="C32:D32"/>
    <mergeCell ref="C34:D34"/>
    <mergeCell ref="C35:D35"/>
    <mergeCell ref="C25:D25"/>
    <mergeCell ref="C26:D26"/>
    <mergeCell ref="C27:D27"/>
    <mergeCell ref="C28:D28"/>
    <mergeCell ref="E118:F118"/>
    <mergeCell ref="G118:J118"/>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00:F100"/>
    <mergeCell ref="G100:J100"/>
    <mergeCell ref="E101:F101"/>
    <mergeCell ref="G101:J101"/>
    <mergeCell ref="E102:F102"/>
    <mergeCell ref="E119:F119"/>
    <mergeCell ref="G119:J119"/>
    <mergeCell ref="E7:J7"/>
    <mergeCell ref="C1:C4"/>
    <mergeCell ref="D1:G2"/>
    <mergeCell ref="D3:G4"/>
    <mergeCell ref="E115:F115"/>
    <mergeCell ref="G115:J115"/>
    <mergeCell ref="E116:F116"/>
    <mergeCell ref="G116:J116"/>
    <mergeCell ref="E117:F117"/>
    <mergeCell ref="G117:J117"/>
    <mergeCell ref="E112:F112"/>
    <mergeCell ref="G112:J112"/>
    <mergeCell ref="E113:F113"/>
    <mergeCell ref="G113:J113"/>
    <mergeCell ref="E114:F114"/>
    <mergeCell ref="G114:J114"/>
    <mergeCell ref="E109:F109"/>
    <mergeCell ref="G109:J109"/>
    <mergeCell ref="E110:F110"/>
    <mergeCell ref="G110:J110"/>
    <mergeCell ref="E111:F111"/>
    <mergeCell ref="G111:J111"/>
    <mergeCell ref="G102:J102"/>
    <mergeCell ref="E97:F97"/>
    <mergeCell ref="G97:J97"/>
    <mergeCell ref="E98:F98"/>
    <mergeCell ref="G98:J98"/>
    <mergeCell ref="E99:F99"/>
    <mergeCell ref="G99:J99"/>
    <mergeCell ref="E94:F94"/>
    <mergeCell ref="G94:J94"/>
    <mergeCell ref="E95:F95"/>
    <mergeCell ref="G95:J95"/>
    <mergeCell ref="E96:F96"/>
    <mergeCell ref="G96:J96"/>
    <mergeCell ref="E91:F91"/>
    <mergeCell ref="G91:J91"/>
    <mergeCell ref="E92:F92"/>
    <mergeCell ref="G92:J92"/>
    <mergeCell ref="E93:F93"/>
    <mergeCell ref="G93:J93"/>
    <mergeCell ref="E88:F88"/>
    <mergeCell ref="G88:J88"/>
    <mergeCell ref="E89:F89"/>
    <mergeCell ref="G89:J89"/>
    <mergeCell ref="E90:F90"/>
    <mergeCell ref="G90:J90"/>
    <mergeCell ref="E85:F85"/>
    <mergeCell ref="G85:J85"/>
    <mergeCell ref="E86:F86"/>
    <mergeCell ref="G86:J86"/>
    <mergeCell ref="E87:F87"/>
    <mergeCell ref="G87:J87"/>
    <mergeCell ref="E82:F82"/>
    <mergeCell ref="G82:J82"/>
    <mergeCell ref="E83:F83"/>
    <mergeCell ref="G83:J83"/>
    <mergeCell ref="E84:F84"/>
    <mergeCell ref="G84:J84"/>
    <mergeCell ref="E79:F79"/>
    <mergeCell ref="G79:J79"/>
    <mergeCell ref="E80:F80"/>
    <mergeCell ref="G80:J80"/>
    <mergeCell ref="E81:F81"/>
    <mergeCell ref="G81:J81"/>
    <mergeCell ref="E76:F76"/>
    <mergeCell ref="G76:J76"/>
    <mergeCell ref="E77:F77"/>
    <mergeCell ref="G77:J77"/>
    <mergeCell ref="E78:F78"/>
    <mergeCell ref="G78:J78"/>
    <mergeCell ref="E73:F73"/>
    <mergeCell ref="G73:J73"/>
    <mergeCell ref="E74:F74"/>
    <mergeCell ref="G74:J74"/>
    <mergeCell ref="E75:F75"/>
    <mergeCell ref="G75:J75"/>
    <mergeCell ref="E70:F70"/>
    <mergeCell ref="G70:J70"/>
    <mergeCell ref="E71:F71"/>
    <mergeCell ref="G71:J71"/>
    <mergeCell ref="E72:F72"/>
    <mergeCell ref="G72:J72"/>
    <mergeCell ref="E67:F67"/>
    <mergeCell ref="G67:J67"/>
    <mergeCell ref="E68:F68"/>
    <mergeCell ref="G68:J68"/>
    <mergeCell ref="E69:F69"/>
    <mergeCell ref="G69:J69"/>
    <mergeCell ref="E64:F64"/>
    <mergeCell ref="G64:J64"/>
    <mergeCell ref="E65:F65"/>
    <mergeCell ref="G65:J65"/>
    <mergeCell ref="E66:F66"/>
    <mergeCell ref="G66:J66"/>
    <mergeCell ref="E61:F61"/>
    <mergeCell ref="G61:J61"/>
    <mergeCell ref="E62:F62"/>
    <mergeCell ref="G62:J62"/>
    <mergeCell ref="E63:F63"/>
    <mergeCell ref="G63:J63"/>
    <mergeCell ref="E58:F58"/>
    <mergeCell ref="G58:J58"/>
    <mergeCell ref="E59:F59"/>
    <mergeCell ref="G59:J59"/>
    <mergeCell ref="E60:F60"/>
    <mergeCell ref="G60:J60"/>
    <mergeCell ref="E55:F55"/>
    <mergeCell ref="G55:J55"/>
    <mergeCell ref="E56:F56"/>
    <mergeCell ref="G56:J56"/>
    <mergeCell ref="E57:F57"/>
    <mergeCell ref="G57:J57"/>
    <mergeCell ref="E52:F52"/>
    <mergeCell ref="G52:J52"/>
    <mergeCell ref="E53:F53"/>
    <mergeCell ref="G53:J53"/>
    <mergeCell ref="E54:F54"/>
    <mergeCell ref="G54:J54"/>
    <mergeCell ref="E49:F49"/>
    <mergeCell ref="G49:J49"/>
    <mergeCell ref="E50:F50"/>
    <mergeCell ref="G50:J50"/>
    <mergeCell ref="E51:F51"/>
    <mergeCell ref="G51:J51"/>
    <mergeCell ref="E46:F46"/>
    <mergeCell ref="G46:J46"/>
    <mergeCell ref="E47:F47"/>
    <mergeCell ref="G47:J47"/>
    <mergeCell ref="E48:F48"/>
    <mergeCell ref="G48:J48"/>
    <mergeCell ref="E43:F43"/>
    <mergeCell ref="G43:J43"/>
    <mergeCell ref="E44:F44"/>
    <mergeCell ref="G44:J44"/>
    <mergeCell ref="E45:F45"/>
    <mergeCell ref="G45:J45"/>
    <mergeCell ref="E37:F37"/>
    <mergeCell ref="G37:J37"/>
    <mergeCell ref="E34:F34"/>
    <mergeCell ref="G34:J34"/>
    <mergeCell ref="E35:F35"/>
    <mergeCell ref="G35:J35"/>
    <mergeCell ref="E41:F41"/>
    <mergeCell ref="G41:J41"/>
    <mergeCell ref="E42:F42"/>
    <mergeCell ref="G42:J42"/>
    <mergeCell ref="E38:F38"/>
    <mergeCell ref="G38:J38"/>
    <mergeCell ref="E39:F39"/>
    <mergeCell ref="G39:J39"/>
    <mergeCell ref="E40:F40"/>
    <mergeCell ref="G40:J40"/>
    <mergeCell ref="E31:F31"/>
    <mergeCell ref="G31:J31"/>
    <mergeCell ref="E32:F32"/>
    <mergeCell ref="G32:J32"/>
    <mergeCell ref="E27:F27"/>
    <mergeCell ref="G27:J27"/>
    <mergeCell ref="E28:F28"/>
    <mergeCell ref="G28:J28"/>
    <mergeCell ref="E36:F36"/>
    <mergeCell ref="G36:J36"/>
    <mergeCell ref="E26:F26"/>
    <mergeCell ref="G26:J26"/>
    <mergeCell ref="E19:F19"/>
    <mergeCell ref="G19:J19"/>
    <mergeCell ref="E22:F22"/>
    <mergeCell ref="G22:J22"/>
    <mergeCell ref="E23:F23"/>
    <mergeCell ref="G23:J23"/>
    <mergeCell ref="E30:F30"/>
    <mergeCell ref="G30:J30"/>
    <mergeCell ref="G13:J13"/>
    <mergeCell ref="E14:F14"/>
    <mergeCell ref="G14:J14"/>
    <mergeCell ref="E15:F15"/>
    <mergeCell ref="G15:J15"/>
    <mergeCell ref="E24:F24"/>
    <mergeCell ref="G24:J24"/>
    <mergeCell ref="E25:F25"/>
    <mergeCell ref="G25:J25"/>
    <mergeCell ref="E20:F20"/>
    <mergeCell ref="E21:F21"/>
    <mergeCell ref="A7:D19"/>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8:F18"/>
    <mergeCell ref="G18:J18"/>
    <mergeCell ref="E13:F13"/>
  </mergeCells>
  <pageMargins left="0.7" right="0.7" top="0.75" bottom="0.75" header="0.3" footer="0.3"/>
  <pageSetup paperSize="5"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23"/>
  <sheetViews>
    <sheetView topLeftCell="A9" zoomScale="77" zoomScaleNormal="77" workbookViewId="0">
      <pane ySplit="1" topLeftCell="A12" activePane="bottomLeft" state="frozen"/>
      <selection activeCell="A9" sqref="A9"/>
      <selection pane="bottomLeft" activeCell="A16" sqref="A16:A20"/>
    </sheetView>
  </sheetViews>
  <sheetFormatPr baseColWidth="10" defaultColWidth="11.42578125" defaultRowHeight="15" x14ac:dyDescent="0.25"/>
  <cols>
    <col min="1" max="1" width="31" customWidth="1"/>
    <col min="2" max="2" width="39.5703125" customWidth="1"/>
    <col min="3" max="3" width="29" customWidth="1"/>
    <col min="4" max="4" width="38" customWidth="1"/>
    <col min="5" max="5" width="32.85546875" customWidth="1"/>
    <col min="6" max="9" width="10.42578125" customWidth="1"/>
    <col min="10" max="10" width="16.7109375" customWidth="1"/>
  </cols>
  <sheetData>
    <row r="1" spans="1:10" ht="28.5" customHeight="1" x14ac:dyDescent="0.25">
      <c r="A1" s="259"/>
      <c r="B1" s="244" t="s">
        <v>0</v>
      </c>
      <c r="C1" s="244"/>
      <c r="D1" s="244"/>
      <c r="E1" s="244"/>
      <c r="F1" s="358" t="s">
        <v>1</v>
      </c>
      <c r="G1" s="358"/>
      <c r="H1" s="358"/>
      <c r="I1" s="358"/>
      <c r="J1" s="266"/>
    </row>
    <row r="2" spans="1:10" x14ac:dyDescent="0.25">
      <c r="A2" s="260"/>
      <c r="B2" s="245" t="s">
        <v>80</v>
      </c>
      <c r="C2" s="245"/>
      <c r="D2" s="245"/>
      <c r="E2" s="245"/>
      <c r="F2" s="296" t="s">
        <v>34</v>
      </c>
      <c r="G2" s="296"/>
      <c r="H2" s="296"/>
      <c r="I2" s="296"/>
      <c r="J2" s="267"/>
    </row>
    <row r="3" spans="1:10" ht="15" customHeight="1" x14ac:dyDescent="0.25">
      <c r="A3" s="260"/>
      <c r="B3" s="245"/>
      <c r="C3" s="245"/>
      <c r="D3" s="245"/>
      <c r="E3" s="245"/>
      <c r="F3" s="296" t="s">
        <v>4</v>
      </c>
      <c r="G3" s="296"/>
      <c r="H3" s="296"/>
      <c r="I3" s="296"/>
      <c r="J3" s="267"/>
    </row>
    <row r="4" spans="1:10" ht="15.75" thickBot="1" x14ac:dyDescent="0.3">
      <c r="A4" s="261"/>
      <c r="B4" s="245"/>
      <c r="C4" s="245"/>
      <c r="D4" s="245"/>
      <c r="E4" s="245"/>
      <c r="F4" s="296" t="s">
        <v>5</v>
      </c>
      <c r="G4" s="296"/>
      <c r="H4" s="296"/>
      <c r="I4" s="296"/>
      <c r="J4" s="268"/>
    </row>
    <row r="5" spans="1:10" ht="15.75" thickBot="1" x14ac:dyDescent="0.3">
      <c r="A5" s="77"/>
      <c r="J5" s="78"/>
    </row>
    <row r="6" spans="1:10" s="69" customFormat="1" ht="15.75" x14ac:dyDescent="0.25">
      <c r="A6" s="273" t="s">
        <v>36</v>
      </c>
      <c r="B6" s="274"/>
      <c r="C6" s="274"/>
      <c r="D6" s="274"/>
      <c r="E6" s="357"/>
      <c r="F6" s="357"/>
      <c r="G6" s="357"/>
      <c r="H6" s="357"/>
      <c r="I6" s="357"/>
      <c r="J6" s="275"/>
    </row>
    <row r="7" spans="1:10" s="69" customFormat="1" ht="25.5" customHeight="1" x14ac:dyDescent="0.25">
      <c r="A7" s="21" t="s">
        <v>7</v>
      </c>
      <c r="B7" s="370" t="s">
        <v>8</v>
      </c>
      <c r="C7" s="371"/>
      <c r="D7" s="371"/>
      <c r="E7" s="371"/>
      <c r="F7" s="371"/>
      <c r="G7" s="371"/>
      <c r="H7" s="371"/>
      <c r="I7" s="371"/>
      <c r="J7" s="372"/>
    </row>
    <row r="8" spans="1:10" s="69" customFormat="1" ht="69" customHeight="1" x14ac:dyDescent="0.25">
      <c r="A8" s="20" t="s">
        <v>9</v>
      </c>
      <c r="B8" s="373" t="s">
        <v>10</v>
      </c>
      <c r="C8" s="374"/>
      <c r="D8" s="374"/>
      <c r="E8" s="374"/>
      <c r="F8" s="374"/>
      <c r="G8" s="374"/>
      <c r="H8" s="374"/>
      <c r="I8" s="374"/>
      <c r="J8" s="375"/>
    </row>
    <row r="9" spans="1:10" ht="39.75" customHeight="1" x14ac:dyDescent="0.25">
      <c r="A9" s="64" t="s">
        <v>39</v>
      </c>
      <c r="B9" s="51" t="s">
        <v>40</v>
      </c>
      <c r="C9" s="28" t="s">
        <v>41</v>
      </c>
      <c r="D9" s="29" t="s">
        <v>42</v>
      </c>
      <c r="E9" s="70" t="s">
        <v>81</v>
      </c>
      <c r="F9" s="74" t="s">
        <v>82</v>
      </c>
      <c r="G9" s="74" t="s">
        <v>83</v>
      </c>
      <c r="H9" s="74" t="s">
        <v>84</v>
      </c>
      <c r="I9" s="74" t="s">
        <v>85</v>
      </c>
      <c r="J9" s="79" t="s">
        <v>86</v>
      </c>
    </row>
    <row r="10" spans="1:10" ht="78" customHeight="1" x14ac:dyDescent="0.25">
      <c r="A10" s="359" t="s">
        <v>355</v>
      </c>
      <c r="B10" s="207" t="s">
        <v>359</v>
      </c>
      <c r="C10" s="360" t="s">
        <v>367</v>
      </c>
      <c r="D10" s="167" t="s">
        <v>356</v>
      </c>
      <c r="E10" s="360" t="s">
        <v>354</v>
      </c>
      <c r="F10" s="363" t="s">
        <v>155</v>
      </c>
      <c r="G10" s="366" t="s">
        <v>155</v>
      </c>
      <c r="H10" s="366" t="s">
        <v>155</v>
      </c>
      <c r="I10" s="366" t="s">
        <v>155</v>
      </c>
      <c r="J10" s="369" t="str">
        <f>IF(F10="NA","GESTION",IF(G10="NA","GESTION",IF(H10="NA","GESTION",IF(I10="NA","GESTION",IF(F10&lt;&gt;"X"," ",IF(G10&lt;&gt;"X"," ",IF(H10&lt;&gt;"X"," ",IF(I10&lt;&gt;"X"," ","CORRUPCION"))))))))</f>
        <v>CORRUPCION</v>
      </c>
    </row>
    <row r="11" spans="1:10" ht="75" customHeight="1" x14ac:dyDescent="0.25">
      <c r="A11" s="359"/>
      <c r="B11" s="207" t="s">
        <v>307</v>
      </c>
      <c r="C11" s="361"/>
      <c r="D11" s="167" t="s">
        <v>357</v>
      </c>
      <c r="E11" s="361"/>
      <c r="F11" s="364"/>
      <c r="G11" s="366"/>
      <c r="H11" s="366"/>
      <c r="I11" s="366"/>
      <c r="J11" s="369"/>
    </row>
    <row r="12" spans="1:10" ht="63" customHeight="1" x14ac:dyDescent="0.25">
      <c r="A12" s="359"/>
      <c r="B12" s="207" t="s">
        <v>388</v>
      </c>
      <c r="C12" s="362"/>
      <c r="D12" s="205" t="s">
        <v>358</v>
      </c>
      <c r="E12" s="362"/>
      <c r="F12" s="365"/>
      <c r="G12" s="366"/>
      <c r="H12" s="366"/>
      <c r="I12" s="366"/>
      <c r="J12" s="369"/>
    </row>
    <row r="13" spans="1:10" ht="50.25" customHeight="1" thickBot="1" x14ac:dyDescent="0.3">
      <c r="A13" s="367" t="s">
        <v>412</v>
      </c>
      <c r="B13" s="197" t="s">
        <v>362</v>
      </c>
      <c r="C13" s="368" t="s">
        <v>368</v>
      </c>
      <c r="D13" s="206" t="s">
        <v>364</v>
      </c>
      <c r="E13" s="360" t="s">
        <v>361</v>
      </c>
      <c r="F13" s="363" t="s">
        <v>155</v>
      </c>
      <c r="G13" s="366" t="s">
        <v>155</v>
      </c>
      <c r="H13" s="366" t="s">
        <v>155</v>
      </c>
      <c r="I13" s="366" t="s">
        <v>155</v>
      </c>
      <c r="J13" s="369" t="str">
        <f>IF(F13="NA","GESTION",IF(G13="NA","GESTION",IF(H13="NA","GESTION",IF(I13="NA","GESTION",IF(F13&lt;&gt;"X"," ",IF(G13&lt;&gt;"X"," ",IF(H13&lt;&gt;"X"," ",IF(I13&lt;&gt;"X"," ","CORRUPCION"))))))))</f>
        <v>CORRUPCION</v>
      </c>
    </row>
    <row r="14" spans="1:10" ht="69.75" customHeight="1" thickBot="1" x14ac:dyDescent="0.3">
      <c r="A14" s="367"/>
      <c r="B14" s="197" t="s">
        <v>363</v>
      </c>
      <c r="C14" s="368"/>
      <c r="D14" s="206" t="s">
        <v>365</v>
      </c>
      <c r="E14" s="361"/>
      <c r="F14" s="364"/>
      <c r="G14" s="366"/>
      <c r="H14" s="366"/>
      <c r="I14" s="366"/>
      <c r="J14" s="369"/>
    </row>
    <row r="15" spans="1:10" ht="51" customHeight="1" x14ac:dyDescent="0.25">
      <c r="A15" s="367"/>
      <c r="B15" s="213" t="s">
        <v>393</v>
      </c>
      <c r="C15" s="368"/>
      <c r="D15" s="208" t="s">
        <v>366</v>
      </c>
      <c r="E15" s="362"/>
      <c r="F15" s="365"/>
      <c r="G15" s="366"/>
      <c r="H15" s="366"/>
      <c r="I15" s="366"/>
      <c r="J15" s="369"/>
    </row>
    <row r="16" spans="1:10" ht="50.25" customHeight="1" thickBot="1" x14ac:dyDescent="0.3">
      <c r="A16" s="367" t="s">
        <v>379</v>
      </c>
      <c r="B16" s="197" t="s">
        <v>380</v>
      </c>
      <c r="C16" s="368" t="s">
        <v>368</v>
      </c>
      <c r="D16" s="209" t="s">
        <v>375</v>
      </c>
      <c r="E16" s="360" t="s">
        <v>369</v>
      </c>
      <c r="F16" s="363" t="s">
        <v>156</v>
      </c>
      <c r="G16" s="366" t="s">
        <v>156</v>
      </c>
      <c r="H16" s="366" t="s">
        <v>156</v>
      </c>
      <c r="I16" s="366" t="s">
        <v>156</v>
      </c>
      <c r="J16" s="369" t="str">
        <f>IF(F16="NA","GESTION",IF(G16="NA","GESTION",IF(H16="NA","GESTION",IF(I16="NA","GESTION",IF(F16&lt;&gt;"X"," ",IF(G16&lt;&gt;"X"," ",IF(H16&lt;&gt;"X"," ",IF(I16&lt;&gt;"X"," ","CORRUPCION"))))))))</f>
        <v>GESTION</v>
      </c>
    </row>
    <row r="17" spans="1:10" ht="58.5" customHeight="1" thickBot="1" x14ac:dyDescent="0.3">
      <c r="A17" s="367"/>
      <c r="B17" s="197" t="s">
        <v>371</v>
      </c>
      <c r="C17" s="368"/>
      <c r="D17" s="206" t="s">
        <v>397</v>
      </c>
      <c r="E17" s="361"/>
      <c r="F17" s="364"/>
      <c r="G17" s="366"/>
      <c r="H17" s="366"/>
      <c r="I17" s="366"/>
      <c r="J17" s="369"/>
    </row>
    <row r="18" spans="1:10" ht="58.5" customHeight="1" thickBot="1" x14ac:dyDescent="0.3">
      <c r="A18" s="367"/>
      <c r="B18" s="197" t="s">
        <v>374</v>
      </c>
      <c r="C18" s="368"/>
      <c r="D18" s="206" t="s">
        <v>376</v>
      </c>
      <c r="E18" s="361"/>
      <c r="F18" s="364"/>
      <c r="G18" s="366"/>
      <c r="H18" s="366"/>
      <c r="I18" s="366"/>
      <c r="J18" s="369"/>
    </row>
    <row r="19" spans="1:10" ht="58.5" customHeight="1" thickBot="1" x14ac:dyDescent="0.3">
      <c r="A19" s="367"/>
      <c r="B19" s="197" t="s">
        <v>372</v>
      </c>
      <c r="C19" s="368"/>
      <c r="D19" s="206" t="s">
        <v>377</v>
      </c>
      <c r="E19" s="361"/>
      <c r="F19" s="364"/>
      <c r="G19" s="366"/>
      <c r="H19" s="366"/>
      <c r="I19" s="366"/>
      <c r="J19" s="369"/>
    </row>
    <row r="20" spans="1:10" ht="67.5" customHeight="1" thickBot="1" x14ac:dyDescent="0.3">
      <c r="A20" s="367"/>
      <c r="B20" s="197" t="s">
        <v>373</v>
      </c>
      <c r="C20" s="368"/>
      <c r="D20" s="218" t="s">
        <v>378</v>
      </c>
      <c r="E20" s="362"/>
      <c r="F20" s="365"/>
      <c r="G20" s="366"/>
      <c r="H20" s="366"/>
      <c r="I20" s="366"/>
      <c r="J20" s="369"/>
    </row>
    <row r="21" spans="1:10" ht="59.25" customHeight="1" thickBot="1" x14ac:dyDescent="0.3">
      <c r="A21" s="367" t="s">
        <v>386</v>
      </c>
      <c r="B21" s="217" t="s">
        <v>398</v>
      </c>
      <c r="C21" s="368" t="s">
        <v>368</v>
      </c>
      <c r="D21" s="166" t="s">
        <v>383</v>
      </c>
      <c r="E21" s="360" t="s">
        <v>370</v>
      </c>
      <c r="F21" s="363" t="s">
        <v>156</v>
      </c>
      <c r="G21" s="366" t="s">
        <v>156</v>
      </c>
      <c r="H21" s="366" t="s">
        <v>156</v>
      </c>
      <c r="I21" s="366" t="s">
        <v>156</v>
      </c>
      <c r="J21" s="369" t="str">
        <f>IF(F21="NA","GESTION",IF(G21="NA","GESTION",IF(H21="NA","GESTION",IF(I21="NA","GESTION",IF(F21&lt;&gt;"X"," ",IF(G21&lt;&gt;"X"," ",IF(H21&lt;&gt;"X"," ",IF(I21&lt;&gt;"X"," ","CORRUPCION"))))))))</f>
        <v>GESTION</v>
      </c>
    </row>
    <row r="22" spans="1:10" ht="59.25" customHeight="1" thickBot="1" x14ac:dyDescent="0.3">
      <c r="A22" s="367"/>
      <c r="B22" s="198" t="s">
        <v>381</v>
      </c>
      <c r="C22" s="368"/>
      <c r="D22" s="214" t="s">
        <v>385</v>
      </c>
      <c r="E22" s="361"/>
      <c r="F22" s="364"/>
      <c r="G22" s="366"/>
      <c r="H22" s="366"/>
      <c r="I22" s="366"/>
      <c r="J22" s="369"/>
    </row>
    <row r="23" spans="1:10" ht="87.75" customHeight="1" thickBot="1" x14ac:dyDescent="0.3">
      <c r="A23" s="367"/>
      <c r="B23" s="198" t="s">
        <v>382</v>
      </c>
      <c r="C23" s="368"/>
      <c r="D23" s="167" t="s">
        <v>384</v>
      </c>
      <c r="E23" s="362"/>
      <c r="F23" s="365"/>
      <c r="G23" s="366"/>
      <c r="H23" s="366"/>
      <c r="I23" s="366"/>
      <c r="J23" s="369"/>
    </row>
  </sheetData>
  <mergeCells count="43">
    <mergeCell ref="B7:J7"/>
    <mergeCell ref="B8:J8"/>
    <mergeCell ref="G16:G20"/>
    <mergeCell ref="H16:H20"/>
    <mergeCell ref="I16:I20"/>
    <mergeCell ref="J16:J20"/>
    <mergeCell ref="H10:H12"/>
    <mergeCell ref="I10:I12"/>
    <mergeCell ref="J10:J12"/>
    <mergeCell ref="C10:C12"/>
    <mergeCell ref="E13:E15"/>
    <mergeCell ref="F13:F15"/>
    <mergeCell ref="A21:A23"/>
    <mergeCell ref="C21:C23"/>
    <mergeCell ref="E21:E23"/>
    <mergeCell ref="F21:F23"/>
    <mergeCell ref="A16:A20"/>
    <mergeCell ref="C16:C20"/>
    <mergeCell ref="E16:E20"/>
    <mergeCell ref="F16:F20"/>
    <mergeCell ref="G21:G23"/>
    <mergeCell ref="H21:H23"/>
    <mergeCell ref="I21:I23"/>
    <mergeCell ref="J21:J23"/>
    <mergeCell ref="J13:J15"/>
    <mergeCell ref="G13:G15"/>
    <mergeCell ref="H13:H15"/>
    <mergeCell ref="I13:I15"/>
    <mergeCell ref="A10:A12"/>
    <mergeCell ref="E10:E12"/>
    <mergeCell ref="F10:F12"/>
    <mergeCell ref="G10:G12"/>
    <mergeCell ref="A13:A15"/>
    <mergeCell ref="C13:C15"/>
    <mergeCell ref="A1:A4"/>
    <mergeCell ref="J1:J4"/>
    <mergeCell ref="A6:J6"/>
    <mergeCell ref="F1:I1"/>
    <mergeCell ref="F2:I2"/>
    <mergeCell ref="F3:I3"/>
    <mergeCell ref="F4:I4"/>
    <mergeCell ref="B1:E1"/>
    <mergeCell ref="B2:E4"/>
  </mergeCells>
  <pageMargins left="0.70866141732283472" right="0.70866141732283472" top="0.74803149606299213" bottom="0.74803149606299213" header="0.31496062992125984" footer="0.31496062992125984"/>
  <pageSetup paperSize="5" scale="60" orientation="landscape" verticalDpi="300" r:id="rId1"/>
  <rowBreaks count="1" manualBreakCount="1">
    <brk id="2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21"/>
  <sheetViews>
    <sheetView topLeftCell="A9" zoomScale="82" zoomScaleNormal="82" workbookViewId="0">
      <pane ySplit="1" topLeftCell="A17" activePane="bottomLeft" state="frozen"/>
      <selection activeCell="A9" sqref="A9"/>
      <selection pane="bottomLeft" activeCell="B31" sqref="B31"/>
    </sheetView>
  </sheetViews>
  <sheetFormatPr baseColWidth="10" defaultColWidth="11.42578125" defaultRowHeight="15" x14ac:dyDescent="0.25"/>
  <cols>
    <col min="1" max="1" width="31" customWidth="1"/>
    <col min="2" max="2" width="47.42578125" customWidth="1"/>
    <col min="3" max="3" width="27.28515625" customWidth="1"/>
    <col min="4" max="4" width="31.85546875" customWidth="1"/>
    <col min="5" max="5" width="15" style="104" customWidth="1"/>
    <col min="6" max="6" width="14.5703125" style="104" customWidth="1"/>
  </cols>
  <sheetData>
    <row r="1" spans="1:6" ht="28.5" customHeight="1" x14ac:dyDescent="0.25">
      <c r="A1" s="259"/>
      <c r="B1" s="245" t="s">
        <v>0</v>
      </c>
      <c r="C1" s="245"/>
      <c r="D1" s="296" t="s">
        <v>1</v>
      </c>
      <c r="E1" s="296"/>
      <c r="F1" s="376"/>
    </row>
    <row r="2" spans="1:6" x14ac:dyDescent="0.25">
      <c r="A2" s="260"/>
      <c r="B2" s="245" t="s">
        <v>87</v>
      </c>
      <c r="C2" s="245"/>
      <c r="D2" s="296" t="s">
        <v>34</v>
      </c>
      <c r="E2" s="296"/>
      <c r="F2" s="377"/>
    </row>
    <row r="3" spans="1:6" ht="15" customHeight="1" x14ac:dyDescent="0.25">
      <c r="A3" s="260"/>
      <c r="B3" s="245"/>
      <c r="C3" s="245"/>
      <c r="D3" s="296" t="s">
        <v>4</v>
      </c>
      <c r="E3" s="296"/>
      <c r="F3" s="377"/>
    </row>
    <row r="4" spans="1:6" ht="15.75" thickBot="1" x14ac:dyDescent="0.3">
      <c r="A4" s="261"/>
      <c r="B4" s="245"/>
      <c r="C4" s="245"/>
      <c r="D4" s="296" t="s">
        <v>5</v>
      </c>
      <c r="E4" s="296"/>
      <c r="F4" s="378"/>
    </row>
    <row r="5" spans="1:6" ht="15.75" thickBot="1" x14ac:dyDescent="0.3"/>
    <row r="6" spans="1:6" s="69" customFormat="1" ht="15.75" x14ac:dyDescent="0.25">
      <c r="A6" s="273" t="s">
        <v>88</v>
      </c>
      <c r="B6" s="274"/>
      <c r="C6" s="274"/>
      <c r="D6" s="357"/>
      <c r="E6" s="357"/>
      <c r="F6" s="275"/>
    </row>
    <row r="7" spans="1:6" s="69" customFormat="1" ht="25.5" customHeight="1" x14ac:dyDescent="0.25">
      <c r="A7" s="21" t="s">
        <v>7</v>
      </c>
      <c r="B7" s="380"/>
      <c r="C7" s="380"/>
      <c r="D7" s="380"/>
      <c r="E7" s="380"/>
      <c r="F7" s="380"/>
    </row>
    <row r="8" spans="1:6" s="69" customFormat="1" ht="40.5" customHeight="1" x14ac:dyDescent="0.25">
      <c r="A8" s="20" t="s">
        <v>9</v>
      </c>
      <c r="B8" s="380"/>
      <c r="C8" s="380"/>
      <c r="D8" s="380"/>
      <c r="E8" s="380"/>
      <c r="F8" s="380"/>
    </row>
    <row r="9" spans="1:6" ht="39.75" customHeight="1" x14ac:dyDescent="0.25">
      <c r="A9" s="70" t="s">
        <v>81</v>
      </c>
      <c r="B9" s="70" t="s">
        <v>89</v>
      </c>
      <c r="C9" s="70" t="s">
        <v>90</v>
      </c>
      <c r="D9" s="71" t="s">
        <v>91</v>
      </c>
      <c r="E9" s="379" t="s">
        <v>92</v>
      </c>
      <c r="F9" s="379"/>
    </row>
    <row r="10" spans="1:6" ht="76.5" customHeight="1" x14ac:dyDescent="0.25">
      <c r="A10" s="360" t="s">
        <v>354</v>
      </c>
      <c r="B10" s="247" t="s">
        <v>387</v>
      </c>
      <c r="C10" s="307" t="s">
        <v>270</v>
      </c>
      <c r="D10" s="207" t="s">
        <v>307</v>
      </c>
      <c r="E10" s="368" t="s">
        <v>385</v>
      </c>
      <c r="F10" s="368"/>
    </row>
    <row r="11" spans="1:6" ht="76.5" customHeight="1" x14ac:dyDescent="0.25">
      <c r="A11" s="361"/>
      <c r="B11" s="247"/>
      <c r="C11" s="307"/>
      <c r="D11" s="207" t="s">
        <v>360</v>
      </c>
      <c r="E11" s="368" t="s">
        <v>390</v>
      </c>
      <c r="F11" s="368"/>
    </row>
    <row r="12" spans="1:6" ht="56.25" customHeight="1" x14ac:dyDescent="0.25">
      <c r="A12" s="362"/>
      <c r="B12" s="247"/>
      <c r="C12" s="307"/>
      <c r="D12" s="213" t="s">
        <v>389</v>
      </c>
      <c r="E12" s="368" t="s">
        <v>403</v>
      </c>
      <c r="F12" s="368"/>
    </row>
    <row r="13" spans="1:6" ht="42.75" customHeight="1" x14ac:dyDescent="0.25">
      <c r="A13" s="247" t="s">
        <v>411</v>
      </c>
      <c r="B13" s="247" t="s">
        <v>395</v>
      </c>
      <c r="C13" s="307" t="s">
        <v>270</v>
      </c>
      <c r="D13" s="210" t="s">
        <v>391</v>
      </c>
      <c r="E13" s="247" t="s">
        <v>394</v>
      </c>
      <c r="F13" s="247"/>
    </row>
    <row r="14" spans="1:6" ht="69.75" customHeight="1" x14ac:dyDescent="0.25">
      <c r="A14" s="247"/>
      <c r="B14" s="247"/>
      <c r="C14" s="307"/>
      <c r="D14" s="210" t="s">
        <v>307</v>
      </c>
      <c r="E14" s="247" t="s">
        <v>390</v>
      </c>
      <c r="F14" s="247"/>
    </row>
    <row r="15" spans="1:6" ht="53.25" customHeight="1" x14ac:dyDescent="0.25">
      <c r="A15" s="247"/>
      <c r="B15" s="247"/>
      <c r="C15" s="307"/>
      <c r="D15" s="210" t="s">
        <v>392</v>
      </c>
      <c r="E15" s="247" t="s">
        <v>358</v>
      </c>
      <c r="F15" s="247"/>
    </row>
    <row r="16" spans="1:6" ht="82.5" customHeight="1" x14ac:dyDescent="0.25">
      <c r="A16" s="247"/>
      <c r="B16" s="247"/>
      <c r="C16" s="307"/>
      <c r="D16" s="210" t="s">
        <v>393</v>
      </c>
      <c r="E16" s="247" t="s">
        <v>404</v>
      </c>
      <c r="F16" s="247"/>
    </row>
    <row r="17" spans="1:6" ht="53.25" customHeight="1" x14ac:dyDescent="0.25">
      <c r="A17" s="360" t="s">
        <v>369</v>
      </c>
      <c r="B17" s="247" t="s">
        <v>396</v>
      </c>
      <c r="C17" s="307" t="s">
        <v>269</v>
      </c>
      <c r="D17" s="213" t="s">
        <v>380</v>
      </c>
      <c r="E17" s="247" t="s">
        <v>397</v>
      </c>
      <c r="F17" s="247"/>
    </row>
    <row r="18" spans="1:6" ht="68.25" customHeight="1" x14ac:dyDescent="0.25">
      <c r="A18" s="361"/>
      <c r="B18" s="247"/>
      <c r="C18" s="307"/>
      <c r="D18" s="213" t="s">
        <v>371</v>
      </c>
      <c r="E18" s="247" t="s">
        <v>378</v>
      </c>
      <c r="F18" s="247"/>
    </row>
    <row r="19" spans="1:6" ht="81.75" customHeight="1" x14ac:dyDescent="0.25">
      <c r="A19" s="361"/>
      <c r="B19" s="247"/>
      <c r="C19" s="307"/>
      <c r="D19" s="213" t="s">
        <v>374</v>
      </c>
      <c r="E19" s="247" t="s">
        <v>376</v>
      </c>
      <c r="F19" s="247"/>
    </row>
    <row r="20" spans="1:6" ht="67.5" customHeight="1" x14ac:dyDescent="0.25">
      <c r="A20" s="361" t="s">
        <v>370</v>
      </c>
      <c r="B20" s="247" t="s">
        <v>399</v>
      </c>
      <c r="C20" s="307" t="s">
        <v>269</v>
      </c>
      <c r="D20" s="213" t="s">
        <v>400</v>
      </c>
      <c r="E20" s="247" t="s">
        <v>402</v>
      </c>
      <c r="F20" s="247"/>
    </row>
    <row r="21" spans="1:6" ht="79.5" customHeight="1" x14ac:dyDescent="0.25">
      <c r="A21" s="362"/>
      <c r="B21" s="247"/>
      <c r="C21" s="307"/>
      <c r="D21" s="213" t="s">
        <v>401</v>
      </c>
      <c r="E21" s="247" t="s">
        <v>384</v>
      </c>
      <c r="F21" s="247"/>
    </row>
  </sheetData>
  <mergeCells count="36">
    <mergeCell ref="E20:F20"/>
    <mergeCell ref="E21:F21"/>
    <mergeCell ref="E18:F18"/>
    <mergeCell ref="E19:F19"/>
    <mergeCell ref="A20:A21"/>
    <mergeCell ref="B20:B21"/>
    <mergeCell ref="C20:C21"/>
    <mergeCell ref="E14:F14"/>
    <mergeCell ref="E15:F15"/>
    <mergeCell ref="E16:F16"/>
    <mergeCell ref="A17:A19"/>
    <mergeCell ref="B17:B19"/>
    <mergeCell ref="C17:C19"/>
    <mergeCell ref="A13:A16"/>
    <mergeCell ref="B13:B16"/>
    <mergeCell ref="C13:C16"/>
    <mergeCell ref="E17:F17"/>
    <mergeCell ref="E13:F13"/>
    <mergeCell ref="A6:F6"/>
    <mergeCell ref="A10:A12"/>
    <mergeCell ref="B10:B12"/>
    <mergeCell ref="E9:F9"/>
    <mergeCell ref="E10:F10"/>
    <mergeCell ref="E11:F11"/>
    <mergeCell ref="C10:C12"/>
    <mergeCell ref="B7:F7"/>
    <mergeCell ref="B8:F8"/>
    <mergeCell ref="E12:F12"/>
    <mergeCell ref="A1:A4"/>
    <mergeCell ref="B1:C1"/>
    <mergeCell ref="D1:E1"/>
    <mergeCell ref="F1:F4"/>
    <mergeCell ref="B2:C4"/>
    <mergeCell ref="D2:E2"/>
    <mergeCell ref="D3:E3"/>
    <mergeCell ref="D4:E4"/>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topLeftCell="A9" zoomScale="110" zoomScaleNormal="110" workbookViewId="0">
      <pane ySplit="1" topLeftCell="A10" activePane="bottomLeft" state="frozen"/>
      <selection activeCell="A9" sqref="A9"/>
      <selection pane="bottomLeft" activeCell="A16" sqref="A16:B16"/>
    </sheetView>
  </sheetViews>
  <sheetFormatPr baseColWidth="10" defaultColWidth="11.42578125" defaultRowHeight="15" x14ac:dyDescent="0.25"/>
  <cols>
    <col min="1" max="1" width="31.7109375" customWidth="1"/>
    <col min="2" max="2" width="21.7109375" customWidth="1"/>
    <col min="3" max="17" width="4" customWidth="1"/>
    <col min="18" max="18" width="7" customWidth="1"/>
    <col min="19" max="19" width="15.28515625" customWidth="1"/>
    <col min="20" max="20" width="18.85546875" customWidth="1"/>
  </cols>
  <sheetData>
    <row r="1" spans="1:20" ht="27.75" customHeight="1" x14ac:dyDescent="0.25">
      <c r="A1" s="259"/>
      <c r="B1" s="262" t="s">
        <v>0</v>
      </c>
      <c r="C1" s="263"/>
      <c r="D1" s="263"/>
      <c r="E1" s="263"/>
      <c r="F1" s="263"/>
      <c r="G1" s="263"/>
      <c r="H1" s="263"/>
      <c r="I1" s="263"/>
      <c r="J1" s="263"/>
      <c r="K1" s="263"/>
      <c r="L1" s="263"/>
      <c r="M1" s="263"/>
      <c r="N1" s="263"/>
      <c r="O1" s="263"/>
      <c r="P1" s="392"/>
      <c r="Q1" s="296" t="s">
        <v>94</v>
      </c>
      <c r="R1" s="296"/>
      <c r="S1" s="296"/>
      <c r="T1" s="266"/>
    </row>
    <row r="2" spans="1:20" ht="20.25" customHeight="1" x14ac:dyDescent="0.25">
      <c r="A2" s="260"/>
      <c r="B2" s="264"/>
      <c r="C2" s="265"/>
      <c r="D2" s="265"/>
      <c r="E2" s="265"/>
      <c r="F2" s="265"/>
      <c r="G2" s="265"/>
      <c r="H2" s="265"/>
      <c r="I2" s="265"/>
      <c r="J2" s="265"/>
      <c r="K2" s="265"/>
      <c r="L2" s="265"/>
      <c r="M2" s="265"/>
      <c r="N2" s="265"/>
      <c r="O2" s="265"/>
      <c r="P2" s="335"/>
      <c r="Q2" s="296" t="s">
        <v>34</v>
      </c>
      <c r="R2" s="296"/>
      <c r="S2" s="296"/>
      <c r="T2" s="267"/>
    </row>
    <row r="3" spans="1:20" ht="18.75" customHeight="1" x14ac:dyDescent="0.25">
      <c r="A3" s="260"/>
      <c r="B3" s="269" t="s">
        <v>95</v>
      </c>
      <c r="C3" s="270"/>
      <c r="D3" s="270"/>
      <c r="E3" s="270"/>
      <c r="F3" s="270"/>
      <c r="G3" s="270"/>
      <c r="H3" s="270"/>
      <c r="I3" s="270"/>
      <c r="J3" s="270"/>
      <c r="K3" s="270"/>
      <c r="L3" s="270"/>
      <c r="M3" s="270"/>
      <c r="N3" s="270"/>
      <c r="O3" s="270"/>
      <c r="P3" s="334"/>
      <c r="Q3" s="296" t="s">
        <v>4</v>
      </c>
      <c r="R3" s="296"/>
      <c r="S3" s="296"/>
      <c r="T3" s="267"/>
    </row>
    <row r="4" spans="1:20" ht="19.5" customHeight="1" thickBot="1" x14ac:dyDescent="0.3">
      <c r="A4" s="261"/>
      <c r="B4" s="271"/>
      <c r="C4" s="272"/>
      <c r="D4" s="272"/>
      <c r="E4" s="272"/>
      <c r="F4" s="272"/>
      <c r="G4" s="272"/>
      <c r="H4" s="272"/>
      <c r="I4" s="272"/>
      <c r="J4" s="272"/>
      <c r="K4" s="272"/>
      <c r="L4" s="272"/>
      <c r="M4" s="272"/>
      <c r="N4" s="272"/>
      <c r="O4" s="272"/>
      <c r="P4" s="393"/>
      <c r="Q4" s="296" t="s">
        <v>5</v>
      </c>
      <c r="R4" s="296"/>
      <c r="S4" s="296"/>
      <c r="T4" s="268"/>
    </row>
    <row r="5" spans="1:20" ht="15.75" thickBot="1" x14ac:dyDescent="0.3"/>
    <row r="6" spans="1:20" ht="15.75" x14ac:dyDescent="0.25">
      <c r="A6" s="381" t="s">
        <v>96</v>
      </c>
      <c r="B6" s="382"/>
      <c r="C6" s="382"/>
      <c r="D6" s="382"/>
      <c r="E6" s="382"/>
      <c r="F6" s="382"/>
      <c r="G6" s="382"/>
      <c r="H6" s="382"/>
      <c r="I6" s="382"/>
      <c r="J6" s="382"/>
      <c r="K6" s="382"/>
      <c r="L6" s="382"/>
      <c r="M6" s="382"/>
      <c r="N6" s="382"/>
      <c r="O6" s="383"/>
      <c r="P6" s="383"/>
      <c r="Q6" s="383"/>
      <c r="R6" s="383"/>
      <c r="S6" s="383"/>
      <c r="T6" s="384"/>
    </row>
    <row r="7" spans="1:20" ht="33" customHeight="1" x14ac:dyDescent="0.25">
      <c r="A7" s="97" t="s">
        <v>7</v>
      </c>
      <c r="B7" s="389"/>
      <c r="C7" s="390"/>
      <c r="D7" s="390"/>
      <c r="E7" s="390"/>
      <c r="F7" s="390"/>
      <c r="G7" s="390"/>
      <c r="H7" s="390"/>
      <c r="I7" s="390"/>
      <c r="J7" s="390"/>
      <c r="K7" s="390"/>
      <c r="L7" s="390"/>
      <c r="M7" s="390"/>
      <c r="N7" s="390"/>
      <c r="O7" s="390"/>
      <c r="P7" s="390"/>
      <c r="Q7" s="390"/>
      <c r="R7" s="390"/>
      <c r="S7" s="390"/>
      <c r="T7" s="391"/>
    </row>
    <row r="8" spans="1:20" ht="33" customHeight="1" x14ac:dyDescent="0.25">
      <c r="A8" s="98" t="s">
        <v>9</v>
      </c>
      <c r="B8" s="389"/>
      <c r="C8" s="390"/>
      <c r="D8" s="390"/>
      <c r="E8" s="390"/>
      <c r="F8" s="390"/>
      <c r="G8" s="390"/>
      <c r="H8" s="390"/>
      <c r="I8" s="390"/>
      <c r="J8" s="390"/>
      <c r="K8" s="390"/>
      <c r="L8" s="390"/>
      <c r="M8" s="390"/>
      <c r="N8" s="390"/>
      <c r="O8" s="390"/>
      <c r="P8" s="390"/>
      <c r="Q8" s="390"/>
      <c r="R8" s="390"/>
      <c r="S8" s="390"/>
      <c r="T8" s="391"/>
    </row>
    <row r="9" spans="1:20" ht="37.5" customHeight="1" x14ac:dyDescent="0.25">
      <c r="A9" s="394" t="s">
        <v>81</v>
      </c>
      <c r="B9" s="394"/>
      <c r="C9" s="396" t="s">
        <v>97</v>
      </c>
      <c r="D9" s="397"/>
      <c r="E9" s="397"/>
      <c r="F9" s="397"/>
      <c r="G9" s="397"/>
      <c r="H9" s="397"/>
      <c r="I9" s="397"/>
      <c r="J9" s="397"/>
      <c r="K9" s="397"/>
      <c r="L9" s="397"/>
      <c r="M9" s="397"/>
      <c r="N9" s="397"/>
      <c r="O9" s="397"/>
      <c r="P9" s="397"/>
      <c r="Q9" s="397"/>
      <c r="R9" s="397"/>
      <c r="S9" s="397"/>
      <c r="T9" s="397"/>
    </row>
    <row r="10" spans="1:20" ht="25.5" customHeight="1" x14ac:dyDescent="0.25">
      <c r="A10" s="395"/>
      <c r="B10" s="395"/>
      <c r="C10" s="108" t="s">
        <v>50</v>
      </c>
      <c r="D10" s="108" t="s">
        <v>51</v>
      </c>
      <c r="E10" s="108" t="s">
        <v>52</v>
      </c>
      <c r="F10" s="108" t="s">
        <v>53</v>
      </c>
      <c r="G10" s="108" t="s">
        <v>54</v>
      </c>
      <c r="H10" s="108" t="s">
        <v>55</v>
      </c>
      <c r="I10" s="108" t="s">
        <v>56</v>
      </c>
      <c r="J10" s="108" t="s">
        <v>57</v>
      </c>
      <c r="K10" s="108" t="s">
        <v>58</v>
      </c>
      <c r="L10" s="108" t="s">
        <v>59</v>
      </c>
      <c r="M10" s="108" t="s">
        <v>60</v>
      </c>
      <c r="N10" s="108" t="s">
        <v>61</v>
      </c>
      <c r="O10" s="108" t="s">
        <v>62</v>
      </c>
      <c r="P10" s="108" t="s">
        <v>63</v>
      </c>
      <c r="Q10" s="108" t="s">
        <v>64</v>
      </c>
      <c r="R10" s="108" t="s">
        <v>65</v>
      </c>
      <c r="S10" s="99" t="s">
        <v>66</v>
      </c>
      <c r="T10" s="109" t="s">
        <v>98</v>
      </c>
    </row>
    <row r="11" spans="1:20" ht="55.5" customHeight="1" x14ac:dyDescent="0.25">
      <c r="A11" s="385" t="s">
        <v>406</v>
      </c>
      <c r="B11" s="386"/>
      <c r="C11" s="102">
        <v>1</v>
      </c>
      <c r="D11" s="102">
        <v>1</v>
      </c>
      <c r="E11" s="102">
        <v>3</v>
      </c>
      <c r="F11" s="102"/>
      <c r="G11" s="102"/>
      <c r="H11" s="102"/>
      <c r="I11" s="102"/>
      <c r="J11" s="102"/>
      <c r="K11" s="102"/>
      <c r="L11" s="102"/>
      <c r="M11" s="102"/>
      <c r="N11" s="102"/>
      <c r="O11" s="102"/>
      <c r="P11" s="102"/>
      <c r="Q11" s="102"/>
      <c r="R11" s="105">
        <f>SUM(C11:Q11)</f>
        <v>5</v>
      </c>
      <c r="S11" s="106">
        <f>IF(ISERROR(AVERAGE(C11:Q11)),0,AVERAGE(C11:Q11))</f>
        <v>1.6666666666666667</v>
      </c>
      <c r="T11" s="53" t="str">
        <f>IF(AND(S11&gt;=1,S11&lt;2),"Rara Vez",IF(AND(S11&gt;=2,S11&lt;3),"Improbable",IF(AND(S11&gt;=3,S11&lt;4),"Posible",IF(AND(S11&gt;=4,S11&lt;5),"Probable",IF(AND(S11=5),"Casi Seguro"," ")))))</f>
        <v>Rara Vez</v>
      </c>
    </row>
    <row r="12" spans="1:20" ht="39.75" customHeight="1" x14ac:dyDescent="0.25">
      <c r="A12" s="385" t="s">
        <v>411</v>
      </c>
      <c r="B12" s="386"/>
      <c r="C12" s="102">
        <v>3</v>
      </c>
      <c r="D12" s="102">
        <v>3</v>
      </c>
      <c r="E12" s="102">
        <v>3</v>
      </c>
      <c r="F12" s="102"/>
      <c r="G12" s="102"/>
      <c r="H12" s="102"/>
      <c r="I12" s="102"/>
      <c r="J12" s="102"/>
      <c r="K12" s="102"/>
      <c r="L12" s="102"/>
      <c r="M12" s="102"/>
      <c r="N12" s="102"/>
      <c r="O12" s="102"/>
      <c r="P12" s="102"/>
      <c r="Q12" s="102"/>
      <c r="R12" s="105">
        <f t="shared" ref="R12:R21" si="0">SUM(C12:Q12)</f>
        <v>9</v>
      </c>
      <c r="S12" s="106">
        <f t="shared" ref="S12:S21" si="1">IF(ISERROR(AVERAGE(C12:Q12)),0,AVERAGE(C12:Q12))</f>
        <v>3</v>
      </c>
      <c r="T12" s="53" t="str">
        <f t="shared" ref="T12:T21" si="2">IF(AND(S12&gt;=1,S12&lt;2),"Rara Vez",IF(AND(S12&gt;=2,S12&lt;3),"Improbable",IF(AND(S12&gt;=3,S12&lt;4),"Posible",IF(AND(S12&gt;=4,S12&lt;5),"Probable",IF(AND(S12=5),"Casi Seguro"," ")))))</f>
        <v>Posible</v>
      </c>
    </row>
    <row r="13" spans="1:20" ht="39.75" customHeight="1" x14ac:dyDescent="0.25">
      <c r="A13" s="385" t="s">
        <v>405</v>
      </c>
      <c r="B13" s="386"/>
      <c r="C13" s="102">
        <v>1</v>
      </c>
      <c r="D13" s="102">
        <v>3</v>
      </c>
      <c r="E13" s="102">
        <v>2</v>
      </c>
      <c r="F13" s="102"/>
      <c r="G13" s="102"/>
      <c r="H13" s="102"/>
      <c r="I13" s="102"/>
      <c r="J13" s="102"/>
      <c r="K13" s="102"/>
      <c r="L13" s="102"/>
      <c r="M13" s="102"/>
      <c r="N13" s="102"/>
      <c r="O13" s="102"/>
      <c r="P13" s="102"/>
      <c r="Q13" s="102"/>
      <c r="R13" s="105">
        <f t="shared" si="0"/>
        <v>6</v>
      </c>
      <c r="S13" s="106">
        <f t="shared" si="1"/>
        <v>2</v>
      </c>
      <c r="T13" s="53" t="str">
        <f t="shared" si="2"/>
        <v>Improbable</v>
      </c>
    </row>
    <row r="14" spans="1:20" ht="65.25" customHeight="1" x14ac:dyDescent="0.25">
      <c r="A14" s="385" t="s">
        <v>370</v>
      </c>
      <c r="B14" s="386"/>
      <c r="C14" s="102">
        <v>3</v>
      </c>
      <c r="D14" s="102">
        <v>2</v>
      </c>
      <c r="E14" s="102">
        <v>4</v>
      </c>
      <c r="F14" s="102"/>
      <c r="G14" s="102"/>
      <c r="H14" s="102"/>
      <c r="I14" s="102"/>
      <c r="J14" s="102"/>
      <c r="K14" s="102"/>
      <c r="L14" s="102"/>
      <c r="M14" s="102"/>
      <c r="N14" s="102"/>
      <c r="O14" s="102"/>
      <c r="P14" s="102"/>
      <c r="Q14" s="102"/>
      <c r="R14" s="105">
        <f t="shared" si="0"/>
        <v>9</v>
      </c>
      <c r="S14" s="106">
        <f t="shared" si="1"/>
        <v>3</v>
      </c>
      <c r="T14" s="53" t="str">
        <f t="shared" si="2"/>
        <v>Posible</v>
      </c>
    </row>
    <row r="15" spans="1:20" ht="39.75" customHeight="1" x14ac:dyDescent="0.25">
      <c r="A15" s="387"/>
      <c r="B15" s="388"/>
      <c r="C15" s="102"/>
      <c r="D15" s="102"/>
      <c r="E15" s="102"/>
      <c r="F15" s="102"/>
      <c r="G15" s="102"/>
      <c r="H15" s="102"/>
      <c r="I15" s="102"/>
      <c r="J15" s="102"/>
      <c r="K15" s="102"/>
      <c r="L15" s="102"/>
      <c r="M15" s="102"/>
      <c r="N15" s="102"/>
      <c r="O15" s="102"/>
      <c r="P15" s="102"/>
      <c r="Q15" s="102"/>
      <c r="R15" s="105">
        <f t="shared" si="0"/>
        <v>0</v>
      </c>
      <c r="S15" s="106">
        <f t="shared" si="1"/>
        <v>0</v>
      </c>
      <c r="T15" s="53" t="str">
        <f t="shared" si="2"/>
        <v xml:space="preserve"> </v>
      </c>
    </row>
    <row r="16" spans="1:20" ht="39.75" customHeight="1" x14ac:dyDescent="0.25">
      <c r="A16" s="387"/>
      <c r="B16" s="388"/>
      <c r="C16" s="102"/>
      <c r="D16" s="102"/>
      <c r="E16" s="102"/>
      <c r="F16" s="102"/>
      <c r="G16" s="102"/>
      <c r="H16" s="102"/>
      <c r="I16" s="102"/>
      <c r="J16" s="102"/>
      <c r="K16" s="102"/>
      <c r="L16" s="102"/>
      <c r="M16" s="102"/>
      <c r="N16" s="102"/>
      <c r="O16" s="102"/>
      <c r="P16" s="102"/>
      <c r="Q16" s="102"/>
      <c r="R16" s="105">
        <f t="shared" si="0"/>
        <v>0</v>
      </c>
      <c r="S16" s="106">
        <f t="shared" si="1"/>
        <v>0</v>
      </c>
      <c r="T16" s="53" t="str">
        <f t="shared" si="2"/>
        <v xml:space="preserve"> </v>
      </c>
    </row>
    <row r="17" spans="1:20" ht="39.75" customHeight="1" x14ac:dyDescent="0.25">
      <c r="A17" s="387"/>
      <c r="B17" s="388"/>
      <c r="C17" s="102"/>
      <c r="D17" s="102"/>
      <c r="E17" s="102"/>
      <c r="F17" s="102"/>
      <c r="G17" s="102"/>
      <c r="H17" s="102"/>
      <c r="I17" s="102"/>
      <c r="J17" s="102"/>
      <c r="K17" s="102"/>
      <c r="L17" s="102"/>
      <c r="M17" s="102"/>
      <c r="N17" s="102"/>
      <c r="O17" s="102"/>
      <c r="P17" s="102"/>
      <c r="Q17" s="102"/>
      <c r="R17" s="105">
        <f t="shared" si="0"/>
        <v>0</v>
      </c>
      <c r="S17" s="106">
        <f t="shared" si="1"/>
        <v>0</v>
      </c>
      <c r="T17" s="53" t="str">
        <f t="shared" si="2"/>
        <v xml:space="preserve"> </v>
      </c>
    </row>
    <row r="18" spans="1:20" ht="39.75" customHeight="1" x14ac:dyDescent="0.25">
      <c r="A18" s="387"/>
      <c r="B18" s="388"/>
      <c r="C18" s="102"/>
      <c r="D18" s="102"/>
      <c r="E18" s="102"/>
      <c r="F18" s="102"/>
      <c r="G18" s="102"/>
      <c r="H18" s="102"/>
      <c r="I18" s="102"/>
      <c r="J18" s="102"/>
      <c r="K18" s="102"/>
      <c r="L18" s="102"/>
      <c r="M18" s="102"/>
      <c r="N18" s="102"/>
      <c r="O18" s="102"/>
      <c r="P18" s="102"/>
      <c r="Q18" s="102"/>
      <c r="R18" s="105">
        <f t="shared" si="0"/>
        <v>0</v>
      </c>
      <c r="S18" s="106">
        <f t="shared" si="1"/>
        <v>0</v>
      </c>
      <c r="T18" s="53" t="str">
        <f t="shared" si="2"/>
        <v xml:space="preserve"> </v>
      </c>
    </row>
    <row r="19" spans="1:20" ht="39.75" customHeight="1" x14ac:dyDescent="0.25">
      <c r="A19" s="387"/>
      <c r="B19" s="388"/>
      <c r="C19" s="102"/>
      <c r="D19" s="102"/>
      <c r="E19" s="102"/>
      <c r="F19" s="102"/>
      <c r="G19" s="102"/>
      <c r="H19" s="102"/>
      <c r="I19" s="102"/>
      <c r="J19" s="102"/>
      <c r="K19" s="102"/>
      <c r="L19" s="102"/>
      <c r="M19" s="102"/>
      <c r="N19" s="102"/>
      <c r="O19" s="102"/>
      <c r="P19" s="102"/>
      <c r="Q19" s="102"/>
      <c r="R19" s="105">
        <f t="shared" si="0"/>
        <v>0</v>
      </c>
      <c r="S19" s="106">
        <f t="shared" si="1"/>
        <v>0</v>
      </c>
      <c r="T19" s="53" t="str">
        <f t="shared" si="2"/>
        <v xml:space="preserve"> </v>
      </c>
    </row>
    <row r="20" spans="1:20" ht="39.75" customHeight="1" x14ac:dyDescent="0.25">
      <c r="A20" s="387"/>
      <c r="B20" s="388"/>
      <c r="C20" s="102"/>
      <c r="D20" s="102"/>
      <c r="E20" s="102"/>
      <c r="F20" s="102"/>
      <c r="G20" s="102"/>
      <c r="H20" s="102"/>
      <c r="I20" s="102"/>
      <c r="J20" s="102"/>
      <c r="K20" s="102"/>
      <c r="L20" s="102"/>
      <c r="M20" s="102"/>
      <c r="N20" s="102"/>
      <c r="O20" s="102"/>
      <c r="P20" s="102"/>
      <c r="Q20" s="102"/>
      <c r="R20" s="105">
        <f t="shared" si="0"/>
        <v>0</v>
      </c>
      <c r="S20" s="106">
        <f t="shared" si="1"/>
        <v>0</v>
      </c>
      <c r="T20" s="53" t="str">
        <f t="shared" si="2"/>
        <v xml:space="preserve"> </v>
      </c>
    </row>
    <row r="21" spans="1:20" ht="39.75" customHeight="1" x14ac:dyDescent="0.25">
      <c r="A21" s="387"/>
      <c r="B21" s="388"/>
      <c r="C21" s="102"/>
      <c r="D21" s="102"/>
      <c r="E21" s="102"/>
      <c r="F21" s="102"/>
      <c r="G21" s="102"/>
      <c r="H21" s="102"/>
      <c r="I21" s="102"/>
      <c r="J21" s="102"/>
      <c r="K21" s="102"/>
      <c r="L21" s="102"/>
      <c r="M21" s="102"/>
      <c r="N21" s="102"/>
      <c r="O21" s="102"/>
      <c r="P21" s="102"/>
      <c r="Q21" s="102"/>
      <c r="R21" s="105">
        <f t="shared" si="0"/>
        <v>0</v>
      </c>
      <c r="S21" s="106">
        <f t="shared" si="1"/>
        <v>0</v>
      </c>
      <c r="T21" s="53" t="str">
        <f t="shared" si="2"/>
        <v xml:space="preserve"> </v>
      </c>
    </row>
  </sheetData>
  <mergeCells count="24">
    <mergeCell ref="A20:B20"/>
    <mergeCell ref="A21:B21"/>
    <mergeCell ref="B7:T7"/>
    <mergeCell ref="B8:T8"/>
    <mergeCell ref="B1:P2"/>
    <mergeCell ref="B3:P4"/>
    <mergeCell ref="A9:B10"/>
    <mergeCell ref="C9:T9"/>
    <mergeCell ref="A15:B15"/>
    <mergeCell ref="A16:B16"/>
    <mergeCell ref="A17:B17"/>
    <mergeCell ref="A18:B18"/>
    <mergeCell ref="A19:B19"/>
    <mergeCell ref="A11:B11"/>
    <mergeCell ref="A12:B12"/>
    <mergeCell ref="A13:B13"/>
    <mergeCell ref="T1:T4"/>
    <mergeCell ref="A6:T6"/>
    <mergeCell ref="A14:B14"/>
    <mergeCell ref="Q1:S1"/>
    <mergeCell ref="Q2:S2"/>
    <mergeCell ref="Q3:S3"/>
    <mergeCell ref="Q4:S4"/>
    <mergeCell ref="A1:A4"/>
  </mergeCells>
  <dataValidations count="1">
    <dataValidation type="whole" allowBlank="1" showInputMessage="1" showErrorMessage="1" sqref="C11:Q21">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topLeftCell="A9" zoomScaleNormal="100" workbookViewId="0">
      <pane ySplit="1" topLeftCell="A10" activePane="bottomLeft" state="frozen"/>
      <selection activeCell="A9" sqref="A9"/>
      <selection pane="bottomLeft" activeCell="E15" sqref="E15:F15"/>
    </sheetView>
  </sheetViews>
  <sheetFormatPr baseColWidth="10" defaultColWidth="11.42578125" defaultRowHeight="15" x14ac:dyDescent="0.25"/>
  <cols>
    <col min="1" max="1" width="34" customWidth="1"/>
    <col min="2" max="2" width="22.42578125" customWidth="1"/>
    <col min="3" max="3" width="24.140625" customWidth="1"/>
    <col min="4" max="4" width="32.7109375" customWidth="1"/>
    <col min="5" max="5" width="39.42578125" customWidth="1"/>
    <col min="6" max="6" width="17.85546875" customWidth="1"/>
  </cols>
  <sheetData>
    <row r="1" spans="1:6" ht="22.5" customHeight="1" x14ac:dyDescent="0.25">
      <c r="A1" s="409"/>
      <c r="B1" s="404" t="s">
        <v>0</v>
      </c>
      <c r="C1" s="263"/>
      <c r="D1" s="392"/>
      <c r="E1" s="60" t="s">
        <v>99</v>
      </c>
      <c r="F1" s="266"/>
    </row>
    <row r="2" spans="1:6" ht="15.75" customHeight="1" x14ac:dyDescent="0.25">
      <c r="A2" s="409"/>
      <c r="B2" s="405"/>
      <c r="C2" s="406"/>
      <c r="D2" s="407"/>
      <c r="E2" s="61" t="s">
        <v>2</v>
      </c>
      <c r="F2" s="267"/>
    </row>
    <row r="3" spans="1:6" ht="15" customHeight="1" x14ac:dyDescent="0.25">
      <c r="A3" s="409"/>
      <c r="B3" s="405" t="s">
        <v>100</v>
      </c>
      <c r="C3" s="406"/>
      <c r="D3" s="407"/>
      <c r="E3" s="61" t="s">
        <v>101</v>
      </c>
      <c r="F3" s="267"/>
    </row>
    <row r="4" spans="1:6" ht="15.75" customHeight="1" thickBot="1" x14ac:dyDescent="0.3">
      <c r="A4" s="409"/>
      <c r="B4" s="408"/>
      <c r="C4" s="272"/>
      <c r="D4" s="393"/>
      <c r="E4" s="62" t="s">
        <v>5</v>
      </c>
      <c r="F4" s="268"/>
    </row>
    <row r="6" spans="1:6" ht="33" customHeight="1" x14ac:dyDescent="0.25">
      <c r="A6" s="113" t="s">
        <v>7</v>
      </c>
      <c r="B6" s="389"/>
      <c r="C6" s="390"/>
      <c r="D6" s="390"/>
      <c r="E6" s="390"/>
      <c r="F6" s="390"/>
    </row>
    <row r="7" spans="1:6" ht="33" customHeight="1" x14ac:dyDescent="0.25">
      <c r="A7" s="114" t="s">
        <v>9</v>
      </c>
      <c r="B7" s="389"/>
      <c r="C7" s="390"/>
      <c r="D7" s="390"/>
      <c r="E7" s="390"/>
      <c r="F7" s="390"/>
    </row>
    <row r="8" spans="1:6" ht="15.75" thickBot="1" x14ac:dyDescent="0.3"/>
    <row r="9" spans="1:6" ht="51" customHeight="1" x14ac:dyDescent="0.25">
      <c r="A9" s="415" t="s">
        <v>102</v>
      </c>
      <c r="B9" s="410" t="s">
        <v>103</v>
      </c>
      <c r="C9" s="410" t="s">
        <v>104</v>
      </c>
      <c r="D9" s="410"/>
      <c r="E9" s="410"/>
      <c r="F9" s="412"/>
    </row>
    <row r="10" spans="1:6" x14ac:dyDescent="0.25">
      <c r="A10" s="416"/>
      <c r="B10" s="411"/>
      <c r="C10" s="411" t="s">
        <v>105</v>
      </c>
      <c r="D10" s="411"/>
      <c r="E10" s="413" t="s">
        <v>106</v>
      </c>
      <c r="F10" s="414"/>
    </row>
    <row r="11" spans="1:6" ht="174" customHeight="1" x14ac:dyDescent="0.25">
      <c r="A11" s="173" t="s">
        <v>406</v>
      </c>
      <c r="B11" s="105" t="s">
        <v>169</v>
      </c>
      <c r="C11" s="398" t="str">
        <f>IF(B11="5. CATASTROFICO",+Hoja3!$C$28,IF(B11="4. MAYOR",+Hoja3!$C$29,IF(B11="3. MODERADO",+Hoja3!$C$30,IF(B11="2. MENOR",+Hoja3!$C$31,IF(B11="1.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398"/>
      <c r="E11" s="402" t="str">
        <f>IF(B11="5. CATASTROFICO",+Hoja3!$B$28,IF(B11="4. MAYOR",+Hoja3!$B$29,IF(B11="3. MODERADO",+Hoja3!$B$30,IF(B11="2. MENOR",+Hoja3!$B$31,IF(B11="1.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403"/>
    </row>
    <row r="12" spans="1:6" ht="174" customHeight="1" x14ac:dyDescent="0.25">
      <c r="A12" s="173" t="s">
        <v>361</v>
      </c>
      <c r="B12" s="105" t="s">
        <v>169</v>
      </c>
      <c r="C12" s="398" t="str">
        <f>IF(B12="5. CATASTROFICO",+Hoja3!$C$28,IF(B12="4. MAYOR",+Hoja3!$C$29,IF(B12="3. MODERADO",+Hoja3!$C$30,IF(B12="2. MENOR",+Hoja3!$C$31,IF(B12="1.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2" s="398"/>
      <c r="E12" s="402" t="str">
        <f>IF(B12="5. CATASTROFICO",+Hoja3!$B$28,IF(B12="4. MAYOR",+Hoja3!$B$29,IF(B12="3. MODERADO",+Hoja3!$B$30,IF(B12="2. MENOR",+Hoja3!$B$31,IF(B12="1.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2" s="403"/>
    </row>
    <row r="13" spans="1:6" ht="174" customHeight="1" x14ac:dyDescent="0.25">
      <c r="A13" s="219" t="s">
        <v>405</v>
      </c>
      <c r="B13" s="105" t="s">
        <v>170</v>
      </c>
      <c r="C13" s="398" t="str">
        <f>IF(B13="5. CATASTROFICO",+Hoja3!$C$28,IF(B13="4. MAYOR",+Hoja3!$C$29,IF(B13="3. MODERADO",+Hoja3!$C$30,IF(B13="2. MENOR",+Hoja3!$C$31,IF(B13="1.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3" s="398"/>
      <c r="E13" s="402" t="str">
        <f>IF(B13="5. CATASTROFICO",+Hoja3!$B$28,IF(B13="4. MAYOR",+Hoja3!$B$29,IF(B13="3. MODERADO",+Hoja3!$B$30,IF(B13="2. MENOR",+Hoja3!$B$31,IF(B13="1.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3" s="403"/>
    </row>
    <row r="14" spans="1:6" ht="174" customHeight="1" x14ac:dyDescent="0.25">
      <c r="A14" s="220" t="s">
        <v>370</v>
      </c>
      <c r="B14" s="105" t="s">
        <v>168</v>
      </c>
      <c r="C14" s="398" t="str">
        <f>IF(B14="5. CATASTROFICO",+Hoja3!$C$28,IF(B14="4. MAYOR",+Hoja3!$C$29,IF(B14="3. MODERADO",+Hoja3!$C$30,IF(B14="2. MENOR",+Hoja3!$C$31,IF(B14="1. INSIGNIFICANTE",Hoja3!$C$32," ")))))</f>
        <v>*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v>
      </c>
      <c r="D14" s="398"/>
      <c r="E14" s="402" t="str">
        <f>IF(B14="5. CATASTROFICO",+Hoja3!$B$28,IF(B14="4. MAYOR",+Hoja3!$B$29,IF(B14="3. MODERADO",+Hoja3!$B$30,IF(B14="2. MENOR",+Hoja3!$B$31,IF(B14="1. INSIGNIFICANTE",Hoja3!$B$32," ")))))</f>
        <v>*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v>
      </c>
      <c r="F14" s="403"/>
    </row>
    <row r="15" spans="1:6" ht="174" customHeight="1" x14ac:dyDescent="0.25">
      <c r="A15" s="65"/>
      <c r="B15" s="105" t="s">
        <v>107</v>
      </c>
      <c r="C15" s="398" t="str">
        <f>IF(B15="5. CATASTROFICO",+Hoja3!$C$28,IF(B15="4. MAYOR",+Hoja3!$C$29,IF(B15="3. MODERADO",+Hoja3!$C$30,IF(B15="2. MENOR",+Hoja3!$C$31,IF(B15="1. INSIGNIFICANTE",Hoja3!$C$32," ")))))</f>
        <v xml:space="preserve"> </v>
      </c>
      <c r="D15" s="398"/>
      <c r="E15" s="402" t="str">
        <f>IF(B15="5. CATASTROFICO",+Hoja3!$B$28,IF(B15="4. MAYOR",+Hoja3!$B$29,IF(B15="3. MODERADO",+Hoja3!$B$30,IF(B15="2. MENOR",+Hoja3!$B$31,IF(B15="1. INSIGNIFICANTE",Hoja3!$B$32," ")))))</f>
        <v xml:space="preserve"> </v>
      </c>
      <c r="F15" s="403"/>
    </row>
    <row r="16" spans="1:6" ht="174" customHeight="1" x14ac:dyDescent="0.25">
      <c r="A16" s="65"/>
      <c r="B16" s="105" t="s">
        <v>107</v>
      </c>
      <c r="C16" s="398" t="str">
        <f>IF(B16="5. CATASTROFICO",+Hoja3!$C$28,IF(B16="4. MAYOR",+Hoja3!$C$29,IF(B16="3. MODERADO",+Hoja3!$C$30,IF(B16="2. MENOR",+Hoja3!$C$31,IF(B16="1. INSIGNIFICANTE",Hoja3!$C$32," ")))))</f>
        <v xml:space="preserve"> </v>
      </c>
      <c r="D16" s="398"/>
      <c r="E16" s="402" t="str">
        <f>IF(B16="5. CATASTROFICO",+Hoja3!$B$28,IF(B16="4. MAYOR",+Hoja3!$B$29,IF(B16="3. MODERADO",+Hoja3!$B$30,IF(B16="2. MENOR",+Hoja3!$B$31,IF(B16="1. INSIGNIFICANTE",Hoja3!$B$32," ")))))</f>
        <v xml:space="preserve"> </v>
      </c>
      <c r="F16" s="403"/>
    </row>
    <row r="17" spans="1:6" ht="174" customHeight="1" x14ac:dyDescent="0.25">
      <c r="A17" s="65"/>
      <c r="B17" s="105" t="s">
        <v>107</v>
      </c>
      <c r="C17" s="398" t="str">
        <f>IF(B17="5. CATASTROFICO",+Hoja3!$C$28,IF(B17="4. MAYOR",+Hoja3!$C$29,IF(B17="3. MODERADO",+Hoja3!$C$30,IF(B17="2. MENOR",+Hoja3!$C$31,IF(B17="1. INSIGNIFICANTE",Hoja3!$C$32," ")))))</f>
        <v xml:space="preserve"> </v>
      </c>
      <c r="D17" s="398"/>
      <c r="E17" s="402" t="str">
        <f>IF(B17="5. CATASTROFICO",+Hoja3!$B$28,IF(B17="4. MAYOR",+Hoja3!$B$29,IF(B17="3. MODERADO",+Hoja3!$B$30,IF(B17="2. MENOR",+Hoja3!$B$31,IF(B17="1. INSIGNIFICANTE",Hoja3!$B$32," ")))))</f>
        <v xml:space="preserve"> </v>
      </c>
      <c r="F17" s="403"/>
    </row>
    <row r="18" spans="1:6" ht="174" customHeight="1" thickBot="1" x14ac:dyDescent="0.3">
      <c r="A18" s="66"/>
      <c r="B18" s="115" t="s">
        <v>107</v>
      </c>
      <c r="C18" s="399" t="str">
        <f>IF(B18="5. CATASTROFICO",+Hoja3!$C$28,IF(B18="4. MAYOR",+Hoja3!$C$29,IF(B18="3. MODERADO",+Hoja3!$C$30,IF(B18="2. MENOR",+Hoja3!$C$31,IF(B18="1. INSIGNIFICANTE",Hoja3!$C$32," ")))))</f>
        <v xml:space="preserve"> </v>
      </c>
      <c r="D18" s="399"/>
      <c r="E18" s="400" t="str">
        <f>IF(B18="5. CATASTROFICO",+Hoja3!$B$28,IF(B18="4. MAYOR",+Hoja3!$B$29,IF(B18="3. MODERADO",+Hoja3!$B$30,IF(B18="2. MENOR",+Hoja3!$B$31,IF(B18="1. INSIGNIFICANTE",Hoja3!$B$32," ")))))</f>
        <v xml:space="preserve"> </v>
      </c>
      <c r="F18" s="401"/>
    </row>
  </sheetData>
  <mergeCells count="2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 ref="C13:D13"/>
    <mergeCell ref="C18:D18"/>
    <mergeCell ref="E18:F18"/>
    <mergeCell ref="E13:F13"/>
    <mergeCell ref="C14:D14"/>
    <mergeCell ref="E14:F14"/>
    <mergeCell ref="C15:D15"/>
    <mergeCell ref="E15:F15"/>
    <mergeCell ref="C16:D16"/>
    <mergeCell ref="E16:F16"/>
    <mergeCell ref="C17:D17"/>
    <mergeCell ref="E17:F1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VALORACION RIESGO (4)</vt:lpstr>
      <vt:lpstr>Hoja3</vt:lpstr>
      <vt:lpstr>CONTROLES Y EVALUACION</vt:lpstr>
      <vt:lpstr>SOLIDEZ DE LOS CONTROLES</vt:lpstr>
      <vt:lpstr>MAPA DE RIESGO ADMON</vt:lpstr>
      <vt:lpstr>DESCRIPCION!Títulos_a_imprimir</vt:lpstr>
      <vt:lpstr>'IDENTIFICACION(GyC)'!Títulos_a_imprimir</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PLANEACION5</dc:creator>
  <cp:keywords/>
  <dc:description/>
  <cp:lastModifiedBy>Equipo1</cp:lastModifiedBy>
  <cp:revision/>
  <cp:lastPrinted>2018-12-11T16:52:53Z</cp:lastPrinted>
  <dcterms:created xsi:type="dcterms:W3CDTF">2014-12-30T19:27:19Z</dcterms:created>
  <dcterms:modified xsi:type="dcterms:W3CDTF">2019-02-21T20:46:48Z</dcterms:modified>
  <cp:category/>
  <cp:contentStatus/>
</cp:coreProperties>
</file>