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quipo1\Desktop\Mapa de Riesgos por proceso\2018\"/>
    </mc:Choice>
  </mc:AlternateContent>
  <bookViews>
    <workbookView xWindow="0" yWindow="0" windowWidth="21600" windowHeight="9630" tabRatio="763"/>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Hoja3" sheetId="21" state="hidden" r:id="rId14"/>
    <sheet name="CONTROLES Y EVALUACION" sheetId="3" r:id="rId15"/>
    <sheet name="SOLIDEZ DE LOS CONTROLES" sheetId="26" r:id="rId16"/>
    <sheet name="MAPA DE RIESGO ADMON" sheetId="1" r:id="rId17"/>
  </sheets>
  <definedNames>
    <definedName name="_xlnm.Print_Titles" localSheetId="6">DESCRIPCION!$1:$9</definedName>
    <definedName name="_xlnm.Print_Titles" localSheetId="5">'IDENTIFICACION(GyC)'!$1:$9</definedName>
  </definedNames>
  <calcPr calcId="162913"/>
</workbook>
</file>

<file path=xl/calcChain.xml><?xml version="1.0" encoding="utf-8"?>
<calcChain xmlns="http://schemas.openxmlformats.org/spreadsheetml/2006/main">
  <c r="D19" i="1" l="1"/>
  <c r="G18" i="26"/>
  <c r="G17" i="26"/>
  <c r="B19" i="26"/>
  <c r="B18" i="26"/>
  <c r="B17" i="26"/>
  <c r="A16" i="22"/>
  <c r="A89" i="3" s="1"/>
  <c r="A17" i="26"/>
  <c r="G16" i="26"/>
  <c r="G15" i="26"/>
  <c r="B16" i="26"/>
  <c r="B15" i="26"/>
  <c r="B100" i="3"/>
  <c r="B89" i="3"/>
  <c r="B78" i="3"/>
  <c r="A100" i="3"/>
  <c r="G100" i="3"/>
  <c r="G107" i="3" s="1"/>
  <c r="H100" i="3" s="1"/>
  <c r="J100" i="3" s="1"/>
  <c r="K100" i="3" s="1"/>
  <c r="G101" i="3"/>
  <c r="G102" i="3"/>
  <c r="G103" i="3"/>
  <c r="G104" i="3"/>
  <c r="G105" i="3"/>
  <c r="G106" i="3"/>
  <c r="G89" i="3"/>
  <c r="G90" i="3"/>
  <c r="G96" i="3" s="1"/>
  <c r="H89" i="3" s="1"/>
  <c r="J89" i="3" s="1"/>
  <c r="K89" i="3" s="1"/>
  <c r="G91" i="3"/>
  <c r="G92" i="3"/>
  <c r="G93" i="3"/>
  <c r="G94" i="3"/>
  <c r="G95" i="3"/>
  <c r="G78" i="3"/>
  <c r="G79" i="3"/>
  <c r="G80" i="3"/>
  <c r="G81" i="3"/>
  <c r="G82" i="3"/>
  <c r="G83" i="3"/>
  <c r="G84" i="3"/>
  <c r="G85" i="3"/>
  <c r="H78" i="3" s="1"/>
  <c r="J78" i="3" s="1"/>
  <c r="K78" i="3" s="1"/>
  <c r="B67" i="3"/>
  <c r="A13" i="22"/>
  <c r="A14" i="26" s="1"/>
  <c r="B55" i="3"/>
  <c r="A55" i="3"/>
  <c r="B14" i="26"/>
  <c r="B44" i="3"/>
  <c r="G67" i="3"/>
  <c r="G74" i="3" s="1"/>
  <c r="H67" i="3" s="1"/>
  <c r="J67" i="3" s="1"/>
  <c r="K67" i="3" s="1"/>
  <c r="G68" i="3"/>
  <c r="G69" i="3"/>
  <c r="G70" i="3"/>
  <c r="G71" i="3"/>
  <c r="G72" i="3"/>
  <c r="G73" i="3"/>
  <c r="G55" i="3"/>
  <c r="G62" i="3" s="1"/>
  <c r="H55" i="3" s="1"/>
  <c r="J55" i="3" s="1"/>
  <c r="K55" i="3" s="1"/>
  <c r="G56" i="3"/>
  <c r="G57" i="3"/>
  <c r="G58" i="3"/>
  <c r="G59" i="3"/>
  <c r="G60" i="3"/>
  <c r="G61" i="3"/>
  <c r="G44" i="3"/>
  <c r="G51" i="3" s="1"/>
  <c r="H44" i="3" s="1"/>
  <c r="J44" i="3" s="1"/>
  <c r="K44" i="3" s="1"/>
  <c r="G45" i="3"/>
  <c r="G46" i="3"/>
  <c r="G47" i="3"/>
  <c r="G48" i="3"/>
  <c r="G49" i="3"/>
  <c r="G50" i="3"/>
  <c r="G13" i="26"/>
  <c r="D12" i="22"/>
  <c r="B33" i="3" s="1"/>
  <c r="B13" i="26"/>
  <c r="G12" i="26"/>
  <c r="D11" i="22"/>
  <c r="B12" i="26"/>
  <c r="G11" i="3"/>
  <c r="G12" i="3"/>
  <c r="G18" i="3" s="1"/>
  <c r="H11" i="3" s="1"/>
  <c r="G13" i="3"/>
  <c r="G14" i="3"/>
  <c r="G15" i="3"/>
  <c r="G16" i="3"/>
  <c r="G17" i="3"/>
  <c r="E11" i="26"/>
  <c r="C11" i="26"/>
  <c r="D10" i="22"/>
  <c r="B11" i="3" s="1"/>
  <c r="B11" i="26" s="1"/>
  <c r="A10" i="22"/>
  <c r="A11" i="8" s="1"/>
  <c r="R20" i="24"/>
  <c r="S20" i="24"/>
  <c r="R19" i="24"/>
  <c r="S19" i="24"/>
  <c r="C16" i="22"/>
  <c r="J16" i="20"/>
  <c r="A13" i="8"/>
  <c r="A11" i="25" s="1"/>
  <c r="J13" i="20"/>
  <c r="C13" i="22" s="1"/>
  <c r="E11" i="13"/>
  <c r="C11" i="13"/>
  <c r="E11" i="22"/>
  <c r="E12" i="22"/>
  <c r="E10" i="22"/>
  <c r="B9" i="16"/>
  <c r="A11" i="13"/>
  <c r="B22" i="3"/>
  <c r="A34" i="25"/>
  <c r="D21" i="1"/>
  <c r="D23" i="1"/>
  <c r="D15" i="1"/>
  <c r="D17" i="1"/>
  <c r="D14" i="1"/>
  <c r="D11" i="1"/>
  <c r="D10" i="1"/>
  <c r="B14" i="1"/>
  <c r="R15" i="8"/>
  <c r="S10" i="24"/>
  <c r="S11" i="24"/>
  <c r="S12" i="24"/>
  <c r="S13" i="24"/>
  <c r="S14" i="24"/>
  <c r="S15" i="24"/>
  <c r="S16" i="24"/>
  <c r="S17" i="24"/>
  <c r="S18" i="24"/>
  <c r="S21" i="24"/>
  <c r="S22" i="24"/>
  <c r="S23" i="24"/>
  <c r="S24" i="24"/>
  <c r="G14" i="26"/>
  <c r="G19" i="26"/>
  <c r="G39" i="3"/>
  <c r="G38" i="3"/>
  <c r="G37" i="3"/>
  <c r="G36" i="3"/>
  <c r="G40" i="3" s="1"/>
  <c r="H33" i="3" s="1"/>
  <c r="J33" i="3" s="1"/>
  <c r="K33" i="3" s="1"/>
  <c r="G35" i="3"/>
  <c r="G34" i="3"/>
  <c r="G33" i="3"/>
  <c r="G28" i="3"/>
  <c r="G27" i="3"/>
  <c r="G26" i="3"/>
  <c r="G25" i="3"/>
  <c r="G24" i="3"/>
  <c r="G22" i="3"/>
  <c r="G29" i="3" s="1"/>
  <c r="H22" i="3" s="1"/>
  <c r="J22" i="3" s="1"/>
  <c r="K22" i="3" s="1"/>
  <c r="G23" i="3"/>
  <c r="B145" i="21"/>
  <c r="B144" i="21"/>
  <c r="B143" i="21"/>
  <c r="B142" i="21"/>
  <c r="B141" i="21"/>
  <c r="B140" i="21"/>
  <c r="B139" i="21"/>
  <c r="B138" i="21"/>
  <c r="B137" i="21"/>
  <c r="B136" i="21"/>
  <c r="B135" i="21"/>
  <c r="B134" i="21"/>
  <c r="B133" i="21"/>
  <c r="B132" i="21"/>
  <c r="B131" i="21"/>
  <c r="B130" i="21"/>
  <c r="B129" i="21"/>
  <c r="B128" i="21"/>
  <c r="B127" i="21"/>
  <c r="B146" i="21" s="1"/>
  <c r="D122" i="25" s="1"/>
  <c r="F103" i="25" s="1"/>
  <c r="B122" i="21"/>
  <c r="B121" i="21"/>
  <c r="B120" i="21"/>
  <c r="B119" i="21"/>
  <c r="B118" i="21"/>
  <c r="B117" i="21"/>
  <c r="B116" i="21"/>
  <c r="B115" i="21"/>
  <c r="B114" i="21"/>
  <c r="B113" i="21"/>
  <c r="B112" i="21"/>
  <c r="B111" i="21"/>
  <c r="B110" i="21"/>
  <c r="B109" i="21"/>
  <c r="B108" i="21"/>
  <c r="B107" i="21"/>
  <c r="B104" i="21"/>
  <c r="B105" i="21"/>
  <c r="B106" i="21"/>
  <c r="B123" i="21"/>
  <c r="D99" i="25" s="1"/>
  <c r="F80" i="25" s="1"/>
  <c r="B99" i="21"/>
  <c r="B98" i="21"/>
  <c r="B97" i="21"/>
  <c r="B96" i="21"/>
  <c r="B95" i="21"/>
  <c r="B94" i="21"/>
  <c r="B93" i="21"/>
  <c r="B92" i="21"/>
  <c r="B91" i="21"/>
  <c r="B90" i="21"/>
  <c r="B89" i="21"/>
  <c r="B88" i="21"/>
  <c r="B87" i="21"/>
  <c r="B86" i="21"/>
  <c r="B85" i="21"/>
  <c r="B84" i="21"/>
  <c r="B83" i="21"/>
  <c r="B81" i="21"/>
  <c r="B100" i="21" s="1"/>
  <c r="D76" i="25" s="1"/>
  <c r="F57" i="25" s="1"/>
  <c r="B82" i="21"/>
  <c r="B76" i="21"/>
  <c r="B75" i="21"/>
  <c r="B74" i="21"/>
  <c r="B73" i="21"/>
  <c r="B72" i="21"/>
  <c r="B71" i="21"/>
  <c r="B70" i="21"/>
  <c r="B69" i="21"/>
  <c r="B68" i="21"/>
  <c r="B67" i="21"/>
  <c r="B66" i="21"/>
  <c r="B65" i="21"/>
  <c r="B64" i="21"/>
  <c r="B63" i="21"/>
  <c r="B62" i="21"/>
  <c r="B61" i="21"/>
  <c r="B77" i="21" s="1"/>
  <c r="D53" i="25" s="1"/>
  <c r="F34" i="25" s="1"/>
  <c r="B60" i="21"/>
  <c r="B59" i="21"/>
  <c r="B58" i="21"/>
  <c r="B36" i="21"/>
  <c r="B37" i="21"/>
  <c r="B38" i="21"/>
  <c r="B39" i="21"/>
  <c r="B54" i="21" s="1"/>
  <c r="D30" i="25" s="1"/>
  <c r="F11" i="25" s="1"/>
  <c r="B40" i="21"/>
  <c r="B41" i="21"/>
  <c r="B42" i="21"/>
  <c r="B43" i="21"/>
  <c r="B44" i="21"/>
  <c r="B45" i="21"/>
  <c r="B46" i="21"/>
  <c r="B47" i="21"/>
  <c r="B48" i="21"/>
  <c r="B49" i="21"/>
  <c r="B50" i="21"/>
  <c r="B51" i="21"/>
  <c r="B52" i="21"/>
  <c r="B53" i="21"/>
  <c r="B35" i="21"/>
  <c r="E13" i="13"/>
  <c r="C13" i="13"/>
  <c r="E12" i="13"/>
  <c r="C12" i="13"/>
  <c r="S21" i="8"/>
  <c r="T21" i="8" s="1"/>
  <c r="R21" i="8"/>
  <c r="S20" i="8"/>
  <c r="T20" i="8"/>
  <c r="R20" i="8"/>
  <c r="S19" i="8"/>
  <c r="T19" i="8" s="1"/>
  <c r="R19" i="8"/>
  <c r="S18" i="8"/>
  <c r="T18" i="8"/>
  <c r="R18" i="8"/>
  <c r="S17" i="8"/>
  <c r="T17" i="8"/>
  <c r="R17" i="8"/>
  <c r="S16" i="8"/>
  <c r="T16" i="8" s="1"/>
  <c r="R16" i="8"/>
  <c r="S15" i="8"/>
  <c r="T15" i="8" s="1"/>
  <c r="S14" i="8"/>
  <c r="T14" i="8"/>
  <c r="R14" i="8"/>
  <c r="S13" i="8"/>
  <c r="T13" i="8" s="1"/>
  <c r="R13" i="8"/>
  <c r="S12" i="8"/>
  <c r="T12" i="8" s="1"/>
  <c r="E14" i="1" s="1"/>
  <c r="R12" i="8"/>
  <c r="S11" i="8"/>
  <c r="T11" i="8" s="1"/>
  <c r="E10" i="1" s="1"/>
  <c r="R11" i="8"/>
  <c r="R24" i="24"/>
  <c r="R23" i="24"/>
  <c r="R22" i="24"/>
  <c r="R21" i="24"/>
  <c r="R18" i="24"/>
  <c r="R17" i="24"/>
  <c r="R16" i="24"/>
  <c r="R15" i="24"/>
  <c r="R14" i="24"/>
  <c r="R13" i="24"/>
  <c r="R12" i="24"/>
  <c r="R11" i="24"/>
  <c r="R10" i="24"/>
  <c r="J10" i="20"/>
  <c r="C10" i="22" s="1"/>
  <c r="B10" i="1" l="1"/>
  <c r="A22" i="3"/>
  <c r="A33" i="3"/>
  <c r="A11" i="3"/>
  <c r="A11" i="26" s="1"/>
  <c r="D11" i="26"/>
  <c r="J11" i="3"/>
  <c r="B19" i="1"/>
  <c r="A67" i="3"/>
  <c r="D12" i="1"/>
  <c r="A44" i="3"/>
  <c r="A78" i="3"/>
  <c r="F11" i="26" l="1"/>
  <c r="G11" i="26" s="1"/>
  <c r="G20" i="26" s="1"/>
  <c r="H11" i="26" s="1"/>
  <c r="K11" i="3"/>
</calcChain>
</file>

<file path=xl/sharedStrings.xml><?xml version="1.0" encoding="utf-8"?>
<sst xmlns="http://schemas.openxmlformats.org/spreadsheetml/2006/main" count="1183" uniqueCount="417">
  <si>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</si>
  <si>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</si>
  <si>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</si>
  <si>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</si>
  <si>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</si>
  <si>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</si>
  <si>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</si>
  <si>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</si>
  <si>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Gestión de Evaluación y  Seguimiento </t>
  </si>
  <si>
    <t xml:space="preserve">OBJETIVO: </t>
  </si>
  <si>
    <t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</si>
  <si>
    <t>FACTORES EXTERNOS</t>
  </si>
  <si>
    <t>CAUSAS</t>
  </si>
  <si>
    <t>FACTORES INTERNOS</t>
  </si>
  <si>
    <t>FACTORES DEL PROCESO</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</si>
  <si>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</si>
  <si>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</si>
  <si>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</si>
  <si>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</si>
  <si>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</si>
  <si>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</si>
  <si>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</si>
  <si>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</si>
  <si>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</si>
  <si>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</si>
  <si>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</si>
  <si>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</si>
  <si>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</si>
  <si>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</si>
  <si>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</si>
  <si>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</si>
  <si>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</si>
  <si>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</si>
  <si>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</si>
  <si>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</si>
  <si>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</si>
  <si>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</si>
  <si>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</si>
  <si>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</si>
  <si>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</si>
  <si>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</si>
  <si>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</si>
  <si>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 xml:space="preserve">PROCESO: Gestión de Evaluación y  Seguimiento </t>
  </si>
  <si>
    <r>
      <rPr>
        <b/>
        <sz val="12"/>
        <color theme="1"/>
        <rFont val="Arial"/>
        <family val="2"/>
      </rPr>
      <t>OBJETIVO:</t>
    </r>
    <r>
      <rPr>
        <sz val="12"/>
        <color theme="1"/>
        <rFont val="Arial"/>
        <family val="2"/>
      </rPr>
      <t xml:space="preserve"> 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r>
  </si>
  <si>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</si>
  <si>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</si>
  <si>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</si>
  <si>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</si>
  <si>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</si>
  <si>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</si>
  <si>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</si>
  <si>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</si>
  <si>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</si>
  <si>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</si>
  <si>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</si>
  <si>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</si>
  <si>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</si>
  <si>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</si>
  <si>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</si>
  <si>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</si>
  <si>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</si>
  <si>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</si>
  <si>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</si>
  <si>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</si>
  <si>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</si>
  <si>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</si>
  <si>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</si>
  <si>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</si>
  <si>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</si>
  <si>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</si>
  <si>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</si>
  <si>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</si>
  <si>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</si>
  <si>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</si>
  <si>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</si>
  <si>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</si>
  <si>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</si>
  <si>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</si>
  <si>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</si>
  <si>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</si>
  <si>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</si>
  <si>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</si>
  <si>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</si>
  <si>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</si>
  <si>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</si>
  <si>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</si>
  <si>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</si>
  <si>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</si>
  <si>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</si>
  <si>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</si>
  <si>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</si>
  <si>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</si>
  <si>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</si>
  <si>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</si>
  <si>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</si>
  <si>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</si>
  <si>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</si>
  <si>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</si>
  <si>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</si>
  <si>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</si>
  <si>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</si>
  <si>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</si>
  <si>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</si>
  <si>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</si>
  <si>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</si>
  <si>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</si>
  <si>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</si>
  <si>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</si>
  <si>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</si>
  <si>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</si>
  <si>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</si>
  <si>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</si>
  <si>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</si>
  <si>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</si>
  <si>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</si>
  <si>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</si>
  <si>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</si>
  <si>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</si>
  <si>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</si>
  <si>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</si>
  <si>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</si>
  <si>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</si>
  <si>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</si>
  <si>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</si>
  <si>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</si>
  <si>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</si>
  <si>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</si>
  <si>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</si>
  <si>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</si>
  <si>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</si>
  <si>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</si>
  <si>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</si>
  <si>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</si>
  <si>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</si>
  <si>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</si>
  <si>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</si>
  <si>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</si>
  <si>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</si>
  <si>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</si>
  <si>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</si>
  <si>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</si>
  <si>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</si>
  <si>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</si>
  <si>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</si>
  <si>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</si>
  <si>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</si>
  <si>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</si>
  <si>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</si>
  <si>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</si>
  <si>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</si>
  <si>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</si>
  <si>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</si>
  <si>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</si>
  <si>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</si>
  <si>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</si>
  <si>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</si>
  <si>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</si>
  <si>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</si>
  <si>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</si>
  <si>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</si>
  <si>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</si>
  <si>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</si>
  <si>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</si>
  <si>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</si>
  <si>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</si>
  <si>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</si>
  <si>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</si>
  <si>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</si>
  <si>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</si>
  <si>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</si>
  <si>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</si>
  <si>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</si>
  <si>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</si>
  <si>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</si>
  <si>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</si>
  <si>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</si>
  <si>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</si>
  <si>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</si>
  <si>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</si>
  <si>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</si>
  <si>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</si>
  <si>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</si>
  <si>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</si>
  <si>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</si>
  <si>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</si>
  <si>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</si>
  <si>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</si>
  <si>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</si>
  <si>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</si>
  <si>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</si>
  <si>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</si>
  <si>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</si>
  <si>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</si>
  <si>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</si>
  <si>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</si>
  <si>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</si>
  <si>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</si>
  <si>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</si>
  <si>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</si>
  <si>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</si>
  <si>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</si>
  <si>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</si>
  <si>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</si>
  <si>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</si>
  <si>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</si>
  <si>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</si>
  <si>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</si>
  <si>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</si>
  <si>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</si>
  <si>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</si>
  <si>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</si>
  <si>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</si>
  <si>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</si>
  <si>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</si>
  <si>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</si>
  <si>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</si>
  <si>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</si>
  <si>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</si>
  <si>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</si>
  <si>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</si>
  <si>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</si>
  <si>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</si>
  <si>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</si>
  <si>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</si>
  <si>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</si>
  <si>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</si>
  <si>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</si>
  <si>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</si>
  <si>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</si>
  <si>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</si>
  <si>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</si>
  <si>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</si>
  <si>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</si>
  <si>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</si>
  <si>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</si>
  <si>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</si>
  <si>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</si>
  <si>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</si>
  <si>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</si>
  <si>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</si>
  <si>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</si>
  <si>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</si>
  <si>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</si>
  <si>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</si>
  <si>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</si>
  <si>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</si>
  <si>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</si>
  <si>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</si>
  <si>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</si>
  <si>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</si>
  <si>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</si>
  <si>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PROCESO: GESTION INTEGRAL DE CALIDAD</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</si>
  <si>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</si>
  <si>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</si>
  <si>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</si>
  <si>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</si>
  <si>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</si>
  <si>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</si>
  <si>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</si>
  <si>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</si>
  <si>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</si>
  <si>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</si>
  <si>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</si>
  <si>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</si>
  <si>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</si>
  <si>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</si>
  <si>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GESTIÓN</t>
  </si>
  <si>
    <t>ALTO</t>
  </si>
  <si>
    <t>Improbable</t>
  </si>
  <si>
    <t>REDUCIR</t>
  </si>
  <si>
    <t>DESCRIPCION DEL CONTROL  -  Plan Anual de Auditoría</t>
  </si>
  <si>
    <t>IMPACTAR POSITIVAMENTE LOS DETERMINANTES SOCIALES DE LA SALUD MEDIANTE LA PARTICIPACIÓN Y COORDINACIÓN INTERSECTORIAL DE LOS ACTORES DEL SISTEMA GENERAL DE SEGURIDAD SOCIAL EN SALUD, OTROS ACTORES SOCIALES Y COMUNITARIOS DEL MUNICIPIO CON EL FIN DE MEJORAR CONTINUAMENTE LAS CONDICIONES EN SALUD DE LA POBLACION IBAGUEREÑA</t>
  </si>
  <si>
    <t>Personal de planta insuficiente</t>
  </si>
  <si>
    <t>No se ejecutan los recursos de manera oportuna</t>
  </si>
  <si>
    <t xml:space="preserve">Cambios normativos </t>
  </si>
  <si>
    <t>Gestión de la salud</t>
  </si>
  <si>
    <t>Por cambio de Gobierno  no se da continuidad a las politicas públicas</t>
  </si>
  <si>
    <t>Cambios normativos</t>
  </si>
  <si>
    <t>Cultura de ofrecer y recibir dadivas para obtener beneficios de orden económico, personal y/o afinidad con terceros</t>
  </si>
  <si>
    <t>Ausencia de documetación e implementación de los procedimientos que soportan el proceso</t>
  </si>
  <si>
    <t>Ausencia  de controles  y  de registros en los procedimientos que soportan el proceso</t>
  </si>
  <si>
    <t>Falta de liderazgo por la alta dirección para promover y empoderar al personal de la Secretaria de Salud en la aplicabilidad y desarrollo del proceso.</t>
  </si>
  <si>
    <t>Falta de compromiso por parte de la comunidad para impactar positivamente los determinantes sociales en salud desde lo cultural, ambiental, económico y religioso</t>
  </si>
  <si>
    <t>La inmigracion y desplazamiento que afecta de manera directa los factores de riesgo de la salud pública</t>
  </si>
  <si>
    <t>Hallazgos producto de las auditorias realizadas por los entes de control.</t>
  </si>
  <si>
    <t>Incumplimiento de la normatividad vigente</t>
  </si>
  <si>
    <t>En la ejecución de las diferentes actividades para la vigencia</t>
  </si>
  <si>
    <t>Incumplimiento en la ejecución tecnica y financiera de las metas proyectadas en el plan de desarrollo para la vigencia</t>
  </si>
  <si>
    <t xml:space="preserve">Reprocesos y demoras administrativas para la ejecución de las actividades </t>
  </si>
  <si>
    <t>Incumplimiento de las acciones misionales de la institución por desgaste administrativo y reprocesos.</t>
  </si>
  <si>
    <t>Al no realizar revisiones periodicas del proceso de gestio de la salud, se obvia la inclusion de los cambios normativos, asi como la alineación con las politicas de cada gobierno lo que conlleva a que no exista uniformidad en las directrices para el desarrollo de los procedimientos, generando repetición y demora en el cumplimiento de las tareas asignadas.</t>
  </si>
  <si>
    <t xml:space="preserve">Planificación inadecuada de las acciones y estrategias propias de la entidad </t>
  </si>
  <si>
    <t>Dualidad de instrucciones para la ejecución de las actividades.</t>
  </si>
  <si>
    <t>Replanteamiento de las actividades que dan cumplimiento a la ejecución del proceso</t>
  </si>
  <si>
    <t>Perdida de gobernanza y credibildad frente a la misión institucional por parte de los grupos de interes</t>
  </si>
  <si>
    <t>Dificultad para impactar de forma positiva los determinantes de salud.</t>
  </si>
  <si>
    <t xml:space="preserve">Dificultad para articular estrategias entre los programas y otros sectores para lograr trabajo en equipo que permita alcanzar las metas esperadas  </t>
  </si>
  <si>
    <t xml:space="preserve">Dificultad para articular estrategias entre los programas y otros sectores para lograr trabajo en equipo que permita alcanzar las metas esperadas </t>
  </si>
  <si>
    <t xml:space="preserve">Dificultad para formular, implementar, desarrollar, monitorear y evaluar las estrategias  que se requieren para afectar de forma positiva los determinantes en salud </t>
  </si>
  <si>
    <t>Ausencia de datos actualizados de forma rapida y sencilla sobre el estado de salud de la población.</t>
  </si>
  <si>
    <t>Falta de generación de indicadores que permitan hacer un analisis del estado de salud de la población y que sean comparables con diferentes niveles (Nacional y Departamental).</t>
  </si>
  <si>
    <t>Duplicación de esfuerzos para la generación de reportes.</t>
  </si>
  <si>
    <t>Ausencia de un sistema de información en salud que permita sustentar politicas y toma de decisiones.</t>
  </si>
  <si>
    <t>Falta de interoperabilidad de las bases de datos y diferentes fuentes de información en salud.</t>
  </si>
  <si>
    <t>Información segmentada y con problemas de calidad, cobertura y oportunidad.</t>
  </si>
  <si>
    <t xml:space="preserve">Falta de interoperabilidad en la recolección, procesamiento y reporte de la información necesaria para el mejoramiento de las acciones en salud a traves de una mejor gestión en todos los niveles del sistema. </t>
  </si>
  <si>
    <t>Dificultad para realizar el seguimiento y evaluación de las intervenciones, identificar los factores de riesgo y factores protectores, asi como para estimar la magnitud de los eventos de interes en salud.</t>
  </si>
  <si>
    <t>En las actividades diarias de la institución</t>
  </si>
  <si>
    <r>
      <rPr>
        <b/>
        <sz val="11"/>
        <color theme="1"/>
        <rFont val="Arial"/>
        <family val="2"/>
      </rPr>
      <t>POLÍTICOS:</t>
    </r>
    <r>
      <rPr>
        <sz val="11"/>
        <color theme="1"/>
        <rFont val="Arial"/>
        <family val="2"/>
      </rPr>
      <t xml:space="preserve"> Cambios de Gobierno, legislación, políticas públicas, regulación.</t>
    </r>
  </si>
  <si>
    <r>
      <rPr>
        <b/>
        <sz val="11"/>
        <color theme="1"/>
        <rFont val="Arial"/>
        <family val="2"/>
      </rPr>
      <t>FINANCIEROS:</t>
    </r>
    <r>
      <rPr>
        <sz val="11"/>
        <color theme="1"/>
        <rFont val="Arial"/>
        <family val="2"/>
      </rPr>
      <t xml:space="preserve"> Presupuestro de funcionamiento, recurso de inversión , infraestructura, capacidad instalada,</t>
    </r>
  </si>
  <si>
    <r>
      <rPr>
        <b/>
        <sz val="11"/>
        <color theme="1"/>
        <rFont val="Arial"/>
        <family val="2"/>
      </rPr>
      <t xml:space="preserve">PERSONAL: </t>
    </r>
    <r>
      <rPr>
        <sz val="11"/>
        <color theme="1"/>
        <rFont val="Arial"/>
        <family val="2"/>
      </rPr>
      <t>Competencia de personal, disponibilidad de personal, seguridad y salud ocupacional.</t>
    </r>
  </si>
  <si>
    <r>
      <rPr>
        <b/>
        <sz val="11"/>
        <color theme="1"/>
        <rFont val="Arial"/>
        <family val="2"/>
      </rPr>
      <t xml:space="preserve">INTERACCIONES CON OTROS PROCESOS: </t>
    </r>
    <r>
      <rPr>
        <sz val="11"/>
        <color theme="1"/>
        <rFont val="Arial"/>
        <family val="2"/>
      </rPr>
      <t>Relación precisa con otros procesos en cuanto a insumos, proveedores, productos, usuarios o clientes.</t>
    </r>
  </si>
  <si>
    <r>
      <rPr>
        <b/>
        <sz val="11"/>
        <color theme="1"/>
        <rFont val="Arial"/>
        <family val="2"/>
      </rPr>
      <t xml:space="preserve">RESPONSABLES DEL PROCESO: </t>
    </r>
    <r>
      <rPr>
        <sz val="11"/>
        <color theme="1"/>
        <rFont val="Arial"/>
        <family val="2"/>
      </rPr>
      <t>Grado de autoridad y responsabilidad de los funcionarios frente al proceso</t>
    </r>
  </si>
  <si>
    <r>
      <rPr>
        <b/>
        <sz val="11"/>
        <color theme="1"/>
        <rFont val="Arial"/>
        <family val="2"/>
      </rPr>
      <t>PROCESOS:</t>
    </r>
    <r>
      <rPr>
        <sz val="11"/>
        <color theme="1"/>
        <rFont val="Arial"/>
        <family val="2"/>
      </rPr>
      <t xml:space="preserve"> Capacidad, diseño, ejecución, proveedores, entradas, salidas, gestión del conocimiento</t>
    </r>
  </si>
  <si>
    <r>
      <rPr>
        <b/>
        <sz val="11"/>
        <color theme="1"/>
        <rFont val="Arial"/>
        <family val="2"/>
      </rPr>
      <t>SOCIALES Y CULTURALES:</t>
    </r>
    <r>
      <rPr>
        <sz val="11"/>
        <color theme="1"/>
        <rFont val="Arial"/>
        <family val="2"/>
      </rPr>
      <t xml:space="preserve"> Demografía, responsabilidad social, orden público.</t>
    </r>
  </si>
  <si>
    <r>
      <rPr>
        <b/>
        <sz val="11"/>
        <color theme="1"/>
        <rFont val="Arial"/>
        <family val="2"/>
      </rPr>
      <t xml:space="preserve">TECNOLOGÍA: </t>
    </r>
    <r>
      <rPr>
        <sz val="11"/>
        <color theme="1"/>
        <rFont val="Arial"/>
        <family val="2"/>
      </rPr>
      <t>Integridad de datos, disponibilidad de datos y sistemas, desarrollo, producción, mantenimiento de sistemas de información.</t>
    </r>
  </si>
  <si>
    <r>
      <rPr>
        <b/>
        <sz val="11"/>
        <color theme="1"/>
        <rFont val="Arial"/>
        <family val="2"/>
      </rPr>
      <t xml:space="preserve">LEGALES Y REGLAMENTARIOS: </t>
    </r>
    <r>
      <rPr>
        <sz val="11"/>
        <color theme="1"/>
        <rFont val="Arial"/>
        <family val="2"/>
      </rPr>
      <t>Normatividad externa (Leyes, Decretos, Ordenanzas y Acuerdos)</t>
    </r>
  </si>
  <si>
    <r>
      <rPr>
        <b/>
        <sz val="11"/>
        <color theme="1"/>
        <rFont val="Arial"/>
        <family val="2"/>
      </rPr>
      <t xml:space="preserve">ESTRATÉGICOS: </t>
    </r>
    <r>
      <rPr>
        <sz val="11"/>
        <color theme="1"/>
        <rFont val="Arial"/>
        <family val="2"/>
      </rPr>
      <t xml:space="preserve">Direccionamiento estratégico, planeación institucional, liderazgo, trabajo en equipo. </t>
    </r>
  </si>
  <si>
    <t>GESTIÓN DE LA SALUD</t>
  </si>
  <si>
    <t>1) No se cuenta con un responsable del proceso de planeación que articule con los directivos el desarrollo de actividades y estrategias para cada vigencia.</t>
  </si>
  <si>
    <t>2) Dificultad por parte del talento humano de la institución para adoptar  los cambios normativos.</t>
  </si>
  <si>
    <t>4) No se realizan estudios de investigación que permita darle a conocer a la comunidad resultados en salud que tengan impacto positivo y/o negativo para el Municipio.</t>
  </si>
  <si>
    <t>5) No se ejecutan los recursos de manera oportuna</t>
  </si>
  <si>
    <t>3) No se tienen canales de comunicación interna asertivos</t>
  </si>
  <si>
    <t>No se cuenta con un sistema de información orientado al tratamiento y administración de datos que permita la toma decisiones</t>
  </si>
  <si>
    <t>6) No se cuenta con un servidor ni un sistema de información orientado al tratamiento y administración de datos que permita la toma decisiones y garantice la seguridad de la misma.</t>
  </si>
  <si>
    <t xml:space="preserve">8) Dificultad para articular estrategias entre los programas y otros sectores para lograr trabajo en equipo que permita alcanzar las metas esperadas. </t>
  </si>
  <si>
    <t>1) En cumplimiento de la normatividad vigente en el sector, la alta gerencia garantiza los recursos y la transparencia en su ejecuciòn .</t>
  </si>
  <si>
    <t>2) Fortalecimiento de la red publica como prestador primario.</t>
  </si>
  <si>
    <t>3) Priorizaciòn de la prestaciòn de los servicios de salud a la poblaciòn dispersa y diferentes grupos poblacionales.</t>
  </si>
  <si>
    <t>4) Se cuenta con un sistema de caracterización de viviendas, atenciòn temprana a reportes ciudadanos, y sitema de informes para control de criaderos (SIFIS).</t>
  </si>
  <si>
    <t>5) Se cuenta con personal de planta con alta experiencia y calificado para el desarrollo de actividades misionales.</t>
  </si>
  <si>
    <t>6) Implementaciòn del sistema AMISALUD como herramienta propia de la Secretaria de Salud.</t>
  </si>
  <si>
    <t>5) Mayor oportunidad en la consecución de recursos para cofinanciar los proyectos.</t>
  </si>
  <si>
    <t>5) Reproceso en la ejecuciòn de las actividades por las barreras de acceso a los registros adminitrativos de las diferentes dependencias de la Administraciòn.</t>
  </si>
  <si>
    <t>2) Falta de compromiso de algunos actores del sistema en el cumplimiento de requisitos y responsabilidades propias de su institución.</t>
  </si>
  <si>
    <r>
      <t xml:space="preserve">1) </t>
    </r>
    <r>
      <rPr>
        <sz val="11"/>
        <color theme="1"/>
        <rFont val="Arial"/>
        <family val="2"/>
      </rPr>
      <t>Modificación</t>
    </r>
    <r>
      <rPr>
        <sz val="11"/>
        <color rgb="FFFF0000"/>
        <rFont val="Arial"/>
        <family val="2"/>
      </rPr>
      <t xml:space="preserve"> </t>
    </r>
    <r>
      <rPr>
        <sz val="11"/>
        <rFont val="Arial"/>
        <family val="2"/>
      </rPr>
      <t>de politicas publicas y normativa en salud por los cambios de gobierno</t>
    </r>
  </si>
  <si>
    <t>3) Falta de autonomia de la entidad territorial frente actividades de vigilancia y control en aseguradores y prestadores en la toma de decisiones para definir compromisos frente a las competencias del sistema.</t>
  </si>
  <si>
    <t>4) Perdida de credibildad frente a la misión institucional por parte de los grupos de interes</t>
  </si>
  <si>
    <r>
      <rPr>
        <b/>
        <sz val="11"/>
        <color theme="1"/>
        <rFont val="Arial"/>
        <family val="2"/>
      </rPr>
      <t xml:space="preserve">D1O1: </t>
    </r>
    <r>
      <rPr>
        <sz val="11"/>
        <color theme="1"/>
        <rFont val="Arial"/>
        <family val="2"/>
      </rPr>
      <t>Conformar un grupo de planeación estrategica, que permita proyectar las acciones que den cumplimiento al proceso y realizar seguImiento y evaluación permanente a la ejecución de los planes y proyectos de la Secretaria de Salud.</t>
    </r>
  </si>
  <si>
    <t>2) Las bases de datos existentes a nivel Nacional y Departamental SIVIGILA,SIVICAP, RUAF (Nacido vivo y defunciones), registro para la localización y caracterización de personas con discapacidad, permiten realizar cruce de información de las diferentes variables para el proceso de caracterización de usuarios.</t>
  </si>
  <si>
    <t>3) Darle continuidad a la implementación del Modelo Integral de Atención en Salud (MIAS) en todos sus componentes.</t>
  </si>
  <si>
    <t>4) Aumentar la planta de personal para garantizar la continuidad y la ejecución de las actividades.</t>
  </si>
  <si>
    <t>1) Adopción y adaptación de políticas públicas y normatividad en salud que establezcan acciones para el mejoramiento de la calidad de vida en los diferentes grupos poblacionales.</t>
  </si>
  <si>
    <r>
      <t xml:space="preserve">D4O5: </t>
    </r>
    <r>
      <rPr>
        <sz val="11"/>
        <color theme="1"/>
        <rFont val="Arial"/>
        <family val="2"/>
      </rPr>
      <t xml:space="preserve">Desarrollar proyectos de investigación para acceder a recursos por el orden Departamentel, Nacional y/o Internacional para la ejecución de los mismos. </t>
    </r>
  </si>
  <si>
    <r>
      <t xml:space="preserve">D6O2: </t>
    </r>
    <r>
      <rPr>
        <sz val="11"/>
        <color theme="1"/>
        <rFont val="Arial"/>
        <family val="2"/>
      </rPr>
      <t>Desarrollar un sistema de información en salud que permita sustentar politicas y toma de decisiones.</t>
    </r>
  </si>
  <si>
    <r>
      <t xml:space="preserve">D2D7O1: </t>
    </r>
    <r>
      <rPr>
        <sz val="11"/>
        <color theme="1"/>
        <rFont val="Arial"/>
        <family val="2"/>
      </rPr>
      <t>Estructurar plan capacitación que permita dar a conocer a los funcionarios (Planta - Contrato) la normatividad vigente, el direccionamiento estrategico de la institución y el sistema integrado de gestión de la calidad -SIGAMI para el Municipio de Ibagué.</t>
    </r>
  </si>
  <si>
    <t>7) Revision periodica insuficiente, para el seguimiento en la implementación y actualización del sistema integrado de gestión de la calidad -SIGAMI en el proceso de Gestion de la salud .</t>
  </si>
  <si>
    <t>Revision periodica insuficiente, para el seguimiento en la implementación y actualización del sistema integrado de gestión de la calidad -SIGAMI en el proceso de Gestion de la salud .</t>
  </si>
  <si>
    <t>Planificación inadecuada de las acciones y estrategias propias de la entidad en cumplimiento al proceso de gestión en salud.</t>
  </si>
  <si>
    <t xml:space="preserve">Una vez al mes los enlances SIGAMI de la secretaria de salud (Profesional Universitario - Tecnico Operativo) realizan mesas de trabajo con el fin de revisar y dar respuesta a las solicitudes emanadas por la Secretaria de Planeación con todo lo relacionado al sistema integrado de gestión de calidad, de lo anterior no se aportan evidencias. </t>
  </si>
  <si>
    <t>Actividad de contingencia</t>
  </si>
  <si>
    <r>
      <t xml:space="preserve">D8O4: </t>
    </r>
    <r>
      <rPr>
        <sz val="11"/>
        <color theme="1"/>
        <rFont val="Arial"/>
        <family val="2"/>
      </rPr>
      <t>Realizar 2 comites tecnicos mensuales que permitan la evaluación y seguimiento permanenentes de las acciones que se desarrollan en la institución.</t>
    </r>
  </si>
  <si>
    <t>Actas y planillas de asistencia</t>
  </si>
  <si>
    <t>2 veces al mes</t>
  </si>
  <si>
    <t>Estructurar plan capacitación que permita dar a conocer a los funcionarios (Planta - Contrato) la normatividad vigente, el direccionamiento estrategico de la institución y el sistema integrado de gestión de la calidad -SIGAMI para el Municipio de Ibagué.</t>
  </si>
  <si>
    <t>No existe control de la causa</t>
  </si>
  <si>
    <t>Débil</t>
  </si>
  <si>
    <t>Plan de capacitación, actas y planillas de asistencia</t>
  </si>
  <si>
    <t>Dos veces al año</t>
  </si>
  <si>
    <t xml:space="preserve">Cada vez que la Secretarai de Planeación hace el requerimiento de avance de formulación y seguimiento de la politicas publicas se diligencia la matriz correspondiente por parte de la contartista asignada para dicha tarea, con el proposito de dar cumplimiento a la solicitud, dejando como evidencia los correos electronicos y el respectivo producto. </t>
  </si>
  <si>
    <t xml:space="preserve">Comité tecnico extraordinario dirigido por la alta dirección con el fin de analizar las causas que conllevaron a materializar el riesgo y tomar las medidas correctivas </t>
  </si>
  <si>
    <t>Acta de reunión, planilla de asistencia y plan de mejoramiento</t>
  </si>
  <si>
    <t xml:space="preserve">Cada vez que se materialice el riesgo </t>
  </si>
  <si>
    <t>N° de comités realizados/N° comites programados X 100</t>
  </si>
  <si>
    <t>N° de capacitaciones realizadas/N° capacitaciones programadas X 100</t>
  </si>
  <si>
    <t>Secretario (a) de Salud y Directores</t>
  </si>
  <si>
    <t xml:space="preserve">Conformar un grupo de planeación estrategica, que permita realizar seguimiento, control y garantice las continuidad en la ejecución de las actividades propuestas en las politicas publicas </t>
  </si>
  <si>
    <t xml:space="preserve">Trimestral </t>
  </si>
  <si>
    <r>
      <rPr>
        <b/>
        <sz val="10"/>
        <color theme="1"/>
        <rFont val="Arial"/>
        <family val="2"/>
      </rPr>
      <t>PROCESO:</t>
    </r>
    <r>
      <rPr>
        <sz val="10"/>
        <color theme="1"/>
        <rFont val="Arial"/>
        <family val="2"/>
      </rPr>
      <t xml:space="preserve"> GESTIÓN DE LA SALUD.                                    </t>
    </r>
    <r>
      <rPr>
        <b/>
        <sz val="10"/>
        <color theme="1"/>
        <rFont val="Arial"/>
        <family val="2"/>
      </rPr>
      <t>OBJETIVO:</t>
    </r>
    <r>
      <rPr>
        <sz val="10"/>
        <color theme="1"/>
        <rFont val="Arial"/>
        <family val="2"/>
      </rPr>
      <t xml:space="preserve"> IMPACTAR POSITIVAMENTE LOS DETERMINANTES SOCIALES DE LA SALUD MEDIANTE LA PARTICIPACIÓN Y COORDINACIÓN INTERSECTORIAL DE LOS ACTORES DEL SISTEMA GENERAL DE SEGURIDAD SOCIAL EN SALUD, OTROS ACTORES SOCIALES Y COMUNITARIOS DEL MUNICIPIO CON EL FIN DE MEJORAR CONTINUAMENTE LAS CONDICIONES EN SALUD DE LA POBLACION IBAGUEREÑA.</t>
    </r>
  </si>
  <si>
    <t>Realizar 2 comites tecnicos mensuales que permitan la evaluación y seguimiento permanenentes de las acciones que se desarrollan en la institución, asi como la articulación de estrategias entre los programas y otros sectores.</t>
  </si>
  <si>
    <t xml:space="preserve">Realizar 4  jornadas de actualización con el personal de planta  con el fin de darles a conocer el estado actual de proceso  </t>
  </si>
  <si>
    <t xml:space="preserve">Realizar 4 mesas de trabajo al año que permitan evaluar el desarrollo del proceso de gestión de la salud y la asignación de compromisos   </t>
  </si>
  <si>
    <t>Secretario (a) de Salud y Directores - Equipo lider SIGAMI</t>
  </si>
  <si>
    <t xml:space="preserve"> Trimestral</t>
  </si>
  <si>
    <t>N° de jornadas de actualización realizadas/N° jornadas de actualización programadas X 100</t>
  </si>
  <si>
    <t>N° de mesas de trabajo realizadas/N° mesas de trabajo programadas X 100</t>
  </si>
  <si>
    <t>Número de comites extraordinarios realizados</t>
  </si>
  <si>
    <t>La Secretaria de Salud actualmente está desarollando el sistema de información AMISALUD para la dirección de aseguramiento y prestación de servicios, en la actualidad se cuenta con los siguientes modulos: Base unica de afiliados, módulo de afiliación y novedade, módulo de Población Pobre no Asegurada - PPNA, Módulo de consulta de afiliados y sisben, cargue de archivos RIPS, modulo estadistico de afiliación. Lo anterior puede ser evidenciado en la pagina pisamipruebas.ibague.gov.co/app/MODULOS/salud</t>
  </si>
  <si>
    <t>En la actualidad la entidad tiene interoperabilidad mediante archivos de datos con las siguientes entidades: SISBEN, Ministerio de Salud y de la Protección Social, Unidad de Salud de Ibagué - USI y de forma automatica con la Secretaria de hacienda del municipio en lo referente a impuesto predial unificado e industria y comercio, esta actividad esta a cargo del Ingeniero de sistemas de planta de la secretaria, con el fin de mantener las bases de daros de aseguramiento actualizadas y disminuir el riesgo de elusión y evasión. De lo anterior se aportan las diferentes bases de datos.</t>
  </si>
  <si>
    <t>Implementación de los modulos en la pagina pisamipruebas.ibague.gov.co/app/MODULOS/salud</t>
  </si>
  <si>
    <t>Cuatrimestral</t>
  </si>
  <si>
    <t>Desarrollar e implementar 3 modulos en el sistema de información - AMISALUD: Auditorias de EPS e IPS, Peticiones de quejas y reclamos (PDS), Seguimiento contractual</t>
  </si>
  <si>
    <t>N° de modulos implementados/N° de modulos programados X 100</t>
  </si>
  <si>
    <t>Realizar mesas de trabajo mensuales con el fin de revisar el desarrollo e implentación de los modulos y definir las nuevas variables que deben ser incluidas en el sistema de información para la secretaria de salud.</t>
  </si>
  <si>
    <t>Mensual</t>
  </si>
  <si>
    <t>Secretario (a) de Salud , Directores e Ingeniero de Sistemas</t>
  </si>
  <si>
    <t>Diseñar matriz que permita la recolección de información en cada una de las dimensiones  de acuerdo a las necesidades de la secretaria</t>
  </si>
  <si>
    <t>Responsables de cada dimensión  y grupo SIGAMI</t>
  </si>
  <si>
    <t xml:space="preserve">Secretario (a) de Salud </t>
  </si>
  <si>
    <t>Matrices diseñadas  y avaladas por gestión documental</t>
  </si>
  <si>
    <t>Matrices diseñadas y avaladas</t>
  </si>
  <si>
    <t>Recolectar la información de forma manual mediante hojas de calculo, archivos de texto entre otros.</t>
  </si>
  <si>
    <t>Archivos en medio magnetico</t>
  </si>
  <si>
    <t>Nicolas Bonilla</t>
  </si>
  <si>
    <t>Información recolectada de manera manual</t>
  </si>
  <si>
    <t>Anual</t>
  </si>
  <si>
    <t xml:space="preserve"> Contrato suscrito</t>
  </si>
  <si>
    <t>Supervisores</t>
  </si>
  <si>
    <t>Formatos diligenciados según el procedimiento</t>
  </si>
  <si>
    <t xml:space="preserve">Definir en las obligaciones de las Ordenes de Prestación de Servicios - OPS la obligatoriedad de los formatos a utilizar para la captura de datos </t>
  </si>
  <si>
    <t>Acto administrativo de conformación del grupo responsable</t>
  </si>
  <si>
    <t>Conformar el grupo responsable para la recepción, control de calidad, oportunidad, cobertura, consolidación, correlación y publicación de la información recolectada.</t>
  </si>
  <si>
    <t>Grupo conformado</t>
  </si>
  <si>
    <t>Semestral</t>
  </si>
  <si>
    <t xml:space="preserve">Acto administrativo de conformación del grupo de planeación estrategica, actas y planillas de asistencia </t>
  </si>
  <si>
    <r>
      <t xml:space="preserve">F1O5: </t>
    </r>
    <r>
      <rPr>
        <sz val="11"/>
        <color theme="1"/>
        <rFont val="Arial"/>
        <family val="2"/>
      </rPr>
      <t>Garantizar los recursos de esfuerzo propio para la continuidad de las acciones del Modelo Integral de Atención en Salud - MIAS.</t>
    </r>
  </si>
  <si>
    <r>
      <t xml:space="preserve">F2F3O3: </t>
    </r>
    <r>
      <rPr>
        <sz val="11"/>
        <color theme="1"/>
        <rFont val="Arial"/>
        <family val="2"/>
      </rPr>
      <t>Fortalecimiento del prestador primario publico para garantizar los servicios de salud a la población rural dispersa y diferentes grupos poblacionales.</t>
    </r>
  </si>
  <si>
    <r>
      <t xml:space="preserve">F5O4: </t>
    </r>
    <r>
      <rPr>
        <sz val="11"/>
        <color theme="1"/>
        <rFont val="Arial"/>
        <family val="2"/>
      </rPr>
      <t>Sustentar a la secretaria administrativa la necesidad de crear nuevos cargos con perfil tecnico idoneo para el desarrollo de las actividades misionales de la entidad.</t>
    </r>
  </si>
  <si>
    <r>
      <t xml:space="preserve">F6O2: </t>
    </r>
    <r>
      <rPr>
        <sz val="11"/>
        <color theme="1"/>
        <rFont val="Arial"/>
        <family val="2"/>
      </rPr>
      <t>Garantizar la continuidad en el desarrollo del sistema de información con el fin de contar con el acceso oportuno, rapido y confiable de los datos.</t>
    </r>
    <r>
      <rPr>
        <b/>
        <sz val="11"/>
        <color theme="1"/>
        <rFont val="Arial"/>
        <family val="2"/>
      </rPr>
      <t xml:space="preserve"> </t>
    </r>
  </si>
  <si>
    <r>
      <t xml:space="preserve">D2A1: </t>
    </r>
    <r>
      <rPr>
        <sz val="11"/>
        <color theme="1"/>
        <rFont val="Arial"/>
        <family val="2"/>
      </rPr>
      <t>Estructurar plan capacitación que permita dar a conocer a los funcionarios (Planta - Contrato) la normatividad vigente, el direccionamiento estrategico de la institución y el sistema integrado de gestión de la calidad -SIGAMI para el Municipio de Ibagué.</t>
    </r>
  </si>
  <si>
    <r>
      <t xml:space="preserve">D1D3A5: </t>
    </r>
    <r>
      <rPr>
        <sz val="11"/>
        <color theme="1"/>
        <rFont val="Arial"/>
        <family val="2"/>
      </rPr>
      <t>Realizar comites tecnicos que permitan la evaluación y seguimiento permanenentes de las acciones que se desarrollan en la institución, asi como la articulación de estrategias entre los programas y otros sectores.</t>
    </r>
  </si>
  <si>
    <r>
      <t xml:space="preserve">D3D8A2: </t>
    </r>
    <r>
      <rPr>
        <sz val="11"/>
        <color theme="1"/>
        <rFont val="Arial"/>
        <family val="2"/>
      </rPr>
      <t>Desarrollo de talleres motivacionales que permitan mejorar los canales de comunicación internos y externos para el complimientos de los objetivos misionales.</t>
    </r>
  </si>
  <si>
    <r>
      <t xml:space="preserve">F1A4: </t>
    </r>
    <r>
      <rPr>
        <sz val="11"/>
        <color theme="1"/>
        <rFont val="Arial"/>
        <family val="2"/>
      </rPr>
      <t>Mediante una estrategia de medios difundir los logros alcanzados en cumpliento al plan de desarrollo vigente.</t>
    </r>
  </si>
  <si>
    <r>
      <t xml:space="preserve">F2F3A2: </t>
    </r>
    <r>
      <rPr>
        <sz val="11"/>
        <color theme="1"/>
        <rFont val="Arial"/>
        <family val="2"/>
      </rPr>
      <t>Garantizarle al</t>
    </r>
    <r>
      <rPr>
        <b/>
        <sz val="11"/>
        <color theme="1"/>
        <rFont val="Arial"/>
        <family val="2"/>
      </rPr>
      <t xml:space="preserve">  </t>
    </r>
    <r>
      <rPr>
        <sz val="11"/>
        <color theme="1"/>
        <rFont val="Arial"/>
        <family val="2"/>
      </rPr>
      <t>prestador primario publico recursos del subsidio a la oferta para la prestación de servicios de salud a la población rural dispersa y diferentes grupos poblacionales.</t>
    </r>
  </si>
  <si>
    <r>
      <t xml:space="preserve">F4F6A5: </t>
    </r>
    <r>
      <rPr>
        <sz val="11"/>
        <color theme="1"/>
        <rFont val="Arial"/>
        <family val="2"/>
      </rPr>
      <t xml:space="preserve">Gestionar la consecusión de los registros administrativos en las otras dependencias de la administración con el fin de fortalecer el proceso de caracterización de los grupos de interes. </t>
    </r>
  </si>
  <si>
    <r>
      <t xml:space="preserve">F5A1: </t>
    </r>
    <r>
      <rPr>
        <sz val="11"/>
        <color theme="1"/>
        <rFont val="Arial"/>
        <family val="2"/>
      </rPr>
      <t>A traves del grupo de planeación estrategica informar a la alta dirección las acciones y politicas que se estan desarrolando y deben tener continuidad para el cumplimiento de metas y estrategias.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</si>
</sst>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8"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b/>
      <sz val="8"/>
      <color theme="1"/>
      <name val="Arial"/>
      <family val="2"/>
    </font>
    <font>
      <sz val="8"/>
      <color indexed="8"/>
      <name val="Arial"/>
      <family val="2"/>
    </font>
    <font>
      <sz val="9"/>
      <color indexed="8"/>
      <name val="Arial"/>
      <family val="2"/>
    </font>
    <font>
      <b/>
      <sz val="8"/>
      <color indexed="8"/>
      <name val="Arial"/>
      <family val="2"/>
    </font>
    <font>
      <sz val="11"/>
      <name val="Arial"/>
      <family val="2"/>
    </font>
    <font>
      <sz val="11"/>
      <color rgb="FFFF0000"/>
      <name val="Arial"/>
      <family val="2"/>
    </font>
  </fonts>
  <fills count="18">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theme="4" tint="0.39997558519241921"/>
        <bgColor indexed="64"/>
      </patternFill>
    </fill>
    <fill>
      <patternFill patternType="solid">
        <fgColor theme="7" tint="0.399975585192419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548">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5" borderId="1" xfId="0" applyFont="1" applyFill="1" applyBorder="1" applyAlignment="1">
      <alignment horizont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8"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165" fontId="0" fillId="12" borderId="1" xfId="0" applyNumberFormat="1" applyFill="1" applyBorder="1"/>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13" fillId="0" borderId="1" xfId="0" applyFont="1" applyBorder="1"/>
    <xf numFmtId="0" fontId="13" fillId="0" borderId="3" xfId="0" applyFont="1" applyBorder="1"/>
    <xf numFmtId="0" fontId="4" fillId="3" borderId="28" xfId="0" applyFont="1" applyFill="1" applyBorder="1" applyAlignment="1">
      <alignment horizontal="left" vertical="center" wrapText="1"/>
    </xf>
    <xf numFmtId="0" fontId="0" fillId="0" borderId="0" xfId="0" applyAlignment="1">
      <alignment vertical="center"/>
    </xf>
    <xf numFmtId="0" fontId="0" fillId="0" borderId="1" xfId="0" applyBorder="1" applyAlignment="1">
      <alignment horizontal="center"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20" fillId="0" borderId="1" xfId="0" applyFont="1" applyBorder="1"/>
    <xf numFmtId="0" fontId="20" fillId="0" borderId="1" xfId="0" applyFont="1" applyBorder="1" applyAlignment="1">
      <alignment horizontal="center"/>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6" fillId="0" borderId="1" xfId="0" applyFont="1" applyBorder="1"/>
    <xf numFmtId="0" fontId="6" fillId="0" borderId="3" xfId="0" applyFont="1" applyBorder="1"/>
    <xf numFmtId="0" fontId="14" fillId="5" borderId="3" xfId="0" applyFont="1" applyFill="1" applyBorder="1" applyAlignment="1">
      <alignment horizontal="center" vertical="center"/>
    </xf>
    <xf numFmtId="0" fontId="7" fillId="5" borderId="8" xfId="0" applyFont="1" applyFill="1" applyBorder="1" applyAlignment="1">
      <alignment vertical="center"/>
    </xf>
    <xf numFmtId="0" fontId="7" fillId="5" borderId="7" xfId="0" applyFont="1" applyFill="1" applyBorder="1" applyAlignment="1">
      <alignment vertical="center"/>
    </xf>
    <xf numFmtId="0" fontId="7" fillId="6" borderId="7" xfId="0" applyFont="1" applyFill="1" applyBorder="1" applyAlignment="1">
      <alignment vertical="center"/>
    </xf>
    <xf numFmtId="0" fontId="7" fillId="6" borderId="9" xfId="0" applyFont="1" applyFill="1" applyBorder="1" applyAlignment="1">
      <alignment vertical="center"/>
    </xf>
    <xf numFmtId="0" fontId="5" fillId="0" borderId="1" xfId="0" applyFont="1" applyBorder="1" applyAlignment="1">
      <alignment vertical="center"/>
    </xf>
    <xf numFmtId="0" fontId="5" fillId="9" borderId="1" xfId="0" applyFont="1" applyFill="1" applyBorder="1" applyAlignment="1">
      <alignment vertical="center"/>
    </xf>
    <xf numFmtId="0" fontId="0" fillId="0" borderId="1" xfId="0" applyBorder="1" applyAlignment="1" applyProtection="1">
      <alignment horizontal="center" vertical="center"/>
      <protection locked="0"/>
    </xf>
    <xf numFmtId="0" fontId="4" fillId="0" borderId="1" xfId="0" applyFont="1" applyBorder="1" applyAlignment="1">
      <alignment horizontal="center" vertical="center" wrapText="1"/>
    </xf>
    <xf numFmtId="0" fontId="5" fillId="13" borderId="7" xfId="0" applyFont="1" applyFill="1" applyBorder="1" applyAlignment="1">
      <alignment horizontal="center" vertical="center" wrapText="1"/>
    </xf>
    <xf numFmtId="0" fontId="4" fillId="0" borderId="1" xfId="0" applyFont="1" applyBorder="1" applyAlignment="1">
      <alignment horizontal="center" vertical="top" wrapText="1"/>
    </xf>
    <xf numFmtId="0" fontId="0" fillId="5" borderId="62" xfId="0" applyFill="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xf numFmtId="0" fontId="4" fillId="0" borderId="7" xfId="0" applyFont="1" applyBorder="1" applyAlignment="1">
      <alignment horizontal="left" wrapText="1"/>
    </xf>
    <xf numFmtId="0" fontId="4" fillId="0" borderId="24" xfId="0" applyFont="1" applyBorder="1"/>
    <xf numFmtId="0" fontId="5" fillId="5" borderId="1" xfId="0" applyFont="1" applyFill="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center"/>
    </xf>
    <xf numFmtId="0" fontId="15" fillId="0" borderId="0" xfId="0" applyFont="1" applyAlignment="1">
      <alignment vertical="center" wrapText="1"/>
    </xf>
    <xf numFmtId="0" fontId="5" fillId="5" borderId="2" xfId="0" applyFont="1" applyFill="1" applyBorder="1" applyAlignment="1">
      <alignment vertical="center"/>
    </xf>
    <xf numFmtId="0" fontId="15" fillId="5" borderId="2" xfId="0" applyFont="1" applyFill="1" applyBorder="1" applyAlignment="1">
      <alignment vertical="center" wrapText="1"/>
    </xf>
    <xf numFmtId="0" fontId="5" fillId="5" borderId="1" xfId="0" applyFont="1" applyFill="1" applyBorder="1" applyAlignment="1">
      <alignment vertical="center"/>
    </xf>
    <xf numFmtId="0" fontId="4" fillId="0" borderId="0" xfId="0" applyFont="1" applyAlignment="1">
      <alignment vertical="center"/>
    </xf>
    <xf numFmtId="0" fontId="4" fillId="0" borderId="1" xfId="0" applyFont="1" applyBorder="1" applyAlignment="1">
      <alignment horizontal="justify" vertical="center" wrapText="1"/>
    </xf>
    <xf numFmtId="0" fontId="4" fillId="7" borderId="1" xfId="0" applyFont="1" applyFill="1" applyBorder="1" applyAlignment="1">
      <alignment horizontal="justify" vertical="center" wrapText="1"/>
    </xf>
    <xf numFmtId="0" fontId="4" fillId="16" borderId="1" xfId="0" applyFont="1" applyFill="1" applyBorder="1" applyAlignment="1">
      <alignment horizontal="justify" vertical="center" wrapText="1"/>
    </xf>
    <xf numFmtId="0" fontId="4" fillId="17" borderId="1" xfId="0" applyFont="1" applyFill="1" applyBorder="1" applyAlignment="1">
      <alignment horizontal="justify" vertical="center" wrapText="1"/>
    </xf>
    <xf numFmtId="0" fontId="4" fillId="3" borderId="1" xfId="0" applyFont="1" applyFill="1" applyBorder="1" applyAlignment="1">
      <alignment horizontal="justify" vertical="center" wrapText="1"/>
    </xf>
    <xf numFmtId="0" fontId="4" fillId="7" borderId="10" xfId="0" applyFont="1" applyFill="1" applyBorder="1" applyAlignment="1">
      <alignment horizontal="justify" vertical="center" wrapText="1"/>
    </xf>
    <xf numFmtId="0" fontId="4" fillId="3" borderId="0" xfId="0" applyFont="1" applyFill="1"/>
    <xf numFmtId="0" fontId="9" fillId="3" borderId="0" xfId="0" applyFont="1" applyFill="1" applyAlignment="1">
      <alignment horizontal="center" vertical="center" wrapText="1"/>
    </xf>
    <xf numFmtId="0" fontId="0" fillId="0" borderId="0" xfId="0" applyFill="1"/>
    <xf numFmtId="0" fontId="4" fillId="0" borderId="28" xfId="0" applyFont="1" applyFill="1" applyBorder="1" applyAlignment="1">
      <alignment horizontal="center" vertical="center" wrapText="1"/>
    </xf>
    <xf numFmtId="0" fontId="4" fillId="7" borderId="28" xfId="0" applyFont="1" applyFill="1" applyBorder="1" applyAlignment="1">
      <alignment horizontal="justify" vertical="center" wrapText="1"/>
    </xf>
    <xf numFmtId="0" fontId="0" fillId="0" borderId="1" xfId="0" applyFont="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4" fillId="0" borderId="28" xfId="0" applyFont="1" applyFill="1" applyBorder="1" applyAlignment="1">
      <alignment horizontal="justify" vertical="center" wrapText="1"/>
    </xf>
    <xf numFmtId="0" fontId="4" fillId="3" borderId="28" xfId="0" applyFont="1" applyFill="1" applyBorder="1" applyAlignment="1">
      <alignment horizontal="center" vertical="center" wrapText="1"/>
    </xf>
    <xf numFmtId="0" fontId="4" fillId="0" borderId="10" xfId="0" applyFont="1" applyBorder="1" applyAlignment="1">
      <alignment horizontal="justify" vertical="center" wrapText="1"/>
    </xf>
    <xf numFmtId="0" fontId="4" fillId="0" borderId="11" xfId="0" applyFont="1" applyBorder="1" applyAlignment="1">
      <alignment horizontal="justify" vertical="center" wrapText="1"/>
    </xf>
    <xf numFmtId="1" fontId="0" fillId="0" borderId="1" xfId="0" applyNumberFormat="1" applyBorder="1" applyAlignment="1">
      <alignment horizontal="center" vertical="center"/>
    </xf>
    <xf numFmtId="0" fontId="4" fillId="0" borderId="2" xfId="0" applyFont="1" applyBorder="1" applyAlignment="1">
      <alignment horizontal="justify"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4" fillId="0" borderId="28"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xf>
    <xf numFmtId="0" fontId="6" fillId="0" borderId="1" xfId="0" applyFont="1" applyBorder="1" applyAlignment="1">
      <alignment horizontal="justify" vertical="center" wrapText="1"/>
    </xf>
    <xf numFmtId="0" fontId="6" fillId="0" borderId="3" xfId="0" applyFont="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4" fillId="0" borderId="0" xfId="0" applyFont="1" applyAlignment="1">
      <alignment horizont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justify"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13" borderId="7" xfId="0" applyFont="1" applyFill="1" applyBorder="1" applyAlignment="1">
      <alignment horizontal="center" wrapText="1"/>
    </xf>
    <xf numFmtId="0" fontId="5" fillId="13" borderId="10" xfId="0" applyFont="1" applyFill="1" applyBorder="1" applyAlignment="1">
      <alignment horizontal="center" wrapText="1"/>
    </xf>
    <xf numFmtId="0" fontId="5" fillId="13" borderId="5" xfId="0" applyFont="1" applyFill="1" applyBorder="1" applyAlignment="1">
      <alignment horizontal="center"/>
    </xf>
    <xf numFmtId="0" fontId="5" fillId="13" borderId="5" xfId="0" applyFont="1" applyFill="1" applyBorder="1" applyAlignment="1">
      <alignment horizontal="center" wrapText="1"/>
    </xf>
    <xf numFmtId="0" fontId="5" fillId="12" borderId="5" xfId="0" applyFont="1" applyFill="1" applyBorder="1" applyAlignment="1">
      <alignment horizontal="center" wrapText="1"/>
    </xf>
    <xf numFmtId="0" fontId="0" fillId="0" borderId="1" xfId="0" applyFont="1" applyBorder="1" applyAlignment="1">
      <alignment horizontal="center" vertical="center"/>
    </xf>
    <xf numFmtId="0" fontId="14" fillId="5" borderId="2" xfId="0" applyFont="1" applyFill="1" applyBorder="1" applyAlignment="1">
      <alignment horizontal="center" vertical="center" wrapText="1"/>
    </xf>
    <xf numFmtId="0" fontId="14" fillId="0" borderId="0" xfId="0" applyFont="1" applyAlignment="1">
      <alignment horizontal="center"/>
    </xf>
    <xf numFmtId="0" fontId="4" fillId="0" borderId="0" xfId="0" applyFont="1" applyAlignment="1">
      <alignment horizontal="center" vertical="center"/>
    </xf>
    <xf numFmtId="0" fontId="4" fillId="0" borderId="28" xfId="0" applyFont="1" applyBorder="1" applyAlignment="1">
      <alignment horizontal="center" vertical="center"/>
    </xf>
    <xf numFmtId="0" fontId="4" fillId="5" borderId="1" xfId="0" applyFont="1" applyFill="1" applyBorder="1" applyAlignment="1">
      <alignment horizontal="center" vertical="center"/>
    </xf>
    <xf numFmtId="0" fontId="4" fillId="0" borderId="7" xfId="0" applyFont="1" applyBorder="1" applyAlignment="1">
      <alignment horizontal="center" vertical="center"/>
    </xf>
    <xf numFmtId="0" fontId="4" fillId="5" borderId="5" xfId="0" applyFont="1" applyFill="1" applyBorder="1" applyAlignment="1">
      <alignment horizontal="center" vertical="center"/>
    </xf>
    <xf numFmtId="0" fontId="6" fillId="3" borderId="1" xfId="0" applyFont="1" applyFill="1" applyBorder="1" applyAlignment="1">
      <alignment horizontal="justify" vertical="center" wrapText="1"/>
    </xf>
    <xf numFmtId="0" fontId="0" fillId="0" borderId="1" xfId="0" applyFont="1" applyBorder="1" applyAlignment="1">
      <alignment horizontal="center" vertical="center" wrapText="1"/>
    </xf>
    <xf numFmtId="0" fontId="7" fillId="6" borderId="7" xfId="0" applyFont="1" applyFill="1" applyBorder="1" applyAlignment="1">
      <alignment horizontal="center" vertical="center"/>
    </xf>
    <xf numFmtId="1" fontId="5" fillId="9" borderId="1" xfId="0" applyNumberFormat="1" applyFont="1" applyFill="1" applyBorder="1" applyAlignment="1">
      <alignment horizontal="center" vertical="center"/>
    </xf>
    <xf numFmtId="0" fontId="4" fillId="0" borderId="10"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xf>
    <xf numFmtId="0" fontId="6" fillId="0" borderId="1" xfId="0" applyFont="1" applyBorder="1" applyAlignment="1">
      <alignment horizontal="justify" vertical="center" wrapText="1"/>
    </xf>
    <xf numFmtId="0" fontId="6" fillId="0" borderId="3" xfId="0" applyFont="1" applyBorder="1" applyAlignment="1">
      <alignment horizontal="center" vertical="center" wrapText="1"/>
    </xf>
    <xf numFmtId="0" fontId="5" fillId="13" borderId="5"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14" fillId="5" borderId="2" xfId="0" applyFont="1" applyFill="1" applyBorder="1" applyAlignment="1">
      <alignment horizontal="center" vertical="center"/>
    </xf>
    <xf numFmtId="0" fontId="5" fillId="13" borderId="10" xfId="0" applyFont="1" applyFill="1" applyBorder="1" applyAlignment="1">
      <alignment horizontal="center" vertical="center" wrapText="1"/>
    </xf>
    <xf numFmtId="0" fontId="5" fillId="0" borderId="0" xfId="0" applyFont="1" applyAlignment="1">
      <alignment horizontal="center" vertical="center"/>
    </xf>
    <xf numFmtId="0" fontId="6" fillId="0" borderId="10"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10"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1" xfId="0" applyFont="1" applyBorder="1" applyAlignment="1">
      <alignment horizontal="justify" vertical="center" wrapText="1"/>
    </xf>
    <xf numFmtId="0" fontId="4" fillId="0" borderId="10" xfId="0" applyFont="1" applyFill="1" applyBorder="1" applyAlignment="1">
      <alignment horizontal="justify" vertical="center" wrapText="1"/>
    </xf>
    <xf numFmtId="0" fontId="4" fillId="0" borderId="28" xfId="0" applyFont="1" applyFill="1" applyBorder="1" applyAlignment="1">
      <alignment horizontal="justify" vertical="center" wrapText="1"/>
    </xf>
    <xf numFmtId="0" fontId="4" fillId="0" borderId="10" xfId="0" applyFont="1" applyBorder="1" applyAlignment="1">
      <alignment horizontal="center" vertical="center" wrapText="1"/>
    </xf>
    <xf numFmtId="0" fontId="15"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5" fillId="0" borderId="8" xfId="0" applyFont="1" applyBorder="1" applyAlignment="1">
      <alignment vertical="center" wrapText="1"/>
    </xf>
    <xf numFmtId="0" fontId="15" fillId="0" borderId="2" xfId="0" applyFont="1" applyBorder="1" applyAlignment="1">
      <alignment vertical="center" wrapText="1"/>
    </xf>
    <xf numFmtId="0" fontId="15" fillId="0" borderId="4" xfId="0" applyFont="1" applyBorder="1" applyAlignment="1">
      <alignment vertical="center" wrapText="1"/>
    </xf>
    <xf numFmtId="0" fontId="4" fillId="6" borderId="1" xfId="0" applyFont="1" applyFill="1" applyBorder="1" applyAlignment="1">
      <alignment vertical="center"/>
    </xf>
    <xf numFmtId="0" fontId="4" fillId="6" borderId="3" xfId="0" applyFont="1" applyFill="1" applyBorder="1" applyAlignment="1">
      <alignment vertical="center"/>
    </xf>
    <xf numFmtId="0" fontId="16" fillId="6" borderId="1" xfId="0" applyFont="1" applyFill="1" applyBorder="1" applyAlignment="1">
      <alignment vertical="center" wrapText="1"/>
    </xf>
    <xf numFmtId="0" fontId="16" fillId="6" borderId="3" xfId="0" applyFont="1" applyFill="1" applyBorder="1" applyAlignment="1">
      <alignment vertical="center" wrapText="1"/>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4" fillId="3" borderId="10" xfId="0" applyFont="1" applyFill="1" applyBorder="1" applyAlignment="1">
      <alignment horizontal="justify" vertical="center" wrapText="1"/>
    </xf>
    <xf numFmtId="0" fontId="4" fillId="3" borderId="28" xfId="0" applyFont="1" applyFill="1" applyBorder="1" applyAlignment="1">
      <alignment horizontal="justify"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1" fillId="0" borderId="0" xfId="0" applyFont="1" applyAlignment="1">
      <alignment horizontal="center" vertical="center" wrapText="1"/>
    </xf>
    <xf numFmtId="0" fontId="4" fillId="0" borderId="1" xfId="0" applyFont="1" applyBorder="1" applyAlignment="1">
      <alignment horizontal="left" vertical="center" wrapText="1"/>
    </xf>
    <xf numFmtId="0" fontId="26" fillId="0" borderId="60" xfId="0" applyFont="1" applyBorder="1" applyAlignment="1">
      <alignment horizontal="justify" vertical="center" wrapText="1"/>
    </xf>
    <xf numFmtId="0" fontId="26" fillId="0" borderId="62" xfId="0" applyFont="1" applyBorder="1" applyAlignment="1">
      <alignment horizontal="justify" vertical="center" wrapText="1"/>
    </xf>
    <xf numFmtId="0" fontId="26" fillId="0" borderId="1" xfId="0" applyFont="1" applyFill="1" applyBorder="1" applyAlignment="1">
      <alignment horizontal="justify" vertical="center" wrapText="1"/>
    </xf>
    <xf numFmtId="0" fontId="26" fillId="0" borderId="60" xfId="0" applyFont="1" applyFill="1" applyBorder="1" applyAlignment="1">
      <alignment horizontal="justify" vertical="center" wrapText="1"/>
    </xf>
    <xf numFmtId="0" fontId="26" fillId="0" borderId="56" xfId="0" applyFont="1" applyFill="1" applyBorder="1" applyAlignment="1">
      <alignment horizontal="justify" vertical="center" wrapText="1"/>
    </xf>
    <xf numFmtId="0" fontId="26" fillId="0" borderId="62" xfId="0" applyFont="1" applyFill="1" applyBorder="1" applyAlignment="1">
      <alignment horizontal="justify" vertical="center" wrapText="1"/>
    </xf>
    <xf numFmtId="0" fontId="19" fillId="14" borderId="1" xfId="0" applyFont="1" applyFill="1" applyBorder="1" applyAlignment="1">
      <alignment horizontal="center" vertical="center" wrapText="1"/>
    </xf>
    <xf numFmtId="0" fontId="19" fillId="14" borderId="1" xfId="0" applyFont="1" applyFill="1" applyBorder="1" applyAlignment="1">
      <alignment horizontal="center" vertical="center"/>
    </xf>
    <xf numFmtId="0" fontId="19" fillId="14" borderId="60" xfId="0" applyFont="1" applyFill="1" applyBorder="1" applyAlignment="1">
      <alignment horizontal="center"/>
    </xf>
    <xf numFmtId="0" fontId="19" fillId="14" borderId="56" xfId="0" applyFont="1" applyFill="1" applyBorder="1" applyAlignment="1">
      <alignment horizontal="center"/>
    </xf>
    <xf numFmtId="0" fontId="19" fillId="14" borderId="62" xfId="0" applyFont="1" applyFill="1" applyBorder="1" applyAlignment="1">
      <alignment horizontal="center"/>
    </xf>
    <xf numFmtId="0" fontId="26" fillId="0" borderId="1" xfId="0" applyFont="1" applyBorder="1" applyAlignment="1">
      <alignment horizontal="justify" vertical="center"/>
    </xf>
    <xf numFmtId="0" fontId="26" fillId="0" borderId="56" xfId="0" applyFont="1" applyBorder="1" applyAlignment="1">
      <alignment horizontal="justify" vertical="center" wrapText="1"/>
    </xf>
    <xf numFmtId="0" fontId="10" fillId="6" borderId="1" xfId="0" applyFont="1" applyFill="1" applyBorder="1" applyAlignment="1">
      <alignment horizontal="center" vertical="top"/>
    </xf>
    <xf numFmtId="0" fontId="19" fillId="6" borderId="1" xfId="0" applyFont="1" applyFill="1" applyBorder="1" applyAlignment="1">
      <alignment horizontal="center" vertical="top"/>
    </xf>
    <xf numFmtId="0" fontId="4" fillId="0" borderId="60" xfId="0" applyFont="1" applyBorder="1" applyAlignment="1">
      <alignment horizontal="justify" vertical="center" wrapText="1"/>
    </xf>
    <xf numFmtId="0" fontId="4" fillId="0" borderId="62" xfId="0" applyFont="1" applyBorder="1" applyAlignment="1">
      <alignment horizontal="justify" vertical="center" wrapText="1"/>
    </xf>
    <xf numFmtId="0" fontId="5" fillId="0" borderId="60" xfId="0" applyFont="1" applyBorder="1" applyAlignment="1">
      <alignment horizontal="justify" vertical="center" wrapText="1"/>
    </xf>
    <xf numFmtId="0" fontId="5" fillId="0" borderId="56" xfId="0" applyFont="1" applyBorder="1" applyAlignment="1">
      <alignment horizontal="justify" vertical="center" wrapText="1"/>
    </xf>
    <xf numFmtId="0" fontId="5" fillId="0" borderId="62" xfId="0" applyFont="1" applyBorder="1" applyAlignment="1">
      <alignment horizontal="justify" vertical="center" wrapText="1"/>
    </xf>
    <xf numFmtId="0" fontId="4" fillId="0" borderId="1" xfId="0" applyFont="1" applyBorder="1" applyAlignment="1">
      <alignment horizontal="justify" vertical="center"/>
    </xf>
    <xf numFmtId="0" fontId="5" fillId="0" borderId="1" xfId="0" applyFont="1" applyBorder="1" applyAlignment="1">
      <alignment horizontal="justify" vertical="center"/>
    </xf>
    <xf numFmtId="0" fontId="0" fillId="0" borderId="0" xfId="0" applyAlignment="1">
      <alignment horizontal="center"/>
    </xf>
    <xf numFmtId="0" fontId="4" fillId="0" borderId="1" xfId="0" applyFont="1" applyBorder="1" applyAlignment="1">
      <alignment horizontal="center" vertical="center"/>
    </xf>
    <xf numFmtId="0" fontId="4" fillId="0" borderId="56" xfId="0" applyFont="1" applyBorder="1" applyAlignment="1">
      <alignment horizontal="justify" vertical="center" wrapText="1"/>
    </xf>
    <xf numFmtId="0" fontId="19" fillId="14" borderId="16"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0" fillId="0" borderId="36" xfId="0" applyBorder="1" applyAlignment="1">
      <alignment horizont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9" fillId="14" borderId="1" xfId="0" applyFont="1" applyFill="1" applyBorder="1" applyAlignment="1">
      <alignment horizontal="center" vertical="center" textRotation="255"/>
    </xf>
    <xf numFmtId="0" fontId="19" fillId="12" borderId="1" xfId="0" applyFont="1" applyFill="1" applyBorder="1" applyAlignment="1">
      <alignment horizontal="center" wrapText="1"/>
    </xf>
    <xf numFmtId="0" fontId="19" fillId="12" borderId="1" xfId="0" applyFont="1" applyFill="1" applyBorder="1" applyAlignment="1">
      <alignment horizontal="center"/>
    </xf>
    <xf numFmtId="0" fontId="19" fillId="12" borderId="60" xfId="0" applyFont="1" applyFill="1" applyBorder="1" applyAlignment="1">
      <alignment horizontal="center" vertical="top" wrapText="1"/>
    </xf>
    <xf numFmtId="0" fontId="19" fillId="12" borderId="56" xfId="0" applyFont="1" applyFill="1" applyBorder="1" applyAlignment="1">
      <alignment horizontal="center" vertical="top"/>
    </xf>
    <xf numFmtId="0" fontId="19" fillId="12" borderId="62" xfId="0" applyFont="1" applyFill="1" applyBorder="1" applyAlignment="1">
      <alignment horizontal="center" vertical="top"/>
    </xf>
    <xf numFmtId="0" fontId="26" fillId="0" borderId="1" xfId="0" applyFont="1" applyFill="1" applyBorder="1" applyAlignment="1">
      <alignment horizontal="justify" vertical="center"/>
    </xf>
    <xf numFmtId="0" fontId="5" fillId="0" borderId="60" xfId="0" applyFont="1" applyBorder="1" applyAlignment="1">
      <alignment horizontal="justify" vertical="center"/>
    </xf>
    <xf numFmtId="0" fontId="4" fillId="0" borderId="62" xfId="0" applyFont="1" applyBorder="1" applyAlignment="1">
      <alignment horizontal="justify" vertical="center"/>
    </xf>
    <xf numFmtId="0" fontId="26" fillId="3" borderId="60" xfId="0" applyFont="1" applyFill="1" applyBorder="1" applyAlignment="1">
      <alignment horizontal="justify" vertical="center" wrapText="1"/>
    </xf>
    <xf numFmtId="0" fontId="26" fillId="3" borderId="62" xfId="0" applyFont="1" applyFill="1" applyBorder="1" applyAlignment="1">
      <alignment horizontal="justify" vertical="center" wrapText="1"/>
    </xf>
    <xf numFmtId="0" fontId="26" fillId="0" borderId="1" xfId="0" applyFont="1" applyBorder="1" applyAlignment="1">
      <alignment horizontal="justify" vertical="center" wrapText="1"/>
    </xf>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19" fillId="12" borderId="60" xfId="0" applyFont="1" applyFill="1" applyBorder="1" applyAlignment="1">
      <alignment horizontal="center" vertical="center" wrapText="1"/>
    </xf>
    <xf numFmtId="0" fontId="19" fillId="12" borderId="56" xfId="0" applyFont="1" applyFill="1" applyBorder="1" applyAlignment="1">
      <alignment horizontal="center" vertical="center"/>
    </xf>
    <xf numFmtId="0" fontId="19" fillId="12" borderId="62" xfId="0" applyFont="1" applyFill="1" applyBorder="1" applyAlignment="1">
      <alignment horizontal="center" vertical="center"/>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4" fillId="0" borderId="2" xfId="0" applyFont="1" applyBorder="1" applyAlignment="1">
      <alignment horizontal="justify" vertical="center" wrapText="1"/>
    </xf>
    <xf numFmtId="0" fontId="18" fillId="0" borderId="1" xfId="0" applyFont="1" applyBorder="1" applyAlignment="1">
      <alignment horizontal="center" vertical="center" wrapText="1"/>
    </xf>
    <xf numFmtId="0" fontId="4" fillId="0" borderId="2" xfId="0" applyFont="1" applyBorder="1" applyAlignment="1">
      <alignment horizontal="center" vertical="center" wrapText="1"/>
    </xf>
    <xf numFmtId="0" fontId="0" fillId="0" borderId="3" xfId="0" applyBorder="1" applyAlignment="1">
      <alignment horizontal="center" vertical="center" wrapText="1"/>
    </xf>
    <xf numFmtId="0" fontId="4" fillId="3" borderId="1" xfId="0" applyFont="1" applyFill="1" applyBorder="1" applyAlignment="1">
      <alignment horizontal="center" vertical="center" wrapText="1"/>
    </xf>
    <xf numFmtId="0" fontId="7" fillId="6" borderId="14" xfId="0" applyFont="1" applyFill="1" applyBorder="1" applyAlignment="1">
      <alignment horizontal="left" vertical="center"/>
    </xf>
    <xf numFmtId="0" fontId="7" fillId="6" borderId="37" xfId="0" applyFont="1" applyFill="1" applyBorder="1" applyAlignment="1">
      <alignment horizontal="left" vertical="center"/>
    </xf>
    <xf numFmtId="0" fontId="7" fillId="6" borderId="63"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64" xfId="0" applyFont="1" applyFill="1" applyBorder="1" applyAlignment="1">
      <alignment horizontal="left"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29" xfId="0" applyBorder="1" applyAlignment="1">
      <alignment horizontal="center" vertical="center" wrapText="1"/>
    </xf>
    <xf numFmtId="0" fontId="4" fillId="3" borderId="1" xfId="0" applyFont="1" applyFill="1" applyBorder="1" applyAlignment="1">
      <alignment horizontal="justify" vertical="center" wrapText="1"/>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4" fillId="3" borderId="60" xfId="0" applyFont="1" applyFill="1" applyBorder="1" applyAlignment="1">
      <alignment horizontal="justify" vertical="center" wrapText="1"/>
    </xf>
    <xf numFmtId="0" fontId="4" fillId="3" borderId="62" xfId="0" applyFont="1" applyFill="1" applyBorder="1" applyAlignment="1">
      <alignment horizontal="justify" vertical="center" wrapText="1"/>
    </xf>
    <xf numFmtId="0" fontId="4" fillId="0" borderId="14" xfId="0" applyFont="1" applyBorder="1" applyAlignment="1">
      <alignment horizontal="justify" vertical="center" wrapText="1"/>
    </xf>
    <xf numFmtId="0" fontId="4" fillId="0" borderId="15" xfId="0" applyFont="1" applyBorder="1" applyAlignment="1">
      <alignment horizontal="justify" vertical="center" wrapText="1"/>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6" borderId="60"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62" xfId="0" applyFont="1" applyFill="1" applyBorder="1" applyAlignment="1">
      <alignment horizontal="center" vertical="center"/>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6" fillId="0" borderId="1" xfId="0" applyFont="1" applyBorder="1" applyAlignment="1">
      <alignment horizontal="justify" vertical="center" wrapText="1"/>
    </xf>
    <xf numFmtId="0" fontId="6" fillId="0" borderId="3" xfId="0" applyFont="1" applyBorder="1" applyAlignment="1">
      <alignment horizontal="justify" vertical="center" wrapText="1"/>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4"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3" xfId="0" applyFont="1" applyFill="1" applyBorder="1" applyAlignment="1">
      <alignment horizontal="justify" vertical="center" wrapText="1"/>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10" fillId="14" borderId="1" xfId="0" applyFont="1" applyFill="1" applyBorder="1" applyAlignment="1">
      <alignment horizontal="center" vertic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22" fillId="6" borderId="60" xfId="0" applyFont="1" applyFill="1" applyBorder="1" applyAlignment="1">
      <alignment horizontal="center" vertical="center" wrapText="1"/>
    </xf>
    <xf numFmtId="0" fontId="22" fillId="6" borderId="56" xfId="0" applyFont="1" applyFill="1" applyBorder="1" applyAlignment="1">
      <alignment horizontal="center" vertical="center" wrapText="1"/>
    </xf>
    <xf numFmtId="0" fontId="0" fillId="0" borderId="37" xfId="0" applyBorder="1" applyAlignment="1">
      <alignment horizontal="center"/>
    </xf>
    <xf numFmtId="0" fontId="0" fillId="0" borderId="1"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20" fillId="14" borderId="60" xfId="0" applyFont="1" applyFill="1" applyBorder="1" applyAlignment="1">
      <alignment horizontal="center"/>
    </xf>
    <xf numFmtId="0" fontId="20" fillId="14" borderId="62" xfId="0" applyFont="1" applyFill="1" applyBorder="1" applyAlignment="1">
      <alignment horizont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10" fillId="0" borderId="39" xfId="0" applyFont="1" applyBorder="1" applyAlignment="1">
      <alignment vertical="center" textRotation="90"/>
    </xf>
    <xf numFmtId="0" fontId="0" fillId="9" borderId="33" xfId="0" applyFill="1" applyBorder="1" applyAlignment="1">
      <alignment horizontal="center"/>
    </xf>
    <xf numFmtId="0" fontId="0" fillId="9" borderId="31" xfId="0" applyFill="1" applyBorder="1" applyAlignment="1">
      <alignment horizontal="center"/>
    </xf>
    <xf numFmtId="0" fontId="0" fillId="10" borderId="31"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8" fillId="6" borderId="1" xfId="0" applyFont="1" applyFill="1" applyBorder="1" applyAlignment="1">
      <alignment horizontal="left" vertical="center"/>
    </xf>
    <xf numFmtId="0" fontId="8" fillId="6" borderId="3" xfId="0" applyFont="1" applyFill="1" applyBorder="1" applyAlignment="1">
      <alignment horizontal="left" vertical="center"/>
    </xf>
    <xf numFmtId="0" fontId="23" fillId="6" borderId="1" xfId="0" applyFont="1" applyFill="1" applyBorder="1" applyAlignment="1">
      <alignment horizontal="left" vertical="center" wrapText="1"/>
    </xf>
    <xf numFmtId="0" fontId="23"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0" fillId="8" borderId="33" xfId="0" applyFill="1" applyBorder="1" applyAlignment="1">
      <alignment horizontal="center"/>
    </xf>
    <xf numFmtId="0" fontId="9" fillId="9" borderId="31" xfId="0" applyFont="1" applyFill="1" applyBorder="1" applyAlignment="1">
      <alignment horizontal="center" vertic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0" fillId="9" borderId="32" xfId="0" applyFill="1" applyBorder="1" applyAlignment="1">
      <alignment horizontal="center"/>
    </xf>
    <xf numFmtId="0" fontId="9" fillId="10" borderId="31" xfId="0" applyFont="1" applyFill="1" applyBorder="1" applyAlignment="1">
      <alignment horizontal="center" vertical="center"/>
    </xf>
    <xf numFmtId="0" fontId="24" fillId="6" borderId="1" xfId="0" applyFont="1" applyFill="1" applyBorder="1" applyAlignment="1">
      <alignment horizontal="left" vertical="center" wrapText="1"/>
    </xf>
    <xf numFmtId="0" fontId="24" fillId="6" borderId="3" xfId="0" applyFont="1" applyFill="1" applyBorder="1" applyAlignment="1">
      <alignment horizontal="left" vertical="center" wrapText="1"/>
    </xf>
    <xf numFmtId="0" fontId="0" fillId="0" borderId="21" xfId="0" applyBorder="1" applyAlignment="1">
      <alignment horizontal="center"/>
    </xf>
    <xf numFmtId="0" fontId="0" fillId="0" borderId="24" xfId="0" applyBorder="1" applyAlignment="1">
      <alignment horizontal="center"/>
    </xf>
    <xf numFmtId="0" fontId="22" fillId="6" borderId="62" xfId="0" applyFont="1" applyFill="1" applyBorder="1" applyAlignment="1">
      <alignment horizontal="center" vertical="center" wrapText="1"/>
    </xf>
    <xf numFmtId="0" fontId="5" fillId="13" borderId="8" xfId="0" applyFont="1" applyFill="1" applyBorder="1" applyAlignment="1">
      <alignment horizontal="center" vertical="center"/>
    </xf>
    <xf numFmtId="0" fontId="5" fillId="13" borderId="25" xfId="0" applyFont="1" applyFill="1" applyBorder="1" applyAlignment="1">
      <alignment horizontal="center" vertical="center"/>
    </xf>
    <xf numFmtId="0" fontId="17" fillId="0" borderId="1" xfId="0" applyFont="1" applyBorder="1" applyAlignment="1">
      <alignment horizontal="center" vertical="center"/>
    </xf>
    <xf numFmtId="0" fontId="9" fillId="12" borderId="7" xfId="0" applyFont="1" applyFill="1" applyBorder="1" applyAlignment="1">
      <alignment horizontal="center" wrapText="1"/>
    </xf>
    <xf numFmtId="0" fontId="9" fillId="12" borderId="5" xfId="0" applyFont="1" applyFill="1" applyBorder="1" applyAlignment="1">
      <alignment horizontal="center" wrapText="1"/>
    </xf>
    <xf numFmtId="0" fontId="14" fillId="13" borderId="9" xfId="0" applyFont="1" applyFill="1" applyBorder="1" applyAlignment="1">
      <alignment horizontal="center" wrapText="1"/>
    </xf>
    <xf numFmtId="0" fontId="14" fillId="13" borderId="13" xfId="0" applyFont="1" applyFill="1" applyBorder="1" applyAlignment="1">
      <alignment horizontal="center" wrapText="1"/>
    </xf>
    <xf numFmtId="0" fontId="5" fillId="13" borderId="7" xfId="0" applyFont="1" applyFill="1" applyBorder="1" applyAlignment="1">
      <alignment horizontal="center"/>
    </xf>
    <xf numFmtId="0" fontId="4" fillId="0" borderId="36" xfId="0" applyFont="1" applyBorder="1" applyAlignment="1">
      <alignment horizontal="justify" vertical="center" wrapText="1"/>
    </xf>
    <xf numFmtId="0" fontId="4" fillId="0" borderId="17" xfId="0" applyFont="1" applyBorder="1" applyAlignment="1">
      <alignment horizontal="justify"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4" fillId="0" borderId="0" xfId="0" applyFont="1" applyAlignment="1">
      <alignment horizontal="center"/>
    </xf>
    <xf numFmtId="0" fontId="4" fillId="0" borderId="5" xfId="0" applyFont="1" applyBorder="1" applyAlignment="1">
      <alignment horizontal="left" vertical="center" wrapText="1"/>
    </xf>
    <xf numFmtId="0" fontId="5" fillId="13" borderId="65" xfId="0" applyFont="1" applyFill="1" applyBorder="1" applyAlignment="1">
      <alignment horizontal="center" vertical="center"/>
    </xf>
    <xf numFmtId="0" fontId="5" fillId="13" borderId="11" xfId="0" applyFont="1" applyFill="1" applyBorder="1" applyAlignment="1">
      <alignment horizontal="center" vertical="center"/>
    </xf>
    <xf numFmtId="0" fontId="5" fillId="13" borderId="4" xfId="0" applyFont="1" applyFill="1" applyBorder="1" applyAlignment="1">
      <alignment horizontal="center" vertical="center"/>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7" xfId="0" applyFont="1" applyBorder="1" applyAlignment="1">
      <alignment horizontal="center" vertical="center" wrapText="1"/>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4" fillId="0" borderId="8"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16" xfId="0" applyFont="1" applyBorder="1" applyAlignment="1">
      <alignment horizontal="justify" vertical="center" wrapText="1"/>
    </xf>
    <xf numFmtId="0" fontId="5" fillId="13" borderId="66" xfId="0" applyFont="1" applyFill="1" applyBorder="1" applyAlignment="1">
      <alignment horizontal="center" vertical="center"/>
    </xf>
    <xf numFmtId="0" fontId="17" fillId="0" borderId="28" xfId="0" applyFont="1" applyBorder="1" applyAlignment="1">
      <alignment horizontal="center" vertical="center"/>
    </xf>
    <xf numFmtId="0" fontId="0" fillId="0" borderId="30" xfId="0" applyBorder="1" applyAlignment="1">
      <alignment horizontal="center"/>
    </xf>
    <xf numFmtId="0" fontId="15" fillId="0" borderId="18" xfId="0" applyFont="1" applyBorder="1" applyAlignment="1">
      <alignment horizontal="center" vertical="center" wrapText="1"/>
    </xf>
    <xf numFmtId="0" fontId="5" fillId="13" borderId="1" xfId="0" applyFont="1" applyFill="1" applyBorder="1" applyAlignment="1">
      <alignment horizontal="center" vertical="center"/>
    </xf>
    <xf numFmtId="0" fontId="5" fillId="1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5" fillId="5" borderId="48" xfId="0" applyFont="1" applyFill="1" applyBorder="1" applyAlignment="1">
      <alignment horizontal="center" vertical="center" wrapText="1"/>
    </xf>
    <xf numFmtId="0" fontId="25" fillId="5" borderId="49" xfId="0" applyFont="1" applyFill="1" applyBorder="1" applyAlignment="1">
      <alignment horizontal="center" vertical="center" wrapText="1"/>
    </xf>
    <xf numFmtId="0" fontId="25" fillId="5" borderId="50" xfId="0" applyFont="1" applyFill="1" applyBorder="1" applyAlignment="1">
      <alignment horizontal="center" vertical="center" wrapText="1"/>
    </xf>
    <xf numFmtId="0" fontId="5" fillId="0" borderId="1" xfId="0" applyFont="1" applyBorder="1" applyAlignment="1">
      <alignment horizontal="center" vertical="center"/>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9" fillId="13" borderId="1" xfId="0" applyFont="1" applyFill="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28" xfId="0" applyFont="1" applyBorder="1" applyAlignment="1">
      <alignment horizontal="justify" vertical="center" wrapText="1"/>
    </xf>
    <xf numFmtId="0" fontId="6" fillId="0" borderId="2" xfId="0" applyFont="1" applyBorder="1" applyAlignment="1">
      <alignment horizontal="center"/>
    </xf>
    <xf numFmtId="0" fontId="6" fillId="0" borderId="1" xfId="0" applyFont="1" applyBorder="1" applyAlignment="1">
      <alignment horizontal="center"/>
    </xf>
    <xf numFmtId="0" fontId="6" fillId="0" borderId="11" xfId="0" applyFont="1" applyBorder="1" applyAlignment="1">
      <alignment horizontal="justify" vertical="center" wrapText="1"/>
    </xf>
    <xf numFmtId="0" fontId="6" fillId="0" borderId="28" xfId="0" applyFont="1" applyBorder="1" applyAlignment="1">
      <alignment horizontal="center" vertical="center" wrapText="1"/>
    </xf>
    <xf numFmtId="0" fontId="6" fillId="0" borderId="25" xfId="0" applyFont="1" applyBorder="1" applyAlignment="1">
      <alignment horizontal="justify" vertical="center" wrapText="1"/>
    </xf>
    <xf numFmtId="0" fontId="6" fillId="0" borderId="20"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1" xfId="0" applyFont="1" applyBorder="1" applyAlignment="1">
      <alignment horizontal="left"/>
    </xf>
    <xf numFmtId="0" fontId="6" fillId="0" borderId="3" xfId="0" applyFont="1" applyBorder="1" applyAlignment="1">
      <alignment horizontal="left"/>
    </xf>
    <xf numFmtId="0" fontId="6" fillId="0" borderId="3" xfId="0" applyFont="1" applyBorder="1" applyAlignment="1">
      <alignment horizontal="left" vertical="center" wrapText="1"/>
    </xf>
    <xf numFmtId="0" fontId="13" fillId="0" borderId="9" xfId="0" applyFont="1" applyBorder="1" applyAlignment="1">
      <alignment horizontal="center"/>
    </xf>
    <xf numFmtId="0" fontId="13" fillId="0" borderId="3" xfId="0" applyFont="1" applyBorder="1" applyAlignment="1">
      <alignment horizont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1"/>
  <sheetViews>
    <sheetView tabSelected="1" zoomScale="80" zoomScaleNormal="80" workbookViewId="0">
      <selection activeCell="D20" sqref="D20:D21"/>
    </sheetView>
  </sheetViews>
  <sheetFormatPr baseColWidth="10" defaultRowHeight="14.25" x14ac:dyDescent="0.25"/>
  <cols>
    <col min="1" max="1" width="27.5703125" style="148" customWidth="1"/>
    <col min="2" max="2" width="26.85546875" style="148" customWidth="1"/>
    <col min="3" max="3" width="28.42578125" style="148" customWidth="1"/>
    <col min="4" max="4" width="29.85546875" style="148" customWidth="1"/>
    <col min="5" max="5" width="33.7109375" style="148" customWidth="1"/>
    <col min="6" max="6" width="28.28515625" style="148" customWidth="1"/>
    <col min="7" max="16384" width="11.42578125" style="148"/>
  </cols>
  <sheetData>
    <row r="1" spans="1:10" ht="15" customHeight="1" x14ac:dyDescent="0.25">
      <c r="A1" s="235"/>
      <c r="B1" s="245" t="s">
        <v>0</v>
      </c>
      <c r="C1" s="245"/>
      <c r="D1" s="245"/>
      <c r="E1" s="53" t="s">
        <v>1</v>
      </c>
      <c r="F1" s="232"/>
      <c r="G1" s="144"/>
      <c r="J1" s="231"/>
    </row>
    <row r="2" spans="1:10" ht="15" customHeight="1" x14ac:dyDescent="0.25">
      <c r="A2" s="236"/>
      <c r="B2" s="246"/>
      <c r="C2" s="246"/>
      <c r="D2" s="246"/>
      <c r="E2" s="52" t="s">
        <v>2</v>
      </c>
      <c r="F2" s="233"/>
      <c r="G2" s="144"/>
      <c r="J2" s="231"/>
    </row>
    <row r="3" spans="1:10" ht="15" customHeight="1" x14ac:dyDescent="0.25">
      <c r="A3" s="236"/>
      <c r="B3" s="246" t="s">
        <v>3</v>
      </c>
      <c r="C3" s="246"/>
      <c r="D3" s="246"/>
      <c r="E3" s="52" t="s">
        <v>4</v>
      </c>
      <c r="F3" s="233"/>
      <c r="G3" s="144"/>
      <c r="J3" s="231"/>
    </row>
    <row r="4" spans="1:10" ht="15.75" customHeight="1" thickBot="1" x14ac:dyDescent="0.3">
      <c r="A4" s="237"/>
      <c r="B4" s="247"/>
      <c r="C4" s="247"/>
      <c r="D4" s="247"/>
      <c r="E4" s="54" t="s">
        <v>5</v>
      </c>
      <c r="F4" s="234"/>
      <c r="G4" s="144"/>
      <c r="J4" s="231"/>
    </row>
    <row r="5" spans="1:10" ht="15" thickBot="1" x14ac:dyDescent="0.3"/>
    <row r="6" spans="1:10" ht="15" x14ac:dyDescent="0.25">
      <c r="A6" s="242" t="s">
        <v>6</v>
      </c>
      <c r="B6" s="243"/>
      <c r="C6" s="243"/>
      <c r="D6" s="243"/>
      <c r="E6" s="243"/>
      <c r="F6" s="244"/>
    </row>
    <row r="7" spans="1:10" ht="27" customHeight="1" x14ac:dyDescent="0.25">
      <c r="A7" s="145" t="s">
        <v>7</v>
      </c>
      <c r="B7" s="238" t="s">
        <v>318</v>
      </c>
      <c r="C7" s="238"/>
      <c r="D7" s="238"/>
      <c r="E7" s="238"/>
      <c r="F7" s="239"/>
    </row>
    <row r="8" spans="1:10" ht="71.25" customHeight="1" x14ac:dyDescent="0.25">
      <c r="A8" s="146" t="s">
        <v>9</v>
      </c>
      <c r="B8" s="240" t="s">
        <v>271</v>
      </c>
      <c r="C8" s="240"/>
      <c r="D8" s="240"/>
      <c r="E8" s="240"/>
      <c r="F8" s="241"/>
    </row>
    <row r="9" spans="1:10" ht="22.5" customHeight="1" x14ac:dyDescent="0.25">
      <c r="A9" s="147" t="s">
        <v>11</v>
      </c>
      <c r="B9" s="141" t="s">
        <v>12</v>
      </c>
      <c r="C9" s="141" t="s">
        <v>13</v>
      </c>
      <c r="D9" s="141" t="s">
        <v>12</v>
      </c>
      <c r="E9" s="141" t="s">
        <v>14</v>
      </c>
      <c r="F9" s="141" t="s">
        <v>12</v>
      </c>
    </row>
    <row r="10" spans="1:10" ht="87" customHeight="1" x14ac:dyDescent="0.25">
      <c r="A10" s="222" t="s">
        <v>308</v>
      </c>
      <c r="B10" s="223" t="s">
        <v>276</v>
      </c>
      <c r="C10" s="149" t="s">
        <v>309</v>
      </c>
      <c r="D10" s="164" t="s">
        <v>273</v>
      </c>
      <c r="E10" s="221" t="s">
        <v>311</v>
      </c>
      <c r="F10" s="164" t="s">
        <v>279</v>
      </c>
    </row>
    <row r="11" spans="1:10" ht="75" customHeight="1" x14ac:dyDescent="0.25">
      <c r="A11" s="222"/>
      <c r="B11" s="224"/>
      <c r="C11" s="221" t="s">
        <v>310</v>
      </c>
      <c r="D11" s="223" t="s">
        <v>272</v>
      </c>
      <c r="E11" s="221"/>
      <c r="F11" s="164" t="s">
        <v>280</v>
      </c>
    </row>
    <row r="12" spans="1:10" ht="105" customHeight="1" x14ac:dyDescent="0.25">
      <c r="A12" s="230" t="s">
        <v>314</v>
      </c>
      <c r="B12" s="223" t="s">
        <v>282</v>
      </c>
      <c r="C12" s="221"/>
      <c r="D12" s="224"/>
      <c r="E12" s="165" t="s">
        <v>312</v>
      </c>
      <c r="F12" s="153" t="s">
        <v>281</v>
      </c>
    </row>
    <row r="13" spans="1:10" ht="90" customHeight="1" x14ac:dyDescent="0.25">
      <c r="A13" s="225"/>
      <c r="B13" s="227"/>
      <c r="C13" s="225" t="s">
        <v>313</v>
      </c>
      <c r="D13" s="228" t="s">
        <v>348</v>
      </c>
      <c r="E13" s="250"/>
      <c r="F13" s="251"/>
    </row>
    <row r="14" spans="1:10" ht="90" customHeight="1" x14ac:dyDescent="0.25">
      <c r="A14" s="225"/>
      <c r="B14" s="224"/>
      <c r="C14" s="225"/>
      <c r="D14" s="229"/>
      <c r="E14" s="252"/>
      <c r="F14" s="253"/>
    </row>
    <row r="15" spans="1:10" ht="90" customHeight="1" x14ac:dyDescent="0.25">
      <c r="A15" s="225"/>
      <c r="B15" s="223" t="s">
        <v>283</v>
      </c>
      <c r="C15" s="225"/>
      <c r="D15" s="228" t="s">
        <v>278</v>
      </c>
      <c r="E15" s="252"/>
      <c r="F15" s="253"/>
    </row>
    <row r="16" spans="1:10" ht="90" customHeight="1" x14ac:dyDescent="0.25">
      <c r="A16" s="225"/>
      <c r="B16" s="227"/>
      <c r="C16" s="226"/>
      <c r="D16" s="229"/>
      <c r="E16" s="252"/>
      <c r="F16" s="253"/>
    </row>
    <row r="17" spans="1:6" ht="90" customHeight="1" x14ac:dyDescent="0.25">
      <c r="A17" s="225"/>
      <c r="B17" s="227"/>
      <c r="C17" s="230" t="s">
        <v>315</v>
      </c>
      <c r="D17" s="149" t="s">
        <v>324</v>
      </c>
      <c r="E17" s="252"/>
      <c r="F17" s="253"/>
    </row>
    <row r="18" spans="1:6" ht="90" customHeight="1" x14ac:dyDescent="0.25">
      <c r="A18" s="225"/>
      <c r="B18" s="227"/>
      <c r="C18" s="225"/>
      <c r="D18" s="162" t="s">
        <v>299</v>
      </c>
      <c r="E18" s="252"/>
      <c r="F18" s="253"/>
    </row>
    <row r="19" spans="1:6" ht="135" customHeight="1" x14ac:dyDescent="0.25">
      <c r="A19" s="226"/>
      <c r="B19" s="224"/>
      <c r="C19" s="226"/>
      <c r="D19" s="149" t="s">
        <v>303</v>
      </c>
      <c r="E19" s="252"/>
      <c r="F19" s="253"/>
    </row>
    <row r="20" spans="1:6" ht="88.5" customHeight="1" x14ac:dyDescent="0.25">
      <c r="A20" s="222" t="s">
        <v>316</v>
      </c>
      <c r="B20" s="222" t="s">
        <v>274</v>
      </c>
      <c r="C20" s="230" t="s">
        <v>317</v>
      </c>
      <c r="D20" s="248" t="s">
        <v>297</v>
      </c>
      <c r="E20" s="252"/>
      <c r="F20" s="253"/>
    </row>
    <row r="21" spans="1:6" ht="107.25" customHeight="1" x14ac:dyDescent="0.25">
      <c r="A21" s="222"/>
      <c r="B21" s="222"/>
      <c r="C21" s="226"/>
      <c r="D21" s="249"/>
      <c r="E21" s="254"/>
      <c r="F21" s="255"/>
    </row>
  </sheetData>
  <mergeCells count="25">
    <mergeCell ref="C20:C21"/>
    <mergeCell ref="J1:J4"/>
    <mergeCell ref="F1:F4"/>
    <mergeCell ref="A1:A4"/>
    <mergeCell ref="B7:F7"/>
    <mergeCell ref="B8:F8"/>
    <mergeCell ref="A6:F6"/>
    <mergeCell ref="B1:D2"/>
    <mergeCell ref="B3:D4"/>
    <mergeCell ref="D20:D21"/>
    <mergeCell ref="A12:A19"/>
    <mergeCell ref="B15:B19"/>
    <mergeCell ref="C17:C19"/>
    <mergeCell ref="E13:F21"/>
    <mergeCell ref="A20:A21"/>
    <mergeCell ref="B20:B21"/>
    <mergeCell ref="E10:E11"/>
    <mergeCell ref="A10:A11"/>
    <mergeCell ref="B10:B11"/>
    <mergeCell ref="C13:C16"/>
    <mergeCell ref="B12:B14"/>
    <mergeCell ref="D15:D16"/>
    <mergeCell ref="D11:D12"/>
    <mergeCell ref="D13:D14"/>
    <mergeCell ref="C11:C1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2"/>
  <sheetViews>
    <sheetView zoomScale="110" zoomScaleNormal="110" workbookViewId="0">
      <selection activeCell="A11" sqref="A11:A30"/>
    </sheetView>
  </sheetViews>
  <sheetFormatPr baseColWidth="10" defaultColWidth="11.42578125" defaultRowHeight="15" x14ac:dyDescent="0.25"/>
  <cols>
    <col min="1" max="1" width="34" customWidth="1"/>
    <col min="2" max="2" width="91" customWidth="1"/>
    <col min="3" max="3" width="16.5703125" customWidth="1"/>
    <col min="4" max="4" width="10.28515625" customWidth="1"/>
    <col min="5" max="5" width="8.28515625" customWidth="1"/>
    <col min="6" max="6" width="15" customWidth="1"/>
  </cols>
  <sheetData>
    <row r="1" spans="1:6" ht="22.5" customHeight="1" x14ac:dyDescent="0.25">
      <c r="A1" s="409"/>
      <c r="B1" s="245" t="s">
        <v>0</v>
      </c>
      <c r="C1" s="421" t="s">
        <v>95</v>
      </c>
      <c r="D1" s="421"/>
      <c r="E1" s="421"/>
      <c r="F1" s="424"/>
    </row>
    <row r="2" spans="1:6" ht="15.75" customHeight="1" x14ac:dyDescent="0.25">
      <c r="A2" s="410"/>
      <c r="B2" s="246"/>
      <c r="C2" s="422" t="s">
        <v>2</v>
      </c>
      <c r="D2" s="422"/>
      <c r="E2" s="422"/>
      <c r="F2" s="425"/>
    </row>
    <row r="3" spans="1:6" ht="15" customHeight="1" x14ac:dyDescent="0.25">
      <c r="A3" s="410"/>
      <c r="B3" s="246" t="s">
        <v>104</v>
      </c>
      <c r="C3" s="422" t="s">
        <v>97</v>
      </c>
      <c r="D3" s="422"/>
      <c r="E3" s="422"/>
      <c r="F3" s="425"/>
    </row>
    <row r="4" spans="1:6" ht="15.75" customHeight="1" thickBot="1" x14ac:dyDescent="0.3">
      <c r="A4" s="411"/>
      <c r="B4" s="247"/>
      <c r="C4" s="423" t="s">
        <v>5</v>
      </c>
      <c r="D4" s="423"/>
      <c r="E4" s="423"/>
      <c r="F4" s="426"/>
    </row>
    <row r="6" spans="1:6" ht="33" customHeight="1" x14ac:dyDescent="0.25">
      <c r="A6" s="103" t="s">
        <v>7</v>
      </c>
      <c r="B6" s="382" t="s">
        <v>275</v>
      </c>
      <c r="C6" s="383"/>
      <c r="D6" s="383"/>
      <c r="E6" s="383"/>
      <c r="F6" s="383"/>
    </row>
    <row r="7" spans="1:6" ht="33" customHeight="1" x14ac:dyDescent="0.25">
      <c r="A7" s="104" t="s">
        <v>9</v>
      </c>
      <c r="B7" s="412" t="s">
        <v>271</v>
      </c>
      <c r="C7" s="413"/>
      <c r="D7" s="413"/>
      <c r="E7" s="413"/>
      <c r="F7" s="413"/>
    </row>
    <row r="8" spans="1:6" x14ac:dyDescent="0.25">
      <c r="A8" s="414"/>
      <c r="B8" s="414"/>
      <c r="C8" s="414"/>
      <c r="D8" s="414"/>
      <c r="E8" s="414"/>
      <c r="F8" s="414"/>
    </row>
    <row r="9" spans="1:6" ht="34.5" customHeight="1" x14ac:dyDescent="0.25">
      <c r="A9" s="408" t="s">
        <v>105</v>
      </c>
      <c r="B9" s="408" t="s">
        <v>106</v>
      </c>
      <c r="C9" s="408"/>
      <c r="D9" s="428" t="s">
        <v>107</v>
      </c>
      <c r="E9" s="428"/>
      <c r="F9" s="428" t="s">
        <v>108</v>
      </c>
    </row>
    <row r="10" spans="1:6" ht="21" customHeight="1" x14ac:dyDescent="0.25">
      <c r="A10" s="408"/>
      <c r="B10" s="408"/>
      <c r="C10" s="408"/>
      <c r="D10" s="106" t="s">
        <v>109</v>
      </c>
      <c r="E10" s="106" t="s">
        <v>110</v>
      </c>
      <c r="F10" s="428"/>
    </row>
    <row r="11" spans="1:6" ht="26.25" customHeight="1" x14ac:dyDescent="0.25">
      <c r="A11" s="415" t="str">
        <f>+(PROBABILIDAD!A13)</f>
        <v>Ausencia de un sistema de información en salud que permita sustentar politicas y toma de decisiones.</v>
      </c>
      <c r="B11" s="427" t="s">
        <v>111</v>
      </c>
      <c r="C11" s="427"/>
      <c r="D11" s="133" t="s">
        <v>152</v>
      </c>
      <c r="E11" s="133"/>
      <c r="F11" s="416" t="str">
        <f>IF(D26="X","CATASTROFICO",IF(AND(D30&gt;0,D30&lt;=5),"MODERADO",IF(AND(D30&gt;=6,D30&lt;=11),"MAYOR",IF(AND(D30&gt;=12,D30&lt;=19),"CATASTROFICO"," "))))</f>
        <v>MAYOR</v>
      </c>
    </row>
    <row r="12" spans="1:6" ht="26.25" customHeight="1" x14ac:dyDescent="0.25">
      <c r="A12" s="415"/>
      <c r="B12" s="427" t="s">
        <v>112</v>
      </c>
      <c r="C12" s="427"/>
      <c r="D12" s="133" t="s">
        <v>152</v>
      </c>
      <c r="E12" s="133"/>
      <c r="F12" s="417"/>
    </row>
    <row r="13" spans="1:6" ht="26.25" customHeight="1" x14ac:dyDescent="0.25">
      <c r="A13" s="415"/>
      <c r="B13" s="427" t="s">
        <v>113</v>
      </c>
      <c r="C13" s="427"/>
      <c r="D13" s="133" t="s">
        <v>152</v>
      </c>
      <c r="E13" s="133"/>
      <c r="F13" s="417"/>
    </row>
    <row r="14" spans="1:6" ht="26.25" customHeight="1" x14ac:dyDescent="0.25">
      <c r="A14" s="415"/>
      <c r="B14" s="427" t="s">
        <v>114</v>
      </c>
      <c r="C14" s="427"/>
      <c r="D14" s="133" t="s">
        <v>152</v>
      </c>
      <c r="E14" s="133"/>
      <c r="F14" s="417"/>
    </row>
    <row r="15" spans="1:6" ht="26.25" customHeight="1" x14ac:dyDescent="0.25">
      <c r="A15" s="415"/>
      <c r="B15" s="427" t="s">
        <v>115</v>
      </c>
      <c r="C15" s="427"/>
      <c r="D15" s="133" t="s">
        <v>152</v>
      </c>
      <c r="E15" s="133"/>
      <c r="F15" s="417"/>
    </row>
    <row r="16" spans="1:6" ht="26.25" customHeight="1" x14ac:dyDescent="0.25">
      <c r="A16" s="415"/>
      <c r="B16" s="427" t="s">
        <v>116</v>
      </c>
      <c r="C16" s="427"/>
      <c r="D16" s="133"/>
      <c r="E16" s="133" t="s">
        <v>152</v>
      </c>
      <c r="F16" s="417"/>
    </row>
    <row r="17" spans="1:6" ht="26.25" customHeight="1" x14ac:dyDescent="0.25">
      <c r="A17" s="415"/>
      <c r="B17" s="427" t="s">
        <v>117</v>
      </c>
      <c r="C17" s="427"/>
      <c r="D17" s="133"/>
      <c r="E17" s="133" t="s">
        <v>152</v>
      </c>
      <c r="F17" s="417"/>
    </row>
    <row r="18" spans="1:6" ht="33" customHeight="1" x14ac:dyDescent="0.25">
      <c r="A18" s="415"/>
      <c r="B18" s="427" t="s">
        <v>118</v>
      </c>
      <c r="C18" s="427"/>
      <c r="D18" s="133"/>
      <c r="E18" s="133" t="s">
        <v>152</v>
      </c>
      <c r="F18" s="417"/>
    </row>
    <row r="19" spans="1:6" ht="26.25" customHeight="1" x14ac:dyDescent="0.25">
      <c r="A19" s="415"/>
      <c r="B19" s="427" t="s">
        <v>119</v>
      </c>
      <c r="C19" s="427"/>
      <c r="D19" s="133" t="s">
        <v>152</v>
      </c>
      <c r="E19" s="133"/>
      <c r="F19" s="417"/>
    </row>
    <row r="20" spans="1:6" ht="26.25" customHeight="1" x14ac:dyDescent="0.25">
      <c r="A20" s="415"/>
      <c r="B20" s="427" t="s">
        <v>120</v>
      </c>
      <c r="C20" s="427"/>
      <c r="D20" s="133" t="s">
        <v>152</v>
      </c>
      <c r="E20" s="133"/>
      <c r="F20" s="417"/>
    </row>
    <row r="21" spans="1:6" ht="26.25" customHeight="1" x14ac:dyDescent="0.25">
      <c r="A21" s="415"/>
      <c r="B21" s="427" t="s">
        <v>121</v>
      </c>
      <c r="C21" s="427"/>
      <c r="D21" s="133" t="s">
        <v>152</v>
      </c>
      <c r="E21" s="133"/>
      <c r="F21" s="417"/>
    </row>
    <row r="22" spans="1:6" ht="26.25" customHeight="1" x14ac:dyDescent="0.25">
      <c r="A22" s="415"/>
      <c r="B22" s="427" t="s">
        <v>122</v>
      </c>
      <c r="C22" s="427"/>
      <c r="D22" s="133" t="s">
        <v>152</v>
      </c>
      <c r="E22" s="133"/>
      <c r="F22" s="417"/>
    </row>
    <row r="23" spans="1:6" ht="26.25" customHeight="1" x14ac:dyDescent="0.25">
      <c r="A23" s="415"/>
      <c r="B23" s="427" t="s">
        <v>123</v>
      </c>
      <c r="C23" s="427"/>
      <c r="D23" s="133"/>
      <c r="E23" s="133" t="s">
        <v>152</v>
      </c>
      <c r="F23" s="417"/>
    </row>
    <row r="24" spans="1:6" ht="26.25" customHeight="1" x14ac:dyDescent="0.25">
      <c r="A24" s="415"/>
      <c r="B24" s="427" t="s">
        <v>124</v>
      </c>
      <c r="C24" s="427"/>
      <c r="D24" s="133" t="s">
        <v>152</v>
      </c>
      <c r="E24" s="133"/>
      <c r="F24" s="417"/>
    </row>
    <row r="25" spans="1:6" ht="26.25" customHeight="1" x14ac:dyDescent="0.25">
      <c r="A25" s="415"/>
      <c r="B25" s="427" t="s">
        <v>125</v>
      </c>
      <c r="C25" s="427"/>
      <c r="D25" s="133" t="s">
        <v>152</v>
      </c>
      <c r="E25" s="133"/>
      <c r="F25" s="417"/>
    </row>
    <row r="26" spans="1:6" ht="26.25" customHeight="1" x14ac:dyDescent="0.25">
      <c r="A26" s="415"/>
      <c r="B26" s="427" t="s">
        <v>126</v>
      </c>
      <c r="C26" s="427"/>
      <c r="D26" s="133"/>
      <c r="E26" s="133" t="s">
        <v>152</v>
      </c>
      <c r="F26" s="417"/>
    </row>
    <row r="27" spans="1:6" ht="26.25" customHeight="1" x14ac:dyDescent="0.25">
      <c r="A27" s="415"/>
      <c r="B27" s="427" t="s">
        <v>127</v>
      </c>
      <c r="C27" s="427"/>
      <c r="D27" s="133"/>
      <c r="E27" s="133" t="s">
        <v>152</v>
      </c>
      <c r="F27" s="417"/>
    </row>
    <row r="28" spans="1:6" ht="26.25" customHeight="1" x14ac:dyDescent="0.25">
      <c r="A28" s="415"/>
      <c r="B28" s="427" t="s">
        <v>128</v>
      </c>
      <c r="C28" s="427"/>
      <c r="D28" s="133"/>
      <c r="E28" s="133" t="s">
        <v>152</v>
      </c>
      <c r="F28" s="417"/>
    </row>
    <row r="29" spans="1:6" ht="26.25" customHeight="1" x14ac:dyDescent="0.25">
      <c r="A29" s="415"/>
      <c r="B29" s="427" t="s">
        <v>129</v>
      </c>
      <c r="C29" s="427"/>
      <c r="D29" s="133"/>
      <c r="E29" s="133" t="s">
        <v>152</v>
      </c>
      <c r="F29" s="417"/>
    </row>
    <row r="30" spans="1:6" ht="15.75" x14ac:dyDescent="0.25">
      <c r="A30" s="415"/>
      <c r="B30" s="419" t="s">
        <v>62</v>
      </c>
      <c r="C30" s="420"/>
      <c r="D30" s="109">
        <f>+Hoja3!B54</f>
        <v>11</v>
      </c>
      <c r="E30" s="108"/>
      <c r="F30" s="418"/>
    </row>
    <row r="31" spans="1:6" ht="15.75" customHeight="1" x14ac:dyDescent="0.25">
      <c r="A31" s="429"/>
      <c r="B31" s="430"/>
      <c r="C31" s="430"/>
      <c r="D31" s="430"/>
      <c r="E31" s="430"/>
      <c r="F31" s="431"/>
    </row>
    <row r="32" spans="1:6" ht="34.5" customHeight="1" x14ac:dyDescent="0.25">
      <c r="A32" s="408" t="s">
        <v>105</v>
      </c>
      <c r="B32" s="408" t="s">
        <v>106</v>
      </c>
      <c r="C32" s="408"/>
      <c r="D32" s="428" t="s">
        <v>107</v>
      </c>
      <c r="E32" s="428"/>
      <c r="F32" s="428" t="s">
        <v>108</v>
      </c>
    </row>
    <row r="33" spans="1:6" ht="21" customHeight="1" x14ac:dyDescent="0.25">
      <c r="A33" s="408"/>
      <c r="B33" s="408"/>
      <c r="C33" s="408"/>
      <c r="D33" s="106" t="s">
        <v>109</v>
      </c>
      <c r="E33" s="106" t="s">
        <v>110</v>
      </c>
      <c r="F33" s="428"/>
    </row>
    <row r="34" spans="1:6" ht="26.25" customHeight="1" x14ac:dyDescent="0.25">
      <c r="A34" s="415">
        <f>+(PROBABILIDAD!A14)</f>
        <v>0</v>
      </c>
      <c r="B34" s="427" t="s">
        <v>111</v>
      </c>
      <c r="C34" s="427"/>
      <c r="D34" s="133" t="s">
        <v>152</v>
      </c>
      <c r="E34" s="133"/>
      <c r="F34" s="433" t="str">
        <f>IF(D49="X","CATASTROFICO",IF(AND(D53&gt;0,D53&lt;=5),"MODERADO",IF(AND(D53&gt;=6,D53&lt;=11),"MAYOR",IF(AND(D53&gt;=12,D53&lt;=19),"CATASTROFICO"," "))))</f>
        <v>CATASTROFICO</v>
      </c>
    </row>
    <row r="35" spans="1:6" ht="26.25" customHeight="1" x14ac:dyDescent="0.25">
      <c r="A35" s="415"/>
      <c r="B35" s="427" t="s">
        <v>112</v>
      </c>
      <c r="C35" s="427"/>
      <c r="D35" s="133" t="s">
        <v>152</v>
      </c>
      <c r="E35" s="133"/>
      <c r="F35" s="433"/>
    </row>
    <row r="36" spans="1:6" ht="26.25" customHeight="1" x14ac:dyDescent="0.25">
      <c r="A36" s="415"/>
      <c r="B36" s="427" t="s">
        <v>113</v>
      </c>
      <c r="C36" s="427"/>
      <c r="D36" s="133" t="s">
        <v>152</v>
      </c>
      <c r="E36" s="133"/>
      <c r="F36" s="433"/>
    </row>
    <row r="37" spans="1:6" ht="26.25" customHeight="1" x14ac:dyDescent="0.25">
      <c r="A37" s="415"/>
      <c r="B37" s="427" t="s">
        <v>114</v>
      </c>
      <c r="C37" s="427"/>
      <c r="D37" s="133"/>
      <c r="E37" s="133" t="s">
        <v>152</v>
      </c>
      <c r="F37" s="433"/>
    </row>
    <row r="38" spans="1:6" ht="26.25" customHeight="1" x14ac:dyDescent="0.25">
      <c r="A38" s="415"/>
      <c r="B38" s="427" t="s">
        <v>115</v>
      </c>
      <c r="C38" s="427"/>
      <c r="D38" s="133" t="s">
        <v>152</v>
      </c>
      <c r="E38" s="133"/>
      <c r="F38" s="433"/>
    </row>
    <row r="39" spans="1:6" ht="26.25" customHeight="1" x14ac:dyDescent="0.25">
      <c r="A39" s="415"/>
      <c r="B39" s="427" t="s">
        <v>116</v>
      </c>
      <c r="C39" s="427"/>
      <c r="D39" s="133"/>
      <c r="E39" s="133" t="s">
        <v>152</v>
      </c>
      <c r="F39" s="433"/>
    </row>
    <row r="40" spans="1:6" ht="26.25" customHeight="1" x14ac:dyDescent="0.25">
      <c r="A40" s="415"/>
      <c r="B40" s="427" t="s">
        <v>117</v>
      </c>
      <c r="C40" s="427"/>
      <c r="D40" s="133" t="s">
        <v>152</v>
      </c>
      <c r="E40" s="133"/>
      <c r="F40" s="433"/>
    </row>
    <row r="41" spans="1:6" ht="33" customHeight="1" x14ac:dyDescent="0.25">
      <c r="A41" s="415"/>
      <c r="B41" s="427" t="s">
        <v>118</v>
      </c>
      <c r="C41" s="427"/>
      <c r="D41" s="133" t="s">
        <v>152</v>
      </c>
      <c r="E41" s="133"/>
      <c r="F41" s="433"/>
    </row>
    <row r="42" spans="1:6" ht="26.25" customHeight="1" x14ac:dyDescent="0.25">
      <c r="A42" s="415"/>
      <c r="B42" s="427" t="s">
        <v>119</v>
      </c>
      <c r="C42" s="427"/>
      <c r="D42" s="133" t="s">
        <v>152</v>
      </c>
      <c r="E42" s="133"/>
      <c r="F42" s="433"/>
    </row>
    <row r="43" spans="1:6" ht="26.25" customHeight="1" x14ac:dyDescent="0.25">
      <c r="A43" s="415"/>
      <c r="B43" s="427" t="s">
        <v>120</v>
      </c>
      <c r="C43" s="427"/>
      <c r="D43" s="133" t="s">
        <v>152</v>
      </c>
      <c r="E43" s="133"/>
      <c r="F43" s="433"/>
    </row>
    <row r="44" spans="1:6" ht="26.25" customHeight="1" x14ac:dyDescent="0.25">
      <c r="A44" s="415"/>
      <c r="B44" s="427" t="s">
        <v>121</v>
      </c>
      <c r="C44" s="427"/>
      <c r="D44" s="133" t="s">
        <v>152</v>
      </c>
      <c r="E44" s="133"/>
      <c r="F44" s="433"/>
    </row>
    <row r="45" spans="1:6" ht="26.25" customHeight="1" x14ac:dyDescent="0.25">
      <c r="A45" s="415"/>
      <c r="B45" s="427" t="s">
        <v>122</v>
      </c>
      <c r="C45" s="427"/>
      <c r="D45" s="135" t="s">
        <v>152</v>
      </c>
      <c r="E45" s="135"/>
      <c r="F45" s="433"/>
    </row>
    <row r="46" spans="1:6" ht="26.25" customHeight="1" x14ac:dyDescent="0.25">
      <c r="A46" s="415"/>
      <c r="B46" s="427" t="s">
        <v>123</v>
      </c>
      <c r="C46" s="427"/>
      <c r="D46" s="135" t="s">
        <v>152</v>
      </c>
      <c r="E46" s="135"/>
      <c r="F46" s="433"/>
    </row>
    <row r="47" spans="1:6" ht="26.25" customHeight="1" x14ac:dyDescent="0.25">
      <c r="A47" s="415"/>
      <c r="B47" s="427" t="s">
        <v>124</v>
      </c>
      <c r="C47" s="427"/>
      <c r="D47" s="135" t="s">
        <v>152</v>
      </c>
      <c r="E47" s="135"/>
      <c r="F47" s="433"/>
    </row>
    <row r="48" spans="1:6" ht="26.25" customHeight="1" x14ac:dyDescent="0.25">
      <c r="A48" s="415"/>
      <c r="B48" s="427" t="s">
        <v>125</v>
      </c>
      <c r="C48" s="427"/>
      <c r="D48" s="135"/>
      <c r="E48" s="135" t="s">
        <v>152</v>
      </c>
      <c r="F48" s="433"/>
    </row>
    <row r="49" spans="1:6" ht="26.25" customHeight="1" x14ac:dyDescent="0.25">
      <c r="A49" s="415"/>
      <c r="B49" s="427" t="s">
        <v>126</v>
      </c>
      <c r="C49" s="427"/>
      <c r="D49" s="135"/>
      <c r="E49" s="135" t="s">
        <v>152</v>
      </c>
      <c r="F49" s="433"/>
    </row>
    <row r="50" spans="1:6" ht="26.25" customHeight="1" x14ac:dyDescent="0.25">
      <c r="A50" s="415"/>
      <c r="B50" s="427" t="s">
        <v>127</v>
      </c>
      <c r="C50" s="427"/>
      <c r="D50" s="135"/>
      <c r="E50" s="135" t="s">
        <v>152</v>
      </c>
      <c r="F50" s="433"/>
    </row>
    <row r="51" spans="1:6" ht="26.25" customHeight="1" x14ac:dyDescent="0.25">
      <c r="A51" s="415"/>
      <c r="B51" s="427" t="s">
        <v>128</v>
      </c>
      <c r="C51" s="427"/>
      <c r="D51" s="135"/>
      <c r="E51" s="135" t="s">
        <v>152</v>
      </c>
      <c r="F51" s="433"/>
    </row>
    <row r="52" spans="1:6" ht="26.25" customHeight="1" x14ac:dyDescent="0.25">
      <c r="A52" s="415"/>
      <c r="B52" s="427" t="s">
        <v>129</v>
      </c>
      <c r="C52" s="427"/>
      <c r="D52" s="135"/>
      <c r="E52" s="135" t="s">
        <v>152</v>
      </c>
      <c r="F52" s="433"/>
    </row>
    <row r="53" spans="1:6" ht="15.75" x14ac:dyDescent="0.25">
      <c r="A53" s="415"/>
      <c r="B53" s="419" t="s">
        <v>62</v>
      </c>
      <c r="C53" s="420"/>
      <c r="D53" s="109">
        <f>+Hoja3!B77</f>
        <v>12</v>
      </c>
      <c r="E53" s="108"/>
      <c r="F53" s="433"/>
    </row>
    <row r="55" spans="1:6" ht="34.5" customHeight="1" x14ac:dyDescent="0.25">
      <c r="A55" s="408" t="s">
        <v>105</v>
      </c>
      <c r="B55" s="408" t="s">
        <v>106</v>
      </c>
      <c r="C55" s="408"/>
      <c r="D55" s="428" t="s">
        <v>107</v>
      </c>
      <c r="E55" s="428"/>
      <c r="F55" s="428" t="s">
        <v>108</v>
      </c>
    </row>
    <row r="56" spans="1:6" ht="21" customHeight="1" x14ac:dyDescent="0.25">
      <c r="A56" s="408"/>
      <c r="B56" s="408"/>
      <c r="C56" s="408"/>
      <c r="D56" s="106" t="s">
        <v>109</v>
      </c>
      <c r="E56" s="106" t="s">
        <v>110</v>
      </c>
      <c r="F56" s="428"/>
    </row>
    <row r="57" spans="1:6" ht="26.25" customHeight="1" x14ac:dyDescent="0.25">
      <c r="A57" s="432"/>
      <c r="B57" s="427" t="s">
        <v>111</v>
      </c>
      <c r="C57" s="427"/>
      <c r="D57" s="107"/>
      <c r="E57" s="107"/>
      <c r="F57" s="433" t="str">
        <f>IF(D72="X","CATASTROFICO",IF(AND(D76&gt;0,D76&lt;=5),"MODERADO",IF(AND(D76&gt;=6,D76&lt;=11),"MAYOR",IF(AND(D76&gt;=12,D76&lt;=19),"CATASTROFICO"," "))))</f>
        <v xml:space="preserve"> </v>
      </c>
    </row>
    <row r="58" spans="1:6" ht="26.25" customHeight="1" x14ac:dyDescent="0.25">
      <c r="A58" s="432"/>
      <c r="B58" s="427" t="s">
        <v>112</v>
      </c>
      <c r="C58" s="427"/>
      <c r="D58" s="107"/>
      <c r="E58" s="107"/>
      <c r="F58" s="433"/>
    </row>
    <row r="59" spans="1:6" ht="26.25" customHeight="1" x14ac:dyDescent="0.25">
      <c r="A59" s="432"/>
      <c r="B59" s="427" t="s">
        <v>113</v>
      </c>
      <c r="C59" s="427"/>
      <c r="D59" s="107"/>
      <c r="E59" s="107"/>
      <c r="F59" s="433"/>
    </row>
    <row r="60" spans="1:6" ht="26.25" customHeight="1" x14ac:dyDescent="0.25">
      <c r="A60" s="432"/>
      <c r="B60" s="427" t="s">
        <v>114</v>
      </c>
      <c r="C60" s="427"/>
      <c r="D60" s="107"/>
      <c r="E60" s="107"/>
      <c r="F60" s="433"/>
    </row>
    <row r="61" spans="1:6" ht="26.25" customHeight="1" x14ac:dyDescent="0.25">
      <c r="A61" s="432"/>
      <c r="B61" s="427" t="s">
        <v>115</v>
      </c>
      <c r="C61" s="427"/>
      <c r="D61" s="107"/>
      <c r="E61" s="107"/>
      <c r="F61" s="433"/>
    </row>
    <row r="62" spans="1:6" ht="26.25" customHeight="1" x14ac:dyDescent="0.25">
      <c r="A62" s="432"/>
      <c r="B62" s="427" t="s">
        <v>116</v>
      </c>
      <c r="C62" s="427"/>
      <c r="D62" s="107"/>
      <c r="E62" s="107"/>
      <c r="F62" s="433"/>
    </row>
    <row r="63" spans="1:6" ht="26.25" customHeight="1" x14ac:dyDescent="0.25">
      <c r="A63" s="432"/>
      <c r="B63" s="427" t="s">
        <v>117</v>
      </c>
      <c r="C63" s="427"/>
      <c r="D63" s="107"/>
      <c r="E63" s="107"/>
      <c r="F63" s="433"/>
    </row>
    <row r="64" spans="1:6" ht="26.25" customHeight="1" x14ac:dyDescent="0.25">
      <c r="A64" s="432"/>
      <c r="B64" s="427" t="s">
        <v>118</v>
      </c>
      <c r="C64" s="427"/>
      <c r="D64" s="107"/>
      <c r="E64" s="107"/>
      <c r="F64" s="433"/>
    </row>
    <row r="65" spans="1:6" ht="26.25" customHeight="1" x14ac:dyDescent="0.25">
      <c r="A65" s="432"/>
      <c r="B65" s="427" t="s">
        <v>119</v>
      </c>
      <c r="C65" s="427"/>
      <c r="D65" s="107"/>
      <c r="E65" s="107"/>
      <c r="F65" s="433"/>
    </row>
    <row r="66" spans="1:6" ht="26.25" customHeight="1" x14ac:dyDescent="0.25">
      <c r="A66" s="432"/>
      <c r="B66" s="427" t="s">
        <v>120</v>
      </c>
      <c r="C66" s="427"/>
      <c r="D66" s="107"/>
      <c r="E66" s="107"/>
      <c r="F66" s="433"/>
    </row>
    <row r="67" spans="1:6" ht="26.25" customHeight="1" x14ac:dyDescent="0.25">
      <c r="A67" s="432"/>
      <c r="B67" s="427" t="s">
        <v>121</v>
      </c>
      <c r="C67" s="427"/>
      <c r="D67" s="107"/>
      <c r="E67" s="107"/>
      <c r="F67" s="433"/>
    </row>
    <row r="68" spans="1:6" ht="26.25" customHeight="1" x14ac:dyDescent="0.25">
      <c r="A68" s="432"/>
      <c r="B68" s="427" t="s">
        <v>122</v>
      </c>
      <c r="C68" s="427"/>
      <c r="D68" s="107"/>
      <c r="E68" s="107"/>
      <c r="F68" s="433"/>
    </row>
    <row r="69" spans="1:6" ht="26.25" customHeight="1" x14ac:dyDescent="0.25">
      <c r="A69" s="432"/>
      <c r="B69" s="427" t="s">
        <v>123</v>
      </c>
      <c r="C69" s="427"/>
      <c r="D69" s="107"/>
      <c r="E69" s="107"/>
      <c r="F69" s="433"/>
    </row>
    <row r="70" spans="1:6" ht="26.25" customHeight="1" x14ac:dyDescent="0.25">
      <c r="A70" s="432"/>
      <c r="B70" s="427" t="s">
        <v>124</v>
      </c>
      <c r="C70" s="427"/>
      <c r="D70" s="107"/>
      <c r="E70" s="107"/>
      <c r="F70" s="433"/>
    </row>
    <row r="71" spans="1:6" ht="26.25" customHeight="1" x14ac:dyDescent="0.25">
      <c r="A71" s="432"/>
      <c r="B71" s="427" t="s">
        <v>125</v>
      </c>
      <c r="C71" s="427"/>
      <c r="D71" s="107"/>
      <c r="E71" s="107"/>
      <c r="F71" s="433"/>
    </row>
    <row r="72" spans="1:6" ht="26.25" customHeight="1" x14ac:dyDescent="0.25">
      <c r="A72" s="432"/>
      <c r="B72" s="427" t="s">
        <v>126</v>
      </c>
      <c r="C72" s="427"/>
      <c r="D72" s="107"/>
      <c r="E72" s="107"/>
      <c r="F72" s="433"/>
    </row>
    <row r="73" spans="1:6" ht="26.25" customHeight="1" x14ac:dyDescent="0.25">
      <c r="A73" s="432"/>
      <c r="B73" s="427" t="s">
        <v>127</v>
      </c>
      <c r="C73" s="427"/>
      <c r="D73" s="107"/>
      <c r="E73" s="107"/>
      <c r="F73" s="433"/>
    </row>
    <row r="74" spans="1:6" ht="26.25" customHeight="1" x14ac:dyDescent="0.25">
      <c r="A74" s="432"/>
      <c r="B74" s="427" t="s">
        <v>128</v>
      </c>
      <c r="C74" s="427"/>
      <c r="D74" s="107"/>
      <c r="E74" s="107"/>
      <c r="F74" s="433"/>
    </row>
    <row r="75" spans="1:6" ht="26.25" customHeight="1" x14ac:dyDescent="0.25">
      <c r="A75" s="432"/>
      <c r="B75" s="427" t="s">
        <v>129</v>
      </c>
      <c r="C75" s="427"/>
      <c r="D75" s="107"/>
      <c r="E75" s="107"/>
      <c r="F75" s="433"/>
    </row>
    <row r="76" spans="1:6" ht="15.75" x14ac:dyDescent="0.25">
      <c r="A76" s="432"/>
      <c r="B76" s="419" t="s">
        <v>62</v>
      </c>
      <c r="C76" s="420"/>
      <c r="D76" s="109">
        <f>+Hoja3!B100</f>
        <v>0</v>
      </c>
      <c r="E76" s="108"/>
      <c r="F76" s="433"/>
    </row>
    <row r="78" spans="1:6" ht="34.5" customHeight="1" x14ac:dyDescent="0.25">
      <c r="A78" s="408" t="s">
        <v>105</v>
      </c>
      <c r="B78" s="408" t="s">
        <v>106</v>
      </c>
      <c r="C78" s="408"/>
      <c r="D78" s="428" t="s">
        <v>107</v>
      </c>
      <c r="E78" s="428"/>
      <c r="F78" s="428" t="s">
        <v>108</v>
      </c>
    </row>
    <row r="79" spans="1:6" ht="21" customHeight="1" x14ac:dyDescent="0.25">
      <c r="A79" s="408"/>
      <c r="B79" s="408"/>
      <c r="C79" s="408"/>
      <c r="D79" s="106" t="s">
        <v>109</v>
      </c>
      <c r="E79" s="106" t="s">
        <v>110</v>
      </c>
      <c r="F79" s="428"/>
    </row>
    <row r="80" spans="1:6" ht="26.25" customHeight="1" x14ac:dyDescent="0.25">
      <c r="A80" s="432"/>
      <c r="B80" s="427" t="s">
        <v>111</v>
      </c>
      <c r="C80" s="427"/>
      <c r="D80" s="107"/>
      <c r="E80" s="107"/>
      <c r="F80" s="433" t="str">
        <f>IF(D95="X","CATASTROFICO",IF(AND(D99&gt;0,D99&lt;=5),"MODERADO",IF(AND(D99&gt;=6,D99&lt;=11),"MAYOR",IF(AND(D99&gt;=12,D99&lt;=19),"CATASTROFICO"," "))))</f>
        <v xml:space="preserve"> </v>
      </c>
    </row>
    <row r="81" spans="1:6" ht="26.25" customHeight="1" x14ac:dyDescent="0.25">
      <c r="A81" s="432"/>
      <c r="B81" s="427" t="s">
        <v>112</v>
      </c>
      <c r="C81" s="427"/>
      <c r="D81" s="107"/>
      <c r="E81" s="107"/>
      <c r="F81" s="433"/>
    </row>
    <row r="82" spans="1:6" ht="26.25" customHeight="1" x14ac:dyDescent="0.25">
      <c r="A82" s="432"/>
      <c r="B82" s="427" t="s">
        <v>113</v>
      </c>
      <c r="C82" s="427"/>
      <c r="D82" s="107"/>
      <c r="E82" s="107"/>
      <c r="F82" s="433"/>
    </row>
    <row r="83" spans="1:6" ht="26.25" customHeight="1" x14ac:dyDescent="0.25">
      <c r="A83" s="432"/>
      <c r="B83" s="427" t="s">
        <v>114</v>
      </c>
      <c r="C83" s="427"/>
      <c r="D83" s="107"/>
      <c r="E83" s="107"/>
      <c r="F83" s="433"/>
    </row>
    <row r="84" spans="1:6" ht="26.25" customHeight="1" x14ac:dyDescent="0.25">
      <c r="A84" s="432"/>
      <c r="B84" s="427" t="s">
        <v>115</v>
      </c>
      <c r="C84" s="427"/>
      <c r="D84" s="107"/>
      <c r="E84" s="107"/>
      <c r="F84" s="433"/>
    </row>
    <row r="85" spans="1:6" ht="26.25" customHeight="1" x14ac:dyDescent="0.25">
      <c r="A85" s="432"/>
      <c r="B85" s="427" t="s">
        <v>116</v>
      </c>
      <c r="C85" s="427"/>
      <c r="D85" s="107"/>
      <c r="E85" s="107"/>
      <c r="F85" s="433"/>
    </row>
    <row r="86" spans="1:6" ht="26.25" customHeight="1" x14ac:dyDescent="0.25">
      <c r="A86" s="432"/>
      <c r="B86" s="427" t="s">
        <v>117</v>
      </c>
      <c r="C86" s="427"/>
      <c r="D86" s="107"/>
      <c r="E86" s="107"/>
      <c r="F86" s="433"/>
    </row>
    <row r="87" spans="1:6" ht="26.25" customHeight="1" x14ac:dyDescent="0.25">
      <c r="A87" s="432"/>
      <c r="B87" s="427" t="s">
        <v>118</v>
      </c>
      <c r="C87" s="427"/>
      <c r="D87" s="107"/>
      <c r="E87" s="107"/>
      <c r="F87" s="433"/>
    </row>
    <row r="88" spans="1:6" ht="26.25" customHeight="1" x14ac:dyDescent="0.25">
      <c r="A88" s="432"/>
      <c r="B88" s="427" t="s">
        <v>119</v>
      </c>
      <c r="C88" s="427"/>
      <c r="D88" s="107"/>
      <c r="E88" s="107"/>
      <c r="F88" s="433"/>
    </row>
    <row r="89" spans="1:6" ht="26.25" customHeight="1" x14ac:dyDescent="0.25">
      <c r="A89" s="432"/>
      <c r="B89" s="427" t="s">
        <v>120</v>
      </c>
      <c r="C89" s="427"/>
      <c r="D89" s="107"/>
      <c r="E89" s="107"/>
      <c r="F89" s="433"/>
    </row>
    <row r="90" spans="1:6" ht="26.25" customHeight="1" x14ac:dyDescent="0.25">
      <c r="A90" s="432"/>
      <c r="B90" s="427" t="s">
        <v>121</v>
      </c>
      <c r="C90" s="427"/>
      <c r="D90" s="107"/>
      <c r="E90" s="107"/>
      <c r="F90" s="433"/>
    </row>
    <row r="91" spans="1:6" ht="26.25" customHeight="1" x14ac:dyDescent="0.25">
      <c r="A91" s="432"/>
      <c r="B91" s="427" t="s">
        <v>122</v>
      </c>
      <c r="C91" s="427"/>
      <c r="D91" s="107"/>
      <c r="E91" s="107"/>
      <c r="F91" s="433"/>
    </row>
    <row r="92" spans="1:6" ht="26.25" customHeight="1" x14ac:dyDescent="0.25">
      <c r="A92" s="432"/>
      <c r="B92" s="427" t="s">
        <v>123</v>
      </c>
      <c r="C92" s="427"/>
      <c r="D92" s="107"/>
      <c r="E92" s="107"/>
      <c r="F92" s="433"/>
    </row>
    <row r="93" spans="1:6" ht="26.25" customHeight="1" x14ac:dyDescent="0.25">
      <c r="A93" s="432"/>
      <c r="B93" s="427" t="s">
        <v>124</v>
      </c>
      <c r="C93" s="427"/>
      <c r="D93" s="107"/>
      <c r="E93" s="107"/>
      <c r="F93" s="433"/>
    </row>
    <row r="94" spans="1:6" ht="26.25" customHeight="1" x14ac:dyDescent="0.25">
      <c r="A94" s="432"/>
      <c r="B94" s="427" t="s">
        <v>125</v>
      </c>
      <c r="C94" s="427"/>
      <c r="D94" s="107"/>
      <c r="E94" s="107"/>
      <c r="F94" s="433"/>
    </row>
    <row r="95" spans="1:6" ht="26.25" customHeight="1" x14ac:dyDescent="0.25">
      <c r="A95" s="432"/>
      <c r="B95" s="427" t="s">
        <v>126</v>
      </c>
      <c r="C95" s="427"/>
      <c r="D95" s="107"/>
      <c r="E95" s="107"/>
      <c r="F95" s="433"/>
    </row>
    <row r="96" spans="1:6" ht="26.25" customHeight="1" x14ac:dyDescent="0.25">
      <c r="A96" s="432"/>
      <c r="B96" s="427" t="s">
        <v>127</v>
      </c>
      <c r="C96" s="427"/>
      <c r="D96" s="107"/>
      <c r="E96" s="107"/>
      <c r="F96" s="433"/>
    </row>
    <row r="97" spans="1:6" ht="26.25" customHeight="1" x14ac:dyDescent="0.25">
      <c r="A97" s="432"/>
      <c r="B97" s="427" t="s">
        <v>128</v>
      </c>
      <c r="C97" s="427"/>
      <c r="D97" s="107"/>
      <c r="E97" s="107"/>
      <c r="F97" s="433"/>
    </row>
    <row r="98" spans="1:6" ht="26.25" customHeight="1" x14ac:dyDescent="0.25">
      <c r="A98" s="432"/>
      <c r="B98" s="427" t="s">
        <v>129</v>
      </c>
      <c r="C98" s="427"/>
      <c r="D98" s="107"/>
      <c r="E98" s="107"/>
      <c r="F98" s="433"/>
    </row>
    <row r="99" spans="1:6" ht="15.75" x14ac:dyDescent="0.25">
      <c r="A99" s="432"/>
      <c r="B99" s="419" t="s">
        <v>62</v>
      </c>
      <c r="C99" s="420"/>
      <c r="D99" s="109">
        <f>+Hoja3!B123</f>
        <v>0</v>
      </c>
      <c r="E99" s="108"/>
      <c r="F99" s="433"/>
    </row>
    <row r="101" spans="1:6" ht="34.5" customHeight="1" x14ac:dyDescent="0.25">
      <c r="A101" s="408" t="s">
        <v>105</v>
      </c>
      <c r="B101" s="408" t="s">
        <v>106</v>
      </c>
      <c r="C101" s="408"/>
      <c r="D101" s="428" t="s">
        <v>107</v>
      </c>
      <c r="E101" s="428"/>
      <c r="F101" s="428" t="s">
        <v>108</v>
      </c>
    </row>
    <row r="102" spans="1:6" ht="21" customHeight="1" x14ac:dyDescent="0.25">
      <c r="A102" s="408"/>
      <c r="B102" s="408"/>
      <c r="C102" s="408"/>
      <c r="D102" s="106" t="s">
        <v>109</v>
      </c>
      <c r="E102" s="106" t="s">
        <v>110</v>
      </c>
      <c r="F102" s="428"/>
    </row>
    <row r="103" spans="1:6" ht="26.25" customHeight="1" x14ac:dyDescent="0.25">
      <c r="A103" s="432"/>
      <c r="B103" s="427" t="s">
        <v>111</v>
      </c>
      <c r="C103" s="427"/>
      <c r="D103" s="107"/>
      <c r="E103" s="107"/>
      <c r="F103" s="433" t="str">
        <f>IF(D118="X","CATASTROFICO",IF(AND(D122&gt;0,D122&lt;=5),"MODERADO",IF(AND(D122&gt;=6,D122&lt;=11),"MAYOR",IF(AND(D122&gt;=12,D122&lt;=19),"CATASTROFICO"," "))))</f>
        <v xml:space="preserve"> </v>
      </c>
    </row>
    <row r="104" spans="1:6" ht="26.25" customHeight="1" x14ac:dyDescent="0.25">
      <c r="A104" s="432"/>
      <c r="B104" s="427" t="s">
        <v>112</v>
      </c>
      <c r="C104" s="427"/>
      <c r="D104" s="107"/>
      <c r="E104" s="107"/>
      <c r="F104" s="433"/>
    </row>
    <row r="105" spans="1:6" ht="26.25" customHeight="1" x14ac:dyDescent="0.25">
      <c r="A105" s="432"/>
      <c r="B105" s="427" t="s">
        <v>113</v>
      </c>
      <c r="C105" s="427"/>
      <c r="D105" s="107"/>
      <c r="E105" s="107"/>
      <c r="F105" s="433"/>
    </row>
    <row r="106" spans="1:6" ht="26.25" customHeight="1" x14ac:dyDescent="0.25">
      <c r="A106" s="432"/>
      <c r="B106" s="427" t="s">
        <v>114</v>
      </c>
      <c r="C106" s="427"/>
      <c r="D106" s="107"/>
      <c r="E106" s="107"/>
      <c r="F106" s="433"/>
    </row>
    <row r="107" spans="1:6" ht="26.25" customHeight="1" x14ac:dyDescent="0.25">
      <c r="A107" s="432"/>
      <c r="B107" s="427" t="s">
        <v>115</v>
      </c>
      <c r="C107" s="427"/>
      <c r="D107" s="107"/>
      <c r="E107" s="107"/>
      <c r="F107" s="433"/>
    </row>
    <row r="108" spans="1:6" ht="26.25" customHeight="1" x14ac:dyDescent="0.25">
      <c r="A108" s="432"/>
      <c r="B108" s="427" t="s">
        <v>116</v>
      </c>
      <c r="C108" s="427"/>
      <c r="D108" s="107"/>
      <c r="E108" s="107"/>
      <c r="F108" s="433"/>
    </row>
    <row r="109" spans="1:6" ht="26.25" customHeight="1" x14ac:dyDescent="0.25">
      <c r="A109" s="432"/>
      <c r="B109" s="427" t="s">
        <v>117</v>
      </c>
      <c r="C109" s="427"/>
      <c r="D109" s="107"/>
      <c r="E109" s="107"/>
      <c r="F109" s="433"/>
    </row>
    <row r="110" spans="1:6" ht="26.25" customHeight="1" x14ac:dyDescent="0.25">
      <c r="A110" s="432"/>
      <c r="B110" s="427" t="s">
        <v>118</v>
      </c>
      <c r="C110" s="427"/>
      <c r="D110" s="107"/>
      <c r="E110" s="107"/>
      <c r="F110" s="433"/>
    </row>
    <row r="111" spans="1:6" ht="26.25" customHeight="1" x14ac:dyDescent="0.25">
      <c r="A111" s="432"/>
      <c r="B111" s="427" t="s">
        <v>119</v>
      </c>
      <c r="C111" s="427"/>
      <c r="D111" s="107"/>
      <c r="E111" s="107"/>
      <c r="F111" s="433"/>
    </row>
    <row r="112" spans="1:6" ht="26.25" customHeight="1" x14ac:dyDescent="0.25">
      <c r="A112" s="432"/>
      <c r="B112" s="427" t="s">
        <v>120</v>
      </c>
      <c r="C112" s="427"/>
      <c r="D112" s="107"/>
      <c r="E112" s="107"/>
      <c r="F112" s="433"/>
    </row>
    <row r="113" spans="1:6" ht="26.25" customHeight="1" x14ac:dyDescent="0.25">
      <c r="A113" s="432"/>
      <c r="B113" s="427" t="s">
        <v>121</v>
      </c>
      <c r="C113" s="427"/>
      <c r="D113" s="107"/>
      <c r="E113" s="107"/>
      <c r="F113" s="433"/>
    </row>
    <row r="114" spans="1:6" ht="26.25" customHeight="1" x14ac:dyDescent="0.25">
      <c r="A114" s="432"/>
      <c r="B114" s="427" t="s">
        <v>122</v>
      </c>
      <c r="C114" s="427"/>
      <c r="D114" s="107"/>
      <c r="E114" s="107"/>
      <c r="F114" s="433"/>
    </row>
    <row r="115" spans="1:6" ht="26.25" customHeight="1" x14ac:dyDescent="0.25">
      <c r="A115" s="432"/>
      <c r="B115" s="427" t="s">
        <v>123</v>
      </c>
      <c r="C115" s="427"/>
      <c r="D115" s="107"/>
      <c r="E115" s="107"/>
      <c r="F115" s="433"/>
    </row>
    <row r="116" spans="1:6" ht="26.25" customHeight="1" x14ac:dyDescent="0.25">
      <c r="A116" s="432"/>
      <c r="B116" s="427" t="s">
        <v>124</v>
      </c>
      <c r="C116" s="427"/>
      <c r="D116" s="107"/>
      <c r="E116" s="107"/>
      <c r="F116" s="433"/>
    </row>
    <row r="117" spans="1:6" ht="26.25" customHeight="1" x14ac:dyDescent="0.25">
      <c r="A117" s="432"/>
      <c r="B117" s="427" t="s">
        <v>125</v>
      </c>
      <c r="C117" s="427"/>
      <c r="D117" s="107"/>
      <c r="E117" s="107"/>
      <c r="F117" s="433"/>
    </row>
    <row r="118" spans="1:6" ht="26.25" customHeight="1" x14ac:dyDescent="0.25">
      <c r="A118" s="432"/>
      <c r="B118" s="427" t="s">
        <v>126</v>
      </c>
      <c r="C118" s="427"/>
      <c r="D118" s="107"/>
      <c r="E118" s="107"/>
      <c r="F118" s="433"/>
    </row>
    <row r="119" spans="1:6" ht="26.25" customHeight="1" x14ac:dyDescent="0.25">
      <c r="A119" s="432"/>
      <c r="B119" s="427" t="s">
        <v>127</v>
      </c>
      <c r="C119" s="427"/>
      <c r="D119" s="107"/>
      <c r="E119" s="107"/>
      <c r="F119" s="433"/>
    </row>
    <row r="120" spans="1:6" ht="26.25" customHeight="1" x14ac:dyDescent="0.25">
      <c r="A120" s="432"/>
      <c r="B120" s="427" t="s">
        <v>128</v>
      </c>
      <c r="C120" s="427"/>
      <c r="D120" s="107"/>
      <c r="E120" s="107"/>
      <c r="F120" s="433"/>
    </row>
    <row r="121" spans="1:6" ht="26.25" customHeight="1" x14ac:dyDescent="0.25">
      <c r="A121" s="432"/>
      <c r="B121" s="427" t="s">
        <v>129</v>
      </c>
      <c r="C121" s="427"/>
      <c r="D121" s="107"/>
      <c r="E121" s="107"/>
      <c r="F121" s="433"/>
    </row>
    <row r="122" spans="1:6" ht="15.75" x14ac:dyDescent="0.25">
      <c r="A122" s="432"/>
      <c r="B122" s="419" t="s">
        <v>62</v>
      </c>
      <c r="C122" s="420"/>
      <c r="D122" s="109">
        <f>+Hoja3!B146</f>
        <v>0</v>
      </c>
      <c r="E122" s="108"/>
      <c r="F122" s="433"/>
    </row>
  </sheetData>
  <mergeCells count="142">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8" zoomScale="110" zoomScaleNormal="110" workbookViewId="0">
      <selection activeCell="E15" sqref="E15:E16"/>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60"/>
      <c r="B1" s="260"/>
      <c r="C1" s="246" t="s">
        <v>0</v>
      </c>
      <c r="D1" s="246"/>
      <c r="E1" s="246"/>
      <c r="F1" s="246"/>
      <c r="G1" s="302" t="s">
        <v>1</v>
      </c>
      <c r="H1" s="302"/>
      <c r="I1" s="302"/>
      <c r="J1" s="434"/>
      <c r="K1" s="434"/>
    </row>
    <row r="2" spans="1:11" ht="15" customHeight="1" x14ac:dyDescent="0.25">
      <c r="A2" s="260"/>
      <c r="B2" s="260"/>
      <c r="C2" s="246"/>
      <c r="D2" s="246"/>
      <c r="E2" s="246"/>
      <c r="F2" s="246"/>
      <c r="G2" s="302" t="s">
        <v>130</v>
      </c>
      <c r="H2" s="302"/>
      <c r="I2" s="302"/>
      <c r="J2" s="434"/>
      <c r="K2" s="434"/>
    </row>
    <row r="3" spans="1:11" ht="34.5" customHeight="1" x14ac:dyDescent="0.25">
      <c r="A3" s="260"/>
      <c r="B3" s="260"/>
      <c r="C3" s="246" t="s">
        <v>32</v>
      </c>
      <c r="D3" s="246"/>
      <c r="E3" s="246"/>
      <c r="F3" s="246"/>
      <c r="G3" s="302" t="s">
        <v>131</v>
      </c>
      <c r="H3" s="302"/>
      <c r="I3" s="302"/>
      <c r="J3" s="434"/>
      <c r="K3" s="434"/>
    </row>
    <row r="4" spans="1:11" ht="15.75" customHeight="1" x14ac:dyDescent="0.25">
      <c r="A4" s="260"/>
      <c r="B4" s="260"/>
      <c r="C4" s="246"/>
      <c r="D4" s="246"/>
      <c r="E4" s="246"/>
      <c r="F4" s="246"/>
      <c r="G4" s="302" t="s">
        <v>5</v>
      </c>
      <c r="H4" s="302"/>
      <c r="I4" s="302"/>
      <c r="J4" s="434"/>
      <c r="K4" s="434"/>
    </row>
    <row r="5" spans="1:11" ht="15.75" thickBot="1" x14ac:dyDescent="0.3"/>
    <row r="6" spans="1:11" ht="26.25" customHeight="1" x14ac:dyDescent="0.25">
      <c r="A6" s="439" t="s">
        <v>132</v>
      </c>
      <c r="B6" s="440"/>
      <c r="C6" s="440"/>
      <c r="D6" s="440"/>
      <c r="E6" s="440"/>
      <c r="F6" s="440"/>
      <c r="G6" s="440"/>
      <c r="H6" s="440"/>
      <c r="I6" s="440"/>
      <c r="J6" s="440"/>
      <c r="K6" s="441"/>
    </row>
    <row r="7" spans="1:11" ht="24" customHeight="1" x14ac:dyDescent="0.25">
      <c r="A7" s="18" t="s">
        <v>7</v>
      </c>
      <c r="B7" s="442" t="s">
        <v>275</v>
      </c>
      <c r="C7" s="442"/>
      <c r="D7" s="442"/>
      <c r="E7" s="442"/>
      <c r="F7" s="442"/>
      <c r="G7" s="442"/>
      <c r="H7" s="442"/>
      <c r="I7" s="442"/>
      <c r="J7" s="442"/>
      <c r="K7" s="443"/>
    </row>
    <row r="8" spans="1:11" ht="35.25" customHeight="1" x14ac:dyDescent="0.25">
      <c r="A8" s="17" t="s">
        <v>9</v>
      </c>
      <c r="B8" s="444" t="s">
        <v>271</v>
      </c>
      <c r="C8" s="444"/>
      <c r="D8" s="444"/>
      <c r="E8" s="444"/>
      <c r="F8" s="444"/>
      <c r="G8" s="444"/>
      <c r="H8" s="444"/>
      <c r="I8" s="444"/>
      <c r="J8" s="444"/>
      <c r="K8" s="445"/>
    </row>
    <row r="9" spans="1:11" ht="29.25" customHeight="1" thickBot="1" x14ac:dyDescent="0.3">
      <c r="A9" s="26" t="s">
        <v>133</v>
      </c>
      <c r="B9" s="446" t="str">
        <f>+DESCRIPCION!A10</f>
        <v>Incumplimiento de las acciones misionales de la institución por desgaste administrativo y reprocesos.</v>
      </c>
      <c r="C9" s="447"/>
      <c r="D9" s="447"/>
      <c r="E9" s="447"/>
      <c r="F9" s="447"/>
      <c r="G9" s="447"/>
      <c r="H9" s="447"/>
      <c r="I9" s="447"/>
      <c r="J9" s="447"/>
      <c r="K9" s="448"/>
    </row>
    <row r="10" spans="1:11" x14ac:dyDescent="0.25">
      <c r="A10" s="32"/>
      <c r="B10" s="33"/>
      <c r="C10" s="33"/>
      <c r="D10" s="33"/>
      <c r="E10" s="33"/>
      <c r="F10" s="33"/>
      <c r="G10" s="33"/>
      <c r="H10" s="33"/>
      <c r="I10" s="33"/>
      <c r="J10" s="33"/>
      <c r="K10" s="34"/>
    </row>
    <row r="11" spans="1:11" x14ac:dyDescent="0.25">
      <c r="A11" s="35"/>
      <c r="B11" s="36"/>
      <c r="C11" s="36"/>
      <c r="D11" s="36"/>
      <c r="E11" s="36"/>
      <c r="F11" s="36"/>
      <c r="G11" s="36"/>
      <c r="H11" s="36"/>
      <c r="I11" s="36"/>
      <c r="J11" s="449" t="s">
        <v>134</v>
      </c>
      <c r="K11" s="450"/>
    </row>
    <row r="12" spans="1:11" ht="15.75" thickBot="1" x14ac:dyDescent="0.3">
      <c r="A12" s="35"/>
      <c r="B12" s="37"/>
      <c r="C12" s="36"/>
      <c r="D12" s="36"/>
      <c r="E12" s="36"/>
      <c r="F12" s="36"/>
      <c r="G12" s="36"/>
      <c r="H12" s="36"/>
      <c r="I12" s="36"/>
      <c r="J12" s="38"/>
      <c r="K12" s="39"/>
    </row>
    <row r="13" spans="1:11" ht="30" customHeight="1" thickBot="1" x14ac:dyDescent="0.3">
      <c r="A13" s="435" t="s">
        <v>135</v>
      </c>
      <c r="B13" s="22">
        <v>5</v>
      </c>
      <c r="C13" s="436"/>
      <c r="D13" s="437"/>
      <c r="E13" s="438"/>
      <c r="F13" s="438"/>
      <c r="G13" s="438"/>
      <c r="H13" s="36"/>
      <c r="I13" s="36"/>
      <c r="J13" s="28"/>
      <c r="K13" s="42" t="s">
        <v>136</v>
      </c>
    </row>
    <row r="14" spans="1:11" ht="30" customHeight="1" thickBot="1" x14ac:dyDescent="0.3">
      <c r="A14" s="435"/>
      <c r="B14" s="23" t="s">
        <v>137</v>
      </c>
      <c r="C14" s="436"/>
      <c r="D14" s="437"/>
      <c r="E14" s="438"/>
      <c r="F14" s="438"/>
      <c r="G14" s="438"/>
      <c r="H14" s="36"/>
      <c r="I14" s="36"/>
      <c r="J14" s="38"/>
      <c r="K14" s="42"/>
    </row>
    <row r="15" spans="1:11" ht="30" customHeight="1" thickBot="1" x14ac:dyDescent="0.3">
      <c r="A15" s="435"/>
      <c r="B15" s="22">
        <v>4</v>
      </c>
      <c r="C15" s="451"/>
      <c r="D15" s="437"/>
      <c r="E15" s="452" t="s">
        <v>152</v>
      </c>
      <c r="F15" s="453"/>
      <c r="G15" s="438"/>
      <c r="H15" s="36"/>
      <c r="I15" s="36"/>
      <c r="J15" s="29"/>
      <c r="K15" s="42" t="s">
        <v>138</v>
      </c>
    </row>
    <row r="16" spans="1:11" ht="30" customHeight="1" thickBot="1" x14ac:dyDescent="0.3">
      <c r="A16" s="435"/>
      <c r="B16" s="23" t="s">
        <v>139</v>
      </c>
      <c r="C16" s="451"/>
      <c r="D16" s="437"/>
      <c r="E16" s="452"/>
      <c r="F16" s="454"/>
      <c r="G16" s="438"/>
      <c r="H16" s="36"/>
      <c r="I16" s="36"/>
      <c r="J16" s="27"/>
      <c r="K16" s="42"/>
    </row>
    <row r="17" spans="1:11" ht="30" customHeight="1" thickBot="1" x14ac:dyDescent="0.3">
      <c r="A17" s="435"/>
      <c r="B17" s="22">
        <v>3</v>
      </c>
      <c r="C17" s="456"/>
      <c r="D17" s="457"/>
      <c r="E17" s="458"/>
      <c r="F17" s="453"/>
      <c r="G17" s="438"/>
      <c r="H17" s="36"/>
      <c r="I17" s="36"/>
      <c r="J17" s="30"/>
      <c r="K17" s="42" t="s">
        <v>140</v>
      </c>
    </row>
    <row r="18" spans="1:11" ht="30" customHeight="1" thickBot="1" x14ac:dyDescent="0.3">
      <c r="A18" s="435"/>
      <c r="B18" s="23" t="s">
        <v>141</v>
      </c>
      <c r="C18" s="456"/>
      <c r="D18" s="457"/>
      <c r="E18" s="459"/>
      <c r="F18" s="454"/>
      <c r="G18" s="438"/>
      <c r="H18" s="36"/>
      <c r="I18" s="36"/>
      <c r="J18" s="27"/>
      <c r="K18" s="42"/>
    </row>
    <row r="19" spans="1:11" ht="30" customHeight="1" thickBot="1" x14ac:dyDescent="0.3">
      <c r="A19" s="435"/>
      <c r="B19" s="22">
        <v>2</v>
      </c>
      <c r="C19" s="456"/>
      <c r="D19" s="460"/>
      <c r="E19" s="461"/>
      <c r="F19" s="463"/>
      <c r="G19" s="438"/>
      <c r="H19" s="36"/>
      <c r="I19" s="36"/>
      <c r="J19" s="31"/>
      <c r="K19" s="42" t="s">
        <v>142</v>
      </c>
    </row>
    <row r="20" spans="1:11" ht="30" customHeight="1" thickBot="1" x14ac:dyDescent="0.3">
      <c r="A20" s="435"/>
      <c r="B20" s="23" t="s">
        <v>268</v>
      </c>
      <c r="C20" s="456"/>
      <c r="D20" s="460"/>
      <c r="E20" s="462"/>
      <c r="F20" s="464"/>
      <c r="G20" s="438"/>
      <c r="H20" s="36"/>
      <c r="I20" s="36"/>
      <c r="J20" s="36"/>
      <c r="K20" s="37"/>
    </row>
    <row r="21" spans="1:11" ht="30" customHeight="1" thickBot="1" x14ac:dyDescent="0.3">
      <c r="A21" s="435"/>
      <c r="B21" s="22">
        <v>1</v>
      </c>
      <c r="C21" s="456"/>
      <c r="D21" s="460"/>
      <c r="E21" s="457"/>
      <c r="F21" s="437"/>
      <c r="G21" s="437"/>
      <c r="H21" s="36"/>
      <c r="I21" s="36"/>
      <c r="J21" s="36"/>
      <c r="K21" s="37"/>
    </row>
    <row r="22" spans="1:11" ht="30" customHeight="1" thickBot="1" x14ac:dyDescent="0.3">
      <c r="A22" s="435"/>
      <c r="B22" s="23" t="s">
        <v>143</v>
      </c>
      <c r="C22" s="465"/>
      <c r="D22" s="466"/>
      <c r="E22" s="467"/>
      <c r="F22" s="468"/>
      <c r="G22" s="468"/>
      <c r="H22" s="40"/>
      <c r="I22" s="36"/>
      <c r="J22" s="36"/>
      <c r="K22" s="37"/>
    </row>
    <row r="23" spans="1:11" x14ac:dyDescent="0.25">
      <c r="A23" s="35"/>
      <c r="B23" s="36"/>
      <c r="C23" s="21">
        <v>1</v>
      </c>
      <c r="D23" s="21">
        <v>2</v>
      </c>
      <c r="E23" s="21">
        <v>3</v>
      </c>
      <c r="F23" s="21">
        <v>4</v>
      </c>
      <c r="G23" s="21">
        <v>5</v>
      </c>
      <c r="H23" s="36"/>
      <c r="I23" s="36"/>
      <c r="J23" s="36"/>
      <c r="K23" s="37"/>
    </row>
    <row r="24" spans="1:11" x14ac:dyDescent="0.25">
      <c r="A24" s="35"/>
      <c r="B24" s="36"/>
      <c r="C24" s="21" t="s">
        <v>144</v>
      </c>
      <c r="D24" s="21" t="s">
        <v>145</v>
      </c>
      <c r="E24" s="21" t="s">
        <v>146</v>
      </c>
      <c r="F24" s="21" t="s">
        <v>147</v>
      </c>
      <c r="G24" s="21" t="s">
        <v>148</v>
      </c>
      <c r="H24" s="36"/>
      <c r="I24" s="36"/>
      <c r="J24" s="36"/>
      <c r="K24" s="37"/>
    </row>
    <row r="25" spans="1:11" x14ac:dyDescent="0.25">
      <c r="A25" s="35"/>
      <c r="B25" s="36"/>
      <c r="C25" s="455" t="s">
        <v>149</v>
      </c>
      <c r="D25" s="455"/>
      <c r="E25" s="455"/>
      <c r="F25" s="455"/>
      <c r="G25" s="455"/>
      <c r="H25" s="36"/>
      <c r="I25" s="36"/>
      <c r="J25" s="36"/>
      <c r="K25" s="37"/>
    </row>
    <row r="26" spans="1:11" x14ac:dyDescent="0.25">
      <c r="A26" s="35"/>
      <c r="B26" s="36"/>
      <c r="C26" s="455"/>
      <c r="D26" s="455"/>
      <c r="E26" s="455"/>
      <c r="F26" s="455"/>
      <c r="G26" s="455"/>
      <c r="H26" s="36"/>
      <c r="I26" s="36"/>
      <c r="J26" s="36"/>
      <c r="K26" s="37"/>
    </row>
    <row r="27" spans="1:11" ht="15.75" thickBot="1" x14ac:dyDescent="0.3">
      <c r="A27" s="44"/>
      <c r="B27" s="41"/>
      <c r="C27" s="41"/>
      <c r="D27" s="41"/>
      <c r="E27" s="41"/>
      <c r="F27" s="41"/>
      <c r="G27" s="41"/>
      <c r="H27" s="41"/>
      <c r="I27" s="41"/>
      <c r="J27" s="41"/>
      <c r="K27" s="43"/>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2" zoomScale="120" zoomScaleNormal="120" workbookViewId="0">
      <selection activeCell="D15" sqref="D15:D16"/>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60"/>
      <c r="B1" s="260"/>
      <c r="C1" s="246" t="s">
        <v>0</v>
      </c>
      <c r="D1" s="246"/>
      <c r="E1" s="246"/>
      <c r="F1" s="246"/>
      <c r="G1" s="302" t="s">
        <v>1</v>
      </c>
      <c r="H1" s="302"/>
      <c r="I1" s="302"/>
      <c r="J1" s="434"/>
      <c r="K1" s="434"/>
    </row>
    <row r="2" spans="1:11" ht="15" customHeight="1" x14ac:dyDescent="0.25">
      <c r="A2" s="260"/>
      <c r="B2" s="260"/>
      <c r="C2" s="246"/>
      <c r="D2" s="246"/>
      <c r="E2" s="246"/>
      <c r="F2" s="246"/>
      <c r="G2" s="302" t="s">
        <v>130</v>
      </c>
      <c r="H2" s="302"/>
      <c r="I2" s="302"/>
      <c r="J2" s="434"/>
      <c r="K2" s="434"/>
    </row>
    <row r="3" spans="1:11" ht="34.5" customHeight="1" x14ac:dyDescent="0.25">
      <c r="A3" s="260"/>
      <c r="B3" s="260"/>
      <c r="C3" s="246" t="s">
        <v>32</v>
      </c>
      <c r="D3" s="246"/>
      <c r="E3" s="246"/>
      <c r="F3" s="246"/>
      <c r="G3" s="302" t="s">
        <v>150</v>
      </c>
      <c r="H3" s="302"/>
      <c r="I3" s="302"/>
      <c r="J3" s="434"/>
      <c r="K3" s="434"/>
    </row>
    <row r="4" spans="1:11" ht="15.75" customHeight="1" x14ac:dyDescent="0.25">
      <c r="A4" s="260"/>
      <c r="B4" s="260"/>
      <c r="C4" s="246"/>
      <c r="D4" s="246"/>
      <c r="E4" s="246"/>
      <c r="F4" s="246"/>
      <c r="G4" s="302" t="s">
        <v>5</v>
      </c>
      <c r="H4" s="302"/>
      <c r="I4" s="302"/>
      <c r="J4" s="434"/>
      <c r="K4" s="434"/>
    </row>
    <row r="5" spans="1:11" ht="15.75" thickBot="1" x14ac:dyDescent="0.3"/>
    <row r="6" spans="1:11" ht="26.25" customHeight="1" x14ac:dyDescent="0.25">
      <c r="A6" s="439" t="s">
        <v>132</v>
      </c>
      <c r="B6" s="440"/>
      <c r="C6" s="440"/>
      <c r="D6" s="440"/>
      <c r="E6" s="440"/>
      <c r="F6" s="440"/>
      <c r="G6" s="440"/>
      <c r="H6" s="440"/>
      <c r="I6" s="440"/>
      <c r="J6" s="440"/>
      <c r="K6" s="441"/>
    </row>
    <row r="7" spans="1:11" ht="24" customHeight="1" x14ac:dyDescent="0.25">
      <c r="A7" s="18" t="s">
        <v>7</v>
      </c>
      <c r="B7" s="442" t="s">
        <v>275</v>
      </c>
      <c r="C7" s="442"/>
      <c r="D7" s="442"/>
      <c r="E7" s="442"/>
      <c r="F7" s="442"/>
      <c r="G7" s="442"/>
      <c r="H7" s="442"/>
      <c r="I7" s="442"/>
      <c r="J7" s="442"/>
      <c r="K7" s="443"/>
    </row>
    <row r="8" spans="1:11" ht="35.25" customHeight="1" x14ac:dyDescent="0.25">
      <c r="A8" s="17" t="s">
        <v>9</v>
      </c>
      <c r="B8" s="444" t="s">
        <v>271</v>
      </c>
      <c r="C8" s="444"/>
      <c r="D8" s="444"/>
      <c r="E8" s="444"/>
      <c r="F8" s="444"/>
      <c r="G8" s="444"/>
      <c r="H8" s="444"/>
      <c r="I8" s="444"/>
      <c r="J8" s="444"/>
      <c r="K8" s="445"/>
    </row>
    <row r="9" spans="1:11" ht="29.25" customHeight="1" thickBot="1" x14ac:dyDescent="0.3">
      <c r="A9" s="26" t="s">
        <v>133</v>
      </c>
      <c r="B9" s="446"/>
      <c r="C9" s="447"/>
      <c r="D9" s="447"/>
      <c r="E9" s="447"/>
      <c r="F9" s="447"/>
      <c r="G9" s="447"/>
      <c r="H9" s="447"/>
      <c r="I9" s="447"/>
      <c r="J9" s="447"/>
      <c r="K9" s="448"/>
    </row>
    <row r="10" spans="1:11" x14ac:dyDescent="0.25">
      <c r="A10" s="32"/>
      <c r="B10" s="33"/>
      <c r="C10" s="33"/>
      <c r="D10" s="33"/>
      <c r="E10" s="33"/>
      <c r="F10" s="33"/>
      <c r="G10" s="33"/>
      <c r="H10" s="33"/>
      <c r="I10" s="33"/>
      <c r="J10" s="33"/>
      <c r="K10" s="34"/>
    </row>
    <row r="11" spans="1:11" x14ac:dyDescent="0.25">
      <c r="A11" s="35"/>
      <c r="B11" s="36"/>
      <c r="C11" s="36"/>
      <c r="D11" s="36"/>
      <c r="E11" s="36"/>
      <c r="F11" s="36"/>
      <c r="G11" s="36"/>
      <c r="H11" s="36"/>
      <c r="I11" s="36"/>
      <c r="J11" s="449" t="s">
        <v>134</v>
      </c>
      <c r="K11" s="450"/>
    </row>
    <row r="12" spans="1:11" ht="15.75" thickBot="1" x14ac:dyDescent="0.3">
      <c r="A12" s="35"/>
      <c r="B12" s="37"/>
      <c r="C12" s="36"/>
      <c r="D12" s="36"/>
      <c r="E12" s="36"/>
      <c r="F12" s="36"/>
      <c r="G12" s="36"/>
      <c r="H12" s="36"/>
      <c r="I12" s="36"/>
      <c r="J12" s="38"/>
      <c r="K12" s="39"/>
    </row>
    <row r="13" spans="1:11" ht="30" customHeight="1" thickBot="1" x14ac:dyDescent="0.3">
      <c r="A13" s="435" t="s">
        <v>135</v>
      </c>
      <c r="B13" s="22">
        <v>5</v>
      </c>
      <c r="C13" s="436"/>
      <c r="D13" s="437"/>
      <c r="E13" s="438"/>
      <c r="F13" s="438"/>
      <c r="G13" s="438"/>
      <c r="H13" s="36"/>
      <c r="I13" s="36"/>
      <c r="J13" s="28"/>
      <c r="K13" s="42" t="s">
        <v>136</v>
      </c>
    </row>
    <row r="14" spans="1:11" ht="30" customHeight="1" thickBot="1" x14ac:dyDescent="0.3">
      <c r="A14" s="435"/>
      <c r="B14" s="23" t="s">
        <v>137</v>
      </c>
      <c r="C14" s="436"/>
      <c r="D14" s="437"/>
      <c r="E14" s="438"/>
      <c r="F14" s="438"/>
      <c r="G14" s="438"/>
      <c r="H14" s="36"/>
      <c r="I14" s="36"/>
      <c r="J14" s="38"/>
      <c r="K14" s="42"/>
    </row>
    <row r="15" spans="1:11" ht="30" customHeight="1" thickBot="1" x14ac:dyDescent="0.3">
      <c r="A15" s="435"/>
      <c r="B15" s="22">
        <v>4</v>
      </c>
      <c r="C15" s="451"/>
      <c r="D15" s="452" t="s">
        <v>152</v>
      </c>
      <c r="E15" s="437"/>
      <c r="F15" s="453"/>
      <c r="G15" s="438"/>
      <c r="H15" s="36"/>
      <c r="I15" s="36"/>
      <c r="J15" s="29"/>
      <c r="K15" s="42" t="s">
        <v>138</v>
      </c>
    </row>
    <row r="16" spans="1:11" ht="30" customHeight="1" thickBot="1" x14ac:dyDescent="0.3">
      <c r="A16" s="435"/>
      <c r="B16" s="23" t="s">
        <v>139</v>
      </c>
      <c r="C16" s="451"/>
      <c r="D16" s="452"/>
      <c r="E16" s="437"/>
      <c r="F16" s="454"/>
      <c r="G16" s="438"/>
      <c r="H16" s="36"/>
      <c r="I16" s="36"/>
      <c r="J16" s="27"/>
      <c r="K16" s="42"/>
    </row>
    <row r="17" spans="1:11" ht="30" customHeight="1" thickBot="1" x14ac:dyDescent="0.3">
      <c r="A17" s="435"/>
      <c r="B17" s="22">
        <v>3</v>
      </c>
      <c r="C17" s="456"/>
      <c r="D17" s="457"/>
      <c r="E17" s="458"/>
      <c r="F17" s="453"/>
      <c r="G17" s="438"/>
      <c r="H17" s="36"/>
      <c r="I17" s="36"/>
      <c r="J17" s="30"/>
      <c r="K17" s="42" t="s">
        <v>140</v>
      </c>
    </row>
    <row r="18" spans="1:11" ht="30" customHeight="1" thickBot="1" x14ac:dyDescent="0.3">
      <c r="A18" s="435"/>
      <c r="B18" s="23" t="s">
        <v>141</v>
      </c>
      <c r="C18" s="456"/>
      <c r="D18" s="457"/>
      <c r="E18" s="459"/>
      <c r="F18" s="454"/>
      <c r="G18" s="438"/>
      <c r="H18" s="36"/>
      <c r="I18" s="36"/>
      <c r="J18" s="27"/>
      <c r="K18" s="42"/>
    </row>
    <row r="19" spans="1:11" ht="30" customHeight="1" thickBot="1" x14ac:dyDescent="0.3">
      <c r="A19" s="435"/>
      <c r="B19" s="22">
        <v>2</v>
      </c>
      <c r="C19" s="456"/>
      <c r="D19" s="460"/>
      <c r="E19" s="461"/>
      <c r="F19" s="463"/>
      <c r="G19" s="438"/>
      <c r="H19" s="36"/>
      <c r="I19" s="36"/>
      <c r="J19" s="31"/>
      <c r="K19" s="42" t="s">
        <v>142</v>
      </c>
    </row>
    <row r="20" spans="1:11" ht="30" customHeight="1" thickBot="1" x14ac:dyDescent="0.3">
      <c r="A20" s="435"/>
      <c r="B20" s="23" t="s">
        <v>268</v>
      </c>
      <c r="C20" s="456"/>
      <c r="D20" s="460"/>
      <c r="E20" s="462"/>
      <c r="F20" s="464"/>
      <c r="G20" s="438"/>
      <c r="H20" s="36"/>
      <c r="I20" s="36"/>
      <c r="J20" s="36"/>
      <c r="K20" s="37"/>
    </row>
    <row r="21" spans="1:11" ht="30" customHeight="1" thickBot="1" x14ac:dyDescent="0.3">
      <c r="A21" s="435"/>
      <c r="B21" s="22">
        <v>1</v>
      </c>
      <c r="C21" s="456"/>
      <c r="D21" s="460"/>
      <c r="E21" s="457"/>
      <c r="F21" s="437"/>
      <c r="G21" s="437"/>
      <c r="H21" s="36"/>
      <c r="I21" s="36"/>
      <c r="J21" s="36"/>
      <c r="K21" s="37"/>
    </row>
    <row r="22" spans="1:11" ht="30" customHeight="1" thickBot="1" x14ac:dyDescent="0.3">
      <c r="A22" s="435"/>
      <c r="B22" s="23" t="s">
        <v>143</v>
      </c>
      <c r="C22" s="465"/>
      <c r="D22" s="466"/>
      <c r="E22" s="467"/>
      <c r="F22" s="468"/>
      <c r="G22" s="468"/>
      <c r="H22" s="40"/>
      <c r="I22" s="36"/>
      <c r="J22" s="36"/>
      <c r="K22" s="37"/>
    </row>
    <row r="23" spans="1:11" x14ac:dyDescent="0.25">
      <c r="A23" s="35"/>
      <c r="B23" s="36"/>
      <c r="C23" s="21">
        <v>1</v>
      </c>
      <c r="D23" s="21">
        <v>2</v>
      </c>
      <c r="E23" s="21">
        <v>3</v>
      </c>
      <c r="F23" s="21">
        <v>4</v>
      </c>
      <c r="G23" s="21">
        <v>5</v>
      </c>
      <c r="H23" s="36"/>
      <c r="I23" s="36"/>
      <c r="J23" s="36"/>
      <c r="K23" s="37"/>
    </row>
    <row r="24" spans="1:11" x14ac:dyDescent="0.25">
      <c r="A24" s="35"/>
      <c r="B24" s="36"/>
      <c r="C24" s="21" t="s">
        <v>144</v>
      </c>
      <c r="D24" s="21" t="s">
        <v>145</v>
      </c>
      <c r="E24" s="21" t="s">
        <v>146</v>
      </c>
      <c r="F24" s="21" t="s">
        <v>147</v>
      </c>
      <c r="G24" s="21" t="s">
        <v>148</v>
      </c>
      <c r="H24" s="36"/>
      <c r="I24" s="36"/>
      <c r="J24" s="36"/>
      <c r="K24" s="37"/>
    </row>
    <row r="25" spans="1:11" x14ac:dyDescent="0.25">
      <c r="A25" s="35"/>
      <c r="B25" s="36"/>
      <c r="C25" s="455" t="s">
        <v>149</v>
      </c>
      <c r="D25" s="455"/>
      <c r="E25" s="455"/>
      <c r="F25" s="455"/>
      <c r="G25" s="455"/>
      <c r="H25" s="36"/>
      <c r="I25" s="36"/>
      <c r="J25" s="36"/>
      <c r="K25" s="37"/>
    </row>
    <row r="26" spans="1:11" x14ac:dyDescent="0.25">
      <c r="A26" s="35"/>
      <c r="B26" s="36"/>
      <c r="C26" s="455"/>
      <c r="D26" s="455"/>
      <c r="E26" s="455"/>
      <c r="F26" s="455"/>
      <c r="G26" s="455"/>
      <c r="H26" s="36"/>
      <c r="I26" s="36"/>
      <c r="J26" s="36"/>
      <c r="K26" s="37"/>
    </row>
    <row r="27" spans="1:11" ht="15.75" thickBot="1" x14ac:dyDescent="0.3">
      <c r="A27" s="44"/>
      <c r="B27" s="41"/>
      <c r="C27" s="41"/>
      <c r="D27" s="41"/>
      <c r="E27" s="41"/>
      <c r="F27" s="41"/>
      <c r="G27" s="41"/>
      <c r="H27" s="41"/>
      <c r="I27" s="41"/>
      <c r="J27" s="41"/>
      <c r="K27" s="43"/>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0" zoomScale="120" zoomScaleNormal="120" workbookViewId="0">
      <selection activeCell="E15" sqref="E15:E16"/>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60"/>
      <c r="B1" s="260"/>
      <c r="C1" s="246" t="s">
        <v>0</v>
      </c>
      <c r="D1" s="246"/>
      <c r="E1" s="246"/>
      <c r="F1" s="246"/>
      <c r="G1" s="302" t="s">
        <v>1</v>
      </c>
      <c r="H1" s="302"/>
      <c r="I1" s="302"/>
      <c r="J1" s="434"/>
      <c r="K1" s="434"/>
    </row>
    <row r="2" spans="1:11" ht="15" customHeight="1" x14ac:dyDescent="0.25">
      <c r="A2" s="260"/>
      <c r="B2" s="260"/>
      <c r="C2" s="246"/>
      <c r="D2" s="246"/>
      <c r="E2" s="246"/>
      <c r="F2" s="246"/>
      <c r="G2" s="302" t="s">
        <v>130</v>
      </c>
      <c r="H2" s="302"/>
      <c r="I2" s="302"/>
      <c r="J2" s="434"/>
      <c r="K2" s="434"/>
    </row>
    <row r="3" spans="1:11" ht="34.5" customHeight="1" x14ac:dyDescent="0.25">
      <c r="A3" s="260"/>
      <c r="B3" s="260"/>
      <c r="C3" s="246" t="s">
        <v>32</v>
      </c>
      <c r="D3" s="246"/>
      <c r="E3" s="246"/>
      <c r="F3" s="246"/>
      <c r="G3" s="302" t="s">
        <v>131</v>
      </c>
      <c r="H3" s="302"/>
      <c r="I3" s="302"/>
      <c r="J3" s="434"/>
      <c r="K3" s="434"/>
    </row>
    <row r="4" spans="1:11" ht="15.75" customHeight="1" x14ac:dyDescent="0.25">
      <c r="A4" s="260"/>
      <c r="B4" s="260"/>
      <c r="C4" s="246"/>
      <c r="D4" s="246"/>
      <c r="E4" s="246"/>
      <c r="F4" s="246"/>
      <c r="G4" s="302" t="s">
        <v>5</v>
      </c>
      <c r="H4" s="302"/>
      <c r="I4" s="302"/>
      <c r="J4" s="434"/>
      <c r="K4" s="434"/>
    </row>
    <row r="5" spans="1:11" ht="15.75" thickBot="1" x14ac:dyDescent="0.3"/>
    <row r="6" spans="1:11" ht="26.25" customHeight="1" x14ac:dyDescent="0.25">
      <c r="A6" s="439" t="s">
        <v>132</v>
      </c>
      <c r="B6" s="440"/>
      <c r="C6" s="440"/>
      <c r="D6" s="440"/>
      <c r="E6" s="440"/>
      <c r="F6" s="440"/>
      <c r="G6" s="440"/>
      <c r="H6" s="440"/>
      <c r="I6" s="440"/>
      <c r="J6" s="440"/>
      <c r="K6" s="441"/>
    </row>
    <row r="7" spans="1:11" ht="24" customHeight="1" x14ac:dyDescent="0.25">
      <c r="A7" s="18" t="s">
        <v>7</v>
      </c>
      <c r="B7" s="442" t="s">
        <v>275</v>
      </c>
      <c r="C7" s="442"/>
      <c r="D7" s="442"/>
      <c r="E7" s="442"/>
      <c r="F7" s="442"/>
      <c r="G7" s="442"/>
      <c r="H7" s="442"/>
      <c r="I7" s="442"/>
      <c r="J7" s="442"/>
      <c r="K7" s="443"/>
    </row>
    <row r="8" spans="1:11" ht="35.25" customHeight="1" x14ac:dyDescent="0.25">
      <c r="A8" s="17" t="s">
        <v>9</v>
      </c>
      <c r="B8" s="470" t="s">
        <v>271</v>
      </c>
      <c r="C8" s="470"/>
      <c r="D8" s="470"/>
      <c r="E8" s="470"/>
      <c r="F8" s="470"/>
      <c r="G8" s="470"/>
      <c r="H8" s="470"/>
      <c r="I8" s="470"/>
      <c r="J8" s="470"/>
      <c r="K8" s="471"/>
    </row>
    <row r="9" spans="1:11" ht="29.25" customHeight="1" thickBot="1" x14ac:dyDescent="0.3">
      <c r="A9" s="26" t="s">
        <v>133</v>
      </c>
      <c r="B9" s="446"/>
      <c r="C9" s="447"/>
      <c r="D9" s="447"/>
      <c r="E9" s="447"/>
      <c r="F9" s="447"/>
      <c r="G9" s="447"/>
      <c r="H9" s="447"/>
      <c r="I9" s="447"/>
      <c r="J9" s="447"/>
      <c r="K9" s="448"/>
    </row>
    <row r="10" spans="1:11" x14ac:dyDescent="0.25">
      <c r="A10" s="32"/>
      <c r="B10" s="33"/>
      <c r="C10" s="33"/>
      <c r="D10" s="33"/>
      <c r="E10" s="33"/>
      <c r="F10" s="33"/>
      <c r="G10" s="33"/>
      <c r="H10" s="33"/>
      <c r="I10" s="33"/>
      <c r="J10" s="33"/>
      <c r="K10" s="34"/>
    </row>
    <row r="11" spans="1:11" x14ac:dyDescent="0.25">
      <c r="A11" s="35"/>
      <c r="B11" s="36"/>
      <c r="C11" s="36"/>
      <c r="D11" s="36"/>
      <c r="E11" s="36"/>
      <c r="F11" s="36"/>
      <c r="G11" s="36"/>
      <c r="H11" s="36"/>
      <c r="I11" s="36"/>
      <c r="J11" s="449" t="s">
        <v>134</v>
      </c>
      <c r="K11" s="450"/>
    </row>
    <row r="12" spans="1:11" ht="15.75" thickBot="1" x14ac:dyDescent="0.3">
      <c r="A12" s="35"/>
      <c r="B12" s="37"/>
      <c r="C12" s="36"/>
      <c r="D12" s="36"/>
      <c r="E12" s="36"/>
      <c r="F12" s="36"/>
      <c r="G12" s="36"/>
      <c r="H12" s="36"/>
      <c r="I12" s="36"/>
      <c r="J12" s="38"/>
      <c r="K12" s="39"/>
    </row>
    <row r="13" spans="1:11" ht="30" customHeight="1" thickBot="1" x14ac:dyDescent="0.3">
      <c r="A13" s="435" t="s">
        <v>135</v>
      </c>
      <c r="B13" s="22">
        <v>5</v>
      </c>
      <c r="C13" s="436"/>
      <c r="D13" s="437"/>
      <c r="E13" s="469"/>
      <c r="F13" s="438"/>
      <c r="G13" s="438"/>
      <c r="H13" s="36"/>
      <c r="I13" s="36"/>
      <c r="J13" s="28"/>
      <c r="K13" s="42" t="s">
        <v>136</v>
      </c>
    </row>
    <row r="14" spans="1:11" ht="30" customHeight="1" thickBot="1" x14ac:dyDescent="0.3">
      <c r="A14" s="435"/>
      <c r="B14" s="23" t="s">
        <v>137</v>
      </c>
      <c r="C14" s="436"/>
      <c r="D14" s="437"/>
      <c r="E14" s="469"/>
      <c r="F14" s="438"/>
      <c r="G14" s="438"/>
      <c r="H14" s="36"/>
      <c r="I14" s="36"/>
      <c r="J14" s="38"/>
      <c r="K14" s="42"/>
    </row>
    <row r="15" spans="1:11" ht="30" customHeight="1" thickBot="1" x14ac:dyDescent="0.3">
      <c r="A15" s="435"/>
      <c r="B15" s="22">
        <v>4</v>
      </c>
      <c r="C15" s="451"/>
      <c r="D15" s="437"/>
      <c r="E15" s="452" t="s">
        <v>152</v>
      </c>
      <c r="F15" s="453"/>
      <c r="G15" s="438"/>
      <c r="H15" s="36"/>
      <c r="I15" s="36"/>
      <c r="J15" s="29"/>
      <c r="K15" s="42" t="s">
        <v>138</v>
      </c>
    </row>
    <row r="16" spans="1:11" ht="30" customHeight="1" thickBot="1" x14ac:dyDescent="0.3">
      <c r="A16" s="435"/>
      <c r="B16" s="23" t="s">
        <v>139</v>
      </c>
      <c r="C16" s="451"/>
      <c r="D16" s="437"/>
      <c r="E16" s="452"/>
      <c r="F16" s="454"/>
      <c r="G16" s="438"/>
      <c r="H16" s="36"/>
      <c r="I16" s="36"/>
      <c r="J16" s="27"/>
      <c r="K16" s="42"/>
    </row>
    <row r="17" spans="1:11" ht="30" customHeight="1" thickBot="1" x14ac:dyDescent="0.3">
      <c r="A17" s="435"/>
      <c r="B17" s="22">
        <v>3</v>
      </c>
      <c r="C17" s="456"/>
      <c r="D17" s="457"/>
      <c r="E17" s="458"/>
      <c r="F17" s="453"/>
      <c r="G17" s="438"/>
      <c r="H17" s="36"/>
      <c r="I17" s="36"/>
      <c r="J17" s="30"/>
      <c r="K17" s="42" t="s">
        <v>140</v>
      </c>
    </row>
    <row r="18" spans="1:11" ht="30" customHeight="1" thickBot="1" x14ac:dyDescent="0.3">
      <c r="A18" s="435"/>
      <c r="B18" s="23" t="s">
        <v>141</v>
      </c>
      <c r="C18" s="456"/>
      <c r="D18" s="457"/>
      <c r="E18" s="459"/>
      <c r="F18" s="454"/>
      <c r="G18" s="438"/>
      <c r="H18" s="36"/>
      <c r="I18" s="36"/>
      <c r="J18" s="27"/>
      <c r="K18" s="42"/>
    </row>
    <row r="19" spans="1:11" ht="30" customHeight="1" thickBot="1" x14ac:dyDescent="0.3">
      <c r="A19" s="435"/>
      <c r="B19" s="22">
        <v>2</v>
      </c>
      <c r="C19" s="456"/>
      <c r="D19" s="460"/>
      <c r="E19" s="461"/>
      <c r="F19" s="463"/>
      <c r="G19" s="438"/>
      <c r="H19" s="36"/>
      <c r="I19" s="36"/>
      <c r="J19" s="31"/>
      <c r="K19" s="42" t="s">
        <v>142</v>
      </c>
    </row>
    <row r="20" spans="1:11" ht="30" customHeight="1" thickBot="1" x14ac:dyDescent="0.3">
      <c r="A20" s="435"/>
      <c r="B20" s="23" t="s">
        <v>268</v>
      </c>
      <c r="C20" s="456"/>
      <c r="D20" s="460"/>
      <c r="E20" s="462"/>
      <c r="F20" s="464"/>
      <c r="G20" s="438"/>
      <c r="H20" s="36"/>
      <c r="I20" s="36"/>
      <c r="J20" s="36"/>
      <c r="K20" s="37"/>
    </row>
    <row r="21" spans="1:11" ht="30" customHeight="1" thickBot="1" x14ac:dyDescent="0.3">
      <c r="A21" s="435"/>
      <c r="B21" s="22">
        <v>1</v>
      </c>
      <c r="C21" s="456"/>
      <c r="D21" s="460"/>
      <c r="E21" s="457"/>
      <c r="F21" s="437"/>
      <c r="G21" s="437"/>
      <c r="H21" s="36"/>
      <c r="I21" s="36"/>
      <c r="J21" s="36"/>
      <c r="K21" s="37"/>
    </row>
    <row r="22" spans="1:11" ht="30" customHeight="1" thickBot="1" x14ac:dyDescent="0.3">
      <c r="A22" s="435"/>
      <c r="B22" s="23" t="s">
        <v>143</v>
      </c>
      <c r="C22" s="465"/>
      <c r="D22" s="466"/>
      <c r="E22" s="467"/>
      <c r="F22" s="468"/>
      <c r="G22" s="468"/>
      <c r="H22" s="40"/>
      <c r="I22" s="36"/>
      <c r="J22" s="36"/>
      <c r="K22" s="37"/>
    </row>
    <row r="23" spans="1:11" x14ac:dyDescent="0.25">
      <c r="A23" s="35"/>
      <c r="B23" s="36"/>
      <c r="C23" s="21">
        <v>1</v>
      </c>
      <c r="D23" s="21">
        <v>2</v>
      </c>
      <c r="E23" s="21">
        <v>3</v>
      </c>
      <c r="F23" s="21">
        <v>4</v>
      </c>
      <c r="G23" s="21">
        <v>5</v>
      </c>
      <c r="H23" s="36"/>
      <c r="I23" s="36"/>
      <c r="J23" s="36"/>
      <c r="K23" s="37"/>
    </row>
    <row r="24" spans="1:11" x14ac:dyDescent="0.25">
      <c r="A24" s="35"/>
      <c r="B24" s="36"/>
      <c r="C24" s="21" t="s">
        <v>144</v>
      </c>
      <c r="D24" s="21" t="s">
        <v>145</v>
      </c>
      <c r="E24" s="21" t="s">
        <v>146</v>
      </c>
      <c r="F24" s="21" t="s">
        <v>147</v>
      </c>
      <c r="G24" s="21" t="s">
        <v>148</v>
      </c>
      <c r="H24" s="36"/>
      <c r="I24" s="36"/>
      <c r="J24" s="36"/>
      <c r="K24" s="37"/>
    </row>
    <row r="25" spans="1:11" x14ac:dyDescent="0.25">
      <c r="A25" s="35"/>
      <c r="B25" s="36"/>
      <c r="C25" s="455" t="s">
        <v>149</v>
      </c>
      <c r="D25" s="455"/>
      <c r="E25" s="455"/>
      <c r="F25" s="455"/>
      <c r="G25" s="455"/>
      <c r="H25" s="36"/>
      <c r="I25" s="36"/>
      <c r="J25" s="36"/>
      <c r="K25" s="37"/>
    </row>
    <row r="26" spans="1:11" x14ac:dyDescent="0.25">
      <c r="A26" s="35"/>
      <c r="B26" s="36"/>
      <c r="C26" s="455"/>
      <c r="D26" s="455"/>
      <c r="E26" s="455"/>
      <c r="F26" s="455"/>
      <c r="G26" s="455"/>
      <c r="H26" s="36"/>
      <c r="I26" s="36"/>
      <c r="J26" s="36"/>
      <c r="K26" s="37"/>
    </row>
    <row r="27" spans="1:11" ht="15.75" thickBot="1" x14ac:dyDescent="0.3">
      <c r="A27" s="44"/>
      <c r="B27" s="41"/>
      <c r="C27" s="41"/>
      <c r="D27" s="41"/>
      <c r="E27" s="41"/>
      <c r="F27" s="41"/>
      <c r="G27" s="41"/>
      <c r="H27" s="41"/>
      <c r="I27" s="41"/>
      <c r="J27" s="41"/>
      <c r="K27" s="43"/>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2578125" defaultRowHeight="15" x14ac:dyDescent="0.25"/>
  <cols>
    <col min="1" max="1" width="37.5703125" customWidth="1"/>
    <col min="2" max="2" width="72.28515625" customWidth="1"/>
    <col min="3" max="3" width="59.85546875" style="49" customWidth="1"/>
  </cols>
  <sheetData>
    <row r="1" spans="1:1" x14ac:dyDescent="0.25">
      <c r="A1" s="69" t="s">
        <v>151</v>
      </c>
    </row>
    <row r="2" spans="1:1" x14ac:dyDescent="0.25">
      <c r="A2" s="8"/>
    </row>
    <row r="3" spans="1:1" x14ac:dyDescent="0.25">
      <c r="A3" s="8" t="s">
        <v>152</v>
      </c>
    </row>
    <row r="4" spans="1:1" x14ac:dyDescent="0.25">
      <c r="A4" s="8" t="s">
        <v>153</v>
      </c>
    </row>
    <row r="6" spans="1:1" x14ac:dyDescent="0.25">
      <c r="A6" s="69" t="s">
        <v>154</v>
      </c>
    </row>
    <row r="7" spans="1:1" x14ac:dyDescent="0.25">
      <c r="A7" t="s">
        <v>89</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9" spans="1:3" x14ac:dyDescent="0.25">
      <c r="A19" s="69" t="s">
        <v>149</v>
      </c>
    </row>
    <row r="20" spans="1:3" x14ac:dyDescent="0.25">
      <c r="A20" t="s">
        <v>103</v>
      </c>
    </row>
    <row r="21" spans="1:3" x14ac:dyDescent="0.25">
      <c r="A21" t="s">
        <v>164</v>
      </c>
    </row>
    <row r="22" spans="1:3" x14ac:dyDescent="0.25">
      <c r="A22" t="s">
        <v>165</v>
      </c>
    </row>
    <row r="23" spans="1:3" x14ac:dyDescent="0.25">
      <c r="A23" t="s">
        <v>166</v>
      </c>
    </row>
    <row r="24" spans="1:3" x14ac:dyDescent="0.25">
      <c r="A24" t="s">
        <v>167</v>
      </c>
    </row>
    <row r="25" spans="1:3" x14ac:dyDescent="0.25">
      <c r="A25" t="s">
        <v>168</v>
      </c>
    </row>
    <row r="28" spans="1:3" ht="141" customHeight="1" x14ac:dyDescent="0.25">
      <c r="A28" s="100" t="s">
        <v>169</v>
      </c>
      <c r="B28" s="102" t="s">
        <v>170</v>
      </c>
      <c r="C28" s="102" t="s">
        <v>171</v>
      </c>
    </row>
    <row r="29" spans="1:3" ht="144" customHeight="1" x14ac:dyDescent="0.25">
      <c r="A29" t="s">
        <v>172</v>
      </c>
      <c r="B29" s="73" t="s">
        <v>173</v>
      </c>
      <c r="C29" s="101" t="s">
        <v>174</v>
      </c>
    </row>
    <row r="30" spans="1:3" ht="135" x14ac:dyDescent="0.25">
      <c r="A30" s="96" t="s">
        <v>175</v>
      </c>
      <c r="B30" s="68" t="s">
        <v>176</v>
      </c>
      <c r="C30" s="101" t="s">
        <v>177</v>
      </c>
    </row>
    <row r="31" spans="1:3" ht="102.75" x14ac:dyDescent="0.25">
      <c r="A31" t="s">
        <v>178</v>
      </c>
      <c r="B31" s="68" t="s">
        <v>179</v>
      </c>
      <c r="C31" s="101" t="s">
        <v>180</v>
      </c>
    </row>
    <row r="32" spans="1:3" ht="102.75" x14ac:dyDescent="0.25">
      <c r="A32" t="s">
        <v>181</v>
      </c>
      <c r="B32" s="68" t="s">
        <v>182</v>
      </c>
      <c r="C32" s="101" t="s">
        <v>183</v>
      </c>
    </row>
    <row r="34" spans="1:3" x14ac:dyDescent="0.25">
      <c r="A34" t="s">
        <v>184</v>
      </c>
      <c r="C34" s="105" t="s">
        <v>185</v>
      </c>
    </row>
    <row r="35" spans="1:3" x14ac:dyDescent="0.25">
      <c r="A35">
        <v>1</v>
      </c>
      <c r="B35">
        <f>IF(' IMPACTO RIESGOS CORRUPCION'!D11="X",1,0)</f>
        <v>1</v>
      </c>
    </row>
    <row r="36" spans="1:3" x14ac:dyDescent="0.25">
      <c r="A36">
        <v>2</v>
      </c>
      <c r="B36">
        <f>IF(' IMPACTO RIESGOS CORRUPCION'!D12="X",1,0)</f>
        <v>1</v>
      </c>
      <c r="C36" s="49" t="s">
        <v>152</v>
      </c>
    </row>
    <row r="37" spans="1:3" x14ac:dyDescent="0.25">
      <c r="A37">
        <v>3</v>
      </c>
      <c r="B37">
        <f>IF(' IMPACTO RIESGOS CORRUPCION'!D13="X",1,0)</f>
        <v>1</v>
      </c>
    </row>
    <row r="38" spans="1:3" x14ac:dyDescent="0.25">
      <c r="A38">
        <v>4</v>
      </c>
      <c r="B38">
        <f>IF(' IMPACTO RIESGOS CORRUPCION'!D14="X",1,0)</f>
        <v>1</v>
      </c>
    </row>
    <row r="39" spans="1:3" x14ac:dyDescent="0.25">
      <c r="A39">
        <v>5</v>
      </c>
      <c r="B39">
        <f>IF(' IMPACTO RIESGOS CORRUPCION'!D15="X",1,0)</f>
        <v>1</v>
      </c>
    </row>
    <row r="40" spans="1:3" x14ac:dyDescent="0.25">
      <c r="A40">
        <v>6</v>
      </c>
      <c r="B40">
        <f>IF(' IMPACTO RIESGOS CORRUPCION'!D16="X",1,0)</f>
        <v>0</v>
      </c>
    </row>
    <row r="41" spans="1:3" x14ac:dyDescent="0.25">
      <c r="A41">
        <v>7</v>
      </c>
      <c r="B41">
        <f>IF(' IMPACTO RIESGOS CORRUPCION'!D17="X",1,0)</f>
        <v>0</v>
      </c>
    </row>
    <row r="42" spans="1:3" x14ac:dyDescent="0.25">
      <c r="A42">
        <v>8</v>
      </c>
      <c r="B42">
        <f>IF(' IMPACTO RIESGOS CORRUPCION'!D18="X",1,0)</f>
        <v>0</v>
      </c>
    </row>
    <row r="43" spans="1:3" x14ac:dyDescent="0.25">
      <c r="A43">
        <v>9</v>
      </c>
      <c r="B43">
        <f>IF(' IMPACTO RIESGOS CORRUPCION'!D19="X",1,0)</f>
        <v>1</v>
      </c>
    </row>
    <row r="44" spans="1:3" x14ac:dyDescent="0.25">
      <c r="A44">
        <v>10</v>
      </c>
      <c r="B44">
        <f>IF(' IMPACTO RIESGOS CORRUPCION'!D20="X",1,0)</f>
        <v>1</v>
      </c>
    </row>
    <row r="45" spans="1:3" x14ac:dyDescent="0.25">
      <c r="A45">
        <v>11</v>
      </c>
      <c r="B45">
        <f>IF(' IMPACTO RIESGOS CORRUPCION'!D21="X",1,0)</f>
        <v>1</v>
      </c>
    </row>
    <row r="46" spans="1:3" x14ac:dyDescent="0.25">
      <c r="A46">
        <v>12</v>
      </c>
      <c r="B46">
        <f>IF(' IMPACTO RIESGOS CORRUPCION'!D22="X",1,0)</f>
        <v>1</v>
      </c>
    </row>
    <row r="47" spans="1:3" x14ac:dyDescent="0.25">
      <c r="A47">
        <v>13</v>
      </c>
      <c r="B47">
        <f>IF(' IMPACTO RIESGOS CORRUPCION'!D23="X",1,0)</f>
        <v>0</v>
      </c>
    </row>
    <row r="48" spans="1:3" x14ac:dyDescent="0.25">
      <c r="A48">
        <v>14</v>
      </c>
      <c r="B48">
        <f>IF(' IMPACTO RIESGOS CORRUPCION'!D24="X",1,0)</f>
        <v>1</v>
      </c>
    </row>
    <row r="49" spans="1:2" x14ac:dyDescent="0.25">
      <c r="A49">
        <v>15</v>
      </c>
      <c r="B49">
        <f>IF(' IMPACTO RIESGOS CORRUPCION'!D25="X",1,0)</f>
        <v>1</v>
      </c>
    </row>
    <row r="50" spans="1:2" x14ac:dyDescent="0.25">
      <c r="A50">
        <v>16</v>
      </c>
      <c r="B50">
        <f>IF(' IMPACTO RIESGOS CORRUPCION'!D26="X",1,0)</f>
        <v>0</v>
      </c>
    </row>
    <row r="51" spans="1:2" x14ac:dyDescent="0.25">
      <c r="A51">
        <v>17</v>
      </c>
      <c r="B51">
        <f>IF(' IMPACTO RIESGOS CORRUPCION'!D27="X",1,0)</f>
        <v>0</v>
      </c>
    </row>
    <row r="52" spans="1:2" x14ac:dyDescent="0.25">
      <c r="A52">
        <v>18</v>
      </c>
      <c r="B52">
        <f>IF(' IMPACTO RIESGOS CORRUPCION'!D28="X",1,0)</f>
        <v>0</v>
      </c>
    </row>
    <row r="53" spans="1:2" x14ac:dyDescent="0.25">
      <c r="A53">
        <v>19</v>
      </c>
      <c r="B53">
        <f>IF(' IMPACTO RIESGOS CORRUPCION'!D29="X",1,0)</f>
        <v>0</v>
      </c>
    </row>
    <row r="54" spans="1:2" x14ac:dyDescent="0.25">
      <c r="A54" t="s">
        <v>186</v>
      </c>
      <c r="B54">
        <f>SUM(B35:B53)</f>
        <v>11</v>
      </c>
    </row>
    <row r="57" spans="1:2" x14ac:dyDescent="0.25">
      <c r="A57" t="s">
        <v>187</v>
      </c>
    </row>
    <row r="58" spans="1:2" x14ac:dyDescent="0.25">
      <c r="A58">
        <v>1</v>
      </c>
      <c r="B58">
        <f>IF(' IMPACTO RIESGOS CORRUPCION'!D34="X",1,0)</f>
        <v>1</v>
      </c>
    </row>
    <row r="59" spans="1:2" x14ac:dyDescent="0.25">
      <c r="A59">
        <v>2</v>
      </c>
      <c r="B59">
        <f>IF(' IMPACTO RIESGOS CORRUPCION'!D35="X",1,0)</f>
        <v>1</v>
      </c>
    </row>
    <row r="60" spans="1:2" x14ac:dyDescent="0.25">
      <c r="A60">
        <v>3</v>
      </c>
      <c r="B60">
        <f>IF(' IMPACTO RIESGOS CORRUPCION'!D36="X",1,0)</f>
        <v>1</v>
      </c>
    </row>
    <row r="61" spans="1:2" x14ac:dyDescent="0.25">
      <c r="A61">
        <v>4</v>
      </c>
      <c r="B61">
        <f>IF(' IMPACTO RIESGOS CORRUPCION'!D37="X",1,0)</f>
        <v>0</v>
      </c>
    </row>
    <row r="62" spans="1:2" x14ac:dyDescent="0.25">
      <c r="A62">
        <v>5</v>
      </c>
      <c r="B62">
        <f>IF(' IMPACTO RIESGOS CORRUPCION'!D38="X",1,0)</f>
        <v>1</v>
      </c>
    </row>
    <row r="63" spans="1:2" x14ac:dyDescent="0.25">
      <c r="A63">
        <v>6</v>
      </c>
      <c r="B63">
        <f>IF(' IMPACTO RIESGOS CORRUPCION'!D39="X",1,0)</f>
        <v>0</v>
      </c>
    </row>
    <row r="64" spans="1:2" x14ac:dyDescent="0.25">
      <c r="A64">
        <v>7</v>
      </c>
      <c r="B64">
        <f>IF(' IMPACTO RIESGOS CORRUPCION'!D40="X",1,0)</f>
        <v>1</v>
      </c>
    </row>
    <row r="65" spans="1:2" x14ac:dyDescent="0.25">
      <c r="A65">
        <v>8</v>
      </c>
      <c r="B65">
        <f>IF(' IMPACTO RIESGOS CORRUPCION'!D41="X",1,0)</f>
        <v>1</v>
      </c>
    </row>
    <row r="66" spans="1:2" x14ac:dyDescent="0.25">
      <c r="A66">
        <v>9</v>
      </c>
      <c r="B66">
        <f>IF(' IMPACTO RIESGOS CORRUPCION'!D42="X",1,0)</f>
        <v>1</v>
      </c>
    </row>
    <row r="67" spans="1:2" x14ac:dyDescent="0.25">
      <c r="A67">
        <v>10</v>
      </c>
      <c r="B67">
        <f>IF(' IMPACTO RIESGOS CORRUPCION'!D43="X",1,0)</f>
        <v>1</v>
      </c>
    </row>
    <row r="68" spans="1:2" x14ac:dyDescent="0.25">
      <c r="A68">
        <v>11</v>
      </c>
      <c r="B68">
        <f>IF(' IMPACTO RIESGOS CORRUPCION'!D44="X",1,0)</f>
        <v>1</v>
      </c>
    </row>
    <row r="69" spans="1:2" x14ac:dyDescent="0.25">
      <c r="A69">
        <v>12</v>
      </c>
      <c r="B69">
        <f>IF(' IMPACTO RIESGOS CORRUPCION'!D45="X",1,0)</f>
        <v>1</v>
      </c>
    </row>
    <row r="70" spans="1:2" x14ac:dyDescent="0.25">
      <c r="A70">
        <v>13</v>
      </c>
      <c r="B70">
        <f>IF(' IMPACTO RIESGOS CORRUPCION'!D46="X",1,0)</f>
        <v>1</v>
      </c>
    </row>
    <row r="71" spans="1:2" x14ac:dyDescent="0.25">
      <c r="A71">
        <v>14</v>
      </c>
      <c r="B71">
        <f>IF(' IMPACTO RIESGOS CORRUPCION'!D47="X",1,0)</f>
        <v>1</v>
      </c>
    </row>
    <row r="72" spans="1:2" x14ac:dyDescent="0.25">
      <c r="A72">
        <v>15</v>
      </c>
      <c r="B72">
        <f>IF(' IMPACTO RIESGOS CORRUPCION'!D48="X",1,0)</f>
        <v>0</v>
      </c>
    </row>
    <row r="73" spans="1:2" x14ac:dyDescent="0.25">
      <c r="A73">
        <v>16</v>
      </c>
      <c r="B73">
        <f>IF(' IMPACTO RIESGOS CORRUPCION'!D49="X",1,0)</f>
        <v>0</v>
      </c>
    </row>
    <row r="74" spans="1:2" x14ac:dyDescent="0.25">
      <c r="A74">
        <v>17</v>
      </c>
      <c r="B74">
        <f>IF(' IMPACTO RIESGOS CORRUPCION'!D50="X",1,0)</f>
        <v>0</v>
      </c>
    </row>
    <row r="75" spans="1:2" x14ac:dyDescent="0.25">
      <c r="A75">
        <v>18</v>
      </c>
      <c r="B75">
        <f>IF(' IMPACTO RIESGOS CORRUPCION'!D51="X",1,0)</f>
        <v>0</v>
      </c>
    </row>
    <row r="76" spans="1:2" x14ac:dyDescent="0.25">
      <c r="A76">
        <v>19</v>
      </c>
      <c r="B76">
        <f>IF(' IMPACTO RIESGOS CORRUPCION'!D52="X",1,0)</f>
        <v>0</v>
      </c>
    </row>
    <row r="77" spans="1:2" x14ac:dyDescent="0.25">
      <c r="A77" t="s">
        <v>186</v>
      </c>
      <c r="B77">
        <f>SUM(B58:B76)</f>
        <v>12</v>
      </c>
    </row>
    <row r="80" spans="1:2" x14ac:dyDescent="0.25">
      <c r="A80" t="s">
        <v>188</v>
      </c>
    </row>
    <row r="81" spans="1:2" x14ac:dyDescent="0.25">
      <c r="A81">
        <v>1</v>
      </c>
      <c r="B81">
        <f>IF(' IMPACTO RIESGOS CORRUPCION'!D57="X",1,0)</f>
        <v>0</v>
      </c>
    </row>
    <row r="82" spans="1:2" x14ac:dyDescent="0.25">
      <c r="A82">
        <v>2</v>
      </c>
      <c r="B82">
        <f>IF(' IMPACTO RIESGOS CORRUPCION'!D58="X",1,0)</f>
        <v>0</v>
      </c>
    </row>
    <row r="83" spans="1:2" x14ac:dyDescent="0.25">
      <c r="A83">
        <v>3</v>
      </c>
      <c r="B83">
        <f>IF(' IMPACTO RIESGOS CORRUPCION'!D59="X",1,0)</f>
        <v>0</v>
      </c>
    </row>
    <row r="84" spans="1:2" x14ac:dyDescent="0.25">
      <c r="A84">
        <v>4</v>
      </c>
      <c r="B84">
        <f>IF(' IMPACTO RIESGOS CORRUPCION'!D60="X",1,0)</f>
        <v>0</v>
      </c>
    </row>
    <row r="85" spans="1:2" x14ac:dyDescent="0.25">
      <c r="A85">
        <v>5</v>
      </c>
      <c r="B85">
        <f>IF(' IMPACTO RIESGOS CORRUPCION'!D61="X",1,0)</f>
        <v>0</v>
      </c>
    </row>
    <row r="86" spans="1:2" x14ac:dyDescent="0.25">
      <c r="A86">
        <v>6</v>
      </c>
      <c r="B86">
        <f>IF(' IMPACTO RIESGOS CORRUPCION'!D62="X",1,0)</f>
        <v>0</v>
      </c>
    </row>
    <row r="87" spans="1:2" x14ac:dyDescent="0.25">
      <c r="A87">
        <v>7</v>
      </c>
      <c r="B87">
        <f>IF(' IMPACTO RIESGOS CORRUPCION'!D63="X",1,0)</f>
        <v>0</v>
      </c>
    </row>
    <row r="88" spans="1:2" x14ac:dyDescent="0.25">
      <c r="A88">
        <v>8</v>
      </c>
      <c r="B88">
        <f>IF(' IMPACTO RIESGOS CORRUPCION'!D64="X",1,0)</f>
        <v>0</v>
      </c>
    </row>
    <row r="89" spans="1:2" x14ac:dyDescent="0.25">
      <c r="A89">
        <v>9</v>
      </c>
      <c r="B89">
        <f>IF(' IMPACTO RIESGOS CORRUPCION'!D65="X",1,0)</f>
        <v>0</v>
      </c>
    </row>
    <row r="90" spans="1:2" x14ac:dyDescent="0.25">
      <c r="A90">
        <v>10</v>
      </c>
      <c r="B90">
        <f>IF(' IMPACTO RIESGOS CORRUPCION'!D66="X",1,0)</f>
        <v>0</v>
      </c>
    </row>
    <row r="91" spans="1:2" x14ac:dyDescent="0.25">
      <c r="A91">
        <v>11</v>
      </c>
      <c r="B91">
        <f>IF(' IMPACTO RIESGOS CORRUPCION'!D67="X",1,0)</f>
        <v>0</v>
      </c>
    </row>
    <row r="92" spans="1:2" x14ac:dyDescent="0.25">
      <c r="A92">
        <v>12</v>
      </c>
      <c r="B92">
        <f>IF(' IMPACTO RIESGOS CORRUPCION'!D68="X",1,0)</f>
        <v>0</v>
      </c>
    </row>
    <row r="93" spans="1:2" x14ac:dyDescent="0.25">
      <c r="A93">
        <v>13</v>
      </c>
      <c r="B93">
        <f>IF(' IMPACTO RIESGOS CORRUPCION'!D69="X",1,0)</f>
        <v>0</v>
      </c>
    </row>
    <row r="94" spans="1:2" x14ac:dyDescent="0.25">
      <c r="A94">
        <v>14</v>
      </c>
      <c r="B94">
        <f>IF(' IMPACTO RIESGOS CORRUPCION'!D70="X",1,0)</f>
        <v>0</v>
      </c>
    </row>
    <row r="95" spans="1:2" x14ac:dyDescent="0.25">
      <c r="A95">
        <v>15</v>
      </c>
      <c r="B95">
        <f>IF(' IMPACTO RIESGOS CORRUPCION'!D71="X",1,0)</f>
        <v>0</v>
      </c>
    </row>
    <row r="96" spans="1:2" x14ac:dyDescent="0.25">
      <c r="A96">
        <v>16</v>
      </c>
      <c r="B96">
        <f>IF(' IMPACTO RIESGOS CORRUPCION'!D72="X",1,0)</f>
        <v>0</v>
      </c>
    </row>
    <row r="97" spans="1:2" x14ac:dyDescent="0.25">
      <c r="A97">
        <v>17</v>
      </c>
      <c r="B97">
        <f>IF(' IMPACTO RIESGOS CORRUPCION'!D73="X",1,0)</f>
        <v>0</v>
      </c>
    </row>
    <row r="98" spans="1:2" x14ac:dyDescent="0.25">
      <c r="A98">
        <v>18</v>
      </c>
      <c r="B98">
        <f>IF(' IMPACTO RIESGOS CORRUPCION'!D74="X",1,0)</f>
        <v>0</v>
      </c>
    </row>
    <row r="99" spans="1:2" x14ac:dyDescent="0.25">
      <c r="A99">
        <v>19</v>
      </c>
      <c r="B99">
        <f>IF(' IMPACTO RIESGOS CORRUPCION'!D75="X",1,0)</f>
        <v>0</v>
      </c>
    </row>
    <row r="100" spans="1:2" x14ac:dyDescent="0.25">
      <c r="A100" t="s">
        <v>186</v>
      </c>
      <c r="B100">
        <f>SUM(B81:B99)</f>
        <v>0</v>
      </c>
    </row>
    <row r="103" spans="1:2" x14ac:dyDescent="0.25">
      <c r="A103" t="s">
        <v>189</v>
      </c>
    </row>
    <row r="104" spans="1:2" x14ac:dyDescent="0.25">
      <c r="A104">
        <v>1</v>
      </c>
      <c r="B104">
        <f>IF(' IMPACTO RIESGOS CORRUPCION'!D80="X",1,0)</f>
        <v>0</v>
      </c>
    </row>
    <row r="105" spans="1:2" x14ac:dyDescent="0.25">
      <c r="A105">
        <v>2</v>
      </c>
      <c r="B105">
        <f>IF(' IMPACTO RIESGOS CORRUPCION'!D81="X",1,0)</f>
        <v>0</v>
      </c>
    </row>
    <row r="106" spans="1:2" x14ac:dyDescent="0.25">
      <c r="A106">
        <v>3</v>
      </c>
      <c r="B106">
        <f>IF(' IMPACTO RIESGOS CORRUPCION'!D82="X",1,0)</f>
        <v>0</v>
      </c>
    </row>
    <row r="107" spans="1:2" x14ac:dyDescent="0.25">
      <c r="A107">
        <v>4</v>
      </c>
      <c r="B107">
        <f>IF(' IMPACTO RIESGOS CORRUPCION'!D83="X",1,0)</f>
        <v>0</v>
      </c>
    </row>
    <row r="108" spans="1:2" x14ac:dyDescent="0.25">
      <c r="A108">
        <v>5</v>
      </c>
      <c r="B108">
        <f>IF(' IMPACTO RIESGOS CORRUPCION'!D84="X",1,0)</f>
        <v>0</v>
      </c>
    </row>
    <row r="109" spans="1:2" x14ac:dyDescent="0.25">
      <c r="A109">
        <v>6</v>
      </c>
      <c r="B109">
        <f>IF(' IMPACTO RIESGOS CORRUPCION'!D85="X",1,0)</f>
        <v>0</v>
      </c>
    </row>
    <row r="110" spans="1:2" x14ac:dyDescent="0.25">
      <c r="A110">
        <v>7</v>
      </c>
      <c r="B110">
        <f>IF(' IMPACTO RIESGOS CORRUPCION'!D86="X",1,0)</f>
        <v>0</v>
      </c>
    </row>
    <row r="111" spans="1:2" x14ac:dyDescent="0.25">
      <c r="A111">
        <v>8</v>
      </c>
      <c r="B111">
        <f>IF(' IMPACTO RIESGOS CORRUPCION'!D87="X",1,0)</f>
        <v>0</v>
      </c>
    </row>
    <row r="112" spans="1:2" x14ac:dyDescent="0.25">
      <c r="A112">
        <v>9</v>
      </c>
      <c r="B112">
        <f>IF(' IMPACTO RIESGOS CORRUPCION'!D88="X",1,0)</f>
        <v>0</v>
      </c>
    </row>
    <row r="113" spans="1:2" x14ac:dyDescent="0.25">
      <c r="A113">
        <v>10</v>
      </c>
      <c r="B113">
        <f>IF(' IMPACTO RIESGOS CORRUPCION'!D89="X",1,0)</f>
        <v>0</v>
      </c>
    </row>
    <row r="114" spans="1:2" x14ac:dyDescent="0.25">
      <c r="A114">
        <v>11</v>
      </c>
      <c r="B114">
        <f>IF(' IMPACTO RIESGOS CORRUPCION'!D90="X",1,0)</f>
        <v>0</v>
      </c>
    </row>
    <row r="115" spans="1:2" x14ac:dyDescent="0.25">
      <c r="A115">
        <v>12</v>
      </c>
      <c r="B115">
        <f>IF(' IMPACTO RIESGOS CORRUPCION'!D91="X",1,0)</f>
        <v>0</v>
      </c>
    </row>
    <row r="116" spans="1:2" x14ac:dyDescent="0.25">
      <c r="A116">
        <v>13</v>
      </c>
      <c r="B116">
        <f>IF(' IMPACTO RIESGOS CORRUPCION'!D92="X",1,0)</f>
        <v>0</v>
      </c>
    </row>
    <row r="117" spans="1:2" x14ac:dyDescent="0.25">
      <c r="A117">
        <v>14</v>
      </c>
      <c r="B117">
        <f>IF(' IMPACTO RIESGOS CORRUPCION'!D93="X",1,0)</f>
        <v>0</v>
      </c>
    </row>
    <row r="118" spans="1:2" x14ac:dyDescent="0.25">
      <c r="A118">
        <v>15</v>
      </c>
      <c r="B118">
        <f>IF(' IMPACTO RIESGOS CORRUPCION'!D94="X",1,0)</f>
        <v>0</v>
      </c>
    </row>
    <row r="119" spans="1:2" x14ac:dyDescent="0.25">
      <c r="A119">
        <v>16</v>
      </c>
      <c r="B119">
        <f>IF(' IMPACTO RIESGOS CORRUPCION'!D95="X",1,0)</f>
        <v>0</v>
      </c>
    </row>
    <row r="120" spans="1:2" x14ac:dyDescent="0.25">
      <c r="A120">
        <v>17</v>
      </c>
      <c r="B120">
        <f>IF(' IMPACTO RIESGOS CORRUPCION'!D96="X",1,0)</f>
        <v>0</v>
      </c>
    </row>
    <row r="121" spans="1:2" x14ac:dyDescent="0.25">
      <c r="A121">
        <v>18</v>
      </c>
      <c r="B121">
        <f>IF(' IMPACTO RIESGOS CORRUPCION'!D97="X",1,0)</f>
        <v>0</v>
      </c>
    </row>
    <row r="122" spans="1:2" x14ac:dyDescent="0.25">
      <c r="A122">
        <v>19</v>
      </c>
      <c r="B122">
        <f>IF(' IMPACTO RIESGOS CORRUPCION'!D98="X",1,0)</f>
        <v>0</v>
      </c>
    </row>
    <row r="123" spans="1:2" x14ac:dyDescent="0.25">
      <c r="A123" t="s">
        <v>186</v>
      </c>
      <c r="B123">
        <f>SUM(B104:B122)</f>
        <v>0</v>
      </c>
    </row>
    <row r="126" spans="1:2" x14ac:dyDescent="0.25">
      <c r="A126" t="s">
        <v>189</v>
      </c>
    </row>
    <row r="127" spans="1:2" x14ac:dyDescent="0.25">
      <c r="A127">
        <v>1</v>
      </c>
      <c r="B127">
        <f>IF(' IMPACTO RIESGOS CORRUPCION'!D103="X",1,0)</f>
        <v>0</v>
      </c>
    </row>
    <row r="128" spans="1:2" x14ac:dyDescent="0.25">
      <c r="A128">
        <v>2</v>
      </c>
      <c r="B128">
        <f>IF(' IMPACTO RIESGOS CORRUPCION'!D104="X",1,0)</f>
        <v>0</v>
      </c>
    </row>
    <row r="129" spans="1:2" x14ac:dyDescent="0.25">
      <c r="A129">
        <v>3</v>
      </c>
      <c r="B129">
        <f>IF(' IMPACTO RIESGOS CORRUPCION'!D105="X",1,0)</f>
        <v>0</v>
      </c>
    </row>
    <row r="130" spans="1:2" x14ac:dyDescent="0.25">
      <c r="A130">
        <v>4</v>
      </c>
      <c r="B130">
        <f>IF(' IMPACTO RIESGOS CORRUPCION'!D106="X",1,0)</f>
        <v>0</v>
      </c>
    </row>
    <row r="131" spans="1:2" x14ac:dyDescent="0.25">
      <c r="A131">
        <v>5</v>
      </c>
      <c r="B131">
        <f>IF(' IMPACTO RIESGOS CORRUPCION'!D107="X",1,0)</f>
        <v>0</v>
      </c>
    </row>
    <row r="132" spans="1:2" x14ac:dyDescent="0.25">
      <c r="A132">
        <v>6</v>
      </c>
      <c r="B132">
        <f>IF(' IMPACTO RIESGOS CORRUPCION'!D108="X",1,0)</f>
        <v>0</v>
      </c>
    </row>
    <row r="133" spans="1:2" x14ac:dyDescent="0.25">
      <c r="A133">
        <v>7</v>
      </c>
      <c r="B133">
        <f>IF(' IMPACTO RIESGOS CORRUPCION'!D109="X",1,0)</f>
        <v>0</v>
      </c>
    </row>
    <row r="134" spans="1:2" x14ac:dyDescent="0.25">
      <c r="A134">
        <v>8</v>
      </c>
      <c r="B134">
        <f>IF(' IMPACTO RIESGOS CORRUPCION'!D110="X",1,0)</f>
        <v>0</v>
      </c>
    </row>
    <row r="135" spans="1:2" x14ac:dyDescent="0.25">
      <c r="A135">
        <v>9</v>
      </c>
      <c r="B135">
        <f>IF(' IMPACTO RIESGOS CORRUPCION'!D111="X",1,0)</f>
        <v>0</v>
      </c>
    </row>
    <row r="136" spans="1:2" x14ac:dyDescent="0.25">
      <c r="A136">
        <v>10</v>
      </c>
      <c r="B136">
        <f>IF(' IMPACTO RIESGOS CORRUPCION'!D112="X",1,0)</f>
        <v>0</v>
      </c>
    </row>
    <row r="137" spans="1:2" x14ac:dyDescent="0.25">
      <c r="A137">
        <v>11</v>
      </c>
      <c r="B137">
        <f>IF(' IMPACTO RIESGOS CORRUPCION'!D113="X",1,0)</f>
        <v>0</v>
      </c>
    </row>
    <row r="138" spans="1:2" x14ac:dyDescent="0.25">
      <c r="A138">
        <v>12</v>
      </c>
      <c r="B138">
        <f>IF(' IMPACTO RIESGOS CORRUPCION'!D114="X",1,0)</f>
        <v>0</v>
      </c>
    </row>
    <row r="139" spans="1:2" x14ac:dyDescent="0.25">
      <c r="A139">
        <v>13</v>
      </c>
      <c r="B139">
        <f>IF(' IMPACTO RIESGOS CORRUPCION'!D115="X",1,0)</f>
        <v>0</v>
      </c>
    </row>
    <row r="140" spans="1:2" x14ac:dyDescent="0.25">
      <c r="A140">
        <v>14</v>
      </c>
      <c r="B140">
        <f>IF(' IMPACTO RIESGOS CORRUPCION'!D116="X",1,0)</f>
        <v>0</v>
      </c>
    </row>
    <row r="141" spans="1:2" x14ac:dyDescent="0.25">
      <c r="A141">
        <v>15</v>
      </c>
      <c r="B141">
        <f>IF(' IMPACTO RIESGOS CORRUPCION'!D117="X",1,0)</f>
        <v>0</v>
      </c>
    </row>
    <row r="142" spans="1:2" x14ac:dyDescent="0.25">
      <c r="A142">
        <v>16</v>
      </c>
      <c r="B142">
        <f>IF(' IMPACTO RIESGOS CORRUPCION'!D118="X",1,0)</f>
        <v>0</v>
      </c>
    </row>
    <row r="143" spans="1:2" x14ac:dyDescent="0.25">
      <c r="A143">
        <v>17</v>
      </c>
      <c r="B143">
        <f>IF(' IMPACTO RIESGOS CORRUPCION'!D119="X",1,0)</f>
        <v>0</v>
      </c>
    </row>
    <row r="144" spans="1:2" x14ac:dyDescent="0.25">
      <c r="A144">
        <v>18</v>
      </c>
      <c r="B144">
        <f>IF(' IMPACTO RIESGOS CORRUPCION'!D120="X",1,0)</f>
        <v>0</v>
      </c>
    </row>
    <row r="145" spans="1:2" x14ac:dyDescent="0.25">
      <c r="A145">
        <v>19</v>
      </c>
      <c r="B145">
        <f>IF(' IMPACTO RIESGOS CORRUPCION'!D121="X",1,0)</f>
        <v>0</v>
      </c>
    </row>
    <row r="146" spans="1:2" x14ac:dyDescent="0.25">
      <c r="A146" t="s">
        <v>186</v>
      </c>
      <c r="B146">
        <f>SUM(B127:B145)</f>
        <v>0</v>
      </c>
    </row>
    <row r="150" spans="1:2" x14ac:dyDescent="0.25">
      <c r="A150" t="s">
        <v>190</v>
      </c>
    </row>
    <row r="151" spans="1:2" x14ac:dyDescent="0.25">
      <c r="A151" s="87" t="s">
        <v>191</v>
      </c>
    </row>
    <row r="152" spans="1:2" x14ac:dyDescent="0.25">
      <c r="A152" t="s">
        <v>192</v>
      </c>
    </row>
    <row r="153" spans="1:2" x14ac:dyDescent="0.25">
      <c r="A153" t="s">
        <v>193</v>
      </c>
    </row>
    <row r="154" spans="1:2" x14ac:dyDescent="0.25">
      <c r="A154" t="s">
        <v>194</v>
      </c>
    </row>
    <row r="155" spans="1:2" x14ac:dyDescent="0.25">
      <c r="A155" t="s">
        <v>192</v>
      </c>
    </row>
    <row r="156" spans="1:2" x14ac:dyDescent="0.25">
      <c r="A156" t="s">
        <v>195</v>
      </c>
    </row>
    <row r="157" spans="1:2" x14ac:dyDescent="0.25">
      <c r="A157" t="s">
        <v>196</v>
      </c>
    </row>
    <row r="159" spans="1:2" x14ac:dyDescent="0.25">
      <c r="A159" s="87" t="s">
        <v>197</v>
      </c>
      <c r="B159" t="s">
        <v>153</v>
      </c>
    </row>
    <row r="160" spans="1:2" x14ac:dyDescent="0.25">
      <c r="A160" t="s">
        <v>192</v>
      </c>
    </row>
    <row r="161" spans="1:1" x14ac:dyDescent="0.25">
      <c r="A161" t="s">
        <v>198</v>
      </c>
    </row>
    <row r="162" spans="1:1" x14ac:dyDescent="0.25">
      <c r="A162" t="s">
        <v>199</v>
      </c>
    </row>
    <row r="164" spans="1:1" x14ac:dyDescent="0.25">
      <c r="A164" s="87" t="s">
        <v>200</v>
      </c>
    </row>
    <row r="165" spans="1:1" x14ac:dyDescent="0.25">
      <c r="A165" t="s">
        <v>192</v>
      </c>
    </row>
    <row r="166" spans="1:1" x14ac:dyDescent="0.25">
      <c r="A166" t="s">
        <v>201</v>
      </c>
    </row>
    <row r="167" spans="1:1" x14ac:dyDescent="0.25">
      <c r="A167" t="s">
        <v>202</v>
      </c>
    </row>
    <row r="168" spans="1:1" x14ac:dyDescent="0.25">
      <c r="A168" t="s">
        <v>203</v>
      </c>
    </row>
    <row r="170" spans="1:1" x14ac:dyDescent="0.25">
      <c r="A170" s="87" t="s">
        <v>204</v>
      </c>
    </row>
    <row r="171" spans="1:1" x14ac:dyDescent="0.25">
      <c r="A171" t="s">
        <v>192</v>
      </c>
    </row>
    <row r="172" spans="1:1" x14ac:dyDescent="0.25">
      <c r="A172" t="s">
        <v>205</v>
      </c>
    </row>
    <row r="173" spans="1:1" x14ac:dyDescent="0.25">
      <c r="A173" t="s">
        <v>206</v>
      </c>
    </row>
    <row r="175" spans="1:1" x14ac:dyDescent="0.25">
      <c r="A175" s="87" t="s">
        <v>207</v>
      </c>
    </row>
    <row r="176" spans="1:1" x14ac:dyDescent="0.25">
      <c r="A176" t="s">
        <v>192</v>
      </c>
    </row>
    <row r="177" spans="1:1" x14ac:dyDescent="0.25">
      <c r="A177" t="s">
        <v>208</v>
      </c>
    </row>
    <row r="178" spans="1:1" x14ac:dyDescent="0.25">
      <c r="A178" t="s">
        <v>209</v>
      </c>
    </row>
    <row r="180" spans="1:1" x14ac:dyDescent="0.25">
      <c r="A180" s="87" t="s">
        <v>210</v>
      </c>
    </row>
    <row r="181" spans="1:1" x14ac:dyDescent="0.25">
      <c r="A181" t="s">
        <v>192</v>
      </c>
    </row>
    <row r="182" spans="1:1" x14ac:dyDescent="0.25">
      <c r="A182" t="s">
        <v>211</v>
      </c>
    </row>
    <row r="183" spans="1:1" x14ac:dyDescent="0.25">
      <c r="A183" t="s">
        <v>212</v>
      </c>
    </row>
    <row r="184" spans="1:1" x14ac:dyDescent="0.25">
      <c r="A184" t="s">
        <v>213</v>
      </c>
    </row>
    <row r="186" spans="1:1" x14ac:dyDescent="0.25">
      <c r="A186" s="87" t="s">
        <v>214</v>
      </c>
    </row>
    <row r="187" spans="1:1" x14ac:dyDescent="0.25">
      <c r="A187" t="s">
        <v>192</v>
      </c>
    </row>
    <row r="188" spans="1:1" x14ac:dyDescent="0.25">
      <c r="A188" t="s">
        <v>215</v>
      </c>
    </row>
    <row r="189" spans="1:1" x14ac:dyDescent="0.25">
      <c r="A189" t="s">
        <v>216</v>
      </c>
    </row>
    <row r="190" spans="1:1" x14ac:dyDescent="0.25">
      <c r="A190"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07"/>
  <sheetViews>
    <sheetView topLeftCell="A89" zoomScale="94" zoomScaleNormal="94" workbookViewId="0">
      <selection activeCell="C89" sqref="C89:C95"/>
    </sheetView>
  </sheetViews>
  <sheetFormatPr baseColWidth="10" defaultColWidth="11.42578125" defaultRowHeight="14.25" x14ac:dyDescent="0.2"/>
  <cols>
    <col min="1" max="2" width="31.140625" style="1" customWidth="1"/>
    <col min="3" max="3" width="57.42578125" style="1" customWidth="1"/>
    <col min="4" max="4" width="29.28515625" style="1" customWidth="1"/>
    <col min="5" max="5" width="71.28515625" style="1" customWidth="1"/>
    <col min="6" max="7" width="15.7109375" style="148" customWidth="1"/>
    <col min="8" max="8" width="25.7109375" style="1" customWidth="1"/>
    <col min="9" max="9" width="26.7109375" style="1" customWidth="1"/>
    <col min="10" max="10" width="29" style="1" customWidth="1"/>
    <col min="11" max="11" width="22.5703125" style="1" customWidth="1"/>
    <col min="12" max="12" width="23.28515625" style="1" customWidth="1"/>
    <col min="13" max="16384" width="11.42578125" style="1"/>
  </cols>
  <sheetData>
    <row r="1" spans="1:12" customFormat="1" ht="15.75" customHeight="1" x14ac:dyDescent="0.25">
      <c r="A1" s="512"/>
      <c r="B1" s="270" t="s">
        <v>0</v>
      </c>
      <c r="C1" s="271"/>
      <c r="D1" s="271"/>
      <c r="E1" s="271"/>
      <c r="F1" s="271"/>
      <c r="G1" s="385"/>
      <c r="H1" s="352" t="s">
        <v>16</v>
      </c>
      <c r="I1" s="352"/>
      <c r="J1" s="472"/>
    </row>
    <row r="2" spans="1:12" customFormat="1" ht="15.75" customHeight="1" x14ac:dyDescent="0.25">
      <c r="A2" s="265"/>
      <c r="B2" s="513"/>
      <c r="C2" s="231"/>
      <c r="D2" s="231"/>
      <c r="E2" s="231"/>
      <c r="F2" s="231"/>
      <c r="G2" s="397"/>
      <c r="H2" s="302" t="s">
        <v>2</v>
      </c>
      <c r="I2" s="302"/>
      <c r="J2" s="399"/>
    </row>
    <row r="3" spans="1:12" customFormat="1" ht="36" customHeight="1" x14ac:dyDescent="0.25">
      <c r="A3" s="265"/>
      <c r="B3" s="513" t="s">
        <v>218</v>
      </c>
      <c r="C3" s="231"/>
      <c r="D3" s="231"/>
      <c r="E3" s="231"/>
      <c r="F3" s="231"/>
      <c r="G3" s="397"/>
      <c r="H3" s="302" t="s">
        <v>4</v>
      </c>
      <c r="I3" s="302"/>
      <c r="J3" s="399"/>
    </row>
    <row r="4" spans="1:12" customFormat="1" ht="15.75" customHeight="1" thickBot="1" x14ac:dyDescent="0.3">
      <c r="A4" s="266"/>
      <c r="B4" s="279"/>
      <c r="C4" s="280"/>
      <c r="D4" s="280"/>
      <c r="E4" s="280"/>
      <c r="F4" s="280"/>
      <c r="G4" s="386"/>
      <c r="H4" s="488" t="s">
        <v>5</v>
      </c>
      <c r="I4" s="488"/>
      <c r="J4" s="473"/>
    </row>
    <row r="5" spans="1:12" x14ac:dyDescent="0.2">
      <c r="B5" s="487"/>
      <c r="C5" s="487"/>
      <c r="D5" s="487"/>
      <c r="E5" s="487"/>
      <c r="F5" s="487"/>
      <c r="G5" s="487"/>
    </row>
    <row r="6" spans="1:12" customFormat="1" ht="24" customHeight="1" x14ac:dyDescent="0.25">
      <c r="A6" s="88" t="s">
        <v>7</v>
      </c>
      <c r="B6" s="369" t="s">
        <v>275</v>
      </c>
      <c r="C6" s="369"/>
      <c r="D6" s="369"/>
      <c r="E6" s="369"/>
      <c r="F6" s="369"/>
      <c r="G6" s="369"/>
      <c r="H6" s="369"/>
      <c r="I6" s="369"/>
      <c r="J6" s="369"/>
    </row>
    <row r="7" spans="1:12" customFormat="1" ht="35.25" customHeight="1" x14ac:dyDescent="0.25">
      <c r="A7" s="89" t="s">
        <v>9</v>
      </c>
      <c r="B7" s="412" t="s">
        <v>271</v>
      </c>
      <c r="C7" s="413"/>
      <c r="D7" s="413"/>
      <c r="E7" s="413"/>
      <c r="F7" s="413"/>
      <c r="G7" s="413"/>
      <c r="H7" s="413"/>
      <c r="I7" s="413"/>
      <c r="J7" s="474"/>
    </row>
    <row r="8" spans="1:12" ht="15" thickBot="1" x14ac:dyDescent="0.25">
      <c r="C8" s="58"/>
      <c r="D8" s="58"/>
      <c r="E8" s="58"/>
      <c r="F8" s="197"/>
      <c r="G8" s="197"/>
      <c r="H8" s="58"/>
    </row>
    <row r="9" spans="1:12" s="115" customFormat="1" ht="30" customHeight="1" x14ac:dyDescent="0.25">
      <c r="A9" s="475" t="s">
        <v>98</v>
      </c>
      <c r="B9" s="489" t="s">
        <v>246</v>
      </c>
      <c r="C9" s="485" t="s">
        <v>270</v>
      </c>
      <c r="D9" s="482" t="s">
        <v>220</v>
      </c>
      <c r="E9" s="482"/>
      <c r="F9" s="482"/>
      <c r="G9" s="482"/>
      <c r="H9" s="482"/>
      <c r="I9" s="189" t="s">
        <v>221</v>
      </c>
      <c r="J9" s="478" t="s">
        <v>222</v>
      </c>
      <c r="K9" s="480" t="s">
        <v>223</v>
      </c>
    </row>
    <row r="10" spans="1:12" s="116" customFormat="1" ht="60.75" thickBot="1" x14ac:dyDescent="0.3">
      <c r="A10" s="476"/>
      <c r="B10" s="490"/>
      <c r="C10" s="486"/>
      <c r="D10" s="190" t="s">
        <v>224</v>
      </c>
      <c r="E10" s="191" t="s">
        <v>225</v>
      </c>
      <c r="F10" s="177" t="s">
        <v>226</v>
      </c>
      <c r="G10" s="213" t="s">
        <v>227</v>
      </c>
      <c r="H10" s="192" t="s">
        <v>228</v>
      </c>
      <c r="I10" s="193" t="s">
        <v>229</v>
      </c>
      <c r="J10" s="479"/>
      <c r="K10" s="481"/>
    </row>
    <row r="11" spans="1:12" ht="20.25" customHeight="1" x14ac:dyDescent="0.2">
      <c r="A11" s="221" t="str">
        <f>+(PROBABILIDAD!A11)</f>
        <v>Incumplimiento de las acciones misionales de la institución por desgaste administrativo y reprocesos.</v>
      </c>
      <c r="B11" s="223" t="str">
        <f>+(DESCRIPCION!D10)</f>
        <v>Revision periodica insuficiente, para el seguimiento en la implementación y actualización del sistema integrado de gestión de la calidad -SIGAMI en el proceso de Gestion de la salud .</v>
      </c>
      <c r="C11" s="483" t="s">
        <v>350</v>
      </c>
      <c r="D11" s="222" t="s">
        <v>230</v>
      </c>
      <c r="E11" s="170" t="s">
        <v>231</v>
      </c>
      <c r="F11" s="198" t="s">
        <v>193</v>
      </c>
      <c r="G11" s="198">
        <f>IF(F11="Asignado",15,0)</f>
        <v>15</v>
      </c>
      <c r="H11" s="252" t="str">
        <f>IF(AND(G18&gt;0,G18&lt;=85),"Débil",IF(AND(G18&gt;85,G18&lt;=95),"Moderado",IF(G18&gt;96,"Fuerte"," ")))</f>
        <v>Débil</v>
      </c>
      <c r="I11" s="226" t="s">
        <v>215</v>
      </c>
      <c r="J11" s="226"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Débil</v>
      </c>
      <c r="K11" s="477" t="str">
        <f>IF(J11="Fuerte","NO",IF(J11=" "," ","SI"))</f>
        <v>SI</v>
      </c>
      <c r="L11" s="137"/>
    </row>
    <row r="12" spans="1:12" ht="28.5" x14ac:dyDescent="0.2">
      <c r="A12" s="221"/>
      <c r="B12" s="227"/>
      <c r="C12" s="483"/>
      <c r="D12" s="222"/>
      <c r="E12" s="172" t="s">
        <v>232</v>
      </c>
      <c r="F12" s="173" t="s">
        <v>195</v>
      </c>
      <c r="G12" s="210">
        <f>IF(F12="Adecuado",15,0)</f>
        <v>15</v>
      </c>
      <c r="H12" s="252"/>
      <c r="I12" s="222"/>
      <c r="J12" s="222"/>
      <c r="K12" s="477"/>
    </row>
    <row r="13" spans="1:12" ht="42.75" x14ac:dyDescent="0.2">
      <c r="A13" s="221"/>
      <c r="B13" s="227"/>
      <c r="C13" s="483"/>
      <c r="D13" s="171" t="s">
        <v>233</v>
      </c>
      <c r="E13" s="172" t="s">
        <v>234</v>
      </c>
      <c r="F13" s="173" t="s">
        <v>199</v>
      </c>
      <c r="G13" s="210">
        <f>IF(F13="Oportuna",15,0)</f>
        <v>0</v>
      </c>
      <c r="H13" s="252"/>
      <c r="I13" s="222"/>
      <c r="J13" s="222"/>
      <c r="K13" s="477"/>
    </row>
    <row r="14" spans="1:12" ht="42.75" x14ac:dyDescent="0.2">
      <c r="A14" s="221"/>
      <c r="B14" s="227"/>
      <c r="C14" s="483"/>
      <c r="D14" s="171" t="s">
        <v>235</v>
      </c>
      <c r="E14" s="172" t="s">
        <v>236</v>
      </c>
      <c r="F14" s="171" t="s">
        <v>202</v>
      </c>
      <c r="G14" s="210">
        <f>IF(F14="Prevenir",15,IF(F14="Detectar",10,0))</f>
        <v>10</v>
      </c>
      <c r="H14" s="252"/>
      <c r="I14" s="222"/>
      <c r="J14" s="222"/>
      <c r="K14" s="477"/>
    </row>
    <row r="15" spans="1:12" ht="28.5" x14ac:dyDescent="0.2">
      <c r="A15" s="221"/>
      <c r="B15" s="227"/>
      <c r="C15" s="483"/>
      <c r="D15" s="171" t="s">
        <v>237</v>
      </c>
      <c r="E15" s="172" t="s">
        <v>238</v>
      </c>
      <c r="F15" s="173" t="s">
        <v>205</v>
      </c>
      <c r="G15" s="210">
        <f>IF(F15="Confiable",15,0)</f>
        <v>15</v>
      </c>
      <c r="H15" s="252"/>
      <c r="I15" s="222"/>
      <c r="J15" s="222"/>
      <c r="K15" s="477"/>
    </row>
    <row r="16" spans="1:12" ht="57" x14ac:dyDescent="0.2">
      <c r="A16" s="221"/>
      <c r="B16" s="227"/>
      <c r="C16" s="483"/>
      <c r="D16" s="171" t="s">
        <v>239</v>
      </c>
      <c r="E16" s="172" t="s">
        <v>240</v>
      </c>
      <c r="F16" s="171" t="s">
        <v>209</v>
      </c>
      <c r="G16" s="210">
        <f>IF(F16="Se investigan y se resuelven oportunamente",15,0)</f>
        <v>0</v>
      </c>
      <c r="H16" s="252"/>
      <c r="I16" s="222"/>
      <c r="J16" s="222"/>
      <c r="K16" s="477"/>
    </row>
    <row r="17" spans="1:11" ht="28.5" x14ac:dyDescent="0.2">
      <c r="A17" s="221"/>
      <c r="B17" s="227"/>
      <c r="C17" s="484"/>
      <c r="D17" s="171" t="s">
        <v>241</v>
      </c>
      <c r="E17" s="172" t="s">
        <v>242</v>
      </c>
      <c r="F17" s="173" t="s">
        <v>212</v>
      </c>
      <c r="G17" s="210">
        <f>IF(F17="Completa",10,IF(F17="Incompleta",5,0))</f>
        <v>5</v>
      </c>
      <c r="H17" s="254"/>
      <c r="I17" s="222"/>
      <c r="J17" s="222"/>
      <c r="K17" s="477"/>
    </row>
    <row r="18" spans="1:11" ht="15" x14ac:dyDescent="0.2">
      <c r="A18" s="221"/>
      <c r="B18" s="224"/>
      <c r="C18" s="136"/>
      <c r="D18" s="110"/>
      <c r="E18" s="16" t="s">
        <v>243</v>
      </c>
      <c r="F18" s="199"/>
      <c r="G18" s="199">
        <f>SUM(G11:G17)</f>
        <v>60</v>
      </c>
      <c r="H18" s="47"/>
    </row>
    <row r="19" spans="1:11" ht="15" thickBot="1" x14ac:dyDescent="0.25">
      <c r="A19" s="117"/>
      <c r="B19" s="138"/>
    </row>
    <row r="20" spans="1:11" s="116" customFormat="1" ht="30" customHeight="1" x14ac:dyDescent="0.25">
      <c r="A20" s="475" t="s">
        <v>98</v>
      </c>
      <c r="B20" s="489" t="s">
        <v>246</v>
      </c>
      <c r="C20" s="485" t="s">
        <v>219</v>
      </c>
      <c r="D20" s="492" t="s">
        <v>220</v>
      </c>
      <c r="E20" s="492"/>
      <c r="F20" s="492"/>
      <c r="G20" s="492"/>
      <c r="H20" s="492"/>
      <c r="I20" s="111" t="s">
        <v>221</v>
      </c>
      <c r="J20" s="493" t="s">
        <v>222</v>
      </c>
      <c r="K20" s="495" t="s">
        <v>223</v>
      </c>
    </row>
    <row r="21" spans="1:11" s="116" customFormat="1" ht="60.75" thickBot="1" x14ac:dyDescent="0.3">
      <c r="A21" s="491"/>
      <c r="B21" s="490"/>
      <c r="C21" s="486"/>
      <c r="D21" s="218" t="s">
        <v>224</v>
      </c>
      <c r="E21" s="112" t="s">
        <v>225</v>
      </c>
      <c r="F21" s="177" t="s">
        <v>226</v>
      </c>
      <c r="G21" s="213" t="s">
        <v>227</v>
      </c>
      <c r="H21" s="113" t="s">
        <v>244</v>
      </c>
      <c r="I21" s="114" t="s">
        <v>229</v>
      </c>
      <c r="J21" s="494"/>
      <c r="K21" s="496"/>
    </row>
    <row r="22" spans="1:11" ht="20.25" customHeight="1" x14ac:dyDescent="0.2">
      <c r="A22" s="504" t="str">
        <f>+(PROBABILIDAD!A11)</f>
        <v>Incumplimiento de las acciones misionales de la institución por desgaste administrativo y reprocesos.</v>
      </c>
      <c r="B22" s="506" t="str">
        <f>+(DESCRIPCION!D11)</f>
        <v xml:space="preserve">Cambios normativos </v>
      </c>
      <c r="C22" s="497" t="s">
        <v>356</v>
      </c>
      <c r="D22" s="222" t="s">
        <v>230</v>
      </c>
      <c r="E22" s="139" t="s">
        <v>231</v>
      </c>
      <c r="F22" s="200" t="s">
        <v>193</v>
      </c>
      <c r="G22" s="200">
        <f>IF(F22="Asignado",15,0)</f>
        <v>15</v>
      </c>
      <c r="H22" s="500" t="str">
        <f>IF(AND(G29&gt;0,G29&lt;=85),"Débil",IF(AND(G29&gt;85,G29&lt;=95),"Moderado",IF(G29&gt;96,"Fuerte"," ")))</f>
        <v>Débil</v>
      </c>
      <c r="I22" s="501" t="s">
        <v>217</v>
      </c>
      <c r="J22" s="501" t="str">
        <f>IF(AND(H22="Fuerte",I22="Fuerte (Siempre se Ejecuta)"),"Fuerte",IF(AND(H22="Fuerte",I22="Moderado (Algunas veces se ejecuta)"),"Moderado",IF(AND(H22="Fuerte",I22="Débil (No se ejecuta)"),"Débil",IF(AND(H22="Moderado",I22="Fuerte (Siempre se Ejecuta)"),"Moderado",IF(AND(H22="Moderado",I22="Moderado (Algunas veces se ejecuta)"),"Moderado",IF(AND(H22="Moderado",I22="Débil (No se ejecuta)"),"Débil",IF(AND(H22="Débil",I22="Fuerte (Siempre se Ejecuta)"),"Débil",IF(AND(H22="Débil",I22="Moderado (Algunas veces se ejecuta)"),"Débil",IF(AND(H22="Débil",I22="Débil (No se ejecuta)"),"Débil"," ")))))))))</f>
        <v>Débil</v>
      </c>
      <c r="K22" s="502" t="str">
        <f>IF(J22="Fuerte","NO",IF(J22=" "," ","SI"))</f>
        <v>SI</v>
      </c>
    </row>
    <row r="23" spans="1:11" ht="29.25" customHeight="1" x14ac:dyDescent="0.2">
      <c r="A23" s="353"/>
      <c r="B23" s="507"/>
      <c r="C23" s="498"/>
      <c r="D23" s="222"/>
      <c r="E23" s="20" t="s">
        <v>232</v>
      </c>
      <c r="F23" s="173" t="s">
        <v>192</v>
      </c>
      <c r="G23" s="210">
        <f>IF(F23="Adecuado",15,0)</f>
        <v>0</v>
      </c>
      <c r="H23" s="252"/>
      <c r="I23" s="222"/>
      <c r="J23" s="222"/>
      <c r="K23" s="503"/>
    </row>
    <row r="24" spans="1:11" ht="43.5" customHeight="1" x14ac:dyDescent="0.2">
      <c r="A24" s="353"/>
      <c r="B24" s="507"/>
      <c r="C24" s="498"/>
      <c r="D24" s="208" t="s">
        <v>233</v>
      </c>
      <c r="E24" s="20" t="s">
        <v>234</v>
      </c>
      <c r="F24" s="173" t="s">
        <v>192</v>
      </c>
      <c r="G24" s="210">
        <f>IF(F24="Oportuna",15,0)</f>
        <v>0</v>
      </c>
      <c r="H24" s="252"/>
      <c r="I24" s="222"/>
      <c r="J24" s="222"/>
      <c r="K24" s="503"/>
    </row>
    <row r="25" spans="1:11" ht="43.5" customHeight="1" x14ac:dyDescent="0.2">
      <c r="A25" s="353"/>
      <c r="B25" s="507"/>
      <c r="C25" s="498"/>
      <c r="D25" s="208" t="s">
        <v>235</v>
      </c>
      <c r="E25" s="20" t="s">
        <v>236</v>
      </c>
      <c r="F25" s="171" t="s">
        <v>192</v>
      </c>
      <c r="G25" s="210">
        <f>IF(F25="Prevenir",15,IF(F25="Detectar",10,0))</f>
        <v>0</v>
      </c>
      <c r="H25" s="252"/>
      <c r="I25" s="222"/>
      <c r="J25" s="222"/>
      <c r="K25" s="503"/>
    </row>
    <row r="26" spans="1:11" ht="29.25" customHeight="1" x14ac:dyDescent="0.2">
      <c r="A26" s="353"/>
      <c r="B26" s="507"/>
      <c r="C26" s="498"/>
      <c r="D26" s="208" t="s">
        <v>237</v>
      </c>
      <c r="E26" s="20" t="s">
        <v>238</v>
      </c>
      <c r="F26" s="173" t="s">
        <v>192</v>
      </c>
      <c r="G26" s="210">
        <f>IF(F26="Confiable",15,0)</f>
        <v>0</v>
      </c>
      <c r="H26" s="252"/>
      <c r="I26" s="222"/>
      <c r="J26" s="222"/>
      <c r="K26" s="503"/>
    </row>
    <row r="27" spans="1:11" ht="43.5" customHeight="1" x14ac:dyDescent="0.2">
      <c r="A27" s="353"/>
      <c r="B27" s="507"/>
      <c r="C27" s="498"/>
      <c r="D27" s="208" t="s">
        <v>239</v>
      </c>
      <c r="E27" s="20" t="s">
        <v>240</v>
      </c>
      <c r="F27" s="171" t="s">
        <v>192</v>
      </c>
      <c r="G27" s="210">
        <f>IF(F27="Se investigan y se resuelven oportunamente",15,0)</f>
        <v>0</v>
      </c>
      <c r="H27" s="252"/>
      <c r="I27" s="222"/>
      <c r="J27" s="222"/>
      <c r="K27" s="503"/>
    </row>
    <row r="28" spans="1:11" ht="29.25" customHeight="1" x14ac:dyDescent="0.2">
      <c r="A28" s="353"/>
      <c r="B28" s="507"/>
      <c r="C28" s="499"/>
      <c r="D28" s="208" t="s">
        <v>241</v>
      </c>
      <c r="E28" s="20" t="s">
        <v>242</v>
      </c>
      <c r="F28" s="173" t="s">
        <v>192</v>
      </c>
      <c r="G28" s="210">
        <f>IF(F28="Completa",10,IF(F28="Incompleta",5,0))</f>
        <v>0</v>
      </c>
      <c r="H28" s="254"/>
      <c r="I28" s="222"/>
      <c r="J28" s="222"/>
      <c r="K28" s="503"/>
    </row>
    <row r="29" spans="1:11" s="122" customFormat="1" ht="15.75" thickBot="1" x14ac:dyDescent="0.25">
      <c r="A29" s="505"/>
      <c r="B29" s="508"/>
      <c r="C29" s="118"/>
      <c r="D29" s="119"/>
      <c r="E29" s="120" t="s">
        <v>243</v>
      </c>
      <c r="F29" s="201"/>
      <c r="G29" s="201">
        <f>SUM(G22:G28)</f>
        <v>15</v>
      </c>
      <c r="H29" s="121"/>
      <c r="K29" s="140"/>
    </row>
    <row r="30" spans="1:11" ht="15" thickBot="1" x14ac:dyDescent="0.25"/>
    <row r="31" spans="1:11" s="115" customFormat="1" ht="30" customHeight="1" x14ac:dyDescent="0.25">
      <c r="A31" s="475" t="s">
        <v>98</v>
      </c>
      <c r="B31" s="489" t="s">
        <v>246</v>
      </c>
      <c r="C31" s="485" t="s">
        <v>219</v>
      </c>
      <c r="D31" s="492" t="s">
        <v>220</v>
      </c>
      <c r="E31" s="492"/>
      <c r="F31" s="492"/>
      <c r="G31" s="492"/>
      <c r="H31" s="492"/>
      <c r="I31" s="134" t="s">
        <v>221</v>
      </c>
      <c r="J31" s="493" t="s">
        <v>222</v>
      </c>
      <c r="K31" s="495" t="s">
        <v>223</v>
      </c>
    </row>
    <row r="32" spans="1:11" s="116" customFormat="1" ht="60.75" thickBot="1" x14ac:dyDescent="0.3">
      <c r="A32" s="491"/>
      <c r="B32" s="510"/>
      <c r="C32" s="486"/>
      <c r="D32" s="218" t="s">
        <v>224</v>
      </c>
      <c r="E32" s="112" t="s">
        <v>225</v>
      </c>
      <c r="F32" s="177" t="s">
        <v>226</v>
      </c>
      <c r="G32" s="213" t="s">
        <v>227</v>
      </c>
      <c r="H32" s="113" t="s">
        <v>244</v>
      </c>
      <c r="I32" s="114" t="s">
        <v>229</v>
      </c>
      <c r="J32" s="494"/>
      <c r="K32" s="496"/>
    </row>
    <row r="33" spans="1:11" ht="20.25" customHeight="1" x14ac:dyDescent="0.2">
      <c r="A33" s="509" t="str">
        <f>+(PROBABILIDAD!A11)</f>
        <v>Incumplimiento de las acciones misionales de la institución por desgaste administrativo y reprocesos.</v>
      </c>
      <c r="B33" s="226" t="str">
        <f>+(DESCRIPCION!D12)</f>
        <v>Por cambio de Gobierno  no se da continuidad a las politicas públicas</v>
      </c>
      <c r="C33" s="483" t="s">
        <v>360</v>
      </c>
      <c r="D33" s="222" t="s">
        <v>230</v>
      </c>
      <c r="E33" s="19" t="s">
        <v>231</v>
      </c>
      <c r="F33" s="198" t="s">
        <v>193</v>
      </c>
      <c r="G33" s="198">
        <f>IF(F33="Asignado",15,0)</f>
        <v>15</v>
      </c>
      <c r="H33" s="252" t="str">
        <f>IF(AND(G40&gt;0,G40&lt;=85),"Débil",IF(AND(G40&gt;85,G40&lt;=95),"Moderado",IF(G40&gt;96,"Fuerte"," ")))</f>
        <v>Débil</v>
      </c>
      <c r="I33" s="226" t="s">
        <v>216</v>
      </c>
      <c r="J33" s="226" t="str">
        <f>IF(AND(H33="Fuerte",I33="Fuerte (Siempre se Ejecuta)"),"Fuerte",IF(AND(H33="Fuerte",I33="Moderado (Algunas veces se ejecuta)"),"Moderado",IF(AND(H33="Fuerte",I33="Débil (No se ejecuta)"),"Débil",IF(AND(H33="Moderado",I33="Fuerte (Siempre se Ejecuta)"),"Moderado",IF(AND(H33="Moderado",I33="Moderado (Algunas veces se ejecuta)"),"Moderado",IF(AND(H33="Moderado",I33="Débil (No se ejecuta)"),"Débil",IF(AND(H33="Débil",I33="Fuerte (Siempre se Ejecuta)"),"Débil",IF(AND(H33="Débil",I33="Moderado (Algunas veces se ejecuta)"),"Débil",IF(AND(H33="Débil",I33="Débil (No se ejecuta)"),"Débil"," ")))))))))</f>
        <v>Débil</v>
      </c>
      <c r="K33" s="511" t="str">
        <f>IF(J33="Fuerte","NO",IF(J33=" "," ","SI"))</f>
        <v>SI</v>
      </c>
    </row>
    <row r="34" spans="1:11" ht="28.5" x14ac:dyDescent="0.2">
      <c r="A34" s="318"/>
      <c r="B34" s="222"/>
      <c r="C34" s="483"/>
      <c r="D34" s="222"/>
      <c r="E34" s="20" t="s">
        <v>232</v>
      </c>
      <c r="F34" s="173" t="s">
        <v>196</v>
      </c>
      <c r="G34" s="210">
        <f>IF(F34="Adecuado",15,0)</f>
        <v>0</v>
      </c>
      <c r="H34" s="252"/>
      <c r="I34" s="222"/>
      <c r="J34" s="222"/>
      <c r="K34" s="477"/>
    </row>
    <row r="35" spans="1:11" ht="42.75" x14ac:dyDescent="0.2">
      <c r="A35" s="318"/>
      <c r="B35" s="222"/>
      <c r="C35" s="483"/>
      <c r="D35" s="208" t="s">
        <v>233</v>
      </c>
      <c r="E35" s="20" t="s">
        <v>234</v>
      </c>
      <c r="F35" s="173" t="s">
        <v>198</v>
      </c>
      <c r="G35" s="210">
        <f>IF(F35="Oportuna",15,0)</f>
        <v>15</v>
      </c>
      <c r="H35" s="252"/>
      <c r="I35" s="222"/>
      <c r="J35" s="222"/>
      <c r="K35" s="477"/>
    </row>
    <row r="36" spans="1:11" ht="42.75" x14ac:dyDescent="0.2">
      <c r="A36" s="318"/>
      <c r="B36" s="222"/>
      <c r="C36" s="483"/>
      <c r="D36" s="208" t="s">
        <v>235</v>
      </c>
      <c r="E36" s="20" t="s">
        <v>236</v>
      </c>
      <c r="F36" s="171" t="s">
        <v>202</v>
      </c>
      <c r="G36" s="210">
        <f>IF(F36="Prevenir",15,IF(F36="Detectar",10,0))</f>
        <v>10</v>
      </c>
      <c r="H36" s="252"/>
      <c r="I36" s="222"/>
      <c r="J36" s="222"/>
      <c r="K36" s="477"/>
    </row>
    <row r="37" spans="1:11" ht="28.5" x14ac:dyDescent="0.2">
      <c r="A37" s="318"/>
      <c r="B37" s="222"/>
      <c r="C37" s="483"/>
      <c r="D37" s="208" t="s">
        <v>237</v>
      </c>
      <c r="E37" s="20" t="s">
        <v>238</v>
      </c>
      <c r="F37" s="173" t="s">
        <v>205</v>
      </c>
      <c r="G37" s="210">
        <f>IF(F37="Confiable",15,0)</f>
        <v>15</v>
      </c>
      <c r="H37" s="252"/>
      <c r="I37" s="222"/>
      <c r="J37" s="222"/>
      <c r="K37" s="477"/>
    </row>
    <row r="38" spans="1:11" ht="57" x14ac:dyDescent="0.2">
      <c r="A38" s="318"/>
      <c r="B38" s="222"/>
      <c r="C38" s="483"/>
      <c r="D38" s="208" t="s">
        <v>239</v>
      </c>
      <c r="E38" s="20" t="s">
        <v>240</v>
      </c>
      <c r="F38" s="171" t="s">
        <v>209</v>
      </c>
      <c r="G38" s="210">
        <f>IF(F38="Se investigan y se resuelven oportunamente",15,0)</f>
        <v>0</v>
      </c>
      <c r="H38" s="252"/>
      <c r="I38" s="222"/>
      <c r="J38" s="222"/>
      <c r="K38" s="477"/>
    </row>
    <row r="39" spans="1:11" ht="28.5" x14ac:dyDescent="0.2">
      <c r="A39" s="318"/>
      <c r="B39" s="222"/>
      <c r="C39" s="484"/>
      <c r="D39" s="208" t="s">
        <v>241</v>
      </c>
      <c r="E39" s="20" t="s">
        <v>242</v>
      </c>
      <c r="F39" s="173" t="s">
        <v>212</v>
      </c>
      <c r="G39" s="210">
        <f>IF(F39="Completa",10,IF(F39="Incompleta",5,0))</f>
        <v>5</v>
      </c>
      <c r="H39" s="254"/>
      <c r="I39" s="222"/>
      <c r="J39" s="222"/>
      <c r="K39" s="477"/>
    </row>
    <row r="40" spans="1:11" ht="15" x14ac:dyDescent="0.2">
      <c r="A40" s="318"/>
      <c r="B40" s="222"/>
      <c r="C40" s="136"/>
      <c r="D40" s="110"/>
      <c r="E40" s="16" t="s">
        <v>243</v>
      </c>
      <c r="F40" s="199"/>
      <c r="G40" s="199">
        <f>SUM(G33:G39)</f>
        <v>60</v>
      </c>
      <c r="H40" s="47"/>
    </row>
    <row r="41" spans="1:11" ht="15" thickBot="1" x14ac:dyDescent="0.25">
      <c r="A41" s="117"/>
      <c r="B41" s="138"/>
    </row>
    <row r="42" spans="1:11" s="115" customFormat="1" ht="30" customHeight="1" x14ac:dyDescent="0.25">
      <c r="A42" s="475" t="s">
        <v>98</v>
      </c>
      <c r="B42" s="489" t="s">
        <v>246</v>
      </c>
      <c r="C42" s="485" t="s">
        <v>219</v>
      </c>
      <c r="D42" s="492" t="s">
        <v>220</v>
      </c>
      <c r="E42" s="492"/>
      <c r="F42" s="492"/>
      <c r="G42" s="492"/>
      <c r="H42" s="492"/>
      <c r="I42" s="176" t="s">
        <v>221</v>
      </c>
      <c r="J42" s="493" t="s">
        <v>222</v>
      </c>
      <c r="K42" s="495" t="s">
        <v>223</v>
      </c>
    </row>
    <row r="43" spans="1:11" s="116" customFormat="1" ht="60.75" thickBot="1" x14ac:dyDescent="0.3">
      <c r="A43" s="491"/>
      <c r="B43" s="510"/>
      <c r="C43" s="486"/>
      <c r="D43" s="218" t="s">
        <v>224</v>
      </c>
      <c r="E43" s="112" t="s">
        <v>225</v>
      </c>
      <c r="F43" s="177" t="s">
        <v>226</v>
      </c>
      <c r="G43" s="213" t="s">
        <v>227</v>
      </c>
      <c r="H43" s="113" t="s">
        <v>244</v>
      </c>
      <c r="I43" s="114" t="s">
        <v>229</v>
      </c>
      <c r="J43" s="494"/>
      <c r="K43" s="496"/>
    </row>
    <row r="44" spans="1:11" ht="20.25" customHeight="1" x14ac:dyDescent="0.2">
      <c r="A44" s="509" t="str">
        <f>+DESCRIPCION!A13</f>
        <v>Planificación inadecuada de las acciones y estrategias propias de la entidad en cumplimiento al proceso de gestión en salud.</v>
      </c>
      <c r="B44" s="224" t="str">
        <f>+DESCRIPCION!D13</f>
        <v xml:space="preserve">Dificultad para articular estrategias entre los programas y otros sectores para lograr trabajo en equipo que permita alcanzar las metas esperadas  </v>
      </c>
      <c r="C44" s="497" t="s">
        <v>356</v>
      </c>
      <c r="D44" s="222" t="s">
        <v>230</v>
      </c>
      <c r="E44" s="19" t="s">
        <v>231</v>
      </c>
      <c r="F44" s="198" t="s">
        <v>193</v>
      </c>
      <c r="G44" s="198">
        <f>IF(F44="Asignado",15,0)</f>
        <v>15</v>
      </c>
      <c r="H44" s="252" t="str">
        <f>IF(AND(G51&gt;0,G51&lt;=85),"Débil",IF(AND(G51&gt;85,G51&lt;=95),"Moderado",IF(G51&gt;96,"Fuerte"," ")))</f>
        <v>Débil</v>
      </c>
      <c r="I44" s="226" t="s">
        <v>217</v>
      </c>
      <c r="J44" s="226" t="str">
        <f>IF(AND(H44="Fuerte",I44="Fuerte (Siempre se Ejecuta)"),"Fuerte",IF(AND(H44="Fuerte",I44="Moderado (Algunas veces se ejecuta)"),"Moderado",IF(AND(H44="Fuerte",I44="Débil (No se ejecuta)"),"Débil",IF(AND(H44="Moderado",I44="Fuerte (Siempre se Ejecuta)"),"Moderado",IF(AND(H44="Moderado",I44="Moderado (Algunas veces se ejecuta)"),"Moderado",IF(AND(H44="Moderado",I44="Débil (No se ejecuta)"),"Débil",IF(AND(H44="Débil",I44="Fuerte (Siempre se Ejecuta)"),"Débil",IF(AND(H44="Débil",I44="Moderado (Algunas veces se ejecuta)"),"Débil",IF(AND(H44="Débil",I44="Débil (No se ejecuta)"),"Débil"," ")))))))))</f>
        <v>Débil</v>
      </c>
      <c r="K44" s="511" t="str">
        <f>IF(J44="Fuerte","NO",IF(J44=" "," ","SI"))</f>
        <v>SI</v>
      </c>
    </row>
    <row r="45" spans="1:11" ht="28.5" x14ac:dyDescent="0.2">
      <c r="A45" s="318"/>
      <c r="B45" s="221"/>
      <c r="C45" s="498"/>
      <c r="D45" s="222"/>
      <c r="E45" s="20" t="s">
        <v>232</v>
      </c>
      <c r="F45" s="173" t="s">
        <v>192</v>
      </c>
      <c r="G45" s="210">
        <f>IF(F45="Adecuado",15,0)</f>
        <v>0</v>
      </c>
      <c r="H45" s="252"/>
      <c r="I45" s="222"/>
      <c r="J45" s="222"/>
      <c r="K45" s="477"/>
    </row>
    <row r="46" spans="1:11" ht="42.75" x14ac:dyDescent="0.2">
      <c r="A46" s="318"/>
      <c r="B46" s="221"/>
      <c r="C46" s="498"/>
      <c r="D46" s="208" t="s">
        <v>233</v>
      </c>
      <c r="E46" s="20" t="s">
        <v>234</v>
      </c>
      <c r="F46" s="173" t="s">
        <v>192</v>
      </c>
      <c r="G46" s="210">
        <f>IF(F46="Oportuna",15,0)</f>
        <v>0</v>
      </c>
      <c r="H46" s="252"/>
      <c r="I46" s="222"/>
      <c r="J46" s="222"/>
      <c r="K46" s="477"/>
    </row>
    <row r="47" spans="1:11" ht="42.75" x14ac:dyDescent="0.2">
      <c r="A47" s="318"/>
      <c r="B47" s="221"/>
      <c r="C47" s="498"/>
      <c r="D47" s="208" t="s">
        <v>235</v>
      </c>
      <c r="E47" s="20" t="s">
        <v>236</v>
      </c>
      <c r="F47" s="171" t="s">
        <v>192</v>
      </c>
      <c r="G47" s="210">
        <f>IF(F47="Prevenir",15,IF(F47="Detectar",10,0))</f>
        <v>0</v>
      </c>
      <c r="H47" s="252"/>
      <c r="I47" s="222"/>
      <c r="J47" s="222"/>
      <c r="K47" s="477"/>
    </row>
    <row r="48" spans="1:11" ht="28.5" x14ac:dyDescent="0.2">
      <c r="A48" s="318"/>
      <c r="B48" s="221"/>
      <c r="C48" s="498"/>
      <c r="D48" s="208" t="s">
        <v>237</v>
      </c>
      <c r="E48" s="20" t="s">
        <v>238</v>
      </c>
      <c r="F48" s="173" t="s">
        <v>192</v>
      </c>
      <c r="G48" s="210">
        <f>IF(F48="Confiable",15,0)</f>
        <v>0</v>
      </c>
      <c r="H48" s="252"/>
      <c r="I48" s="222"/>
      <c r="J48" s="222"/>
      <c r="K48" s="477"/>
    </row>
    <row r="49" spans="1:11" ht="42.75" x14ac:dyDescent="0.2">
      <c r="A49" s="318"/>
      <c r="B49" s="221"/>
      <c r="C49" s="498"/>
      <c r="D49" s="208" t="s">
        <v>239</v>
      </c>
      <c r="E49" s="20" t="s">
        <v>240</v>
      </c>
      <c r="F49" s="171" t="s">
        <v>192</v>
      </c>
      <c r="G49" s="210">
        <f>IF(F49="Se investigan y se resuelven oportunamente",15,0)</f>
        <v>0</v>
      </c>
      <c r="H49" s="252"/>
      <c r="I49" s="222"/>
      <c r="J49" s="222"/>
      <c r="K49" s="477"/>
    </row>
    <row r="50" spans="1:11" ht="28.5" x14ac:dyDescent="0.2">
      <c r="A50" s="318"/>
      <c r="B50" s="221"/>
      <c r="C50" s="499"/>
      <c r="D50" s="208" t="s">
        <v>241</v>
      </c>
      <c r="E50" s="20" t="s">
        <v>242</v>
      </c>
      <c r="F50" s="173" t="s">
        <v>192</v>
      </c>
      <c r="G50" s="210">
        <f>IF(F50="Completa",10,IF(F50="Incompleta",5,0))</f>
        <v>0</v>
      </c>
      <c r="H50" s="254"/>
      <c r="I50" s="222"/>
      <c r="J50" s="222"/>
      <c r="K50" s="477"/>
    </row>
    <row r="51" spans="1:11" ht="15" x14ac:dyDescent="0.2">
      <c r="A51" s="318"/>
      <c r="B51" s="221"/>
      <c r="C51" s="136"/>
      <c r="D51" s="110"/>
      <c r="E51" s="16" t="s">
        <v>243</v>
      </c>
      <c r="F51" s="199"/>
      <c r="G51" s="199">
        <f>SUM(G44:G50)</f>
        <v>15</v>
      </c>
      <c r="H51" s="47"/>
    </row>
    <row r="52" spans="1:11" ht="15" thickBot="1" x14ac:dyDescent="0.25"/>
    <row r="53" spans="1:11" s="115" customFormat="1" ht="30" customHeight="1" x14ac:dyDescent="0.25">
      <c r="A53" s="475" t="s">
        <v>98</v>
      </c>
      <c r="B53" s="489" t="s">
        <v>246</v>
      </c>
      <c r="C53" s="485" t="s">
        <v>219</v>
      </c>
      <c r="D53" s="492" t="s">
        <v>220</v>
      </c>
      <c r="E53" s="492"/>
      <c r="F53" s="492"/>
      <c r="G53" s="492"/>
      <c r="H53" s="492"/>
      <c r="I53" s="176" t="s">
        <v>221</v>
      </c>
      <c r="J53" s="493" t="s">
        <v>222</v>
      </c>
      <c r="K53" s="495" t="s">
        <v>223</v>
      </c>
    </row>
    <row r="54" spans="1:11" s="116" customFormat="1" ht="60.75" thickBot="1" x14ac:dyDescent="0.3">
      <c r="A54" s="491"/>
      <c r="B54" s="510"/>
      <c r="C54" s="486"/>
      <c r="D54" s="218" t="s">
        <v>224</v>
      </c>
      <c r="E54" s="112" t="s">
        <v>225</v>
      </c>
      <c r="F54" s="177" t="s">
        <v>226</v>
      </c>
      <c r="G54" s="213" t="s">
        <v>227</v>
      </c>
      <c r="H54" s="113" t="s">
        <v>244</v>
      </c>
      <c r="I54" s="114" t="s">
        <v>229</v>
      </c>
      <c r="J54" s="494"/>
      <c r="K54" s="496"/>
    </row>
    <row r="55" spans="1:11" ht="20.25" customHeight="1" x14ac:dyDescent="0.2">
      <c r="A55" s="509" t="str">
        <f>+DESCRIPCION!A13</f>
        <v>Planificación inadecuada de las acciones y estrategias propias de la entidad en cumplimiento al proceso de gestión en salud.</v>
      </c>
      <c r="B55" s="224" t="str">
        <f>+DESCRIPCION!D14</f>
        <v>Falta de liderazgo por la alta dirección para promover y empoderar al personal de la Secretaria de Salud en la aplicabilidad y desarrollo del proceso.</v>
      </c>
      <c r="C55" s="497" t="s">
        <v>356</v>
      </c>
      <c r="D55" s="222" t="s">
        <v>230</v>
      </c>
      <c r="E55" s="19" t="s">
        <v>231</v>
      </c>
      <c r="F55" s="198" t="s">
        <v>193</v>
      </c>
      <c r="G55" s="198">
        <f>IF(F55="Asignado",15,0)</f>
        <v>15</v>
      </c>
      <c r="H55" s="252" t="str">
        <f>IF(AND(G62&gt;0,G62&lt;=85),"Débil",IF(AND(G62&gt;85,G62&lt;=95),"Moderado",IF(G62&gt;96,"Fuerte"," ")))</f>
        <v>Débil</v>
      </c>
      <c r="I55" s="226" t="s">
        <v>217</v>
      </c>
      <c r="J55" s="226" t="str">
        <f>IF(AND(H55="Fuerte",I55="Fuerte (Siempre se Ejecuta)"),"Fuerte",IF(AND(H55="Fuerte",I55="Moderado (Algunas veces se ejecuta)"),"Moderado",IF(AND(H55="Fuerte",I55="Débil (No se ejecuta)"),"Débil",IF(AND(H55="Moderado",I55="Fuerte (Siempre se Ejecuta)"),"Moderado",IF(AND(H55="Moderado",I55="Moderado (Algunas veces se ejecuta)"),"Moderado",IF(AND(H55="Moderado",I55="Débil (No se ejecuta)"),"Débil",IF(AND(H55="Débil",I55="Fuerte (Siempre se Ejecuta)"),"Débil",IF(AND(H55="Débil",I55="Moderado (Algunas veces se ejecuta)"),"Débil",IF(AND(H55="Débil",I55="Débil (No se ejecuta)"),"Débil"," ")))))))))</f>
        <v>Débil</v>
      </c>
      <c r="K55" s="511" t="str">
        <f>IF(J55="Fuerte","NO",IF(J55=" "," ","SI"))</f>
        <v>SI</v>
      </c>
    </row>
    <row r="56" spans="1:11" ht="28.5" x14ac:dyDescent="0.2">
      <c r="A56" s="318"/>
      <c r="B56" s="221"/>
      <c r="C56" s="498"/>
      <c r="D56" s="222"/>
      <c r="E56" s="20" t="s">
        <v>232</v>
      </c>
      <c r="F56" s="173" t="s">
        <v>192</v>
      </c>
      <c r="G56" s="210">
        <f>IF(F56="Adecuado",15,0)</f>
        <v>0</v>
      </c>
      <c r="H56" s="252"/>
      <c r="I56" s="222"/>
      <c r="J56" s="222"/>
      <c r="K56" s="477"/>
    </row>
    <row r="57" spans="1:11" ht="42.75" x14ac:dyDescent="0.2">
      <c r="A57" s="318"/>
      <c r="B57" s="221"/>
      <c r="C57" s="498"/>
      <c r="D57" s="208" t="s">
        <v>233</v>
      </c>
      <c r="E57" s="20" t="s">
        <v>234</v>
      </c>
      <c r="F57" s="173" t="s">
        <v>192</v>
      </c>
      <c r="G57" s="210">
        <f>IF(F57="Oportuna",15,0)</f>
        <v>0</v>
      </c>
      <c r="H57" s="252"/>
      <c r="I57" s="222"/>
      <c r="J57" s="222"/>
      <c r="K57" s="477"/>
    </row>
    <row r="58" spans="1:11" ht="42.75" x14ac:dyDescent="0.2">
      <c r="A58" s="318"/>
      <c r="B58" s="221"/>
      <c r="C58" s="498"/>
      <c r="D58" s="208" t="s">
        <v>235</v>
      </c>
      <c r="E58" s="20" t="s">
        <v>236</v>
      </c>
      <c r="F58" s="171" t="s">
        <v>192</v>
      </c>
      <c r="G58" s="210">
        <f>IF(F58="Prevenir",15,IF(F58="Detectar",10,0))</f>
        <v>0</v>
      </c>
      <c r="H58" s="252"/>
      <c r="I58" s="222"/>
      <c r="J58" s="222"/>
      <c r="K58" s="477"/>
    </row>
    <row r="59" spans="1:11" ht="28.5" x14ac:dyDescent="0.2">
      <c r="A59" s="318"/>
      <c r="B59" s="221"/>
      <c r="C59" s="498"/>
      <c r="D59" s="208" t="s">
        <v>237</v>
      </c>
      <c r="E59" s="20" t="s">
        <v>238</v>
      </c>
      <c r="F59" s="173" t="s">
        <v>192</v>
      </c>
      <c r="G59" s="210">
        <f>IF(F59="Confiable",15,0)</f>
        <v>0</v>
      </c>
      <c r="H59" s="252"/>
      <c r="I59" s="222"/>
      <c r="J59" s="222"/>
      <c r="K59" s="477"/>
    </row>
    <row r="60" spans="1:11" ht="57" x14ac:dyDescent="0.2">
      <c r="A60" s="318"/>
      <c r="B60" s="221"/>
      <c r="C60" s="498"/>
      <c r="D60" s="208" t="s">
        <v>239</v>
      </c>
      <c r="E60" s="20" t="s">
        <v>240</v>
      </c>
      <c r="F60" s="171" t="s">
        <v>209</v>
      </c>
      <c r="G60" s="210">
        <f>IF(F60="Se investigan y se resuelven oportunamente",15,0)</f>
        <v>0</v>
      </c>
      <c r="H60" s="252"/>
      <c r="I60" s="222"/>
      <c r="J60" s="222"/>
      <c r="K60" s="477"/>
    </row>
    <row r="61" spans="1:11" ht="28.5" x14ac:dyDescent="0.2">
      <c r="A61" s="318"/>
      <c r="B61" s="221"/>
      <c r="C61" s="499"/>
      <c r="D61" s="208" t="s">
        <v>241</v>
      </c>
      <c r="E61" s="20" t="s">
        <v>242</v>
      </c>
      <c r="F61" s="173" t="s">
        <v>192</v>
      </c>
      <c r="G61" s="210">
        <f>IF(F61="Completa",10,IF(F61="Incompleta",5,0))</f>
        <v>0</v>
      </c>
      <c r="H61" s="254"/>
      <c r="I61" s="222"/>
      <c r="J61" s="222"/>
      <c r="K61" s="477"/>
    </row>
    <row r="62" spans="1:11" ht="15" x14ac:dyDescent="0.2">
      <c r="A62" s="318"/>
      <c r="B62" s="221"/>
      <c r="C62" s="136"/>
      <c r="D62" s="110"/>
      <c r="E62" s="16" t="s">
        <v>243</v>
      </c>
      <c r="F62" s="199"/>
      <c r="G62" s="199">
        <f>SUM(G55:G61)</f>
        <v>15</v>
      </c>
      <c r="H62" s="47"/>
    </row>
    <row r="64" spans="1:11" ht="15" thickBot="1" x14ac:dyDescent="0.25"/>
    <row r="65" spans="1:11" s="115" customFormat="1" ht="30" customHeight="1" x14ac:dyDescent="0.25">
      <c r="A65" s="475" t="s">
        <v>98</v>
      </c>
      <c r="B65" s="489" t="s">
        <v>246</v>
      </c>
      <c r="C65" s="485" t="s">
        <v>219</v>
      </c>
      <c r="D65" s="492" t="s">
        <v>220</v>
      </c>
      <c r="E65" s="492"/>
      <c r="F65" s="492"/>
      <c r="G65" s="492"/>
      <c r="H65" s="492"/>
      <c r="I65" s="176" t="s">
        <v>221</v>
      </c>
      <c r="J65" s="493" t="s">
        <v>222</v>
      </c>
      <c r="K65" s="495" t="s">
        <v>223</v>
      </c>
    </row>
    <row r="66" spans="1:11" s="116" customFormat="1" ht="60.75" thickBot="1" x14ac:dyDescent="0.3">
      <c r="A66" s="491"/>
      <c r="B66" s="510"/>
      <c r="C66" s="486"/>
      <c r="D66" s="218" t="s">
        <v>224</v>
      </c>
      <c r="E66" s="112" t="s">
        <v>225</v>
      </c>
      <c r="F66" s="177" t="s">
        <v>226</v>
      </c>
      <c r="G66" s="213" t="s">
        <v>227</v>
      </c>
      <c r="H66" s="113" t="s">
        <v>244</v>
      </c>
      <c r="I66" s="114" t="s">
        <v>229</v>
      </c>
      <c r="J66" s="494"/>
      <c r="K66" s="496"/>
    </row>
    <row r="67" spans="1:11" ht="20.25" customHeight="1" x14ac:dyDescent="0.2">
      <c r="A67" s="509" t="str">
        <f>+DESCRIPCION!A13</f>
        <v>Planificación inadecuada de las acciones y estrategias propias de la entidad en cumplimiento al proceso de gestión en salud.</v>
      </c>
      <c r="B67" s="226" t="str">
        <f>+DESCRIPCION!D15</f>
        <v xml:space="preserve">Cambios normativos </v>
      </c>
      <c r="C67" s="497" t="s">
        <v>356</v>
      </c>
      <c r="D67" s="222" t="s">
        <v>230</v>
      </c>
      <c r="E67" s="19" t="s">
        <v>231</v>
      </c>
      <c r="F67" s="198" t="s">
        <v>193</v>
      </c>
      <c r="G67" s="198">
        <f>IF(F67="Asignado",15,0)</f>
        <v>15</v>
      </c>
      <c r="H67" s="252" t="str">
        <f>IF(AND(G74&gt;0,G74&lt;=85),"Débil",IF(AND(G74&gt;85,G74&lt;=95),"Moderado",IF(G74&gt;96,"Fuerte"," ")))</f>
        <v>Débil</v>
      </c>
      <c r="I67" s="226" t="s">
        <v>217</v>
      </c>
      <c r="J67" s="226" t="str">
        <f>IF(AND(H67="Fuerte",I67="Fuerte (Siempre se Ejecuta)"),"Fuerte",IF(AND(H67="Fuerte",I67="Moderado (Algunas veces se ejecuta)"),"Moderado",IF(AND(H67="Fuerte",I67="Débil (No se ejecuta)"),"Débil",IF(AND(H67="Moderado",I67="Fuerte (Siempre se Ejecuta)"),"Moderado",IF(AND(H67="Moderado",I67="Moderado (Algunas veces se ejecuta)"),"Moderado",IF(AND(H67="Moderado",I67="Débil (No se ejecuta)"),"Débil",IF(AND(H67="Débil",I67="Fuerte (Siempre se Ejecuta)"),"Débil",IF(AND(H67="Débil",I67="Moderado (Algunas veces se ejecuta)"),"Débil",IF(AND(H67="Débil",I67="Débil (No se ejecuta)"),"Débil"," ")))))))))</f>
        <v>Débil</v>
      </c>
      <c r="K67" s="511" t="str">
        <f>IF(J67="Fuerte","NO",IF(J67=" "," ","SI"))</f>
        <v>SI</v>
      </c>
    </row>
    <row r="68" spans="1:11" ht="28.5" x14ac:dyDescent="0.2">
      <c r="A68" s="318"/>
      <c r="B68" s="222"/>
      <c r="C68" s="498"/>
      <c r="D68" s="222"/>
      <c r="E68" s="20" t="s">
        <v>232</v>
      </c>
      <c r="F68" s="173" t="s">
        <v>192</v>
      </c>
      <c r="G68" s="210">
        <f>IF(F68="Adecuado",15,0)</f>
        <v>0</v>
      </c>
      <c r="H68" s="252"/>
      <c r="I68" s="222"/>
      <c r="J68" s="222"/>
      <c r="K68" s="477"/>
    </row>
    <row r="69" spans="1:11" ht="42.75" x14ac:dyDescent="0.2">
      <c r="A69" s="318"/>
      <c r="B69" s="222"/>
      <c r="C69" s="498"/>
      <c r="D69" s="208" t="s">
        <v>233</v>
      </c>
      <c r="E69" s="20" t="s">
        <v>234</v>
      </c>
      <c r="F69" s="173" t="s">
        <v>192</v>
      </c>
      <c r="G69" s="210">
        <f>IF(F69="Oportuna",15,0)</f>
        <v>0</v>
      </c>
      <c r="H69" s="252"/>
      <c r="I69" s="222"/>
      <c r="J69" s="222"/>
      <c r="K69" s="477"/>
    </row>
    <row r="70" spans="1:11" ht="42.75" x14ac:dyDescent="0.2">
      <c r="A70" s="318"/>
      <c r="B70" s="222"/>
      <c r="C70" s="498"/>
      <c r="D70" s="208" t="s">
        <v>235</v>
      </c>
      <c r="E70" s="20" t="s">
        <v>236</v>
      </c>
      <c r="F70" s="171" t="s">
        <v>192</v>
      </c>
      <c r="G70" s="210">
        <f>IF(F70="Prevenir",15,IF(F70="Detectar",10,0))</f>
        <v>0</v>
      </c>
      <c r="H70" s="252"/>
      <c r="I70" s="222"/>
      <c r="J70" s="222"/>
      <c r="K70" s="477"/>
    </row>
    <row r="71" spans="1:11" ht="28.5" x14ac:dyDescent="0.2">
      <c r="A71" s="318"/>
      <c r="B71" s="222"/>
      <c r="C71" s="498"/>
      <c r="D71" s="208" t="s">
        <v>237</v>
      </c>
      <c r="E71" s="20" t="s">
        <v>238</v>
      </c>
      <c r="F71" s="173" t="s">
        <v>192</v>
      </c>
      <c r="G71" s="210">
        <f>IF(F71="Confiable",15,0)</f>
        <v>0</v>
      </c>
      <c r="H71" s="252"/>
      <c r="I71" s="222"/>
      <c r="J71" s="222"/>
      <c r="K71" s="477"/>
    </row>
    <row r="72" spans="1:11" ht="42.75" x14ac:dyDescent="0.2">
      <c r="A72" s="318"/>
      <c r="B72" s="222"/>
      <c r="C72" s="498"/>
      <c r="D72" s="208" t="s">
        <v>239</v>
      </c>
      <c r="E72" s="20" t="s">
        <v>240</v>
      </c>
      <c r="F72" s="171" t="s">
        <v>192</v>
      </c>
      <c r="G72" s="210">
        <f>IF(F72="Se investigan y se resuelven oportunamente",15,0)</f>
        <v>0</v>
      </c>
      <c r="H72" s="252"/>
      <c r="I72" s="222"/>
      <c r="J72" s="222"/>
      <c r="K72" s="477"/>
    </row>
    <row r="73" spans="1:11" ht="28.5" x14ac:dyDescent="0.2">
      <c r="A73" s="318"/>
      <c r="B73" s="222"/>
      <c r="C73" s="499"/>
      <c r="D73" s="208" t="s">
        <v>241</v>
      </c>
      <c r="E73" s="20" t="s">
        <v>242</v>
      </c>
      <c r="F73" s="173" t="s">
        <v>192</v>
      </c>
      <c r="G73" s="210">
        <f>IF(F73="Completa",10,IF(F73="Incompleta",5,0))</f>
        <v>0</v>
      </c>
      <c r="H73" s="254"/>
      <c r="I73" s="222"/>
      <c r="J73" s="222"/>
      <c r="K73" s="477"/>
    </row>
    <row r="74" spans="1:11" ht="15" x14ac:dyDescent="0.2">
      <c r="A74" s="318"/>
      <c r="B74" s="222"/>
      <c r="C74" s="136"/>
      <c r="D74" s="110"/>
      <c r="E74" s="16" t="s">
        <v>243</v>
      </c>
      <c r="F74" s="199"/>
      <c r="G74" s="199">
        <f>SUM(G67:G73)</f>
        <v>15</v>
      </c>
      <c r="H74" s="47"/>
    </row>
    <row r="75" spans="1:11" ht="15" thickBot="1" x14ac:dyDescent="0.25"/>
    <row r="76" spans="1:11" s="115" customFormat="1" ht="30" customHeight="1" x14ac:dyDescent="0.25">
      <c r="A76" s="475" t="s">
        <v>98</v>
      </c>
      <c r="B76" s="489" t="s">
        <v>246</v>
      </c>
      <c r="C76" s="485" t="s">
        <v>219</v>
      </c>
      <c r="D76" s="492" t="s">
        <v>220</v>
      </c>
      <c r="E76" s="492"/>
      <c r="F76" s="492"/>
      <c r="G76" s="492"/>
      <c r="H76" s="492"/>
      <c r="I76" s="185" t="s">
        <v>221</v>
      </c>
      <c r="J76" s="493" t="s">
        <v>222</v>
      </c>
      <c r="K76" s="495" t="s">
        <v>223</v>
      </c>
    </row>
    <row r="77" spans="1:11" s="116" customFormat="1" ht="60.75" thickBot="1" x14ac:dyDescent="0.3">
      <c r="A77" s="491"/>
      <c r="B77" s="510"/>
      <c r="C77" s="486"/>
      <c r="D77" s="218" t="s">
        <v>224</v>
      </c>
      <c r="E77" s="112" t="s">
        <v>225</v>
      </c>
      <c r="F77" s="186" t="s">
        <v>226</v>
      </c>
      <c r="G77" s="213" t="s">
        <v>227</v>
      </c>
      <c r="H77" s="113" t="s">
        <v>244</v>
      </c>
      <c r="I77" s="114" t="s">
        <v>229</v>
      </c>
      <c r="J77" s="494"/>
      <c r="K77" s="496"/>
    </row>
    <row r="78" spans="1:11" ht="20.25" customHeight="1" x14ac:dyDescent="0.2">
      <c r="A78" s="509" t="str">
        <f>+DESCRIPCION!A16</f>
        <v>Ausencia de un sistema de información en salud que permita sustentar politicas y toma de decisiones.</v>
      </c>
      <c r="B78" s="224" t="str">
        <f>+DESCRIPCION!D16</f>
        <v>No se cuenta con un sistema de información orientado al tratamiento y administración de datos que permita la toma decisiones</v>
      </c>
      <c r="C78" s="483" t="s">
        <v>378</v>
      </c>
      <c r="D78" s="222" t="s">
        <v>230</v>
      </c>
      <c r="E78" s="207" t="s">
        <v>231</v>
      </c>
      <c r="F78" s="198" t="s">
        <v>193</v>
      </c>
      <c r="G78" s="198">
        <f>IF(F78="Asignado",15,0)</f>
        <v>15</v>
      </c>
      <c r="H78" s="252" t="str">
        <f>IF(AND(G85&gt;0,G85&lt;=85),"Débil",IF(AND(G85&gt;85,G85&lt;=95),"Moderado",IF(G85&gt;96,"Fuerte"," ")))</f>
        <v>Débil</v>
      </c>
      <c r="I78" s="226" t="s">
        <v>216</v>
      </c>
      <c r="J78" s="226" t="str">
        <f>IF(AND(H78="Fuerte",I78="Fuerte (Siempre se Ejecuta)"),"Fuerte",IF(AND(H78="Fuerte",I78="Moderado (Algunas veces se ejecuta)"),"Moderado",IF(AND(H78="Fuerte",I78="Débil (No se ejecuta)"),"Débil",IF(AND(H78="Moderado",I78="Fuerte (Siempre se Ejecuta)"),"Moderado",IF(AND(H78="Moderado",I78="Moderado (Algunas veces se ejecuta)"),"Moderado",IF(AND(H78="Moderado",I78="Débil (No se ejecuta)"),"Débil",IF(AND(H78="Débil",I78="Fuerte (Siempre se Ejecuta)"),"Débil",IF(AND(H78="Débil",I78="Moderado (Algunas veces se ejecuta)"),"Débil",IF(AND(H78="Débil",I78="Débil (No se ejecuta)"),"Débil"," ")))))))))</f>
        <v>Débil</v>
      </c>
      <c r="K78" s="511" t="str">
        <f>IF(J78="Fuerte","NO",IF(J78=" "," ","SI"))</f>
        <v>SI</v>
      </c>
    </row>
    <row r="79" spans="1:11" ht="28.5" x14ac:dyDescent="0.2">
      <c r="A79" s="318"/>
      <c r="B79" s="221"/>
      <c r="C79" s="483"/>
      <c r="D79" s="222"/>
      <c r="E79" s="209" t="s">
        <v>232</v>
      </c>
      <c r="F79" s="183" t="s">
        <v>195</v>
      </c>
      <c r="G79" s="210">
        <f>IF(F79="Adecuado",15,0)</f>
        <v>15</v>
      </c>
      <c r="H79" s="252"/>
      <c r="I79" s="222"/>
      <c r="J79" s="222"/>
      <c r="K79" s="477"/>
    </row>
    <row r="80" spans="1:11" ht="42.75" x14ac:dyDescent="0.2">
      <c r="A80" s="318"/>
      <c r="B80" s="221"/>
      <c r="C80" s="483"/>
      <c r="D80" s="208" t="s">
        <v>233</v>
      </c>
      <c r="E80" s="209" t="s">
        <v>234</v>
      </c>
      <c r="F80" s="183" t="s">
        <v>199</v>
      </c>
      <c r="G80" s="210">
        <f>IF(F80="Oportuna",15,0)</f>
        <v>0</v>
      </c>
      <c r="H80" s="252"/>
      <c r="I80" s="222"/>
      <c r="J80" s="222"/>
      <c r="K80" s="477"/>
    </row>
    <row r="81" spans="1:11" ht="42.75" x14ac:dyDescent="0.2">
      <c r="A81" s="318"/>
      <c r="B81" s="221"/>
      <c r="C81" s="483"/>
      <c r="D81" s="208" t="s">
        <v>235</v>
      </c>
      <c r="E81" s="209" t="s">
        <v>236</v>
      </c>
      <c r="F81" s="182" t="s">
        <v>202</v>
      </c>
      <c r="G81" s="210">
        <f>IF(F81="Prevenir",15,IF(F81="Detectar",10,0))</f>
        <v>10</v>
      </c>
      <c r="H81" s="252"/>
      <c r="I81" s="222"/>
      <c r="J81" s="222"/>
      <c r="K81" s="477"/>
    </row>
    <row r="82" spans="1:11" ht="28.5" x14ac:dyDescent="0.2">
      <c r="A82" s="318"/>
      <c r="B82" s="221"/>
      <c r="C82" s="483"/>
      <c r="D82" s="208" t="s">
        <v>237</v>
      </c>
      <c r="E82" s="209" t="s">
        <v>238</v>
      </c>
      <c r="F82" s="183" t="s">
        <v>205</v>
      </c>
      <c r="G82" s="210">
        <f>IF(F82="Confiable",15,0)</f>
        <v>15</v>
      </c>
      <c r="H82" s="252"/>
      <c r="I82" s="222"/>
      <c r="J82" s="222"/>
      <c r="K82" s="477"/>
    </row>
    <row r="83" spans="1:11" ht="42.75" x14ac:dyDescent="0.2">
      <c r="A83" s="318"/>
      <c r="B83" s="221"/>
      <c r="C83" s="483"/>
      <c r="D83" s="208" t="s">
        <v>239</v>
      </c>
      <c r="E83" s="209" t="s">
        <v>240</v>
      </c>
      <c r="F83" s="182" t="s">
        <v>208</v>
      </c>
      <c r="G83" s="210">
        <f>IF(F83="Se investigan y se resuelven oportunamente",15,0)</f>
        <v>15</v>
      </c>
      <c r="H83" s="252"/>
      <c r="I83" s="222"/>
      <c r="J83" s="222"/>
      <c r="K83" s="477"/>
    </row>
    <row r="84" spans="1:11" ht="28.5" x14ac:dyDescent="0.2">
      <c r="A84" s="318"/>
      <c r="B84" s="221"/>
      <c r="C84" s="484"/>
      <c r="D84" s="208" t="s">
        <v>241</v>
      </c>
      <c r="E84" s="209" t="s">
        <v>242</v>
      </c>
      <c r="F84" s="183" t="s">
        <v>212</v>
      </c>
      <c r="G84" s="210">
        <f>IF(F84="Completa",10,IF(F84="Incompleta",5,0))</f>
        <v>5</v>
      </c>
      <c r="H84" s="254"/>
      <c r="I84" s="222"/>
      <c r="J84" s="222"/>
      <c r="K84" s="477"/>
    </row>
    <row r="85" spans="1:11" ht="15" x14ac:dyDescent="0.2">
      <c r="A85" s="318"/>
      <c r="B85" s="221"/>
      <c r="C85" s="136"/>
      <c r="D85" s="110"/>
      <c r="E85" s="16" t="s">
        <v>243</v>
      </c>
      <c r="F85" s="199"/>
      <c r="G85" s="199">
        <f>SUM(G78:G84)</f>
        <v>75</v>
      </c>
      <c r="H85" s="47"/>
    </row>
    <row r="86" spans="1:11" ht="15" thickBot="1" x14ac:dyDescent="0.25"/>
    <row r="87" spans="1:11" s="115" customFormat="1" ht="30" customHeight="1" x14ac:dyDescent="0.25">
      <c r="A87" s="475" t="s">
        <v>98</v>
      </c>
      <c r="B87" s="489" t="s">
        <v>246</v>
      </c>
      <c r="C87" s="485" t="s">
        <v>219</v>
      </c>
      <c r="D87" s="492" t="s">
        <v>220</v>
      </c>
      <c r="E87" s="492"/>
      <c r="F87" s="492"/>
      <c r="G87" s="492"/>
      <c r="H87" s="492"/>
      <c r="I87" s="185" t="s">
        <v>221</v>
      </c>
      <c r="J87" s="493" t="s">
        <v>222</v>
      </c>
      <c r="K87" s="495" t="s">
        <v>223</v>
      </c>
    </row>
    <row r="88" spans="1:11" s="116" customFormat="1" ht="60.75" thickBot="1" x14ac:dyDescent="0.3">
      <c r="A88" s="491"/>
      <c r="B88" s="510"/>
      <c r="C88" s="486"/>
      <c r="D88" s="218" t="s">
        <v>224</v>
      </c>
      <c r="E88" s="112" t="s">
        <v>225</v>
      </c>
      <c r="F88" s="186" t="s">
        <v>226</v>
      </c>
      <c r="G88" s="213" t="s">
        <v>227</v>
      </c>
      <c r="H88" s="113" t="s">
        <v>244</v>
      </c>
      <c r="I88" s="114" t="s">
        <v>229</v>
      </c>
      <c r="J88" s="494"/>
      <c r="K88" s="496"/>
    </row>
    <row r="89" spans="1:11" ht="20.25" customHeight="1" x14ac:dyDescent="0.2">
      <c r="A89" s="509" t="str">
        <f>+DESCRIPCION!A16</f>
        <v>Ausencia de un sistema de información en salud que permita sustentar politicas y toma de decisiones.</v>
      </c>
      <c r="B89" s="224" t="str">
        <f>+DESCRIPCION!D17</f>
        <v>Ausencia de datos actualizados de forma rapida y sencilla sobre el estado de salud de la población.</v>
      </c>
      <c r="C89" s="483" t="s">
        <v>378</v>
      </c>
      <c r="D89" s="222" t="s">
        <v>230</v>
      </c>
      <c r="E89" s="19" t="s">
        <v>231</v>
      </c>
      <c r="F89" s="198" t="s">
        <v>193</v>
      </c>
      <c r="G89" s="198">
        <f>IF(F89="Asignado",15,0)</f>
        <v>15</v>
      </c>
      <c r="H89" s="252" t="str">
        <f>IF(AND(G96&gt;0,G96&lt;=85),"Débil",IF(AND(G96&gt;85,G96&lt;=95),"Moderado",IF(G96&gt;96,"Fuerte"," ")))</f>
        <v>Débil</v>
      </c>
      <c r="I89" s="226" t="s">
        <v>216</v>
      </c>
      <c r="J89" s="226" t="str">
        <f>IF(AND(H89="Fuerte",I89="Fuerte (Siempre se Ejecuta)"),"Fuerte",IF(AND(H89="Fuerte",I89="Moderado (Algunas veces se ejecuta)"),"Moderado",IF(AND(H89="Fuerte",I89="Débil (No se ejecuta)"),"Débil",IF(AND(H89="Moderado",I89="Fuerte (Siempre se Ejecuta)"),"Moderado",IF(AND(H89="Moderado",I89="Moderado (Algunas veces se ejecuta)"),"Moderado",IF(AND(H89="Moderado",I89="Débil (No se ejecuta)"),"Débil",IF(AND(H89="Débil",I89="Fuerte (Siempre se Ejecuta)"),"Débil",IF(AND(H89="Débil",I89="Moderado (Algunas veces se ejecuta)"),"Débil",IF(AND(H89="Débil",I89="Débil (No se ejecuta)"),"Débil"," ")))))))))</f>
        <v>Débil</v>
      </c>
      <c r="K89" s="511" t="str">
        <f>IF(J89="Fuerte","NO",IF(J89=" "," ","SI"))</f>
        <v>SI</v>
      </c>
    </row>
    <row r="90" spans="1:11" ht="28.5" x14ac:dyDescent="0.2">
      <c r="A90" s="318"/>
      <c r="B90" s="221"/>
      <c r="C90" s="483"/>
      <c r="D90" s="222"/>
      <c r="E90" s="20" t="s">
        <v>232</v>
      </c>
      <c r="F90" s="183" t="s">
        <v>195</v>
      </c>
      <c r="G90" s="210">
        <f>IF(F90="Adecuado",15,0)</f>
        <v>15</v>
      </c>
      <c r="H90" s="252"/>
      <c r="I90" s="222"/>
      <c r="J90" s="222"/>
      <c r="K90" s="477"/>
    </row>
    <row r="91" spans="1:11" ht="42.75" x14ac:dyDescent="0.2">
      <c r="A91" s="318"/>
      <c r="B91" s="221"/>
      <c r="C91" s="483"/>
      <c r="D91" s="208" t="s">
        <v>233</v>
      </c>
      <c r="E91" s="20" t="s">
        <v>234</v>
      </c>
      <c r="F91" s="183" t="s">
        <v>199</v>
      </c>
      <c r="G91" s="210">
        <f>IF(F91="Oportuna",15,0)</f>
        <v>0</v>
      </c>
      <c r="H91" s="252"/>
      <c r="I91" s="222"/>
      <c r="J91" s="222"/>
      <c r="K91" s="477"/>
    </row>
    <row r="92" spans="1:11" ht="42.75" x14ac:dyDescent="0.2">
      <c r="A92" s="318"/>
      <c r="B92" s="221"/>
      <c r="C92" s="483"/>
      <c r="D92" s="208" t="s">
        <v>235</v>
      </c>
      <c r="E92" s="20" t="s">
        <v>236</v>
      </c>
      <c r="F92" s="182" t="s">
        <v>202</v>
      </c>
      <c r="G92" s="210">
        <f>IF(F92="Prevenir",15,IF(F92="Detectar",10,0))</f>
        <v>10</v>
      </c>
      <c r="H92" s="252"/>
      <c r="I92" s="222"/>
      <c r="J92" s="222"/>
      <c r="K92" s="477"/>
    </row>
    <row r="93" spans="1:11" ht="28.5" x14ac:dyDescent="0.2">
      <c r="A93" s="318"/>
      <c r="B93" s="221"/>
      <c r="C93" s="483"/>
      <c r="D93" s="208" t="s">
        <v>237</v>
      </c>
      <c r="E93" s="20" t="s">
        <v>238</v>
      </c>
      <c r="F93" s="183" t="s">
        <v>205</v>
      </c>
      <c r="G93" s="210">
        <f>IF(F93="Confiable",15,0)</f>
        <v>15</v>
      </c>
      <c r="H93" s="252"/>
      <c r="I93" s="222"/>
      <c r="J93" s="222"/>
      <c r="K93" s="477"/>
    </row>
    <row r="94" spans="1:11" ht="42.75" x14ac:dyDescent="0.2">
      <c r="A94" s="318"/>
      <c r="B94" s="221"/>
      <c r="C94" s="483"/>
      <c r="D94" s="208" t="s">
        <v>239</v>
      </c>
      <c r="E94" s="20" t="s">
        <v>240</v>
      </c>
      <c r="F94" s="182" t="s">
        <v>208</v>
      </c>
      <c r="G94" s="210">
        <f>IF(F94="Se investigan y se resuelven oportunamente",15,0)</f>
        <v>15</v>
      </c>
      <c r="H94" s="252"/>
      <c r="I94" s="222"/>
      <c r="J94" s="222"/>
      <c r="K94" s="477"/>
    </row>
    <row r="95" spans="1:11" ht="28.5" x14ac:dyDescent="0.2">
      <c r="A95" s="318"/>
      <c r="B95" s="221"/>
      <c r="C95" s="484"/>
      <c r="D95" s="208" t="s">
        <v>241</v>
      </c>
      <c r="E95" s="20" t="s">
        <v>242</v>
      </c>
      <c r="F95" s="183" t="s">
        <v>212</v>
      </c>
      <c r="G95" s="210">
        <f>IF(F95="Completa",10,IF(F95="Incompleta",5,0))</f>
        <v>5</v>
      </c>
      <c r="H95" s="254"/>
      <c r="I95" s="222"/>
      <c r="J95" s="222"/>
      <c r="K95" s="477"/>
    </row>
    <row r="96" spans="1:11" ht="15" x14ac:dyDescent="0.2">
      <c r="A96" s="318"/>
      <c r="B96" s="221"/>
      <c r="C96" s="136"/>
      <c r="D96" s="110"/>
      <c r="E96" s="16" t="s">
        <v>243</v>
      </c>
      <c r="F96" s="199"/>
      <c r="G96" s="199">
        <f>SUM(G89:G95)</f>
        <v>75</v>
      </c>
      <c r="H96" s="47"/>
    </row>
    <row r="97" spans="1:11" ht="15" thickBot="1" x14ac:dyDescent="0.25"/>
    <row r="98" spans="1:11" s="115" customFormat="1" ht="30" customHeight="1" x14ac:dyDescent="0.25">
      <c r="A98" s="475" t="s">
        <v>98</v>
      </c>
      <c r="B98" s="489" t="s">
        <v>246</v>
      </c>
      <c r="C98" s="485" t="s">
        <v>219</v>
      </c>
      <c r="D98" s="492" t="s">
        <v>220</v>
      </c>
      <c r="E98" s="492"/>
      <c r="F98" s="492"/>
      <c r="G98" s="492"/>
      <c r="H98" s="492"/>
      <c r="I98" s="185" t="s">
        <v>221</v>
      </c>
      <c r="J98" s="493" t="s">
        <v>222</v>
      </c>
      <c r="K98" s="495" t="s">
        <v>223</v>
      </c>
    </row>
    <row r="99" spans="1:11" s="219" customFormat="1" ht="60.75" thickBot="1" x14ac:dyDescent="0.3">
      <c r="A99" s="491"/>
      <c r="B99" s="510"/>
      <c r="C99" s="486"/>
      <c r="D99" s="218" t="s">
        <v>224</v>
      </c>
      <c r="E99" s="112" t="s">
        <v>225</v>
      </c>
      <c r="F99" s="213" t="s">
        <v>226</v>
      </c>
      <c r="G99" s="213" t="s">
        <v>227</v>
      </c>
      <c r="H99" s="213" t="s">
        <v>244</v>
      </c>
      <c r="I99" s="114" t="s">
        <v>229</v>
      </c>
      <c r="J99" s="494"/>
      <c r="K99" s="496"/>
    </row>
    <row r="100" spans="1:11" ht="20.25" customHeight="1" x14ac:dyDescent="0.2">
      <c r="A100" s="509" t="str">
        <f>+DESCRIPCION!A16</f>
        <v>Ausencia de un sistema de información en salud que permita sustentar politicas y toma de decisiones.</v>
      </c>
      <c r="B100" s="224" t="str">
        <f>+DESCRIPCION!D18</f>
        <v>Falta de interoperabilidad de las bases de datos y diferentes fuentes de información en salud.</v>
      </c>
      <c r="C100" s="483" t="s">
        <v>379</v>
      </c>
      <c r="D100" s="222" t="s">
        <v>230</v>
      </c>
      <c r="E100" s="207" t="s">
        <v>231</v>
      </c>
      <c r="F100" s="198" t="s">
        <v>193</v>
      </c>
      <c r="G100" s="198">
        <f>IF(F100="Asignado",15,0)</f>
        <v>15</v>
      </c>
      <c r="H100" s="252" t="str">
        <f>IF(AND(G107&gt;0,G107&lt;=85),"Débil",IF(AND(G107&gt;85,G107&lt;=95),"Moderado",IF(G107&gt;96,"Fuerte"," ")))</f>
        <v>Moderado</v>
      </c>
      <c r="I100" s="226" t="s">
        <v>216</v>
      </c>
      <c r="J100" s="226" t="str">
        <f>IF(AND(H100="Fuerte",I100="Fuerte (Siempre se Ejecuta)"),"Fuerte",IF(AND(H100="Fuerte",I100="Moderado (Algunas veces se ejecuta)"),"Moderado",IF(AND(H100="Fuerte",I100="Débil (No se ejecuta)"),"Débil",IF(AND(H100="Moderado",I100="Fuerte (Siempre se Ejecuta)"),"Moderado",IF(AND(H100="Moderado",I100="Moderado (Algunas veces se ejecuta)"),"Moderado",IF(AND(H100="Moderado",I100="Débil (No se ejecuta)"),"Débil",IF(AND(H100="Débil",I100="Fuerte (Siempre se Ejecuta)"),"Débil",IF(AND(H100="Débil",I100="Moderado (Algunas veces se ejecuta)"),"Débil",IF(AND(H100="Débil",I100="Débil (No se ejecuta)"),"Débil"," ")))))))))</f>
        <v>Moderado</v>
      </c>
      <c r="K100" s="511" t="str">
        <f>IF(J100="Fuerte","NO",IF(J100=" "," ","SI"))</f>
        <v>SI</v>
      </c>
    </row>
    <row r="101" spans="1:11" ht="28.5" x14ac:dyDescent="0.2">
      <c r="A101" s="318"/>
      <c r="B101" s="221"/>
      <c r="C101" s="483"/>
      <c r="D101" s="222"/>
      <c r="E101" s="209" t="s">
        <v>232</v>
      </c>
      <c r="F101" s="183" t="s">
        <v>195</v>
      </c>
      <c r="G101" s="210">
        <f>IF(F101="Adecuado",15,0)</f>
        <v>15</v>
      </c>
      <c r="H101" s="252"/>
      <c r="I101" s="222"/>
      <c r="J101" s="222"/>
      <c r="K101" s="477"/>
    </row>
    <row r="102" spans="1:11" ht="42.75" x14ac:dyDescent="0.2">
      <c r="A102" s="318"/>
      <c r="B102" s="221"/>
      <c r="C102" s="483"/>
      <c r="D102" s="208" t="s">
        <v>233</v>
      </c>
      <c r="E102" s="209" t="s">
        <v>234</v>
      </c>
      <c r="F102" s="183" t="s">
        <v>198</v>
      </c>
      <c r="G102" s="210">
        <f>IF(F102="Oportuna",15,0)</f>
        <v>15</v>
      </c>
      <c r="H102" s="252"/>
      <c r="I102" s="222"/>
      <c r="J102" s="222"/>
      <c r="K102" s="477"/>
    </row>
    <row r="103" spans="1:11" ht="42.75" x14ac:dyDescent="0.2">
      <c r="A103" s="318"/>
      <c r="B103" s="221"/>
      <c r="C103" s="483"/>
      <c r="D103" s="208" t="s">
        <v>235</v>
      </c>
      <c r="E103" s="209" t="s">
        <v>236</v>
      </c>
      <c r="F103" s="182" t="s">
        <v>202</v>
      </c>
      <c r="G103" s="210">
        <f>IF(F103="Prevenir",15,IF(F103="Detectar",10,0))</f>
        <v>10</v>
      </c>
      <c r="H103" s="252"/>
      <c r="I103" s="222"/>
      <c r="J103" s="222"/>
      <c r="K103" s="477"/>
    </row>
    <row r="104" spans="1:11" ht="28.5" x14ac:dyDescent="0.2">
      <c r="A104" s="318"/>
      <c r="B104" s="221"/>
      <c r="C104" s="483"/>
      <c r="D104" s="208" t="s">
        <v>237</v>
      </c>
      <c r="E104" s="209" t="s">
        <v>238</v>
      </c>
      <c r="F104" s="183" t="s">
        <v>205</v>
      </c>
      <c r="G104" s="210">
        <f>IF(F104="Confiable",15,0)</f>
        <v>15</v>
      </c>
      <c r="H104" s="252"/>
      <c r="I104" s="222"/>
      <c r="J104" s="222"/>
      <c r="K104" s="477"/>
    </row>
    <row r="105" spans="1:11" ht="55.5" customHeight="1" x14ac:dyDescent="0.2">
      <c r="A105" s="318"/>
      <c r="B105" s="221"/>
      <c r="C105" s="483"/>
      <c r="D105" s="208" t="s">
        <v>239</v>
      </c>
      <c r="E105" s="209" t="s">
        <v>240</v>
      </c>
      <c r="F105" s="182" t="s">
        <v>208</v>
      </c>
      <c r="G105" s="210">
        <f>IF(F105="Se investigan y se resuelven oportunamente",15,0)</f>
        <v>15</v>
      </c>
      <c r="H105" s="252"/>
      <c r="I105" s="222"/>
      <c r="J105" s="222"/>
      <c r="K105" s="477"/>
    </row>
    <row r="106" spans="1:11" ht="28.5" x14ac:dyDescent="0.2">
      <c r="A106" s="318"/>
      <c r="B106" s="221"/>
      <c r="C106" s="484"/>
      <c r="D106" s="208" t="s">
        <v>241</v>
      </c>
      <c r="E106" s="209" t="s">
        <v>242</v>
      </c>
      <c r="F106" s="183" t="s">
        <v>211</v>
      </c>
      <c r="G106" s="210">
        <f>IF(F106="Completa",10,IF(F106="Incompleta",5,0))</f>
        <v>10</v>
      </c>
      <c r="H106" s="254"/>
      <c r="I106" s="222"/>
      <c r="J106" s="222"/>
      <c r="K106" s="477"/>
    </row>
    <row r="107" spans="1:11" ht="15" x14ac:dyDescent="0.2">
      <c r="A107" s="318"/>
      <c r="B107" s="221"/>
      <c r="C107" s="136"/>
      <c r="D107" s="110"/>
      <c r="E107" s="16" t="s">
        <v>243</v>
      </c>
      <c r="F107" s="199"/>
      <c r="G107" s="199">
        <f>SUM(G100:G106)</f>
        <v>95</v>
      </c>
      <c r="H107" s="47"/>
    </row>
  </sheetData>
  <mergeCells count="137">
    <mergeCell ref="A98:A99"/>
    <mergeCell ref="B98:B99"/>
    <mergeCell ref="C98:C99"/>
    <mergeCell ref="D98:H98"/>
    <mergeCell ref="J98:J99"/>
    <mergeCell ref="K98:K99"/>
    <mergeCell ref="A100:A107"/>
    <mergeCell ref="B100:B107"/>
    <mergeCell ref="C100:C106"/>
    <mergeCell ref="D100:D101"/>
    <mergeCell ref="H100:H106"/>
    <mergeCell ref="I100:I106"/>
    <mergeCell ref="J100:J106"/>
    <mergeCell ref="K100:K106"/>
    <mergeCell ref="A87:A88"/>
    <mergeCell ref="B87:B88"/>
    <mergeCell ref="C87:C88"/>
    <mergeCell ref="D87:H87"/>
    <mergeCell ref="J87:J88"/>
    <mergeCell ref="K87:K88"/>
    <mergeCell ref="A89:A96"/>
    <mergeCell ref="B89:B96"/>
    <mergeCell ref="C89:C95"/>
    <mergeCell ref="D89:D90"/>
    <mergeCell ref="H89:H95"/>
    <mergeCell ref="I89:I95"/>
    <mergeCell ref="J89:J95"/>
    <mergeCell ref="K89:K95"/>
    <mergeCell ref="A76:A77"/>
    <mergeCell ref="B76:B77"/>
    <mergeCell ref="C76:C77"/>
    <mergeCell ref="D76:H76"/>
    <mergeCell ref="J76:J77"/>
    <mergeCell ref="K76:K77"/>
    <mergeCell ref="A78:A85"/>
    <mergeCell ref="B78:B85"/>
    <mergeCell ref="C78:C84"/>
    <mergeCell ref="D78:D79"/>
    <mergeCell ref="H78:H84"/>
    <mergeCell ref="I78:I84"/>
    <mergeCell ref="J78:J84"/>
    <mergeCell ref="K78:K84"/>
    <mergeCell ref="J67:J73"/>
    <mergeCell ref="K67:K73"/>
    <mergeCell ref="A67:A74"/>
    <mergeCell ref="C67:C73"/>
    <mergeCell ref="D67:D68"/>
    <mergeCell ref="H67:H73"/>
    <mergeCell ref="I67:I73"/>
    <mergeCell ref="B67:B74"/>
    <mergeCell ref="A1:A4"/>
    <mergeCell ref="B1:G2"/>
    <mergeCell ref="B3:G4"/>
    <mergeCell ref="A65:A66"/>
    <mergeCell ref="C65:C66"/>
    <mergeCell ref="D65:H65"/>
    <mergeCell ref="J65:J66"/>
    <mergeCell ref="K65:K66"/>
    <mergeCell ref="B65:B66"/>
    <mergeCell ref="J55:J61"/>
    <mergeCell ref="K55:K61"/>
    <mergeCell ref="A55:A62"/>
    <mergeCell ref="C55:C61"/>
    <mergeCell ref="D55:D56"/>
    <mergeCell ref="H55:H61"/>
    <mergeCell ref="I55:I61"/>
    <mergeCell ref="B55:B62"/>
    <mergeCell ref="A53:A54"/>
    <mergeCell ref="C53:C54"/>
    <mergeCell ref="D53:H53"/>
    <mergeCell ref="J53:J54"/>
    <mergeCell ref="K53:K54"/>
    <mergeCell ref="J33:J39"/>
    <mergeCell ref="K33:K39"/>
    <mergeCell ref="A42:A43"/>
    <mergeCell ref="C42:C43"/>
    <mergeCell ref="D42:H42"/>
    <mergeCell ref="J42:J43"/>
    <mergeCell ref="K42:K43"/>
    <mergeCell ref="J44:J50"/>
    <mergeCell ref="K44:K50"/>
    <mergeCell ref="A44:A51"/>
    <mergeCell ref="C44:C50"/>
    <mergeCell ref="D44:D45"/>
    <mergeCell ref="H44:H50"/>
    <mergeCell ref="I44:I50"/>
    <mergeCell ref="B33:B40"/>
    <mergeCell ref="B42:B43"/>
    <mergeCell ref="B44:B51"/>
    <mergeCell ref="B53:B54"/>
    <mergeCell ref="A31:A32"/>
    <mergeCell ref="C31:C32"/>
    <mergeCell ref="D31:H31"/>
    <mergeCell ref="J31:J32"/>
    <mergeCell ref="K31:K32"/>
    <mergeCell ref="A33:A40"/>
    <mergeCell ref="C33:C39"/>
    <mergeCell ref="D33:D34"/>
    <mergeCell ref="H33:H39"/>
    <mergeCell ref="I33:I39"/>
    <mergeCell ref="B31:B32"/>
    <mergeCell ref="A20:A21"/>
    <mergeCell ref="C20:C21"/>
    <mergeCell ref="D20:H20"/>
    <mergeCell ref="J20:J21"/>
    <mergeCell ref="K20:K21"/>
    <mergeCell ref="C22:C28"/>
    <mergeCell ref="D22:D23"/>
    <mergeCell ref="H22:H28"/>
    <mergeCell ref="I22:I28"/>
    <mergeCell ref="J22:J28"/>
    <mergeCell ref="K22:K28"/>
    <mergeCell ref="A22:A29"/>
    <mergeCell ref="B22:B29"/>
    <mergeCell ref="B20:B21"/>
    <mergeCell ref="J1:J4"/>
    <mergeCell ref="B6:J6"/>
    <mergeCell ref="B7:J7"/>
    <mergeCell ref="A9:A10"/>
    <mergeCell ref="A11:A18"/>
    <mergeCell ref="J11:J17"/>
    <mergeCell ref="K11:K17"/>
    <mergeCell ref="J9:J10"/>
    <mergeCell ref="K9:K10"/>
    <mergeCell ref="D11:D12"/>
    <mergeCell ref="H11:H17"/>
    <mergeCell ref="D9:H9"/>
    <mergeCell ref="I11:I17"/>
    <mergeCell ref="C11:C17"/>
    <mergeCell ref="C9:C10"/>
    <mergeCell ref="B5:G5"/>
    <mergeCell ref="H1:I1"/>
    <mergeCell ref="H2:I2"/>
    <mergeCell ref="H3:I3"/>
    <mergeCell ref="H4:I4"/>
    <mergeCell ref="B9:B10"/>
    <mergeCell ref="B11:B18"/>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F22 F33 F44 F55 F67 F78 F89 F100</xm:sqref>
        </x14:dataValidation>
        <x14:dataValidation type="list" allowBlank="1" showInputMessage="1" showErrorMessage="1">
          <x14:formula1>
            <xm:f>Hoja3!$A$155:$A$157</xm:f>
          </x14:formula1>
          <xm:sqref>F12 F23 F34 F45 F56 F68 F79 F90 F101</xm:sqref>
        </x14:dataValidation>
        <x14:dataValidation type="list" allowBlank="1" showInputMessage="1" showErrorMessage="1">
          <x14:formula1>
            <xm:f>Hoja3!$A$160:$A$162</xm:f>
          </x14:formula1>
          <xm:sqref>F13 F24 F35 F46 F57 F69 F80 F91 F102</xm:sqref>
        </x14:dataValidation>
        <x14:dataValidation type="list" allowBlank="1" showInputMessage="1" showErrorMessage="1">
          <x14:formula1>
            <xm:f>Hoja3!$A$165:$A$168</xm:f>
          </x14:formula1>
          <xm:sqref>F14 F25 F36 F47 F58 F70 F81 F92 F103</xm:sqref>
        </x14:dataValidation>
        <x14:dataValidation type="list" allowBlank="1" showInputMessage="1" showErrorMessage="1">
          <x14:formula1>
            <xm:f>Hoja3!$A$171:$A$173</xm:f>
          </x14:formula1>
          <xm:sqref>F15 F26 F37 F48 F59 F71 F82 F93 F104</xm:sqref>
        </x14:dataValidation>
        <x14:dataValidation type="list" allowBlank="1" showInputMessage="1" showErrorMessage="1">
          <x14:formula1>
            <xm:f>Hoja3!$A$176:$A$178</xm:f>
          </x14:formula1>
          <xm:sqref>F16 F27 F38 F49 F60 F72 F83 F94 F105</xm:sqref>
        </x14:dataValidation>
        <x14:dataValidation type="list" allowBlank="1" showInputMessage="1" showErrorMessage="1">
          <x14:formula1>
            <xm:f>Hoja3!$A$181:$A$184</xm:f>
          </x14:formula1>
          <xm:sqref>F17 F28 F39 F50 F61 F73 F84 F95 F106</xm:sqref>
        </x14:dataValidation>
        <x14:dataValidation type="list" allowBlank="1" showInputMessage="1" showErrorMessage="1">
          <x14:formula1>
            <xm:f>Hoja3!$A$187:$A$190</xm:f>
          </x14:formula1>
          <xm:sqref>I11:I17 I22:I28 I33:I39 I44:I50 I55:I61 I67:I73 I78:I84 I89:I95 I100:I106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0"/>
  <sheetViews>
    <sheetView topLeftCell="A12" zoomScale="58" zoomScaleNormal="58" workbookViewId="0">
      <selection activeCell="J19" sqref="J19"/>
    </sheetView>
  </sheetViews>
  <sheetFormatPr baseColWidth="10" defaultColWidth="11.42578125" defaultRowHeight="14.25" x14ac:dyDescent="0.2"/>
  <cols>
    <col min="1" max="2" width="38.28515625" style="1" customWidth="1"/>
    <col min="3" max="3" width="37.7109375" style="1" customWidth="1"/>
    <col min="4" max="5" width="29.28515625" style="1" customWidth="1"/>
    <col min="6" max="6" width="22.85546875" style="1" customWidth="1"/>
    <col min="7" max="7" width="13.85546875" style="178" customWidth="1"/>
    <col min="8" max="8" width="22" style="1" customWidth="1"/>
    <col min="9" max="16384" width="11.42578125" style="1"/>
  </cols>
  <sheetData>
    <row r="1" spans="1:8" customFormat="1" ht="15.75" customHeight="1" x14ac:dyDescent="0.25">
      <c r="A1" s="512"/>
      <c r="B1" s="270" t="s">
        <v>0</v>
      </c>
      <c r="C1" s="271"/>
      <c r="D1" s="385"/>
      <c r="E1" s="352" t="s">
        <v>16</v>
      </c>
      <c r="F1" s="352"/>
      <c r="G1" s="352"/>
      <c r="H1" s="521"/>
    </row>
    <row r="2" spans="1:8" customFormat="1" ht="15.75" customHeight="1" x14ac:dyDescent="0.25">
      <c r="A2" s="265"/>
      <c r="B2" s="513"/>
      <c r="C2" s="231"/>
      <c r="D2" s="397"/>
      <c r="E2" s="302" t="s">
        <v>2</v>
      </c>
      <c r="F2" s="302"/>
      <c r="G2" s="302"/>
      <c r="H2" s="522"/>
    </row>
    <row r="3" spans="1:8" customFormat="1" ht="36" customHeight="1" x14ac:dyDescent="0.25">
      <c r="A3" s="265"/>
      <c r="B3" s="513" t="s">
        <v>245</v>
      </c>
      <c r="C3" s="231"/>
      <c r="D3" s="397"/>
      <c r="E3" s="302" t="s">
        <v>4</v>
      </c>
      <c r="F3" s="302"/>
      <c r="G3" s="302"/>
      <c r="H3" s="522"/>
    </row>
    <row r="4" spans="1:8" customFormat="1" ht="15.75" customHeight="1" thickBot="1" x14ac:dyDescent="0.3">
      <c r="A4" s="266"/>
      <c r="B4" s="279"/>
      <c r="C4" s="280"/>
      <c r="D4" s="386"/>
      <c r="E4" s="488" t="s">
        <v>5</v>
      </c>
      <c r="F4" s="488"/>
      <c r="G4" s="488"/>
      <c r="H4" s="523"/>
    </row>
    <row r="5" spans="1:8" ht="15" thickBot="1" x14ac:dyDescent="0.25">
      <c r="C5" s="58"/>
      <c r="D5" s="58"/>
      <c r="E5" s="58"/>
      <c r="F5" s="58"/>
    </row>
    <row r="6" spans="1:8" customFormat="1" ht="24" customHeight="1" x14ac:dyDescent="0.25">
      <c r="A6" s="126" t="s">
        <v>7</v>
      </c>
      <c r="B6" s="127" t="s">
        <v>275</v>
      </c>
      <c r="C6" s="128"/>
      <c r="D6" s="128"/>
      <c r="E6" s="128"/>
      <c r="F6" s="128"/>
      <c r="G6" s="204"/>
      <c r="H6" s="129"/>
    </row>
    <row r="7" spans="1:8" customFormat="1" ht="35.25" customHeight="1" thickBot="1" x14ac:dyDescent="0.3">
      <c r="A7" s="26" t="s">
        <v>9</v>
      </c>
      <c r="B7" s="517" t="s">
        <v>271</v>
      </c>
      <c r="C7" s="518"/>
      <c r="D7" s="518"/>
      <c r="E7" s="518"/>
      <c r="F7" s="518"/>
      <c r="G7" s="518"/>
      <c r="H7" s="519"/>
    </row>
    <row r="8" spans="1:8" ht="15" thickBot="1" x14ac:dyDescent="0.25">
      <c r="C8" s="58"/>
      <c r="D8" s="58"/>
      <c r="E8" s="58"/>
      <c r="F8" s="58"/>
    </row>
    <row r="9" spans="1:8" s="115" customFormat="1" ht="30" customHeight="1" x14ac:dyDescent="0.25">
      <c r="A9" s="514" t="s">
        <v>98</v>
      </c>
      <c r="B9" s="514" t="s">
        <v>246</v>
      </c>
      <c r="C9" s="515" t="s">
        <v>219</v>
      </c>
      <c r="D9" s="515" t="s">
        <v>228</v>
      </c>
      <c r="E9" s="515" t="s">
        <v>247</v>
      </c>
      <c r="F9" s="524" t="s">
        <v>248</v>
      </c>
      <c r="G9" s="524"/>
      <c r="H9" s="516" t="s">
        <v>249</v>
      </c>
    </row>
    <row r="10" spans="1:8" s="116" customFormat="1" ht="48.75" customHeight="1" x14ac:dyDescent="0.25">
      <c r="A10" s="514"/>
      <c r="B10" s="514"/>
      <c r="C10" s="515"/>
      <c r="D10" s="515"/>
      <c r="E10" s="515"/>
      <c r="F10" s="524"/>
      <c r="G10" s="524"/>
      <c r="H10" s="516"/>
    </row>
    <row r="11" spans="1:8" s="116" customFormat="1" ht="232.5" customHeight="1" x14ac:dyDescent="0.25">
      <c r="A11" s="230" t="str">
        <f>+'CONTROLES Y EVALUACION'!A11:A18</f>
        <v>Incumplimiento de las acciones misionales de la institución por desgaste administrativo y reprocesos.</v>
      </c>
      <c r="B11" s="172" t="str">
        <f>+'CONTROLES Y EVALUACION'!B11:B18</f>
        <v>Revision periodica insuficiente, para el seguimiento en la implementación y actualización del sistema integrado de gestión de la calidad -SIGAMI en el proceso de Gestion de la salud .</v>
      </c>
      <c r="C11" s="172" t="str">
        <f>+'CONTROLES Y EVALUACION'!C11:C17</f>
        <v xml:space="preserve">Una vez al mes los enlances SIGAMI de la secretaria de salud (Profesional Universitario - Tecnico Operativo) realizan mesas de trabajo con el fin de revisar y dar respuesta a las solicitudes emanadas por la Secretaria de Planeación con todo lo relacionado al sistema integrado de gestión de calidad, de lo anterior no se aportan evidencias. </v>
      </c>
      <c r="D11" s="173" t="str">
        <f>+'CONTROLES Y EVALUACION'!H11:H17</f>
        <v>Débil</v>
      </c>
      <c r="E11" s="171" t="str">
        <f>+'CONTROLES Y EVALUACION'!I11:I17</f>
        <v>Fuerte (Siempre se Ejecuta)</v>
      </c>
      <c r="F11" s="194" t="str">
        <f>+'CONTROLES Y EVALUACION'!J11:J17</f>
        <v>Débil</v>
      </c>
      <c r="G11" s="173">
        <f>IF(F11="Fuerte",100,IF(F11="Moderado",50,IF(F11="Débil",0," ")))</f>
        <v>0</v>
      </c>
      <c r="H11" s="520" t="str">
        <f>IF(G20=100,"Fuerte",IF(AND(G20&gt;=50,G20&lt;=99),"Moderado",IF(AND(G20&gt;0,G20&lt;=49),"Débil"," ")))</f>
        <v>Débil</v>
      </c>
    </row>
    <row r="12" spans="1:8" s="116" customFormat="1" ht="39.75" customHeight="1" x14ac:dyDescent="0.25">
      <c r="A12" s="225"/>
      <c r="B12" s="173" t="str">
        <f>+DESCRIPCION!D11</f>
        <v xml:space="preserve">Cambios normativos </v>
      </c>
      <c r="C12" s="171" t="s">
        <v>356</v>
      </c>
      <c r="D12" s="173" t="s">
        <v>357</v>
      </c>
      <c r="E12" s="171" t="s">
        <v>357</v>
      </c>
      <c r="F12" s="203" t="s">
        <v>357</v>
      </c>
      <c r="G12" s="173">
        <f>IF(F12="Fuerte",100,IF(F12="Moderado",50,IF(F12="Débil",0," ")))</f>
        <v>0</v>
      </c>
      <c r="H12" s="520"/>
    </row>
    <row r="13" spans="1:8" s="116" customFormat="1" ht="213.75" customHeight="1" x14ac:dyDescent="0.25">
      <c r="A13" s="226"/>
      <c r="B13" s="172" t="str">
        <f>+DESCRIPCION!D12</f>
        <v>Por cambio de Gobierno  no se da continuidad a las politicas públicas</v>
      </c>
      <c r="C13" s="172" t="s">
        <v>360</v>
      </c>
      <c r="D13" s="173" t="s">
        <v>357</v>
      </c>
      <c r="E13" s="171" t="s">
        <v>146</v>
      </c>
      <c r="F13" s="203" t="s">
        <v>357</v>
      </c>
      <c r="G13" s="173">
        <f>IF(F13="Fuerte",100,IF(F13="Moderado",50,IF(F13="Débil",0," ")))</f>
        <v>0</v>
      </c>
      <c r="H13" s="520"/>
    </row>
    <row r="14" spans="1:8" s="116" customFormat="1" ht="75" customHeight="1" x14ac:dyDescent="0.25">
      <c r="A14" s="223" t="str">
        <f>+DESCRIPCION!A13</f>
        <v>Planificación inadecuada de las acciones y estrategias propias de la entidad en cumplimiento al proceso de gestión en salud.</v>
      </c>
      <c r="B14" s="172" t="str">
        <f>+DESCRIPCION!D13</f>
        <v xml:space="preserve">Dificultad para articular estrategias entre los programas y otros sectores para lograr trabajo en equipo que permita alcanzar las metas esperadas  </v>
      </c>
      <c r="C14" s="171" t="s">
        <v>356</v>
      </c>
      <c r="D14" s="173" t="s">
        <v>357</v>
      </c>
      <c r="E14" s="171" t="s">
        <v>357</v>
      </c>
      <c r="F14" s="203" t="s">
        <v>357</v>
      </c>
      <c r="G14" s="173">
        <f t="shared" ref="G14:G19" si="0">IF(F14="Fuerte",100,IF(F14="Moderado",50,IF(F14="Débil",0," ")))</f>
        <v>0</v>
      </c>
      <c r="H14" s="520"/>
    </row>
    <row r="15" spans="1:8" s="116" customFormat="1" ht="100.5" customHeight="1" x14ac:dyDescent="0.25">
      <c r="A15" s="227"/>
      <c r="B15" s="209" t="str">
        <f>+DESCRIPCION!D14</f>
        <v>Falta de liderazgo por la alta dirección para promover y empoderar al personal de la Secretaria de Salud en la aplicabilidad y desarrollo del proceso.</v>
      </c>
      <c r="C15" s="208" t="s">
        <v>356</v>
      </c>
      <c r="D15" s="210" t="s">
        <v>357</v>
      </c>
      <c r="E15" s="208" t="s">
        <v>357</v>
      </c>
      <c r="F15" s="203" t="s">
        <v>357</v>
      </c>
      <c r="G15" s="210">
        <f t="shared" ref="G15:G16" si="1">IF(F15="Fuerte",100,IF(F15="Moderado",50,IF(F15="Débil",0," ")))</f>
        <v>0</v>
      </c>
      <c r="H15" s="520"/>
    </row>
    <row r="16" spans="1:8" s="116" customFormat="1" ht="39.75" customHeight="1" x14ac:dyDescent="0.25">
      <c r="A16" s="224"/>
      <c r="B16" s="210" t="str">
        <f>+DESCRIPCION!D15</f>
        <v xml:space="preserve">Cambios normativos </v>
      </c>
      <c r="C16" s="208" t="s">
        <v>356</v>
      </c>
      <c r="D16" s="210" t="s">
        <v>357</v>
      </c>
      <c r="E16" s="208" t="s">
        <v>357</v>
      </c>
      <c r="F16" s="203" t="s">
        <v>357</v>
      </c>
      <c r="G16" s="210">
        <f t="shared" si="1"/>
        <v>0</v>
      </c>
      <c r="H16" s="520"/>
    </row>
    <row r="17" spans="1:8" s="116" customFormat="1" ht="247.5" customHeight="1" x14ac:dyDescent="0.25">
      <c r="A17" s="223" t="str">
        <f>+DESCRIPCION!A16</f>
        <v>Ausencia de un sistema de información en salud que permita sustentar politicas y toma de decisiones.</v>
      </c>
      <c r="B17" s="209" t="str">
        <f>+DESCRIPCION!D16</f>
        <v>No se cuenta con un sistema de información orientado al tratamiento y administración de datos que permita la toma decisiones</v>
      </c>
      <c r="C17" s="209" t="s">
        <v>378</v>
      </c>
      <c r="D17" s="210" t="s">
        <v>357</v>
      </c>
      <c r="E17" s="208" t="s">
        <v>146</v>
      </c>
      <c r="F17" s="203" t="s">
        <v>357</v>
      </c>
      <c r="G17" s="210">
        <f>IF(F17="Fuerte",100,IF(F17="Moderado",50,IF(F17="Débil",0," ")))</f>
        <v>0</v>
      </c>
      <c r="H17" s="520"/>
    </row>
    <row r="18" spans="1:8" s="116" customFormat="1" ht="246" customHeight="1" x14ac:dyDescent="0.25">
      <c r="A18" s="227"/>
      <c r="B18" s="209" t="str">
        <f>+DESCRIPCION!D17</f>
        <v>Ausencia de datos actualizados de forma rapida y sencilla sobre el estado de salud de la población.</v>
      </c>
      <c r="C18" s="209" t="s">
        <v>378</v>
      </c>
      <c r="D18" s="210" t="s">
        <v>357</v>
      </c>
      <c r="E18" s="208" t="s">
        <v>146</v>
      </c>
      <c r="F18" s="203" t="s">
        <v>357</v>
      </c>
      <c r="G18" s="210">
        <f>IF(F18="Fuerte",100,IF(F18="Moderado",50,IF(F18="Débil",0," ")))</f>
        <v>0</v>
      </c>
      <c r="H18" s="520"/>
    </row>
    <row r="19" spans="1:8" s="116" customFormat="1" ht="288" customHeight="1" x14ac:dyDescent="0.25">
      <c r="A19" s="224"/>
      <c r="B19" s="209" t="str">
        <f>+DESCRIPCION!D18</f>
        <v>Falta de interoperabilidad de las bases de datos y diferentes fuentes de información en salud.</v>
      </c>
      <c r="C19" s="209" t="s">
        <v>379</v>
      </c>
      <c r="D19" s="208" t="s">
        <v>146</v>
      </c>
      <c r="E19" s="208" t="s">
        <v>146</v>
      </c>
      <c r="F19" s="208" t="s">
        <v>146</v>
      </c>
      <c r="G19" s="179">
        <f t="shared" si="0"/>
        <v>50</v>
      </c>
      <c r="H19" s="520"/>
    </row>
    <row r="20" spans="1:8" s="116" customFormat="1" ht="39.75" customHeight="1" x14ac:dyDescent="0.25">
      <c r="A20" s="131" t="s">
        <v>250</v>
      </c>
      <c r="B20" s="131"/>
      <c r="C20" s="131"/>
      <c r="D20" s="131"/>
      <c r="E20" s="131"/>
      <c r="F20" s="131"/>
      <c r="G20" s="205">
        <f>IF(ISERROR(AVERAGE(G11:G19)),0,AVERAGE(G11:G19))</f>
        <v>5.5555555555555554</v>
      </c>
      <c r="H20" s="130"/>
    </row>
  </sheetData>
  <mergeCells count="20">
    <mergeCell ref="H9:H10"/>
    <mergeCell ref="B7:H7"/>
    <mergeCell ref="H11:H19"/>
    <mergeCell ref="E3:G3"/>
    <mergeCell ref="E4:G4"/>
    <mergeCell ref="H1:H4"/>
    <mergeCell ref="E9:E10"/>
    <mergeCell ref="E1:G1"/>
    <mergeCell ref="E2:G2"/>
    <mergeCell ref="F9:G10"/>
    <mergeCell ref="D9:D10"/>
    <mergeCell ref="B1:D2"/>
    <mergeCell ref="B3:D4"/>
    <mergeCell ref="A1:A4"/>
    <mergeCell ref="B9:B10"/>
    <mergeCell ref="A9:A10"/>
    <mergeCell ref="C9:C10"/>
    <mergeCell ref="A17:A19"/>
    <mergeCell ref="A11:A13"/>
    <mergeCell ref="A14:A16"/>
  </mergeCells>
  <pageMargins left="0.7" right="0.7" top="0.75" bottom="0.75" header="0.3" footer="0.3"/>
  <pageSetup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4"/>
  <sheetViews>
    <sheetView topLeftCell="B1" zoomScale="80" zoomScaleNormal="80" workbookViewId="0">
      <selection activeCell="I20" sqref="I20"/>
    </sheetView>
  </sheetViews>
  <sheetFormatPr baseColWidth="10" defaultColWidth="11.42578125" defaultRowHeight="12.75" x14ac:dyDescent="0.2"/>
  <cols>
    <col min="1" max="1" width="28.140625" style="49" customWidth="1"/>
    <col min="2" max="3" width="18.5703125" style="49" customWidth="1"/>
    <col min="4" max="4" width="20.5703125" style="51" customWidth="1"/>
    <col min="5" max="5" width="16.85546875" style="49" customWidth="1"/>
    <col min="6" max="6" width="15" style="49" customWidth="1"/>
    <col min="7" max="7" width="17.28515625" style="49" customWidth="1"/>
    <col min="8" max="10" width="18" style="49" customWidth="1"/>
    <col min="11" max="11" width="23.7109375" style="49" customWidth="1"/>
    <col min="12" max="12" width="13.140625" style="49" customWidth="1"/>
    <col min="13" max="13" width="14.42578125" style="49" customWidth="1"/>
    <col min="14" max="14" width="18.140625" style="49" customWidth="1"/>
    <col min="15" max="16384" width="11.42578125" style="49"/>
  </cols>
  <sheetData>
    <row r="1" spans="1:13" ht="15.75" customHeight="1" x14ac:dyDescent="0.2">
      <c r="A1" s="546"/>
      <c r="B1" s="547" t="s">
        <v>251</v>
      </c>
      <c r="C1" s="547"/>
      <c r="D1" s="547"/>
      <c r="E1" s="547"/>
      <c r="F1" s="547"/>
      <c r="G1" s="547"/>
      <c r="H1" s="547"/>
      <c r="I1" s="547"/>
      <c r="J1" s="421" t="s">
        <v>16</v>
      </c>
      <c r="K1" s="421"/>
      <c r="L1" s="421"/>
      <c r="M1" s="542"/>
    </row>
    <row r="2" spans="1:13" ht="15.75" customHeight="1" x14ac:dyDescent="0.2">
      <c r="A2" s="544"/>
      <c r="B2" s="545"/>
      <c r="C2" s="545"/>
      <c r="D2" s="545"/>
      <c r="E2" s="545"/>
      <c r="F2" s="545"/>
      <c r="G2" s="545"/>
      <c r="H2" s="545"/>
      <c r="I2" s="545"/>
      <c r="J2" s="422" t="s">
        <v>31</v>
      </c>
      <c r="K2" s="422"/>
      <c r="L2" s="422"/>
      <c r="M2" s="543"/>
    </row>
    <row r="3" spans="1:13" ht="15.75" customHeight="1" x14ac:dyDescent="0.2">
      <c r="A3" s="544"/>
      <c r="B3" s="545" t="s">
        <v>252</v>
      </c>
      <c r="C3" s="545"/>
      <c r="D3" s="545"/>
      <c r="E3" s="545"/>
      <c r="F3" s="545"/>
      <c r="G3" s="545"/>
      <c r="H3" s="545"/>
      <c r="I3" s="545"/>
      <c r="J3" s="422" t="s">
        <v>97</v>
      </c>
      <c r="K3" s="422"/>
      <c r="L3" s="422"/>
      <c r="M3" s="543"/>
    </row>
    <row r="4" spans="1:13" ht="15.75" customHeight="1" x14ac:dyDescent="0.2">
      <c r="A4" s="544"/>
      <c r="B4" s="545"/>
      <c r="C4" s="545"/>
      <c r="D4" s="545"/>
      <c r="E4" s="545"/>
      <c r="F4" s="545"/>
      <c r="G4" s="545"/>
      <c r="H4" s="545"/>
      <c r="I4" s="545"/>
      <c r="J4" s="422" t="s">
        <v>5</v>
      </c>
      <c r="K4" s="422"/>
      <c r="L4" s="422"/>
      <c r="M4" s="543"/>
    </row>
    <row r="5" spans="1:13" ht="15" customHeight="1" x14ac:dyDescent="0.2">
      <c r="A5" s="544"/>
      <c r="B5" s="545"/>
      <c r="C5" s="545"/>
      <c r="D5" s="545"/>
      <c r="E5" s="545"/>
      <c r="F5" s="545"/>
      <c r="G5" s="93"/>
      <c r="H5" s="93"/>
      <c r="I5" s="93"/>
      <c r="J5" s="93"/>
      <c r="K5" s="93"/>
      <c r="L5" s="93"/>
      <c r="M5" s="94"/>
    </row>
    <row r="6" spans="1:13" s="50" customFormat="1" ht="15.75" customHeight="1" x14ac:dyDescent="0.2">
      <c r="A6" s="217" t="s">
        <v>253</v>
      </c>
      <c r="B6" s="539" t="s">
        <v>275</v>
      </c>
      <c r="C6" s="539"/>
      <c r="D6" s="539"/>
      <c r="E6" s="539"/>
      <c r="F6" s="539"/>
      <c r="G6" s="539"/>
      <c r="H6" s="539"/>
      <c r="I6" s="539"/>
      <c r="J6" s="539"/>
      <c r="K6" s="539"/>
      <c r="L6" s="539"/>
      <c r="M6" s="540"/>
    </row>
    <row r="7" spans="1:13" s="50" customFormat="1" ht="63" customHeight="1" x14ac:dyDescent="0.2">
      <c r="A7" s="217" t="s">
        <v>254</v>
      </c>
      <c r="B7" s="422" t="s">
        <v>271</v>
      </c>
      <c r="C7" s="422"/>
      <c r="D7" s="422"/>
      <c r="E7" s="422"/>
      <c r="F7" s="422"/>
      <c r="G7" s="422"/>
      <c r="H7" s="422"/>
      <c r="I7" s="422"/>
      <c r="J7" s="422"/>
      <c r="K7" s="422"/>
      <c r="L7" s="422"/>
      <c r="M7" s="541"/>
    </row>
    <row r="8" spans="1:13" s="50" customFormat="1" ht="15" customHeight="1" x14ac:dyDescent="0.2">
      <c r="A8" s="532"/>
      <c r="B8" s="533"/>
      <c r="C8" s="533"/>
      <c r="D8" s="533"/>
      <c r="E8" s="533"/>
      <c r="F8" s="533"/>
      <c r="G8" s="123"/>
      <c r="H8" s="123"/>
      <c r="I8" s="123"/>
      <c r="J8" s="123"/>
      <c r="K8" s="123"/>
      <c r="L8" s="123"/>
      <c r="M8" s="124"/>
    </row>
    <row r="9" spans="1:13" s="196" customFormat="1" ht="40.5" customHeight="1" x14ac:dyDescent="0.2">
      <c r="A9" s="195" t="s">
        <v>255</v>
      </c>
      <c r="B9" s="65" t="s">
        <v>256</v>
      </c>
      <c r="C9" s="65" t="s">
        <v>82</v>
      </c>
      <c r="D9" s="65" t="s">
        <v>12</v>
      </c>
      <c r="E9" s="66" t="s">
        <v>257</v>
      </c>
      <c r="F9" s="66" t="s">
        <v>258</v>
      </c>
      <c r="G9" s="66" t="s">
        <v>259</v>
      </c>
      <c r="H9" s="66" t="s">
        <v>260</v>
      </c>
      <c r="I9" s="66" t="s">
        <v>261</v>
      </c>
      <c r="J9" s="65" t="s">
        <v>262</v>
      </c>
      <c r="K9" s="65" t="s">
        <v>263</v>
      </c>
      <c r="L9" s="65" t="s">
        <v>264</v>
      </c>
      <c r="M9" s="125" t="s">
        <v>265</v>
      </c>
    </row>
    <row r="10" spans="1:13" s="50" customFormat="1" ht="218.25" customHeight="1" x14ac:dyDescent="0.2">
      <c r="A10" s="536" t="s">
        <v>369</v>
      </c>
      <c r="B10" s="530" t="str">
        <f>+(PROBABILIDAD!A11)</f>
        <v>Incumplimiento de las acciones misionales de la institución por desgaste administrativo y reprocesos.</v>
      </c>
      <c r="C10" s="525" t="s">
        <v>266</v>
      </c>
      <c r="D10" s="174" t="str">
        <f>+(DESCRIPCION!D10)</f>
        <v>Revision periodica insuficiente, para el seguimiento en la implementación y actualización del sistema integrado de gestión de la calidad -SIGAMI en el proceso de Gestion de la salud .</v>
      </c>
      <c r="E10" s="525" t="str">
        <f>+(PROBABILIDAD!T11)</f>
        <v>Probable</v>
      </c>
      <c r="F10" s="525" t="s">
        <v>172</v>
      </c>
      <c r="G10" s="528" t="s">
        <v>267</v>
      </c>
      <c r="H10" s="525" t="s">
        <v>269</v>
      </c>
      <c r="I10" s="211" t="s">
        <v>370</v>
      </c>
      <c r="J10" s="181" t="s">
        <v>353</v>
      </c>
      <c r="K10" s="181" t="s">
        <v>366</v>
      </c>
      <c r="L10" s="180" t="s">
        <v>404</v>
      </c>
      <c r="M10" s="175" t="s">
        <v>364</v>
      </c>
    </row>
    <row r="11" spans="1:13" s="50" customFormat="1" ht="236.25" customHeight="1" x14ac:dyDescent="0.2">
      <c r="A11" s="537"/>
      <c r="B11" s="534"/>
      <c r="C11" s="526"/>
      <c r="D11" s="174" t="str">
        <f>+(DESCRIPCION!D11)</f>
        <v xml:space="preserve">Cambios normativos </v>
      </c>
      <c r="E11" s="526"/>
      <c r="F11" s="526"/>
      <c r="G11" s="529"/>
      <c r="H11" s="526"/>
      <c r="I11" s="174" t="s">
        <v>355</v>
      </c>
      <c r="J11" s="181" t="s">
        <v>358</v>
      </c>
      <c r="K11" s="181" t="s">
        <v>366</v>
      </c>
      <c r="L11" s="181" t="s">
        <v>404</v>
      </c>
      <c r="M11" s="175" t="s">
        <v>365</v>
      </c>
    </row>
    <row r="12" spans="1:13" s="50" customFormat="1" ht="199.5" customHeight="1" x14ac:dyDescent="0.2">
      <c r="A12" s="537"/>
      <c r="B12" s="534"/>
      <c r="C12" s="526"/>
      <c r="D12" s="174" t="str">
        <f>+(DESCRIPCION!D12)</f>
        <v>Por cambio de Gobierno  no se da continuidad a las politicas públicas</v>
      </c>
      <c r="E12" s="526"/>
      <c r="F12" s="526"/>
      <c r="G12" s="529"/>
      <c r="H12" s="526"/>
      <c r="I12" s="202" t="s">
        <v>367</v>
      </c>
      <c r="J12" s="181" t="s">
        <v>405</v>
      </c>
      <c r="K12" s="181" t="s">
        <v>366</v>
      </c>
      <c r="L12" s="180" t="s">
        <v>368</v>
      </c>
      <c r="M12" s="175" t="s">
        <v>403</v>
      </c>
    </row>
    <row r="13" spans="1:13" s="50" customFormat="1" ht="168.75" customHeight="1" x14ac:dyDescent="0.2">
      <c r="A13" s="537"/>
      <c r="B13" s="531"/>
      <c r="C13" s="527"/>
      <c r="D13" s="181" t="s">
        <v>351</v>
      </c>
      <c r="E13" s="527"/>
      <c r="F13" s="527"/>
      <c r="G13" s="535"/>
      <c r="H13" s="527"/>
      <c r="I13" s="174" t="s">
        <v>361</v>
      </c>
      <c r="J13" s="181" t="s">
        <v>362</v>
      </c>
      <c r="K13" s="181" t="s">
        <v>366</v>
      </c>
      <c r="L13" s="181" t="s">
        <v>363</v>
      </c>
      <c r="M13" s="175" t="s">
        <v>377</v>
      </c>
    </row>
    <row r="14" spans="1:13" s="50" customFormat="1" ht="221.25" customHeight="1" x14ac:dyDescent="0.2">
      <c r="A14" s="537"/>
      <c r="B14" s="530" t="str">
        <f>+(PROBABILIDAD!A12)</f>
        <v xml:space="preserve">Planificación inadecuada de las acciones y estrategias propias de la entidad </v>
      </c>
      <c r="C14" s="525" t="s">
        <v>266</v>
      </c>
      <c r="D14" s="174" t="str">
        <f>+(DESCRIPCION!D13)</f>
        <v xml:space="preserve">Dificultad para articular estrategias entre los programas y otros sectores para lograr trabajo en equipo que permita alcanzar las metas esperadas  </v>
      </c>
      <c r="E14" s="525" t="str">
        <f>+(PROBABILIDAD!T12)</f>
        <v>Probable</v>
      </c>
      <c r="F14" s="525" t="s">
        <v>172</v>
      </c>
      <c r="G14" s="525" t="s">
        <v>267</v>
      </c>
      <c r="H14" s="525" t="s">
        <v>269</v>
      </c>
      <c r="I14" s="211" t="s">
        <v>370</v>
      </c>
      <c r="J14" s="187" t="s">
        <v>353</v>
      </c>
      <c r="K14" s="187" t="s">
        <v>366</v>
      </c>
      <c r="L14" s="216" t="s">
        <v>354</v>
      </c>
      <c r="M14" s="212" t="s">
        <v>364</v>
      </c>
    </row>
    <row r="15" spans="1:13" s="50" customFormat="1" ht="149.25" customHeight="1" x14ac:dyDescent="0.2">
      <c r="A15" s="537"/>
      <c r="B15" s="534"/>
      <c r="C15" s="526"/>
      <c r="D15" s="530" t="str">
        <f>+(DESCRIPCION!D14)</f>
        <v>Falta de liderazgo por la alta dirección para promover y empoderar al personal de la Secretaria de Salud en la aplicabilidad y desarrollo del proceso.</v>
      </c>
      <c r="E15" s="526"/>
      <c r="F15" s="526"/>
      <c r="G15" s="526"/>
      <c r="H15" s="526"/>
      <c r="I15" s="211" t="s">
        <v>371</v>
      </c>
      <c r="J15" s="187" t="s">
        <v>353</v>
      </c>
      <c r="K15" s="187" t="s">
        <v>373</v>
      </c>
      <c r="L15" s="216" t="s">
        <v>374</v>
      </c>
      <c r="M15" s="212" t="s">
        <v>375</v>
      </c>
    </row>
    <row r="16" spans="1:13" s="50" customFormat="1" ht="147" customHeight="1" x14ac:dyDescent="0.2">
      <c r="A16" s="537"/>
      <c r="B16" s="534"/>
      <c r="C16" s="526"/>
      <c r="D16" s="531"/>
      <c r="E16" s="526"/>
      <c r="F16" s="526"/>
      <c r="G16" s="526"/>
      <c r="H16" s="526"/>
      <c r="I16" s="211" t="s">
        <v>372</v>
      </c>
      <c r="J16" s="187" t="s">
        <v>353</v>
      </c>
      <c r="K16" s="187" t="s">
        <v>373</v>
      </c>
      <c r="L16" s="216" t="s">
        <v>374</v>
      </c>
      <c r="M16" s="212" t="s">
        <v>376</v>
      </c>
    </row>
    <row r="17" spans="1:13" s="50" customFormat="1" ht="238.5" customHeight="1" x14ac:dyDescent="0.2">
      <c r="A17" s="537"/>
      <c r="B17" s="534"/>
      <c r="C17" s="526"/>
      <c r="D17" s="56" t="str">
        <f>+(DESCRIPCION!D15)</f>
        <v xml:space="preserve">Cambios normativos </v>
      </c>
      <c r="E17" s="526"/>
      <c r="F17" s="526"/>
      <c r="G17" s="526"/>
      <c r="H17" s="526"/>
      <c r="I17" s="211" t="s">
        <v>355</v>
      </c>
      <c r="J17" s="187" t="s">
        <v>358</v>
      </c>
      <c r="K17" s="187" t="s">
        <v>366</v>
      </c>
      <c r="L17" s="187" t="s">
        <v>359</v>
      </c>
      <c r="M17" s="212" t="s">
        <v>365</v>
      </c>
    </row>
    <row r="18" spans="1:13" s="50" customFormat="1" ht="163.5" customHeight="1" x14ac:dyDescent="0.2">
      <c r="A18" s="537"/>
      <c r="B18" s="531"/>
      <c r="C18" s="527"/>
      <c r="D18" s="187" t="s">
        <v>351</v>
      </c>
      <c r="E18" s="527"/>
      <c r="F18" s="527"/>
      <c r="G18" s="527"/>
      <c r="H18" s="527"/>
      <c r="I18" s="211" t="s">
        <v>361</v>
      </c>
      <c r="J18" s="187" t="s">
        <v>362</v>
      </c>
      <c r="K18" s="187" t="s">
        <v>366</v>
      </c>
      <c r="L18" s="187" t="s">
        <v>363</v>
      </c>
      <c r="M18" s="212" t="s">
        <v>377</v>
      </c>
    </row>
    <row r="19" spans="1:13" s="50" customFormat="1" ht="177.75" customHeight="1" x14ac:dyDescent="0.2">
      <c r="A19" s="537"/>
      <c r="B19" s="528" t="str">
        <f>+(PROBABILIDAD!A13)</f>
        <v>Ausencia de un sistema de información en salud que permita sustentar politicas y toma de decisiones.</v>
      </c>
      <c r="C19" s="525" t="s">
        <v>266</v>
      </c>
      <c r="D19" s="530" t="str">
        <f>+(DESCRIPCION!D16)</f>
        <v>No se cuenta con un sistema de información orientado al tratamiento y administración de datos que permita la toma decisiones</v>
      </c>
      <c r="E19" s="525"/>
      <c r="F19" s="525"/>
      <c r="G19" s="525"/>
      <c r="H19" s="525"/>
      <c r="I19" s="211" t="s">
        <v>382</v>
      </c>
      <c r="J19" s="187" t="s">
        <v>380</v>
      </c>
      <c r="K19" s="187" t="s">
        <v>386</v>
      </c>
      <c r="L19" s="216" t="s">
        <v>381</v>
      </c>
      <c r="M19" s="212" t="s">
        <v>383</v>
      </c>
    </row>
    <row r="20" spans="1:13" s="50" customFormat="1" ht="210" customHeight="1" x14ac:dyDescent="0.2">
      <c r="A20" s="537"/>
      <c r="B20" s="529"/>
      <c r="C20" s="526"/>
      <c r="D20" s="531"/>
      <c r="E20" s="526"/>
      <c r="F20" s="526"/>
      <c r="G20" s="526"/>
      <c r="H20" s="526"/>
      <c r="I20" s="211" t="s">
        <v>384</v>
      </c>
      <c r="J20" s="187" t="s">
        <v>353</v>
      </c>
      <c r="K20" s="187" t="s">
        <v>386</v>
      </c>
      <c r="L20" s="216" t="s">
        <v>385</v>
      </c>
      <c r="M20" s="212" t="s">
        <v>376</v>
      </c>
    </row>
    <row r="21" spans="1:13" s="50" customFormat="1" ht="135" customHeight="1" x14ac:dyDescent="0.2">
      <c r="A21" s="537"/>
      <c r="B21" s="529"/>
      <c r="C21" s="526"/>
      <c r="D21" s="528" t="str">
        <f>+(DESCRIPCION!D17)</f>
        <v>Ausencia de datos actualizados de forma rapida y sencilla sobre el estado de salud de la población.</v>
      </c>
      <c r="E21" s="526"/>
      <c r="F21" s="526"/>
      <c r="G21" s="526"/>
      <c r="H21" s="526"/>
      <c r="I21" s="211" t="s">
        <v>387</v>
      </c>
      <c r="J21" s="211" t="s">
        <v>390</v>
      </c>
      <c r="K21" s="211" t="s">
        <v>388</v>
      </c>
      <c r="L21" s="216" t="s">
        <v>385</v>
      </c>
      <c r="M21" s="212" t="s">
        <v>391</v>
      </c>
    </row>
    <row r="22" spans="1:13" s="50" customFormat="1" ht="141" customHeight="1" x14ac:dyDescent="0.2">
      <c r="A22" s="537"/>
      <c r="B22" s="529"/>
      <c r="C22" s="526"/>
      <c r="D22" s="529"/>
      <c r="E22" s="526"/>
      <c r="F22" s="526"/>
      <c r="G22" s="526"/>
      <c r="H22" s="526"/>
      <c r="I22" s="220" t="s">
        <v>400</v>
      </c>
      <c r="J22" s="214" t="s">
        <v>397</v>
      </c>
      <c r="K22" s="214" t="s">
        <v>398</v>
      </c>
      <c r="L22" s="215" t="s">
        <v>396</v>
      </c>
      <c r="M22" s="212" t="s">
        <v>399</v>
      </c>
    </row>
    <row r="23" spans="1:13" s="50" customFormat="1" ht="184.5" customHeight="1" x14ac:dyDescent="0.2">
      <c r="A23" s="537"/>
      <c r="B23" s="529"/>
      <c r="C23" s="526"/>
      <c r="D23" s="184" t="str">
        <f>+(DESCRIPCION!D18)</f>
        <v>Falta de interoperabilidad de las bases de datos y diferentes fuentes de información en salud.</v>
      </c>
      <c r="E23" s="527"/>
      <c r="F23" s="527"/>
      <c r="G23" s="527"/>
      <c r="H23" s="527"/>
      <c r="I23" s="211" t="s">
        <v>402</v>
      </c>
      <c r="J23" s="187" t="s">
        <v>401</v>
      </c>
      <c r="K23" s="187" t="s">
        <v>389</v>
      </c>
      <c r="L23" s="216" t="s">
        <v>396</v>
      </c>
      <c r="M23" s="212" t="s">
        <v>403</v>
      </c>
    </row>
    <row r="24" spans="1:13" s="50" customFormat="1" ht="111.75" customHeight="1" x14ac:dyDescent="0.2">
      <c r="A24" s="538"/>
      <c r="B24" s="535"/>
      <c r="C24" s="527"/>
      <c r="D24" s="187" t="s">
        <v>351</v>
      </c>
      <c r="E24" s="188"/>
      <c r="F24" s="188"/>
      <c r="G24" s="188"/>
      <c r="H24" s="188"/>
      <c r="I24" s="211" t="s">
        <v>392</v>
      </c>
      <c r="J24" s="187" t="s">
        <v>393</v>
      </c>
      <c r="K24" s="216" t="s">
        <v>394</v>
      </c>
      <c r="L24" s="187" t="s">
        <v>363</v>
      </c>
      <c r="M24" s="212" t="s">
        <v>395</v>
      </c>
    </row>
  </sheetData>
  <mergeCells count="34">
    <mergeCell ref="B6:M6"/>
    <mergeCell ref="B7:M7"/>
    <mergeCell ref="M1:M4"/>
    <mergeCell ref="A5:F5"/>
    <mergeCell ref="A1:A4"/>
    <mergeCell ref="J1:L1"/>
    <mergeCell ref="J2:L2"/>
    <mergeCell ref="J3:L3"/>
    <mergeCell ref="J4:L4"/>
    <mergeCell ref="B1:I2"/>
    <mergeCell ref="B3:I4"/>
    <mergeCell ref="A8:F8"/>
    <mergeCell ref="C14:C18"/>
    <mergeCell ref="B14:B18"/>
    <mergeCell ref="H10:H13"/>
    <mergeCell ref="B10:B13"/>
    <mergeCell ref="C10:C13"/>
    <mergeCell ref="E10:E13"/>
    <mergeCell ref="F10:F13"/>
    <mergeCell ref="G10:G13"/>
    <mergeCell ref="E14:E18"/>
    <mergeCell ref="A10:A24"/>
    <mergeCell ref="F14:F18"/>
    <mergeCell ref="G14:G18"/>
    <mergeCell ref="H14:H18"/>
    <mergeCell ref="D15:D16"/>
    <mergeCell ref="B19:B24"/>
    <mergeCell ref="H19:H23"/>
    <mergeCell ref="D21:D22"/>
    <mergeCell ref="C19:C24"/>
    <mergeCell ref="D19:D20"/>
    <mergeCell ref="E19:E23"/>
    <mergeCell ref="F19:F23"/>
    <mergeCell ref="G19:G23"/>
  </mergeCells>
  <printOptions horizontalCentered="1"/>
  <pageMargins left="0.35433070866141736" right="0.35433070866141736" top="0.70866141732283472"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2578125" defaultRowHeight="15" x14ac:dyDescent="0.25"/>
  <cols>
    <col min="1" max="1" width="31" customWidth="1"/>
    <col min="2" max="2" width="24.140625" customWidth="1"/>
    <col min="3" max="3" width="22.85546875" customWidth="1"/>
    <col min="4" max="4" width="26.5703125" customWidth="1"/>
    <col min="5" max="5" width="21.42578125" customWidth="1"/>
  </cols>
  <sheetData>
    <row r="1" spans="1:5" ht="15" customHeight="1" x14ac:dyDescent="0.25">
      <c r="A1" s="260"/>
      <c r="B1" s="256" t="s">
        <v>15</v>
      </c>
      <c r="C1" s="257"/>
      <c r="D1" s="3" t="s">
        <v>16</v>
      </c>
      <c r="E1" s="263"/>
    </row>
    <row r="2" spans="1:5" ht="15" customHeight="1" x14ac:dyDescent="0.25">
      <c r="A2" s="260"/>
      <c r="B2" s="258"/>
      <c r="C2" s="259"/>
      <c r="D2" s="3" t="s">
        <v>2</v>
      </c>
      <c r="E2" s="263"/>
    </row>
    <row r="3" spans="1:5" ht="30" customHeight="1" x14ac:dyDescent="0.25">
      <c r="A3" s="260"/>
      <c r="B3" s="256" t="s">
        <v>17</v>
      </c>
      <c r="C3" s="257"/>
      <c r="D3" s="3" t="s">
        <v>18</v>
      </c>
      <c r="E3" s="263"/>
    </row>
    <row r="4" spans="1:5" ht="15" customHeight="1" x14ac:dyDescent="0.25">
      <c r="A4" s="260"/>
      <c r="B4" s="258"/>
      <c r="C4" s="259"/>
      <c r="D4" s="3" t="s">
        <v>5</v>
      </c>
      <c r="E4" s="263"/>
    </row>
    <row r="5" spans="1:5" ht="15.75" thickBot="1" x14ac:dyDescent="0.3"/>
    <row r="6" spans="1:5" x14ac:dyDescent="0.25">
      <c r="A6" s="261" t="s">
        <v>19</v>
      </c>
      <c r="B6" s="262"/>
      <c r="C6" s="262"/>
      <c r="D6" s="262"/>
      <c r="E6" s="262"/>
    </row>
    <row r="7" spans="1:5" ht="30.75" thickBot="1" x14ac:dyDescent="0.3">
      <c r="A7" s="4" t="s">
        <v>20</v>
      </c>
      <c r="B7" s="5" t="s">
        <v>21</v>
      </c>
      <c r="C7" s="5" t="s">
        <v>22</v>
      </c>
      <c r="D7" s="10" t="s">
        <v>23</v>
      </c>
      <c r="E7" s="5" t="s">
        <v>24</v>
      </c>
    </row>
    <row r="8" spans="1:5" ht="45" x14ac:dyDescent="0.25">
      <c r="A8" s="12" t="s">
        <v>25</v>
      </c>
      <c r="B8" s="6" t="s">
        <v>26</v>
      </c>
      <c r="C8" s="6" t="s">
        <v>26</v>
      </c>
      <c r="D8" s="6" t="s">
        <v>26</v>
      </c>
      <c r="E8" s="7" t="s">
        <v>26</v>
      </c>
    </row>
    <row r="9" spans="1:5" ht="39" x14ac:dyDescent="0.25">
      <c r="A9" s="13" t="s">
        <v>27</v>
      </c>
      <c r="B9" s="8" t="s">
        <v>26</v>
      </c>
      <c r="C9" s="8" t="s">
        <v>26</v>
      </c>
      <c r="D9" s="8" t="s">
        <v>26</v>
      </c>
      <c r="E9" s="9" t="s">
        <v>26</v>
      </c>
    </row>
    <row r="10" spans="1:5" ht="30" x14ac:dyDescent="0.25">
      <c r="A10" s="11" t="s">
        <v>28</v>
      </c>
      <c r="B10" s="8" t="s">
        <v>26</v>
      </c>
      <c r="C10" s="8" t="s">
        <v>26</v>
      </c>
      <c r="D10" s="8" t="s">
        <v>26</v>
      </c>
      <c r="E10" s="9" t="s">
        <v>26</v>
      </c>
    </row>
    <row r="11" spans="1:5" ht="39" x14ac:dyDescent="0.25">
      <c r="A11" s="13" t="s">
        <v>29</v>
      </c>
      <c r="B11" s="8" t="s">
        <v>26</v>
      </c>
      <c r="C11" s="8" t="s">
        <v>26</v>
      </c>
      <c r="D11" s="8" t="s">
        <v>26</v>
      </c>
      <c r="E11" s="9" t="s">
        <v>26</v>
      </c>
    </row>
    <row r="12" spans="1:5" ht="51.75" x14ac:dyDescent="0.25">
      <c r="A12" s="13" t="s">
        <v>30</v>
      </c>
      <c r="B12" s="14" t="s">
        <v>26</v>
      </c>
      <c r="C12" s="14" t="s">
        <v>26</v>
      </c>
      <c r="D12" s="14" t="s">
        <v>26</v>
      </c>
      <c r="E12" s="15" t="s">
        <v>26</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2578125" defaultRowHeight="15" x14ac:dyDescent="0.25"/>
  <cols>
    <col min="1" max="1" width="31" customWidth="1"/>
    <col min="2" max="2" width="27.28515625" customWidth="1"/>
    <col min="3" max="3" width="24.7109375" customWidth="1"/>
    <col min="4" max="5" width="27.28515625" customWidth="1"/>
    <col min="6" max="6" width="32.85546875" customWidth="1"/>
    <col min="7" max="7" width="26.28515625" customWidth="1"/>
  </cols>
  <sheetData>
    <row r="1" spans="1:7" x14ac:dyDescent="0.25">
      <c r="A1" s="267"/>
      <c r="B1" s="270" t="s">
        <v>0</v>
      </c>
      <c r="C1" s="271"/>
      <c r="D1" s="271"/>
      <c r="E1" s="271"/>
      <c r="F1" s="53" t="s">
        <v>1</v>
      </c>
      <c r="G1" s="274"/>
    </row>
    <row r="2" spans="1:7" x14ac:dyDescent="0.25">
      <c r="A2" s="268"/>
      <c r="B2" s="272"/>
      <c r="C2" s="273"/>
      <c r="D2" s="273"/>
      <c r="E2" s="273"/>
      <c r="F2" s="52" t="s">
        <v>31</v>
      </c>
      <c r="G2" s="275"/>
    </row>
    <row r="3" spans="1:7" x14ac:dyDescent="0.25">
      <c r="A3" s="268"/>
      <c r="B3" s="277" t="s">
        <v>32</v>
      </c>
      <c r="C3" s="278"/>
      <c r="D3" s="278"/>
      <c r="E3" s="278"/>
      <c r="F3" s="52" t="s">
        <v>4</v>
      </c>
      <c r="G3" s="275"/>
    </row>
    <row r="4" spans="1:7" ht="15.75" thickBot="1" x14ac:dyDescent="0.3">
      <c r="A4" s="269"/>
      <c r="B4" s="279"/>
      <c r="C4" s="280"/>
      <c r="D4" s="280"/>
      <c r="E4" s="280"/>
      <c r="F4" s="54" t="s">
        <v>5</v>
      </c>
      <c r="G4" s="276"/>
    </row>
    <row r="5" spans="1:7" ht="15.75" thickBot="1" x14ac:dyDescent="0.3"/>
    <row r="6" spans="1:7" s="62" customFormat="1" ht="15.75" x14ac:dyDescent="0.25">
      <c r="A6" s="281" t="s">
        <v>33</v>
      </c>
      <c r="B6" s="282"/>
      <c r="C6" s="282"/>
      <c r="D6" s="282"/>
      <c r="E6" s="282"/>
      <c r="F6" s="282"/>
      <c r="G6" s="283"/>
    </row>
    <row r="7" spans="1:7" ht="31.5" customHeight="1" x14ac:dyDescent="0.25">
      <c r="A7" s="45" t="s">
        <v>34</v>
      </c>
      <c r="B7" s="24" t="s">
        <v>35</v>
      </c>
      <c r="C7" s="59" t="s">
        <v>36</v>
      </c>
      <c r="D7" s="46" t="s">
        <v>37</v>
      </c>
      <c r="E7" s="24" t="s">
        <v>38</v>
      </c>
      <c r="F7" s="25" t="s">
        <v>39</v>
      </c>
      <c r="G7" s="25" t="s">
        <v>40</v>
      </c>
    </row>
    <row r="8" spans="1:7" ht="33" customHeight="1" x14ac:dyDescent="0.25">
      <c r="A8" s="264"/>
      <c r="B8" s="8"/>
      <c r="C8" s="8"/>
      <c r="D8" s="8"/>
      <c r="E8" s="8"/>
      <c r="F8" s="8"/>
      <c r="G8" s="9"/>
    </row>
    <row r="9" spans="1:7" ht="33" customHeight="1" x14ac:dyDescent="0.25">
      <c r="A9" s="265"/>
      <c r="B9" s="8"/>
      <c r="C9" s="8"/>
      <c r="D9" s="8"/>
      <c r="E9" s="8"/>
      <c r="F9" s="8"/>
      <c r="G9" s="9"/>
    </row>
    <row r="10" spans="1:7" ht="33" customHeight="1" x14ac:dyDescent="0.25">
      <c r="A10" s="265"/>
      <c r="B10" s="8"/>
      <c r="C10" s="8"/>
      <c r="D10" s="8"/>
      <c r="E10" s="8"/>
      <c r="F10" s="8"/>
      <c r="G10" s="9"/>
    </row>
    <row r="11" spans="1:7" ht="33" customHeight="1" x14ac:dyDescent="0.25">
      <c r="A11" s="265"/>
      <c r="B11" s="8"/>
      <c r="C11" s="8"/>
      <c r="D11" s="8"/>
      <c r="E11" s="8"/>
      <c r="F11" s="8"/>
      <c r="G11" s="9"/>
    </row>
    <row r="12" spans="1:7" ht="33" customHeight="1" x14ac:dyDescent="0.25">
      <c r="A12" s="265"/>
      <c r="B12" s="8"/>
      <c r="C12" s="8"/>
      <c r="D12" s="8"/>
      <c r="E12" s="8"/>
      <c r="F12" s="8"/>
      <c r="G12" s="9"/>
    </row>
    <row r="13" spans="1:7" ht="33" customHeight="1" x14ac:dyDescent="0.25">
      <c r="A13" s="265"/>
      <c r="B13" s="8"/>
      <c r="C13" s="8"/>
      <c r="D13" s="8"/>
      <c r="E13" s="8"/>
      <c r="F13" s="8"/>
      <c r="G13" s="9"/>
    </row>
    <row r="14" spans="1:7" ht="33" customHeight="1" x14ac:dyDescent="0.25">
      <c r="A14" s="265"/>
      <c r="B14" s="8"/>
      <c r="C14" s="8"/>
      <c r="D14" s="8"/>
      <c r="E14" s="8"/>
      <c r="F14" s="8"/>
      <c r="G14" s="9"/>
    </row>
    <row r="15" spans="1:7" ht="33" customHeight="1" x14ac:dyDescent="0.25">
      <c r="A15" s="265"/>
      <c r="B15" s="8"/>
      <c r="C15" s="8"/>
      <c r="D15" s="8"/>
      <c r="E15" s="8"/>
      <c r="F15" s="8"/>
      <c r="G15" s="9"/>
    </row>
    <row r="16" spans="1:7" ht="33" customHeight="1" x14ac:dyDescent="0.25">
      <c r="A16" s="265"/>
      <c r="B16" s="8"/>
      <c r="C16" s="8"/>
      <c r="D16" s="8"/>
      <c r="E16" s="8"/>
      <c r="F16" s="8"/>
      <c r="G16" s="9"/>
    </row>
    <row r="17" spans="1:7" ht="33" customHeight="1" x14ac:dyDescent="0.25">
      <c r="A17" s="265"/>
      <c r="B17" s="8"/>
      <c r="C17" s="8"/>
      <c r="D17" s="8"/>
      <c r="E17" s="8"/>
      <c r="F17" s="8"/>
      <c r="G17" s="9"/>
    </row>
    <row r="18" spans="1:7" ht="33" customHeight="1" thickBot="1" x14ac:dyDescent="0.3">
      <c r="A18" s="266"/>
      <c r="B18" s="60"/>
      <c r="C18" s="60"/>
      <c r="D18" s="60"/>
      <c r="E18" s="60"/>
      <c r="F18" s="60"/>
      <c r="G18" s="61"/>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24"/>
  <sheetViews>
    <sheetView topLeftCell="A8" workbookViewId="0">
      <pane xSplit="2" ySplit="1" topLeftCell="C9" activePane="bottomRight" state="frozen"/>
      <selection pane="topRight" activeCell="C8" sqref="C8"/>
      <selection pane="bottomLeft" activeCell="A9" sqref="A9"/>
      <selection pane="bottomRight" activeCell="D19" sqref="D19"/>
    </sheetView>
  </sheetViews>
  <sheetFormatPr baseColWidth="10" defaultColWidth="11.42578125" defaultRowHeight="15" x14ac:dyDescent="0.25"/>
  <cols>
    <col min="1" max="1" width="5.140625" style="75" customWidth="1"/>
    <col min="2" max="2" width="40.42578125" style="75" customWidth="1"/>
    <col min="3" max="17" width="6.42578125" style="75" customWidth="1"/>
    <col min="18" max="18" width="8.140625" style="75" customWidth="1"/>
    <col min="19" max="19" width="10.7109375" style="84" customWidth="1"/>
    <col min="20" max="20" width="11.42578125" style="36"/>
  </cols>
  <sheetData>
    <row r="1" spans="1:20" ht="15" customHeight="1" thickBot="1" x14ac:dyDescent="0.3">
      <c r="A1" s="295"/>
      <c r="B1" s="295"/>
      <c r="C1" s="292" t="s">
        <v>0</v>
      </c>
      <c r="D1" s="292"/>
      <c r="E1" s="292"/>
      <c r="F1" s="292"/>
      <c r="G1" s="292"/>
      <c r="H1" s="292"/>
      <c r="I1" s="292"/>
      <c r="J1" s="292"/>
      <c r="K1" s="292"/>
      <c r="L1" s="292"/>
      <c r="M1" s="292"/>
      <c r="N1" s="296" t="s">
        <v>16</v>
      </c>
      <c r="O1" s="297"/>
      <c r="P1" s="297"/>
      <c r="Q1" s="298"/>
      <c r="R1" s="284"/>
      <c r="S1" s="284"/>
    </row>
    <row r="2" spans="1:20" ht="15" customHeight="1" thickBot="1" x14ac:dyDescent="0.3">
      <c r="A2" s="295"/>
      <c r="B2" s="295"/>
      <c r="C2" s="293"/>
      <c r="D2" s="293"/>
      <c r="E2" s="293"/>
      <c r="F2" s="293"/>
      <c r="G2" s="293"/>
      <c r="H2" s="293"/>
      <c r="I2" s="293"/>
      <c r="J2" s="293"/>
      <c r="K2" s="293"/>
      <c r="L2" s="293"/>
      <c r="M2" s="293"/>
      <c r="N2" s="296" t="s">
        <v>2</v>
      </c>
      <c r="O2" s="297"/>
      <c r="P2" s="297"/>
      <c r="Q2" s="298"/>
      <c r="R2" s="284"/>
      <c r="S2" s="284"/>
    </row>
    <row r="3" spans="1:20" ht="15" customHeight="1" thickBot="1" x14ac:dyDescent="0.3">
      <c r="A3" s="295"/>
      <c r="B3" s="295"/>
      <c r="C3" s="293" t="s">
        <v>41</v>
      </c>
      <c r="D3" s="293"/>
      <c r="E3" s="293"/>
      <c r="F3" s="293"/>
      <c r="G3" s="293"/>
      <c r="H3" s="293"/>
      <c r="I3" s="293"/>
      <c r="J3" s="293"/>
      <c r="K3" s="293"/>
      <c r="L3" s="293"/>
      <c r="M3" s="293"/>
      <c r="N3" s="296" t="s">
        <v>4</v>
      </c>
      <c r="O3" s="297"/>
      <c r="P3" s="297"/>
      <c r="Q3" s="298"/>
      <c r="R3" s="284"/>
      <c r="S3" s="284"/>
    </row>
    <row r="4" spans="1:20" ht="15.75" customHeight="1" thickBot="1" x14ac:dyDescent="0.3">
      <c r="A4" s="295"/>
      <c r="B4" s="295"/>
      <c r="C4" s="294"/>
      <c r="D4" s="294"/>
      <c r="E4" s="294"/>
      <c r="F4" s="294"/>
      <c r="G4" s="294"/>
      <c r="H4" s="294"/>
      <c r="I4" s="294"/>
      <c r="J4" s="294"/>
      <c r="K4" s="294"/>
      <c r="L4" s="294"/>
      <c r="M4" s="294"/>
      <c r="N4" s="296" t="s">
        <v>5</v>
      </c>
      <c r="O4" s="297"/>
      <c r="P4" s="297"/>
      <c r="Q4" s="298"/>
      <c r="R4" s="284"/>
      <c r="S4" s="284"/>
    </row>
    <row r="5" spans="1:20" ht="15.75" customHeight="1" x14ac:dyDescent="0.25">
      <c r="A5" s="78"/>
      <c r="B5" s="78"/>
      <c r="C5" s="79"/>
      <c r="D5" s="79"/>
      <c r="E5" s="79"/>
      <c r="F5" s="79"/>
      <c r="G5" s="79"/>
      <c r="H5" s="79"/>
      <c r="I5" s="79"/>
      <c r="J5" s="79"/>
      <c r="K5" s="79"/>
      <c r="L5" s="79"/>
      <c r="M5" s="79"/>
      <c r="N5" s="80"/>
      <c r="O5" s="80"/>
      <c r="P5" s="80"/>
      <c r="Q5" s="80"/>
      <c r="R5" s="81"/>
      <c r="S5" s="82"/>
    </row>
    <row r="6" spans="1:20" s="1" customFormat="1" ht="27" customHeight="1" x14ac:dyDescent="0.2">
      <c r="A6" s="288" t="s">
        <v>42</v>
      </c>
      <c r="B6" s="288"/>
      <c r="C6" s="288"/>
      <c r="D6" s="288"/>
      <c r="E6" s="288"/>
      <c r="F6" s="288"/>
      <c r="G6" s="288"/>
      <c r="H6" s="288"/>
      <c r="I6" s="288"/>
      <c r="J6" s="288"/>
      <c r="K6" s="288"/>
      <c r="L6" s="288"/>
      <c r="M6" s="288"/>
      <c r="N6" s="288"/>
      <c r="O6" s="288"/>
      <c r="P6" s="288"/>
      <c r="Q6" s="288"/>
      <c r="R6" s="288"/>
      <c r="S6" s="288"/>
      <c r="T6" s="155"/>
    </row>
    <row r="7" spans="1:20" s="1" customFormat="1" ht="81" customHeight="1" x14ac:dyDescent="0.2">
      <c r="A7" s="289" t="s">
        <v>43</v>
      </c>
      <c r="B7" s="290"/>
      <c r="C7" s="290"/>
      <c r="D7" s="290"/>
      <c r="E7" s="290"/>
      <c r="F7" s="290"/>
      <c r="G7" s="290"/>
      <c r="H7" s="290"/>
      <c r="I7" s="290"/>
      <c r="J7" s="290"/>
      <c r="K7" s="290"/>
      <c r="L7" s="290"/>
      <c r="M7" s="290"/>
      <c r="N7" s="290"/>
      <c r="O7" s="290"/>
      <c r="P7" s="290"/>
      <c r="Q7" s="290"/>
      <c r="R7" s="290"/>
      <c r="S7" s="291"/>
      <c r="T7" s="155"/>
    </row>
    <row r="8" spans="1:20" s="1" customFormat="1" ht="28.5" customHeight="1" x14ac:dyDescent="0.25">
      <c r="A8" s="285" t="s">
        <v>44</v>
      </c>
      <c r="B8" s="286"/>
      <c r="C8" s="286"/>
      <c r="D8" s="286"/>
      <c r="E8" s="286"/>
      <c r="F8" s="286"/>
      <c r="G8" s="286"/>
      <c r="H8" s="286"/>
      <c r="I8" s="286"/>
      <c r="J8" s="286"/>
      <c r="K8" s="286"/>
      <c r="L8" s="286"/>
      <c r="M8" s="286"/>
      <c r="N8" s="286"/>
      <c r="O8" s="286"/>
      <c r="P8" s="286"/>
      <c r="Q8" s="286"/>
      <c r="R8" s="286"/>
      <c r="S8" s="287"/>
      <c r="T8" s="155"/>
    </row>
    <row r="9" spans="1:20" s="74" customFormat="1" ht="30" x14ac:dyDescent="0.25">
      <c r="A9" s="76" t="s">
        <v>45</v>
      </c>
      <c r="B9" s="76" t="s">
        <v>46</v>
      </c>
      <c r="C9" s="76" t="s">
        <v>47</v>
      </c>
      <c r="D9" s="76" t="s">
        <v>48</v>
      </c>
      <c r="E9" s="76" t="s">
        <v>49</v>
      </c>
      <c r="F9" s="76" t="s">
        <v>50</v>
      </c>
      <c r="G9" s="76" t="s">
        <v>51</v>
      </c>
      <c r="H9" s="76" t="s">
        <v>52</v>
      </c>
      <c r="I9" s="76" t="s">
        <v>53</v>
      </c>
      <c r="J9" s="76" t="s">
        <v>54</v>
      </c>
      <c r="K9" s="76" t="s">
        <v>55</v>
      </c>
      <c r="L9" s="76" t="s">
        <v>56</v>
      </c>
      <c r="M9" s="76" t="s">
        <v>57</v>
      </c>
      <c r="N9" s="76" t="s">
        <v>58</v>
      </c>
      <c r="O9" s="76" t="s">
        <v>59</v>
      </c>
      <c r="P9" s="76" t="s">
        <v>60</v>
      </c>
      <c r="Q9" s="76" t="s">
        <v>61</v>
      </c>
      <c r="R9" s="76" t="s">
        <v>62</v>
      </c>
      <c r="S9" s="83" t="s">
        <v>63</v>
      </c>
      <c r="T9" s="156"/>
    </row>
    <row r="10" spans="1:20" ht="39.75" customHeight="1" x14ac:dyDescent="0.25">
      <c r="A10" s="132">
        <v>1</v>
      </c>
      <c r="B10" s="151" t="s">
        <v>276</v>
      </c>
      <c r="C10" s="132">
        <v>4</v>
      </c>
      <c r="D10" s="132">
        <v>4</v>
      </c>
      <c r="E10" s="132">
        <v>3</v>
      </c>
      <c r="F10" s="132">
        <v>3</v>
      </c>
      <c r="G10" s="132">
        <v>4</v>
      </c>
      <c r="H10" s="132"/>
      <c r="I10" s="132"/>
      <c r="J10" s="132"/>
      <c r="K10" s="132"/>
      <c r="L10" s="132"/>
      <c r="M10" s="132"/>
      <c r="N10" s="132"/>
      <c r="O10" s="132"/>
      <c r="P10" s="132"/>
      <c r="Q10" s="77"/>
      <c r="R10" s="85">
        <f>SUM(C10:Q10)</f>
        <v>18</v>
      </c>
      <c r="S10" s="86">
        <f>IF(ISERROR(AVERAGE(C10:Q10)),0,AVERAGE(C10:Q10))</f>
        <v>3.6</v>
      </c>
    </row>
    <row r="11" spans="1:20" ht="72.75" customHeight="1" x14ac:dyDescent="0.25">
      <c r="A11" s="132">
        <v>2</v>
      </c>
      <c r="B11" s="151" t="s">
        <v>282</v>
      </c>
      <c r="C11" s="132">
        <v>3</v>
      </c>
      <c r="D11" s="132">
        <v>3</v>
      </c>
      <c r="E11" s="132">
        <v>2</v>
      </c>
      <c r="F11" s="132">
        <v>4</v>
      </c>
      <c r="G11" s="132">
        <v>5</v>
      </c>
      <c r="H11" s="132"/>
      <c r="I11" s="132"/>
      <c r="J11" s="132"/>
      <c r="K11" s="132"/>
      <c r="L11" s="132"/>
      <c r="M11" s="132"/>
      <c r="N11" s="132"/>
      <c r="O11" s="132"/>
      <c r="P11" s="132"/>
      <c r="Q11" s="77"/>
      <c r="R11" s="85">
        <f>SUM(C11:Q11)</f>
        <v>17</v>
      </c>
      <c r="S11" s="86">
        <f t="shared" ref="S11:S24" si="0">IF(ISERROR(AVERAGE(C11:Q11)),0,AVERAGE(C11:Q11))</f>
        <v>3.4</v>
      </c>
    </row>
    <row r="12" spans="1:20" ht="72.75" customHeight="1" x14ac:dyDescent="0.25">
      <c r="A12" s="132">
        <v>3</v>
      </c>
      <c r="B12" s="151" t="s">
        <v>283</v>
      </c>
      <c r="C12" s="132">
        <v>4</v>
      </c>
      <c r="D12" s="132">
        <v>3</v>
      </c>
      <c r="E12" s="132">
        <v>2</v>
      </c>
      <c r="F12" s="132">
        <v>3</v>
      </c>
      <c r="G12" s="132">
        <v>5</v>
      </c>
      <c r="H12" s="132"/>
      <c r="I12" s="132"/>
      <c r="J12" s="132"/>
      <c r="K12" s="132"/>
      <c r="L12" s="132"/>
      <c r="M12" s="132"/>
      <c r="N12" s="132"/>
      <c r="O12" s="132"/>
      <c r="P12" s="132"/>
      <c r="Q12" s="77"/>
      <c r="R12" s="85">
        <f t="shared" ref="R12:R24" si="1">SUM(C12:Q12)</f>
        <v>17</v>
      </c>
      <c r="S12" s="86">
        <f t="shared" si="0"/>
        <v>3.4</v>
      </c>
    </row>
    <row r="13" spans="1:20" ht="39.75" customHeight="1" x14ac:dyDescent="0.25">
      <c r="A13" s="132">
        <v>4</v>
      </c>
      <c r="B13" s="151" t="s">
        <v>277</v>
      </c>
      <c r="C13" s="132">
        <v>3</v>
      </c>
      <c r="D13" s="132">
        <v>4</v>
      </c>
      <c r="E13" s="132">
        <v>3</v>
      </c>
      <c r="F13" s="132">
        <v>3</v>
      </c>
      <c r="G13" s="132">
        <v>5</v>
      </c>
      <c r="H13" s="132"/>
      <c r="I13" s="132"/>
      <c r="J13" s="132"/>
      <c r="K13" s="132"/>
      <c r="L13" s="132"/>
      <c r="M13" s="132"/>
      <c r="N13" s="132"/>
      <c r="O13" s="132"/>
      <c r="P13" s="132"/>
      <c r="Q13" s="77"/>
      <c r="R13" s="85">
        <f t="shared" si="1"/>
        <v>18</v>
      </c>
      <c r="S13" s="86">
        <f t="shared" si="0"/>
        <v>3.6</v>
      </c>
    </row>
    <row r="14" spans="1:20" ht="39.75" customHeight="1" x14ac:dyDescent="0.25">
      <c r="A14" s="132">
        <v>5</v>
      </c>
      <c r="B14" s="154" t="s">
        <v>273</v>
      </c>
      <c r="C14" s="132">
        <v>4</v>
      </c>
      <c r="D14" s="132">
        <v>4</v>
      </c>
      <c r="E14" s="132">
        <v>5</v>
      </c>
      <c r="F14" s="132">
        <v>5</v>
      </c>
      <c r="G14" s="132">
        <v>5</v>
      </c>
      <c r="H14" s="132"/>
      <c r="I14" s="132"/>
      <c r="J14" s="132"/>
      <c r="K14" s="132"/>
      <c r="L14" s="132"/>
      <c r="M14" s="132"/>
      <c r="N14" s="132"/>
      <c r="O14" s="132"/>
      <c r="P14" s="132"/>
      <c r="Q14" s="77"/>
      <c r="R14" s="85">
        <f t="shared" si="1"/>
        <v>23</v>
      </c>
      <c r="S14" s="86">
        <f t="shared" si="0"/>
        <v>4.5999999999999996</v>
      </c>
    </row>
    <row r="15" spans="1:20" ht="39.75" customHeight="1" x14ac:dyDescent="0.25">
      <c r="A15" s="132">
        <v>6</v>
      </c>
      <c r="B15" s="150" t="s">
        <v>272</v>
      </c>
      <c r="C15" s="132">
        <v>5</v>
      </c>
      <c r="D15" s="132">
        <v>5</v>
      </c>
      <c r="E15" s="132">
        <v>5</v>
      </c>
      <c r="F15" s="132">
        <v>5</v>
      </c>
      <c r="G15" s="132">
        <v>3</v>
      </c>
      <c r="H15" s="132"/>
      <c r="I15" s="132"/>
      <c r="J15" s="132"/>
      <c r="K15" s="132"/>
      <c r="L15" s="132"/>
      <c r="M15" s="132"/>
      <c r="N15" s="132"/>
      <c r="O15" s="132"/>
      <c r="P15" s="132"/>
      <c r="Q15" s="77"/>
      <c r="R15" s="85">
        <f t="shared" si="1"/>
        <v>23</v>
      </c>
      <c r="S15" s="86">
        <f t="shared" si="0"/>
        <v>4.5999999999999996</v>
      </c>
    </row>
    <row r="16" spans="1:20" ht="79.5" customHeight="1" x14ac:dyDescent="0.25">
      <c r="A16" s="132">
        <v>7</v>
      </c>
      <c r="B16" s="150" t="s">
        <v>348</v>
      </c>
      <c r="C16" s="132">
        <v>3</v>
      </c>
      <c r="D16" s="132">
        <v>3</v>
      </c>
      <c r="E16" s="132">
        <v>4</v>
      </c>
      <c r="F16" s="132">
        <v>4</v>
      </c>
      <c r="G16" s="132">
        <v>5</v>
      </c>
      <c r="H16" s="132"/>
      <c r="I16" s="132"/>
      <c r="J16" s="132"/>
      <c r="K16" s="132"/>
      <c r="L16" s="132"/>
      <c r="M16" s="132"/>
      <c r="N16" s="132"/>
      <c r="O16" s="132"/>
      <c r="P16" s="132"/>
      <c r="Q16" s="77"/>
      <c r="R16" s="85">
        <f t="shared" si="1"/>
        <v>19</v>
      </c>
      <c r="S16" s="86">
        <f t="shared" si="0"/>
        <v>3.8</v>
      </c>
    </row>
    <row r="17" spans="1:19" ht="54" customHeight="1" x14ac:dyDescent="0.25">
      <c r="A17" s="132">
        <v>8</v>
      </c>
      <c r="B17" s="150" t="s">
        <v>278</v>
      </c>
      <c r="C17" s="132">
        <v>3</v>
      </c>
      <c r="D17" s="132">
        <v>3</v>
      </c>
      <c r="E17" s="132">
        <v>1</v>
      </c>
      <c r="F17" s="132">
        <v>1</v>
      </c>
      <c r="G17" s="132">
        <v>3</v>
      </c>
      <c r="H17" s="132"/>
      <c r="I17" s="132"/>
      <c r="J17" s="132"/>
      <c r="K17" s="132"/>
      <c r="L17" s="132"/>
      <c r="M17" s="132"/>
      <c r="N17" s="132"/>
      <c r="O17" s="132"/>
      <c r="P17" s="132"/>
      <c r="Q17" s="77"/>
      <c r="R17" s="85">
        <f t="shared" si="1"/>
        <v>11</v>
      </c>
      <c r="S17" s="86">
        <f t="shared" si="0"/>
        <v>2.2000000000000002</v>
      </c>
    </row>
    <row r="18" spans="1:19" ht="66" customHeight="1" x14ac:dyDescent="0.25">
      <c r="A18" s="132">
        <v>9</v>
      </c>
      <c r="B18" s="150" t="s">
        <v>324</v>
      </c>
      <c r="C18" s="132">
        <v>4</v>
      </c>
      <c r="D18" s="132">
        <v>5</v>
      </c>
      <c r="E18" s="132">
        <v>5</v>
      </c>
      <c r="F18" s="132">
        <v>5</v>
      </c>
      <c r="G18" s="132">
        <v>5</v>
      </c>
      <c r="H18" s="132"/>
      <c r="I18" s="132"/>
      <c r="J18" s="132"/>
      <c r="K18" s="132"/>
      <c r="L18" s="132"/>
      <c r="M18" s="132"/>
      <c r="N18" s="132"/>
      <c r="O18" s="132"/>
      <c r="P18" s="132"/>
      <c r="Q18" s="77"/>
      <c r="R18" s="85">
        <f t="shared" si="1"/>
        <v>24</v>
      </c>
      <c r="S18" s="86">
        <f t="shared" si="0"/>
        <v>4.8</v>
      </c>
    </row>
    <row r="19" spans="1:19" ht="66" customHeight="1" x14ac:dyDescent="0.25">
      <c r="A19" s="132">
        <v>10</v>
      </c>
      <c r="B19" s="159" t="s">
        <v>299</v>
      </c>
      <c r="C19" s="161">
        <v>4</v>
      </c>
      <c r="D19" s="161">
        <v>4</v>
      </c>
      <c r="E19" s="160">
        <v>4</v>
      </c>
      <c r="F19" s="160">
        <v>4</v>
      </c>
      <c r="G19" s="132">
        <v>5</v>
      </c>
      <c r="H19" s="132"/>
      <c r="I19" s="132"/>
      <c r="J19" s="132"/>
      <c r="K19" s="132"/>
      <c r="L19" s="132"/>
      <c r="M19" s="132"/>
      <c r="N19" s="132"/>
      <c r="O19" s="132"/>
      <c r="P19" s="132"/>
      <c r="Q19" s="77"/>
      <c r="R19" s="85">
        <f t="shared" si="1"/>
        <v>21</v>
      </c>
      <c r="S19" s="86">
        <f t="shared" si="0"/>
        <v>4.2</v>
      </c>
    </row>
    <row r="20" spans="1:19" ht="66" customHeight="1" x14ac:dyDescent="0.25">
      <c r="A20" s="132">
        <v>11</v>
      </c>
      <c r="B20" s="150" t="s">
        <v>303</v>
      </c>
      <c r="C20" s="161">
        <v>4</v>
      </c>
      <c r="D20" s="161">
        <v>4</v>
      </c>
      <c r="E20" s="160">
        <v>4</v>
      </c>
      <c r="F20" s="160">
        <v>4</v>
      </c>
      <c r="G20" s="132">
        <v>5</v>
      </c>
      <c r="H20" s="132"/>
      <c r="I20" s="132"/>
      <c r="J20" s="132"/>
      <c r="K20" s="132"/>
      <c r="L20" s="132"/>
      <c r="M20" s="132"/>
      <c r="N20" s="132"/>
      <c r="O20" s="132"/>
      <c r="P20" s="132"/>
      <c r="Q20" s="77"/>
      <c r="R20" s="85">
        <f t="shared" si="1"/>
        <v>21</v>
      </c>
      <c r="S20" s="86">
        <f t="shared" si="0"/>
        <v>4.2</v>
      </c>
    </row>
    <row r="21" spans="1:19" ht="61.5" customHeight="1" x14ac:dyDescent="0.25">
      <c r="A21" s="132">
        <v>12</v>
      </c>
      <c r="B21" s="150" t="s">
        <v>297</v>
      </c>
      <c r="C21" s="132">
        <v>4</v>
      </c>
      <c r="D21" s="132">
        <v>4</v>
      </c>
      <c r="E21" s="132">
        <v>5</v>
      </c>
      <c r="F21" s="132">
        <v>5</v>
      </c>
      <c r="G21" s="132">
        <v>4</v>
      </c>
      <c r="H21" s="132"/>
      <c r="I21" s="132"/>
      <c r="J21" s="132"/>
      <c r="K21" s="132"/>
      <c r="L21" s="132"/>
      <c r="M21" s="132"/>
      <c r="N21" s="132"/>
      <c r="O21" s="132"/>
      <c r="P21" s="132"/>
      <c r="Q21" s="77"/>
      <c r="R21" s="85">
        <f t="shared" si="1"/>
        <v>22</v>
      </c>
      <c r="S21" s="86">
        <f t="shared" si="0"/>
        <v>4.4000000000000004</v>
      </c>
    </row>
    <row r="22" spans="1:19" ht="50.25" customHeight="1" x14ac:dyDescent="0.25">
      <c r="A22" s="132">
        <v>14</v>
      </c>
      <c r="B22" s="152" t="s">
        <v>279</v>
      </c>
      <c r="C22" s="132">
        <v>3</v>
      </c>
      <c r="D22" s="132">
        <v>3</v>
      </c>
      <c r="E22" s="132">
        <v>4</v>
      </c>
      <c r="F22" s="132">
        <v>4</v>
      </c>
      <c r="G22" s="132">
        <v>4</v>
      </c>
      <c r="H22" s="132"/>
      <c r="I22" s="132"/>
      <c r="J22" s="132"/>
      <c r="K22" s="132"/>
      <c r="L22" s="132"/>
      <c r="M22" s="132"/>
      <c r="N22" s="132"/>
      <c r="O22" s="132"/>
      <c r="P22" s="132"/>
      <c r="Q22" s="77"/>
      <c r="R22" s="85">
        <f t="shared" si="1"/>
        <v>18</v>
      </c>
      <c r="S22" s="86">
        <f t="shared" si="0"/>
        <v>3.6</v>
      </c>
    </row>
    <row r="23" spans="1:19" ht="46.5" customHeight="1" x14ac:dyDescent="0.25">
      <c r="A23" s="132">
        <v>15</v>
      </c>
      <c r="B23" s="152" t="s">
        <v>280</v>
      </c>
      <c r="C23" s="132">
        <v>3</v>
      </c>
      <c r="D23" s="132">
        <v>4</v>
      </c>
      <c r="E23" s="132">
        <v>2</v>
      </c>
      <c r="F23" s="132">
        <v>2</v>
      </c>
      <c r="G23" s="132">
        <v>4</v>
      </c>
      <c r="H23" s="132"/>
      <c r="I23" s="132"/>
      <c r="J23" s="132"/>
      <c r="K23" s="132"/>
      <c r="L23" s="132"/>
      <c r="M23" s="132"/>
      <c r="N23" s="132"/>
      <c r="O23" s="132"/>
      <c r="P23" s="132"/>
      <c r="Q23" s="77"/>
      <c r="R23" s="85">
        <f t="shared" si="1"/>
        <v>15</v>
      </c>
      <c r="S23" s="86">
        <f t="shared" si="0"/>
        <v>3</v>
      </c>
    </row>
    <row r="24" spans="1:19" ht="69" customHeight="1" x14ac:dyDescent="0.25">
      <c r="A24" s="132">
        <v>16</v>
      </c>
      <c r="B24" s="152" t="s">
        <v>281</v>
      </c>
      <c r="C24" s="132">
        <v>4</v>
      </c>
      <c r="D24" s="132">
        <v>4</v>
      </c>
      <c r="E24" s="132">
        <v>5</v>
      </c>
      <c r="F24" s="132">
        <v>5</v>
      </c>
      <c r="G24" s="132">
        <v>4</v>
      </c>
      <c r="H24" s="132"/>
      <c r="I24" s="132"/>
      <c r="J24" s="132"/>
      <c r="K24" s="132"/>
      <c r="L24" s="132"/>
      <c r="M24" s="132"/>
      <c r="N24" s="132"/>
      <c r="O24" s="132"/>
      <c r="P24" s="132"/>
      <c r="Q24" s="77"/>
      <c r="R24" s="85">
        <f t="shared" si="1"/>
        <v>22</v>
      </c>
      <c r="S24" s="86">
        <f t="shared" si="0"/>
        <v>4.4000000000000004</v>
      </c>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24">
      <formula1>1</formula1>
      <formula2>10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08"/>
  <sheetViews>
    <sheetView topLeftCell="E28" zoomScale="120" zoomScaleNormal="120" workbookViewId="0">
      <selection activeCell="G30" sqref="G30:J30"/>
    </sheetView>
  </sheetViews>
  <sheetFormatPr baseColWidth="10" defaultColWidth="11.42578125" defaultRowHeight="15" x14ac:dyDescent="0.25"/>
  <cols>
    <col min="1" max="2" width="6.5703125" customWidth="1"/>
    <col min="3" max="3" width="32.7109375" customWidth="1"/>
    <col min="4" max="4" width="29.42578125" customWidth="1"/>
    <col min="5" max="5" width="38" customWidth="1"/>
    <col min="6" max="6" width="30.28515625" customWidth="1"/>
    <col min="7" max="7" width="18.28515625" customWidth="1"/>
    <col min="8" max="8" width="15.5703125" customWidth="1"/>
    <col min="9" max="9" width="19.28515625" customWidth="1"/>
    <col min="10" max="10" width="14.5703125" customWidth="1"/>
  </cols>
  <sheetData>
    <row r="1" spans="1:14" ht="15" customHeight="1" x14ac:dyDescent="0.25">
      <c r="C1" s="331"/>
      <c r="D1" s="277" t="s">
        <v>0</v>
      </c>
      <c r="E1" s="278"/>
      <c r="F1" s="278"/>
      <c r="G1" s="332"/>
      <c r="H1" s="302" t="s">
        <v>16</v>
      </c>
      <c r="I1" s="302"/>
      <c r="J1" s="230"/>
      <c r="K1" s="2"/>
      <c r="N1" s="301"/>
    </row>
    <row r="2" spans="1:14" ht="15" customHeight="1" x14ac:dyDescent="0.25">
      <c r="C2" s="331"/>
      <c r="D2" s="272"/>
      <c r="E2" s="273"/>
      <c r="F2" s="273"/>
      <c r="G2" s="333"/>
      <c r="H2" s="302" t="s">
        <v>2</v>
      </c>
      <c r="I2" s="302"/>
      <c r="J2" s="225"/>
      <c r="K2" s="2"/>
      <c r="N2" s="301"/>
    </row>
    <row r="3" spans="1:14" ht="15" customHeight="1" x14ac:dyDescent="0.25">
      <c r="C3" s="331"/>
      <c r="D3" s="277" t="s">
        <v>64</v>
      </c>
      <c r="E3" s="278"/>
      <c r="F3" s="278"/>
      <c r="G3" s="332"/>
      <c r="H3" s="302" t="s">
        <v>4</v>
      </c>
      <c r="I3" s="302"/>
      <c r="J3" s="225"/>
      <c r="K3" s="2"/>
      <c r="N3" s="301"/>
    </row>
    <row r="4" spans="1:14" ht="15.75" customHeight="1" x14ac:dyDescent="0.25">
      <c r="C4" s="331"/>
      <c r="D4" s="272"/>
      <c r="E4" s="273"/>
      <c r="F4" s="273"/>
      <c r="G4" s="333"/>
      <c r="H4" s="302" t="s">
        <v>5</v>
      </c>
      <c r="I4" s="302"/>
      <c r="J4" s="226"/>
      <c r="K4" s="2"/>
      <c r="N4" s="301"/>
    </row>
    <row r="6" spans="1:14" ht="32.25" customHeight="1" x14ac:dyDescent="0.25">
      <c r="A6" s="317" t="s">
        <v>7</v>
      </c>
      <c r="B6" s="317"/>
      <c r="C6" s="316" t="s">
        <v>275</v>
      </c>
      <c r="D6" s="316"/>
      <c r="E6" s="316"/>
      <c r="F6" s="316"/>
      <c r="G6" s="316"/>
      <c r="H6" s="316"/>
      <c r="I6" s="316"/>
      <c r="J6" s="316"/>
    </row>
    <row r="7" spans="1:14" ht="23.25" customHeight="1" x14ac:dyDescent="0.25">
      <c r="A7" s="299" t="s">
        <v>65</v>
      </c>
      <c r="B7" s="299"/>
      <c r="C7" s="299"/>
      <c r="D7" s="300"/>
      <c r="E7" s="328" t="s">
        <v>13</v>
      </c>
      <c r="F7" s="329"/>
      <c r="G7" s="329"/>
      <c r="H7" s="329"/>
      <c r="I7" s="329"/>
      <c r="J7" s="330"/>
    </row>
    <row r="8" spans="1:14" ht="23.25" customHeight="1" x14ac:dyDescent="0.25">
      <c r="A8" s="299"/>
      <c r="B8" s="299"/>
      <c r="C8" s="299"/>
      <c r="D8" s="300"/>
      <c r="E8" s="309" t="s">
        <v>66</v>
      </c>
      <c r="F8" s="309"/>
      <c r="G8" s="309" t="s">
        <v>67</v>
      </c>
      <c r="H8" s="309"/>
      <c r="I8" s="309"/>
      <c r="J8" s="309"/>
    </row>
    <row r="9" spans="1:14" ht="23.25" customHeight="1" x14ac:dyDescent="0.3">
      <c r="A9" s="299"/>
      <c r="B9" s="299"/>
      <c r="C9" s="299"/>
      <c r="D9" s="300"/>
      <c r="E9" s="310" t="s">
        <v>68</v>
      </c>
      <c r="F9" s="310"/>
      <c r="G9" s="311" t="s">
        <v>69</v>
      </c>
      <c r="H9" s="312"/>
      <c r="I9" s="312"/>
      <c r="J9" s="313"/>
    </row>
    <row r="10" spans="1:14" ht="43.5" customHeight="1" x14ac:dyDescent="0.25">
      <c r="A10" s="299"/>
      <c r="B10" s="299"/>
      <c r="C10" s="299"/>
      <c r="D10" s="300"/>
      <c r="E10" s="303" t="s">
        <v>319</v>
      </c>
      <c r="F10" s="304"/>
      <c r="G10" s="305" t="s">
        <v>327</v>
      </c>
      <c r="H10" s="305"/>
      <c r="I10" s="305"/>
      <c r="J10" s="305"/>
    </row>
    <row r="11" spans="1:14" ht="43.5" customHeight="1" x14ac:dyDescent="0.25">
      <c r="A11" s="299"/>
      <c r="B11" s="299"/>
      <c r="C11" s="299"/>
      <c r="D11" s="300"/>
      <c r="E11" s="303" t="s">
        <v>320</v>
      </c>
      <c r="F11" s="304"/>
      <c r="G11" s="306" t="s">
        <v>328</v>
      </c>
      <c r="H11" s="307"/>
      <c r="I11" s="307"/>
      <c r="J11" s="308"/>
    </row>
    <row r="12" spans="1:14" ht="43.5" customHeight="1" x14ac:dyDescent="0.25">
      <c r="A12" s="299"/>
      <c r="B12" s="299"/>
      <c r="C12" s="299"/>
      <c r="D12" s="300"/>
      <c r="E12" s="303" t="s">
        <v>323</v>
      </c>
      <c r="F12" s="304"/>
      <c r="G12" s="306" t="s">
        <v>329</v>
      </c>
      <c r="H12" s="307"/>
      <c r="I12" s="307"/>
      <c r="J12" s="308"/>
    </row>
    <row r="13" spans="1:14" ht="43.5" customHeight="1" x14ac:dyDescent="0.25">
      <c r="A13" s="299"/>
      <c r="B13" s="299"/>
      <c r="C13" s="299"/>
      <c r="D13" s="300"/>
      <c r="E13" s="303" t="s">
        <v>321</v>
      </c>
      <c r="F13" s="304"/>
      <c r="G13" s="303" t="s">
        <v>330</v>
      </c>
      <c r="H13" s="315"/>
      <c r="I13" s="315"/>
      <c r="J13" s="304"/>
    </row>
    <row r="14" spans="1:14" ht="51" customHeight="1" x14ac:dyDescent="0.25">
      <c r="A14" s="299"/>
      <c r="B14" s="299"/>
      <c r="C14" s="299"/>
      <c r="D14" s="300"/>
      <c r="E14" s="303" t="s">
        <v>322</v>
      </c>
      <c r="F14" s="304"/>
      <c r="G14" s="306" t="s">
        <v>331</v>
      </c>
      <c r="H14" s="307"/>
      <c r="I14" s="307"/>
      <c r="J14" s="308"/>
    </row>
    <row r="15" spans="1:14" ht="47.25" customHeight="1" x14ac:dyDescent="0.25">
      <c r="A15" s="299"/>
      <c r="B15" s="299"/>
      <c r="C15" s="299"/>
      <c r="D15" s="300"/>
      <c r="E15" s="303" t="s">
        <v>325</v>
      </c>
      <c r="F15" s="304"/>
      <c r="G15" s="306" t="s">
        <v>332</v>
      </c>
      <c r="H15" s="307"/>
      <c r="I15" s="307"/>
      <c r="J15" s="308"/>
    </row>
    <row r="16" spans="1:14" ht="52.5" customHeight="1" x14ac:dyDescent="0.25">
      <c r="A16" s="299"/>
      <c r="B16" s="299"/>
      <c r="C16" s="299"/>
      <c r="D16" s="300"/>
      <c r="E16" s="314" t="s">
        <v>347</v>
      </c>
      <c r="F16" s="314"/>
      <c r="G16" s="303"/>
      <c r="H16" s="315"/>
      <c r="I16" s="315"/>
      <c r="J16" s="304"/>
    </row>
    <row r="17" spans="1:10" ht="54" customHeight="1" x14ac:dyDescent="0.25">
      <c r="A17" s="299"/>
      <c r="B17" s="299"/>
      <c r="C17" s="299"/>
      <c r="D17" s="300"/>
      <c r="E17" s="303" t="s">
        <v>326</v>
      </c>
      <c r="F17" s="304"/>
      <c r="G17" s="303"/>
      <c r="H17" s="315"/>
      <c r="I17" s="315"/>
      <c r="J17" s="304"/>
    </row>
    <row r="18" spans="1:10" ht="51.75" customHeight="1" x14ac:dyDescent="0.25">
      <c r="A18" s="334" t="s">
        <v>11</v>
      </c>
      <c r="B18" s="334" t="s">
        <v>67</v>
      </c>
      <c r="C18" s="310" t="s">
        <v>70</v>
      </c>
      <c r="D18" s="310"/>
      <c r="E18" s="346" t="s">
        <v>71</v>
      </c>
      <c r="F18" s="347"/>
      <c r="G18" s="348" t="s">
        <v>72</v>
      </c>
      <c r="H18" s="349"/>
      <c r="I18" s="349"/>
      <c r="J18" s="350"/>
    </row>
    <row r="19" spans="1:10" ht="68.25" customHeight="1" x14ac:dyDescent="0.25">
      <c r="A19" s="334"/>
      <c r="B19" s="334"/>
      <c r="C19" s="306" t="s">
        <v>343</v>
      </c>
      <c r="D19" s="308"/>
      <c r="E19" s="318" t="s">
        <v>339</v>
      </c>
      <c r="F19" s="319"/>
      <c r="G19" s="320" t="s">
        <v>406</v>
      </c>
      <c r="H19" s="321"/>
      <c r="I19" s="321"/>
      <c r="J19" s="322"/>
    </row>
    <row r="20" spans="1:10" ht="89.25" customHeight="1" x14ac:dyDescent="0.25">
      <c r="A20" s="334"/>
      <c r="B20" s="334"/>
      <c r="C20" s="303" t="s">
        <v>340</v>
      </c>
      <c r="D20" s="304"/>
      <c r="E20" s="320" t="s">
        <v>346</v>
      </c>
      <c r="F20" s="319"/>
      <c r="G20" s="320" t="s">
        <v>407</v>
      </c>
      <c r="H20" s="321"/>
      <c r="I20" s="321"/>
      <c r="J20" s="322"/>
    </row>
    <row r="21" spans="1:10" ht="49.5" customHeight="1" x14ac:dyDescent="0.25">
      <c r="A21" s="334"/>
      <c r="B21" s="334"/>
      <c r="C21" s="343" t="s">
        <v>341</v>
      </c>
      <c r="D21" s="344"/>
      <c r="E21" s="320" t="s">
        <v>344</v>
      </c>
      <c r="F21" s="319"/>
      <c r="G21" s="320" t="s">
        <v>408</v>
      </c>
      <c r="H21" s="321"/>
      <c r="I21" s="321"/>
      <c r="J21" s="322"/>
    </row>
    <row r="22" spans="1:10" ht="61.5" customHeight="1" x14ac:dyDescent="0.25">
      <c r="A22" s="334"/>
      <c r="B22" s="334"/>
      <c r="C22" s="345" t="s">
        <v>342</v>
      </c>
      <c r="D22" s="345"/>
      <c r="E22" s="320" t="s">
        <v>345</v>
      </c>
      <c r="F22" s="319"/>
      <c r="G22" s="324" t="s">
        <v>409</v>
      </c>
      <c r="H22" s="324"/>
      <c r="I22" s="324"/>
      <c r="J22" s="324"/>
    </row>
    <row r="23" spans="1:10" ht="56.25" customHeight="1" x14ac:dyDescent="0.25">
      <c r="A23" s="334"/>
      <c r="B23" s="334"/>
      <c r="C23" s="345" t="s">
        <v>333</v>
      </c>
      <c r="D23" s="345"/>
      <c r="E23" s="320" t="s">
        <v>352</v>
      </c>
      <c r="F23" s="319"/>
      <c r="G23" s="324"/>
      <c r="H23" s="324"/>
      <c r="I23" s="324"/>
      <c r="J23" s="324"/>
    </row>
    <row r="24" spans="1:10" ht="50.25" customHeight="1" x14ac:dyDescent="0.25">
      <c r="A24" s="334"/>
      <c r="B24" s="334"/>
      <c r="C24" s="343"/>
      <c r="D24" s="344"/>
      <c r="E24" s="221"/>
      <c r="F24" s="221"/>
      <c r="G24" s="323"/>
      <c r="H24" s="323"/>
      <c r="I24" s="323"/>
      <c r="J24" s="323"/>
    </row>
    <row r="25" spans="1:10" ht="50.25" customHeight="1" x14ac:dyDescent="0.3">
      <c r="A25" s="334"/>
      <c r="B25" s="334" t="s">
        <v>66</v>
      </c>
      <c r="C25" s="310" t="s">
        <v>73</v>
      </c>
      <c r="D25" s="310"/>
      <c r="E25" s="335" t="s">
        <v>74</v>
      </c>
      <c r="F25" s="336"/>
      <c r="G25" s="337" t="s">
        <v>75</v>
      </c>
      <c r="H25" s="338"/>
      <c r="I25" s="338"/>
      <c r="J25" s="339"/>
    </row>
    <row r="26" spans="1:10" ht="64.5" customHeight="1" x14ac:dyDescent="0.25">
      <c r="A26" s="334"/>
      <c r="B26" s="334"/>
      <c r="C26" s="306" t="s">
        <v>336</v>
      </c>
      <c r="D26" s="308"/>
      <c r="E26" s="320" t="s">
        <v>411</v>
      </c>
      <c r="F26" s="319"/>
      <c r="G26" s="320" t="s">
        <v>413</v>
      </c>
      <c r="H26" s="327"/>
      <c r="I26" s="327"/>
      <c r="J26" s="319"/>
    </row>
    <row r="27" spans="1:10" ht="72.75" customHeight="1" x14ac:dyDescent="0.25">
      <c r="A27" s="334"/>
      <c r="B27" s="334"/>
      <c r="C27" s="306" t="s">
        <v>335</v>
      </c>
      <c r="D27" s="308"/>
      <c r="E27" s="324" t="s">
        <v>410</v>
      </c>
      <c r="F27" s="323"/>
      <c r="G27" s="320" t="s">
        <v>414</v>
      </c>
      <c r="H27" s="327"/>
      <c r="I27" s="327"/>
      <c r="J27" s="319"/>
    </row>
    <row r="28" spans="1:10" ht="66" customHeight="1" x14ac:dyDescent="0.25">
      <c r="A28" s="334"/>
      <c r="B28" s="334"/>
      <c r="C28" s="306" t="s">
        <v>337</v>
      </c>
      <c r="D28" s="308"/>
      <c r="E28" s="341" t="s">
        <v>412</v>
      </c>
      <c r="F28" s="342"/>
      <c r="G28" s="320" t="s">
        <v>415</v>
      </c>
      <c r="H28" s="327"/>
      <c r="I28" s="327"/>
      <c r="J28" s="319"/>
    </row>
    <row r="29" spans="1:10" ht="67.5" customHeight="1" x14ac:dyDescent="0.25">
      <c r="A29" s="334"/>
      <c r="B29" s="334"/>
      <c r="C29" s="306" t="s">
        <v>338</v>
      </c>
      <c r="D29" s="308"/>
      <c r="E29" s="323"/>
      <c r="F29" s="323"/>
      <c r="G29" s="324" t="s">
        <v>416</v>
      </c>
      <c r="H29" s="323"/>
      <c r="I29" s="323"/>
      <c r="J29" s="323"/>
    </row>
    <row r="30" spans="1:10" ht="50.25" customHeight="1" x14ac:dyDescent="0.25">
      <c r="A30" s="334"/>
      <c r="B30" s="334"/>
      <c r="C30" s="340" t="s">
        <v>334</v>
      </c>
      <c r="D30" s="340"/>
      <c r="E30" s="326"/>
      <c r="F30" s="326"/>
      <c r="G30" s="326"/>
      <c r="H30" s="326"/>
      <c r="I30" s="326"/>
      <c r="J30" s="326"/>
    </row>
    <row r="31" spans="1:10" x14ac:dyDescent="0.25">
      <c r="E31" s="325"/>
      <c r="F31" s="325"/>
      <c r="G31" s="325"/>
      <c r="H31" s="325"/>
      <c r="I31" s="325"/>
      <c r="J31" s="325"/>
    </row>
    <row r="32" spans="1:10" x14ac:dyDescent="0.25">
      <c r="E32" s="325"/>
      <c r="F32" s="325"/>
      <c r="G32" s="325"/>
      <c r="H32" s="325"/>
      <c r="I32" s="325"/>
      <c r="J32" s="325"/>
    </row>
    <row r="33" spans="5:10" x14ac:dyDescent="0.25">
      <c r="E33" s="325"/>
      <c r="F33" s="325"/>
      <c r="G33" s="325"/>
      <c r="H33" s="325"/>
      <c r="I33" s="325"/>
      <c r="J33" s="325"/>
    </row>
    <row r="34" spans="5:10" x14ac:dyDescent="0.25">
      <c r="E34" s="325"/>
      <c r="F34" s="325"/>
      <c r="G34" s="325"/>
      <c r="H34" s="325"/>
      <c r="I34" s="325"/>
      <c r="J34" s="325"/>
    </row>
    <row r="35" spans="5:10" x14ac:dyDescent="0.25">
      <c r="E35" s="325"/>
      <c r="F35" s="325"/>
      <c r="G35" s="325"/>
      <c r="H35" s="325"/>
      <c r="I35" s="325"/>
      <c r="J35" s="325"/>
    </row>
    <row r="36" spans="5:10" x14ac:dyDescent="0.25">
      <c r="E36" s="325"/>
      <c r="F36" s="325"/>
      <c r="G36" s="325"/>
      <c r="H36" s="325"/>
      <c r="I36" s="325"/>
      <c r="J36" s="325"/>
    </row>
    <row r="37" spans="5:10" x14ac:dyDescent="0.25">
      <c r="E37" s="325"/>
      <c r="F37" s="325"/>
      <c r="G37" s="325"/>
      <c r="H37" s="325"/>
      <c r="I37" s="325"/>
      <c r="J37" s="325"/>
    </row>
    <row r="38" spans="5:10" x14ac:dyDescent="0.25">
      <c r="E38" s="325"/>
      <c r="F38" s="325"/>
      <c r="G38" s="325"/>
      <c r="H38" s="325"/>
      <c r="I38" s="325"/>
      <c r="J38" s="325"/>
    </row>
    <row r="39" spans="5:10" x14ac:dyDescent="0.25">
      <c r="E39" s="325"/>
      <c r="F39" s="325"/>
      <c r="G39" s="325"/>
      <c r="H39" s="325"/>
      <c r="I39" s="325"/>
      <c r="J39" s="325"/>
    </row>
    <row r="40" spans="5:10" x14ac:dyDescent="0.25">
      <c r="E40" s="325"/>
      <c r="F40" s="325"/>
      <c r="G40" s="325"/>
      <c r="H40" s="325"/>
      <c r="I40" s="325"/>
      <c r="J40" s="325"/>
    </row>
    <row r="41" spans="5:10" x14ac:dyDescent="0.25">
      <c r="E41" s="325"/>
      <c r="F41" s="325"/>
      <c r="G41" s="325"/>
      <c r="H41" s="325"/>
      <c r="I41" s="325"/>
      <c r="J41" s="325"/>
    </row>
    <row r="42" spans="5:10" x14ac:dyDescent="0.25">
      <c r="E42" s="325"/>
      <c r="F42" s="325"/>
      <c r="G42" s="325"/>
      <c r="H42" s="325"/>
      <c r="I42" s="325"/>
      <c r="J42" s="325"/>
    </row>
    <row r="43" spans="5:10" x14ac:dyDescent="0.25">
      <c r="E43" s="325"/>
      <c r="F43" s="325"/>
      <c r="G43" s="325"/>
      <c r="H43" s="325"/>
      <c r="I43" s="325"/>
      <c r="J43" s="325"/>
    </row>
    <row r="44" spans="5:10" x14ac:dyDescent="0.25">
      <c r="E44" s="325"/>
      <c r="F44" s="325"/>
      <c r="G44" s="325"/>
      <c r="H44" s="325"/>
      <c r="I44" s="325"/>
      <c r="J44" s="325"/>
    </row>
    <row r="45" spans="5:10" x14ac:dyDescent="0.25">
      <c r="E45" s="325"/>
      <c r="F45" s="325"/>
      <c r="G45" s="325"/>
      <c r="H45" s="325"/>
      <c r="I45" s="325"/>
      <c r="J45" s="325"/>
    </row>
    <row r="46" spans="5:10" x14ac:dyDescent="0.25">
      <c r="E46" s="325"/>
      <c r="F46" s="325"/>
      <c r="G46" s="325"/>
      <c r="H46" s="325"/>
      <c r="I46" s="325"/>
      <c r="J46" s="325"/>
    </row>
    <row r="47" spans="5:10" x14ac:dyDescent="0.25">
      <c r="E47" s="325"/>
      <c r="F47" s="325"/>
      <c r="G47" s="325"/>
      <c r="H47" s="325"/>
      <c r="I47" s="325"/>
      <c r="J47" s="325"/>
    </row>
    <row r="48" spans="5:10" x14ac:dyDescent="0.25">
      <c r="E48" s="325"/>
      <c r="F48" s="325"/>
      <c r="G48" s="325"/>
      <c r="H48" s="325"/>
      <c r="I48" s="325"/>
      <c r="J48" s="325"/>
    </row>
    <row r="49" spans="5:10" x14ac:dyDescent="0.25">
      <c r="E49" s="325"/>
      <c r="F49" s="325"/>
      <c r="G49" s="325"/>
      <c r="H49" s="325"/>
      <c r="I49" s="325"/>
      <c r="J49" s="325"/>
    </row>
    <row r="50" spans="5:10" x14ac:dyDescent="0.25">
      <c r="E50" s="325"/>
      <c r="F50" s="325"/>
      <c r="G50" s="325"/>
      <c r="H50" s="325"/>
      <c r="I50" s="325"/>
      <c r="J50" s="325"/>
    </row>
    <row r="51" spans="5:10" x14ac:dyDescent="0.25">
      <c r="E51" s="325"/>
      <c r="F51" s="325"/>
      <c r="G51" s="325"/>
      <c r="H51" s="325"/>
      <c r="I51" s="325"/>
      <c r="J51" s="325"/>
    </row>
    <row r="52" spans="5:10" x14ac:dyDescent="0.25">
      <c r="E52" s="325"/>
      <c r="F52" s="325"/>
      <c r="G52" s="325"/>
      <c r="H52" s="325"/>
      <c r="I52" s="325"/>
      <c r="J52" s="325"/>
    </row>
    <row r="53" spans="5:10" x14ac:dyDescent="0.25">
      <c r="E53" s="325"/>
      <c r="F53" s="325"/>
      <c r="G53" s="325"/>
      <c r="H53" s="325"/>
      <c r="I53" s="325"/>
      <c r="J53" s="325"/>
    </row>
    <row r="54" spans="5:10" x14ac:dyDescent="0.25">
      <c r="E54" s="325"/>
      <c r="F54" s="325"/>
      <c r="G54" s="325"/>
      <c r="H54" s="325"/>
      <c r="I54" s="325"/>
      <c r="J54" s="325"/>
    </row>
    <row r="55" spans="5:10" x14ac:dyDescent="0.25">
      <c r="E55" s="325"/>
      <c r="F55" s="325"/>
      <c r="G55" s="325"/>
      <c r="H55" s="325"/>
      <c r="I55" s="325"/>
      <c r="J55" s="325"/>
    </row>
    <row r="56" spans="5:10" x14ac:dyDescent="0.25">
      <c r="E56" s="325"/>
      <c r="F56" s="325"/>
      <c r="G56" s="325"/>
      <c r="H56" s="325"/>
      <c r="I56" s="325"/>
      <c r="J56" s="325"/>
    </row>
    <row r="57" spans="5:10" x14ac:dyDescent="0.25">
      <c r="E57" s="325"/>
      <c r="F57" s="325"/>
      <c r="G57" s="325"/>
      <c r="H57" s="325"/>
      <c r="I57" s="325"/>
      <c r="J57" s="325"/>
    </row>
    <row r="58" spans="5:10" x14ac:dyDescent="0.25">
      <c r="E58" s="325"/>
      <c r="F58" s="325"/>
      <c r="G58" s="325"/>
      <c r="H58" s="325"/>
      <c r="I58" s="325"/>
      <c r="J58" s="325"/>
    </row>
    <row r="59" spans="5:10" x14ac:dyDescent="0.25">
      <c r="E59" s="325"/>
      <c r="F59" s="325"/>
      <c r="G59" s="325"/>
      <c r="H59" s="325"/>
      <c r="I59" s="325"/>
      <c r="J59" s="325"/>
    </row>
    <row r="60" spans="5:10" x14ac:dyDescent="0.25">
      <c r="E60" s="325"/>
      <c r="F60" s="325"/>
      <c r="G60" s="325"/>
      <c r="H60" s="325"/>
      <c r="I60" s="325"/>
      <c r="J60" s="325"/>
    </row>
    <row r="61" spans="5:10" x14ac:dyDescent="0.25">
      <c r="E61" s="325"/>
      <c r="F61" s="325"/>
      <c r="G61" s="325"/>
      <c r="H61" s="325"/>
      <c r="I61" s="325"/>
      <c r="J61" s="325"/>
    </row>
    <row r="62" spans="5:10" x14ac:dyDescent="0.25">
      <c r="E62" s="325"/>
      <c r="F62" s="325"/>
      <c r="G62" s="325"/>
      <c r="H62" s="325"/>
      <c r="I62" s="325"/>
      <c r="J62" s="325"/>
    </row>
    <row r="63" spans="5:10" x14ac:dyDescent="0.25">
      <c r="E63" s="325"/>
      <c r="F63" s="325"/>
      <c r="G63" s="325"/>
      <c r="H63" s="325"/>
      <c r="I63" s="325"/>
      <c r="J63" s="325"/>
    </row>
    <row r="64" spans="5:10" x14ac:dyDescent="0.25">
      <c r="E64" s="325"/>
      <c r="F64" s="325"/>
      <c r="G64" s="325"/>
      <c r="H64" s="325"/>
      <c r="I64" s="325"/>
      <c r="J64" s="325"/>
    </row>
    <row r="65" spans="5:10" x14ac:dyDescent="0.25">
      <c r="E65" s="325"/>
      <c r="F65" s="325"/>
      <c r="G65" s="325"/>
      <c r="H65" s="325"/>
      <c r="I65" s="325"/>
      <c r="J65" s="325"/>
    </row>
    <row r="66" spans="5:10" x14ac:dyDescent="0.25">
      <c r="E66" s="325"/>
      <c r="F66" s="325"/>
      <c r="G66" s="325"/>
      <c r="H66" s="325"/>
      <c r="I66" s="325"/>
      <c r="J66" s="325"/>
    </row>
    <row r="67" spans="5:10" x14ac:dyDescent="0.25">
      <c r="E67" s="325"/>
      <c r="F67" s="325"/>
      <c r="G67" s="325"/>
      <c r="H67" s="325"/>
      <c r="I67" s="325"/>
      <c r="J67" s="325"/>
    </row>
    <row r="68" spans="5:10" x14ac:dyDescent="0.25">
      <c r="E68" s="325"/>
      <c r="F68" s="325"/>
      <c r="G68" s="325"/>
      <c r="H68" s="325"/>
      <c r="I68" s="325"/>
      <c r="J68" s="325"/>
    </row>
    <row r="69" spans="5:10" x14ac:dyDescent="0.25">
      <c r="E69" s="325"/>
      <c r="F69" s="325"/>
      <c r="G69" s="325"/>
      <c r="H69" s="325"/>
      <c r="I69" s="325"/>
      <c r="J69" s="325"/>
    </row>
    <row r="70" spans="5:10" x14ac:dyDescent="0.25">
      <c r="E70" s="325"/>
      <c r="F70" s="325"/>
      <c r="G70" s="325"/>
      <c r="H70" s="325"/>
      <c r="I70" s="325"/>
      <c r="J70" s="325"/>
    </row>
    <row r="71" spans="5:10" x14ac:dyDescent="0.25">
      <c r="E71" s="325"/>
      <c r="F71" s="325"/>
      <c r="G71" s="325"/>
      <c r="H71" s="325"/>
      <c r="I71" s="325"/>
      <c r="J71" s="325"/>
    </row>
    <row r="72" spans="5:10" x14ac:dyDescent="0.25">
      <c r="E72" s="325"/>
      <c r="F72" s="325"/>
      <c r="G72" s="325"/>
      <c r="H72" s="325"/>
      <c r="I72" s="325"/>
      <c r="J72" s="325"/>
    </row>
    <row r="73" spans="5:10" x14ac:dyDescent="0.25">
      <c r="E73" s="325"/>
      <c r="F73" s="325"/>
      <c r="G73" s="325"/>
      <c r="H73" s="325"/>
      <c r="I73" s="325"/>
      <c r="J73" s="325"/>
    </row>
    <row r="74" spans="5:10" x14ac:dyDescent="0.25">
      <c r="E74" s="325"/>
      <c r="F74" s="325"/>
      <c r="G74" s="325"/>
      <c r="H74" s="325"/>
      <c r="I74" s="325"/>
      <c r="J74" s="325"/>
    </row>
    <row r="75" spans="5:10" x14ac:dyDescent="0.25">
      <c r="E75" s="325"/>
      <c r="F75" s="325"/>
      <c r="G75" s="325"/>
      <c r="H75" s="325"/>
      <c r="I75" s="325"/>
      <c r="J75" s="325"/>
    </row>
    <row r="76" spans="5:10" x14ac:dyDescent="0.25">
      <c r="E76" s="325"/>
      <c r="F76" s="325"/>
      <c r="G76" s="325"/>
      <c r="H76" s="325"/>
      <c r="I76" s="325"/>
      <c r="J76" s="325"/>
    </row>
    <row r="77" spans="5:10" x14ac:dyDescent="0.25">
      <c r="E77" s="325"/>
      <c r="F77" s="325"/>
      <c r="G77" s="325"/>
      <c r="H77" s="325"/>
      <c r="I77" s="325"/>
      <c r="J77" s="325"/>
    </row>
    <row r="78" spans="5:10" x14ac:dyDescent="0.25">
      <c r="E78" s="325"/>
      <c r="F78" s="325"/>
      <c r="G78" s="325"/>
      <c r="H78" s="325"/>
      <c r="I78" s="325"/>
      <c r="J78" s="325"/>
    </row>
    <row r="79" spans="5:10" x14ac:dyDescent="0.25">
      <c r="E79" s="325"/>
      <c r="F79" s="325"/>
      <c r="G79" s="325"/>
      <c r="H79" s="325"/>
      <c r="I79" s="325"/>
      <c r="J79" s="325"/>
    </row>
    <row r="80" spans="5:10" x14ac:dyDescent="0.25">
      <c r="E80" s="325"/>
      <c r="F80" s="325"/>
      <c r="G80" s="325"/>
      <c r="H80" s="325"/>
      <c r="I80" s="325"/>
      <c r="J80" s="325"/>
    </row>
    <row r="81" spans="5:10" x14ac:dyDescent="0.25">
      <c r="E81" s="325"/>
      <c r="F81" s="325"/>
      <c r="G81" s="325"/>
      <c r="H81" s="325"/>
      <c r="I81" s="325"/>
      <c r="J81" s="325"/>
    </row>
    <row r="82" spans="5:10" x14ac:dyDescent="0.25">
      <c r="E82" s="325"/>
      <c r="F82" s="325"/>
      <c r="G82" s="325"/>
      <c r="H82" s="325"/>
      <c r="I82" s="325"/>
      <c r="J82" s="325"/>
    </row>
    <row r="83" spans="5:10" x14ac:dyDescent="0.25">
      <c r="E83" s="325"/>
      <c r="F83" s="325"/>
      <c r="G83" s="325"/>
      <c r="H83" s="325"/>
      <c r="I83" s="325"/>
      <c r="J83" s="325"/>
    </row>
    <row r="84" spans="5:10" x14ac:dyDescent="0.25">
      <c r="E84" s="325"/>
      <c r="F84" s="325"/>
      <c r="G84" s="325"/>
      <c r="H84" s="325"/>
      <c r="I84" s="325"/>
      <c r="J84" s="325"/>
    </row>
    <row r="85" spans="5:10" x14ac:dyDescent="0.25">
      <c r="E85" s="325"/>
      <c r="F85" s="325"/>
      <c r="G85" s="325"/>
      <c r="H85" s="325"/>
      <c r="I85" s="325"/>
      <c r="J85" s="325"/>
    </row>
    <row r="86" spans="5:10" x14ac:dyDescent="0.25">
      <c r="E86" s="325"/>
      <c r="F86" s="325"/>
      <c r="G86" s="325"/>
      <c r="H86" s="325"/>
      <c r="I86" s="325"/>
      <c r="J86" s="325"/>
    </row>
    <row r="87" spans="5:10" x14ac:dyDescent="0.25">
      <c r="E87" s="325"/>
      <c r="F87" s="325"/>
      <c r="G87" s="325"/>
      <c r="H87" s="325"/>
      <c r="I87" s="325"/>
      <c r="J87" s="325"/>
    </row>
    <row r="88" spans="5:10" x14ac:dyDescent="0.25">
      <c r="E88" s="325"/>
      <c r="F88" s="325"/>
      <c r="G88" s="325"/>
      <c r="H88" s="325"/>
      <c r="I88" s="325"/>
      <c r="J88" s="325"/>
    </row>
    <row r="89" spans="5:10" x14ac:dyDescent="0.25">
      <c r="E89" s="325"/>
      <c r="F89" s="325"/>
      <c r="G89" s="325"/>
      <c r="H89" s="325"/>
      <c r="I89" s="325"/>
      <c r="J89" s="325"/>
    </row>
    <row r="90" spans="5:10" x14ac:dyDescent="0.25">
      <c r="E90" s="325"/>
      <c r="F90" s="325"/>
      <c r="G90" s="325"/>
      <c r="H90" s="325"/>
      <c r="I90" s="325"/>
      <c r="J90" s="325"/>
    </row>
    <row r="91" spans="5:10" x14ac:dyDescent="0.25">
      <c r="E91" s="325"/>
      <c r="F91" s="325"/>
      <c r="G91" s="325"/>
      <c r="H91" s="325"/>
      <c r="I91" s="325"/>
      <c r="J91" s="325"/>
    </row>
    <row r="92" spans="5:10" x14ac:dyDescent="0.25">
      <c r="E92" s="325"/>
      <c r="F92" s="325"/>
      <c r="G92" s="325"/>
      <c r="H92" s="325"/>
      <c r="I92" s="325"/>
      <c r="J92" s="325"/>
    </row>
    <row r="93" spans="5:10" x14ac:dyDescent="0.25">
      <c r="E93" s="325"/>
      <c r="F93" s="325"/>
      <c r="G93" s="325"/>
      <c r="H93" s="325"/>
      <c r="I93" s="325"/>
      <c r="J93" s="325"/>
    </row>
    <row r="94" spans="5:10" x14ac:dyDescent="0.25">
      <c r="E94" s="325"/>
      <c r="F94" s="325"/>
      <c r="G94" s="325"/>
      <c r="H94" s="325"/>
      <c r="I94" s="325"/>
      <c r="J94" s="325"/>
    </row>
    <row r="95" spans="5:10" x14ac:dyDescent="0.25">
      <c r="E95" s="325"/>
      <c r="F95" s="325"/>
      <c r="G95" s="325"/>
      <c r="H95" s="325"/>
      <c r="I95" s="325"/>
      <c r="J95" s="325"/>
    </row>
    <row r="96" spans="5:10" x14ac:dyDescent="0.25">
      <c r="E96" s="325"/>
      <c r="F96" s="325"/>
      <c r="G96" s="325"/>
      <c r="H96" s="325"/>
      <c r="I96" s="325"/>
      <c r="J96" s="325"/>
    </row>
    <row r="97" spans="5:10" x14ac:dyDescent="0.25">
      <c r="E97" s="325"/>
      <c r="F97" s="325"/>
      <c r="G97" s="325"/>
      <c r="H97" s="325"/>
      <c r="I97" s="325"/>
      <c r="J97" s="325"/>
    </row>
    <row r="98" spans="5:10" x14ac:dyDescent="0.25">
      <c r="E98" s="325"/>
      <c r="F98" s="325"/>
      <c r="G98" s="325"/>
      <c r="H98" s="325"/>
      <c r="I98" s="325"/>
      <c r="J98" s="325"/>
    </row>
    <row r="99" spans="5:10" x14ac:dyDescent="0.25">
      <c r="E99" s="325"/>
      <c r="F99" s="325"/>
      <c r="G99" s="325"/>
      <c r="H99" s="325"/>
      <c r="I99" s="325"/>
      <c r="J99" s="325"/>
    </row>
    <row r="100" spans="5:10" x14ac:dyDescent="0.25">
      <c r="E100" s="325"/>
      <c r="F100" s="325"/>
      <c r="G100" s="325"/>
      <c r="H100" s="325"/>
      <c r="I100" s="325"/>
      <c r="J100" s="325"/>
    </row>
    <row r="101" spans="5:10" x14ac:dyDescent="0.25">
      <c r="E101" s="325"/>
      <c r="F101" s="325"/>
      <c r="G101" s="325"/>
      <c r="H101" s="325"/>
      <c r="I101" s="325"/>
      <c r="J101" s="325"/>
    </row>
    <row r="102" spans="5:10" x14ac:dyDescent="0.25">
      <c r="E102" s="325"/>
      <c r="F102" s="325"/>
      <c r="G102" s="325"/>
      <c r="H102" s="325"/>
      <c r="I102" s="325"/>
      <c r="J102" s="325"/>
    </row>
    <row r="103" spans="5:10" x14ac:dyDescent="0.25">
      <c r="E103" s="325"/>
      <c r="F103" s="325"/>
      <c r="G103" s="325"/>
      <c r="H103" s="325"/>
      <c r="I103" s="325"/>
      <c r="J103" s="325"/>
    </row>
    <row r="104" spans="5:10" x14ac:dyDescent="0.25">
      <c r="E104" s="325"/>
      <c r="F104" s="325"/>
      <c r="G104" s="325"/>
      <c r="H104" s="325"/>
      <c r="I104" s="325"/>
      <c r="J104" s="325"/>
    </row>
    <row r="105" spans="5:10" x14ac:dyDescent="0.25">
      <c r="E105" s="325"/>
      <c r="F105" s="325"/>
      <c r="G105" s="325"/>
      <c r="H105" s="325"/>
      <c r="I105" s="325"/>
      <c r="J105" s="325"/>
    </row>
    <row r="106" spans="5:10" x14ac:dyDescent="0.25">
      <c r="E106" s="325"/>
      <c r="F106" s="325"/>
      <c r="G106" s="325"/>
      <c r="H106" s="325"/>
      <c r="I106" s="325"/>
      <c r="J106" s="325"/>
    </row>
    <row r="107" spans="5:10" x14ac:dyDescent="0.25">
      <c r="E107" s="325"/>
      <c r="F107" s="325"/>
      <c r="G107" s="325"/>
      <c r="H107" s="325"/>
      <c r="I107" s="325"/>
      <c r="J107" s="325"/>
    </row>
    <row r="108" spans="5:10" x14ac:dyDescent="0.25">
      <c r="E108" s="325"/>
      <c r="F108" s="325"/>
      <c r="G108" s="325"/>
      <c r="H108" s="325"/>
      <c r="I108" s="325"/>
      <c r="J108" s="325"/>
    </row>
  </sheetData>
  <mergeCells count="231">
    <mergeCell ref="A18:A30"/>
    <mergeCell ref="E25:F25"/>
    <mergeCell ref="G25:J25"/>
    <mergeCell ref="B25:B30"/>
    <mergeCell ref="C25:D25"/>
    <mergeCell ref="C18:D18"/>
    <mergeCell ref="B18:B24"/>
    <mergeCell ref="C19:D19"/>
    <mergeCell ref="C20:D20"/>
    <mergeCell ref="C29:D29"/>
    <mergeCell ref="C30:D30"/>
    <mergeCell ref="C28:D28"/>
    <mergeCell ref="E28:F28"/>
    <mergeCell ref="G28:J28"/>
    <mergeCell ref="C26:D26"/>
    <mergeCell ref="C27:D27"/>
    <mergeCell ref="C21:D21"/>
    <mergeCell ref="C22:D22"/>
    <mergeCell ref="C23:D23"/>
    <mergeCell ref="C24:D24"/>
    <mergeCell ref="E23:F23"/>
    <mergeCell ref="G23:J23"/>
    <mergeCell ref="E18:F18"/>
    <mergeCell ref="G18:J18"/>
    <mergeCell ref="E108:F108"/>
    <mergeCell ref="G108:J108"/>
    <mergeCell ref="E7:J7"/>
    <mergeCell ref="C1:C4"/>
    <mergeCell ref="D1:G2"/>
    <mergeCell ref="D3:G4"/>
    <mergeCell ref="E104:F104"/>
    <mergeCell ref="G104:J104"/>
    <mergeCell ref="E105:F105"/>
    <mergeCell ref="G105:J105"/>
    <mergeCell ref="E106:F106"/>
    <mergeCell ref="G106:J106"/>
    <mergeCell ref="E101:F101"/>
    <mergeCell ref="G101:J101"/>
    <mergeCell ref="E102:F102"/>
    <mergeCell ref="G102:J102"/>
    <mergeCell ref="E103:F103"/>
    <mergeCell ref="G103:J103"/>
    <mergeCell ref="E98:F98"/>
    <mergeCell ref="G98:J98"/>
    <mergeCell ref="E99:F99"/>
    <mergeCell ref="G99:J99"/>
    <mergeCell ref="E100:F100"/>
    <mergeCell ref="G100:J100"/>
    <mergeCell ref="E107:F107"/>
    <mergeCell ref="G107:J107"/>
    <mergeCell ref="E95:F95"/>
    <mergeCell ref="G95:J95"/>
    <mergeCell ref="E96:F96"/>
    <mergeCell ref="G91:J91"/>
    <mergeCell ref="E86:F86"/>
    <mergeCell ref="G86:J86"/>
    <mergeCell ref="E87:F87"/>
    <mergeCell ref="G87:J87"/>
    <mergeCell ref="E88:F88"/>
    <mergeCell ref="G88:J88"/>
    <mergeCell ref="E91:F91"/>
    <mergeCell ref="G92:J92"/>
    <mergeCell ref="E93:F93"/>
    <mergeCell ref="G93:J93"/>
    <mergeCell ref="E94:F94"/>
    <mergeCell ref="G94:J94"/>
    <mergeCell ref="G96:J96"/>
    <mergeCell ref="E97:F97"/>
    <mergeCell ref="G97:J97"/>
    <mergeCell ref="E92:F92"/>
    <mergeCell ref="E83:F83"/>
    <mergeCell ref="G83:J83"/>
    <mergeCell ref="E84:F84"/>
    <mergeCell ref="G84:J84"/>
    <mergeCell ref="E85:F85"/>
    <mergeCell ref="G85:J85"/>
    <mergeCell ref="E89:F89"/>
    <mergeCell ref="G89:J89"/>
    <mergeCell ref="E90:F90"/>
    <mergeCell ref="G90:J90"/>
    <mergeCell ref="E80:F80"/>
    <mergeCell ref="G80:J80"/>
    <mergeCell ref="E81:F81"/>
    <mergeCell ref="G81:J81"/>
    <mergeCell ref="E82:F82"/>
    <mergeCell ref="G82:J82"/>
    <mergeCell ref="E77:F77"/>
    <mergeCell ref="G77:J77"/>
    <mergeCell ref="E78:F78"/>
    <mergeCell ref="G78:J78"/>
    <mergeCell ref="E79:F79"/>
    <mergeCell ref="G79:J79"/>
    <mergeCell ref="E74:F74"/>
    <mergeCell ref="G74:J74"/>
    <mergeCell ref="E75:F75"/>
    <mergeCell ref="G75:J75"/>
    <mergeCell ref="E76:F76"/>
    <mergeCell ref="G76:J76"/>
    <mergeCell ref="E71:F71"/>
    <mergeCell ref="G71:J71"/>
    <mergeCell ref="E72:F72"/>
    <mergeCell ref="G72:J72"/>
    <mergeCell ref="E73:F73"/>
    <mergeCell ref="G73:J73"/>
    <mergeCell ref="E68:F68"/>
    <mergeCell ref="G68:J68"/>
    <mergeCell ref="E69:F69"/>
    <mergeCell ref="G69:J69"/>
    <mergeCell ref="E70:F70"/>
    <mergeCell ref="G70:J70"/>
    <mergeCell ref="E65:F65"/>
    <mergeCell ref="G65:J65"/>
    <mergeCell ref="E66:F66"/>
    <mergeCell ref="G66:J66"/>
    <mergeCell ref="E67:F67"/>
    <mergeCell ref="G67:J67"/>
    <mergeCell ref="E62:F62"/>
    <mergeCell ref="G62:J62"/>
    <mergeCell ref="E63:F63"/>
    <mergeCell ref="G63:J63"/>
    <mergeCell ref="E64:F64"/>
    <mergeCell ref="G64:J64"/>
    <mergeCell ref="E59:F59"/>
    <mergeCell ref="G59:J59"/>
    <mergeCell ref="E60:F60"/>
    <mergeCell ref="G60:J60"/>
    <mergeCell ref="E61:F61"/>
    <mergeCell ref="G61:J61"/>
    <mergeCell ref="E56:F56"/>
    <mergeCell ref="G56:J56"/>
    <mergeCell ref="E57:F57"/>
    <mergeCell ref="G57:J57"/>
    <mergeCell ref="E58:F58"/>
    <mergeCell ref="G58:J58"/>
    <mergeCell ref="E53:F53"/>
    <mergeCell ref="G53:J53"/>
    <mergeCell ref="E54:F54"/>
    <mergeCell ref="G54:J54"/>
    <mergeCell ref="E55:F55"/>
    <mergeCell ref="G55:J55"/>
    <mergeCell ref="E50:F50"/>
    <mergeCell ref="G50:J50"/>
    <mergeCell ref="E51:F51"/>
    <mergeCell ref="G51:J51"/>
    <mergeCell ref="E52:F52"/>
    <mergeCell ref="G52:J52"/>
    <mergeCell ref="E47:F47"/>
    <mergeCell ref="G47:J47"/>
    <mergeCell ref="E48:F48"/>
    <mergeCell ref="G48:J48"/>
    <mergeCell ref="E49:F49"/>
    <mergeCell ref="G49:J49"/>
    <mergeCell ref="E44:F44"/>
    <mergeCell ref="G44:J44"/>
    <mergeCell ref="E45:F45"/>
    <mergeCell ref="G45:J45"/>
    <mergeCell ref="E46:F46"/>
    <mergeCell ref="G46:J46"/>
    <mergeCell ref="E41:F41"/>
    <mergeCell ref="G41:J41"/>
    <mergeCell ref="E42:F42"/>
    <mergeCell ref="G42:J42"/>
    <mergeCell ref="E43:F43"/>
    <mergeCell ref="G43:J43"/>
    <mergeCell ref="E38:F38"/>
    <mergeCell ref="G38:J38"/>
    <mergeCell ref="E39:F39"/>
    <mergeCell ref="G39:J39"/>
    <mergeCell ref="E40:F40"/>
    <mergeCell ref="G40:J40"/>
    <mergeCell ref="E35:F35"/>
    <mergeCell ref="G35:J35"/>
    <mergeCell ref="E36:F36"/>
    <mergeCell ref="G36:J36"/>
    <mergeCell ref="E37:F37"/>
    <mergeCell ref="G37:J37"/>
    <mergeCell ref="E32:F32"/>
    <mergeCell ref="G32:J32"/>
    <mergeCell ref="E33:F33"/>
    <mergeCell ref="G33:J33"/>
    <mergeCell ref="E34:F34"/>
    <mergeCell ref="G34:J34"/>
    <mergeCell ref="E30:F30"/>
    <mergeCell ref="G30:J30"/>
    <mergeCell ref="E26:F26"/>
    <mergeCell ref="G26:J26"/>
    <mergeCell ref="E27:F27"/>
    <mergeCell ref="G27:J27"/>
    <mergeCell ref="E31:F31"/>
    <mergeCell ref="G31:J31"/>
    <mergeCell ref="E29:F29"/>
    <mergeCell ref="G29:J29"/>
    <mergeCell ref="E19:F19"/>
    <mergeCell ref="G19:J19"/>
    <mergeCell ref="E24:F24"/>
    <mergeCell ref="G24:J24"/>
    <mergeCell ref="E13:F13"/>
    <mergeCell ref="G13:J13"/>
    <mergeCell ref="E14:F14"/>
    <mergeCell ref="G14:J14"/>
    <mergeCell ref="E15:F15"/>
    <mergeCell ref="G15:J15"/>
    <mergeCell ref="E20:F20"/>
    <mergeCell ref="G20:J20"/>
    <mergeCell ref="E21:F21"/>
    <mergeCell ref="G21:J21"/>
    <mergeCell ref="E22:F22"/>
    <mergeCell ref="G22:J22"/>
    <mergeCell ref="A7:D17"/>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6:F16"/>
    <mergeCell ref="G16:J16"/>
    <mergeCell ref="E17:F17"/>
    <mergeCell ref="G17:J17"/>
    <mergeCell ref="C6:J6"/>
    <mergeCell ref="A6:B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8"/>
  <sheetViews>
    <sheetView topLeftCell="A9" workbookViewId="0">
      <pane ySplit="1" topLeftCell="A12" activePane="bottomLeft" state="frozen"/>
      <selection activeCell="A9" sqref="A9"/>
      <selection pane="bottomLeft" activeCell="B12" sqref="B12"/>
    </sheetView>
  </sheetViews>
  <sheetFormatPr baseColWidth="10" defaultColWidth="11.42578125" defaultRowHeight="15" x14ac:dyDescent="0.25"/>
  <cols>
    <col min="1" max="1" width="31" customWidth="1"/>
    <col min="2" max="2" width="39.5703125" customWidth="1"/>
    <col min="3" max="3" width="29" customWidth="1"/>
    <col min="4" max="4" width="38" customWidth="1"/>
    <col min="5" max="5" width="32.85546875" customWidth="1"/>
    <col min="6" max="6" width="11.140625" customWidth="1"/>
    <col min="7" max="7" width="10.42578125" customWidth="1"/>
    <col min="8" max="8" width="11.85546875" customWidth="1"/>
    <col min="9" max="9" width="10.42578125" customWidth="1"/>
    <col min="10" max="10" width="16.7109375" customWidth="1"/>
  </cols>
  <sheetData>
    <row r="1" spans="1:10" ht="28.5" customHeight="1" x14ac:dyDescent="0.25">
      <c r="A1" s="267"/>
      <c r="B1" s="245" t="s">
        <v>0</v>
      </c>
      <c r="C1" s="245"/>
      <c r="D1" s="245"/>
      <c r="E1" s="245"/>
      <c r="F1" s="352" t="s">
        <v>1</v>
      </c>
      <c r="G1" s="352"/>
      <c r="H1" s="352"/>
      <c r="I1" s="352"/>
      <c r="J1" s="274"/>
    </row>
    <row r="2" spans="1:10" x14ac:dyDescent="0.25">
      <c r="A2" s="268"/>
      <c r="B2" s="246" t="s">
        <v>76</v>
      </c>
      <c r="C2" s="246"/>
      <c r="D2" s="246"/>
      <c r="E2" s="246"/>
      <c r="F2" s="302" t="s">
        <v>31</v>
      </c>
      <c r="G2" s="302"/>
      <c r="H2" s="302"/>
      <c r="I2" s="302"/>
      <c r="J2" s="275"/>
    </row>
    <row r="3" spans="1:10" ht="15" customHeight="1" x14ac:dyDescent="0.25">
      <c r="A3" s="268"/>
      <c r="B3" s="246"/>
      <c r="C3" s="246"/>
      <c r="D3" s="246"/>
      <c r="E3" s="246"/>
      <c r="F3" s="302" t="s">
        <v>4</v>
      </c>
      <c r="G3" s="302"/>
      <c r="H3" s="302"/>
      <c r="I3" s="302"/>
      <c r="J3" s="275"/>
    </row>
    <row r="4" spans="1:10" ht="15.75" thickBot="1" x14ac:dyDescent="0.3">
      <c r="A4" s="269"/>
      <c r="B4" s="246"/>
      <c r="C4" s="246"/>
      <c r="D4" s="246"/>
      <c r="E4" s="246"/>
      <c r="F4" s="302" t="s">
        <v>5</v>
      </c>
      <c r="G4" s="302"/>
      <c r="H4" s="302"/>
      <c r="I4" s="302"/>
      <c r="J4" s="276"/>
    </row>
    <row r="5" spans="1:10" ht="15.75" thickBot="1" x14ac:dyDescent="0.3">
      <c r="A5" s="70"/>
      <c r="J5" s="71"/>
    </row>
    <row r="6" spans="1:10" s="62" customFormat="1" ht="15.75" x14ac:dyDescent="0.25">
      <c r="A6" s="281" t="s">
        <v>33</v>
      </c>
      <c r="B6" s="282"/>
      <c r="C6" s="282"/>
      <c r="D6" s="282"/>
      <c r="E6" s="351"/>
      <c r="F6" s="351"/>
      <c r="G6" s="351"/>
      <c r="H6" s="351"/>
      <c r="I6" s="351"/>
      <c r="J6" s="283"/>
    </row>
    <row r="7" spans="1:10" s="62" customFormat="1" ht="25.5" customHeight="1" x14ac:dyDescent="0.25">
      <c r="A7" s="18" t="s">
        <v>7</v>
      </c>
      <c r="B7" s="358" t="s">
        <v>8</v>
      </c>
      <c r="C7" s="359"/>
      <c r="D7" s="359"/>
      <c r="E7" s="359"/>
      <c r="F7" s="359"/>
      <c r="G7" s="359"/>
      <c r="H7" s="359"/>
      <c r="I7" s="359"/>
      <c r="J7" s="360"/>
    </row>
    <row r="8" spans="1:10" s="62" customFormat="1" ht="69" customHeight="1" x14ac:dyDescent="0.25">
      <c r="A8" s="17" t="s">
        <v>9</v>
      </c>
      <c r="B8" s="361" t="s">
        <v>10</v>
      </c>
      <c r="C8" s="362"/>
      <c r="D8" s="362"/>
      <c r="E8" s="362"/>
      <c r="F8" s="362"/>
      <c r="G8" s="362"/>
      <c r="H8" s="362"/>
      <c r="I8" s="362"/>
      <c r="J8" s="363"/>
    </row>
    <row r="9" spans="1:10" ht="39.75" customHeight="1" x14ac:dyDescent="0.25">
      <c r="A9" s="24" t="s">
        <v>36</v>
      </c>
      <c r="B9" s="46" t="s">
        <v>37</v>
      </c>
      <c r="C9" s="24" t="s">
        <v>38</v>
      </c>
      <c r="D9" s="25" t="s">
        <v>39</v>
      </c>
      <c r="E9" s="63" t="s">
        <v>77</v>
      </c>
      <c r="F9" s="67" t="s">
        <v>78</v>
      </c>
      <c r="G9" s="67" t="s">
        <v>79</v>
      </c>
      <c r="H9" s="67" t="s">
        <v>80</v>
      </c>
      <c r="I9" s="67" t="s">
        <v>81</v>
      </c>
      <c r="J9" s="72" t="s">
        <v>82</v>
      </c>
    </row>
    <row r="10" spans="1:10" ht="80.25" customHeight="1" x14ac:dyDescent="0.25">
      <c r="A10" s="353" t="s">
        <v>287</v>
      </c>
      <c r="B10" s="149" t="s">
        <v>348</v>
      </c>
      <c r="C10" s="222" t="s">
        <v>286</v>
      </c>
      <c r="D10" s="149" t="s">
        <v>288</v>
      </c>
      <c r="E10" s="221" t="s">
        <v>289</v>
      </c>
      <c r="F10" s="354" t="s">
        <v>152</v>
      </c>
      <c r="G10" s="354" t="s">
        <v>152</v>
      </c>
      <c r="H10" s="354" t="s">
        <v>153</v>
      </c>
      <c r="I10" s="354" t="s">
        <v>153</v>
      </c>
      <c r="J10" s="356" t="str">
        <f>IF(F10="NA","GESTION",IF(G10="NA","GESTION",IF(H10="NA","GESTION",IF(I10="NA","GESTION",IF(F10&lt;&gt;"X"," ",IF(G10&lt;&gt;"X"," ",IF(H10&lt;&gt;"X"," ",IF(I10&lt;&gt;"X"," ","CORRUPCION"))))))))</f>
        <v>GESTION</v>
      </c>
    </row>
    <row r="11" spans="1:10" ht="84" customHeight="1" x14ac:dyDescent="0.25">
      <c r="A11" s="353"/>
      <c r="B11" s="52" t="s">
        <v>274</v>
      </c>
      <c r="C11" s="222"/>
      <c r="D11" s="149" t="s">
        <v>284</v>
      </c>
      <c r="E11" s="221"/>
      <c r="F11" s="354"/>
      <c r="G11" s="354"/>
      <c r="H11" s="354"/>
      <c r="I11" s="354"/>
      <c r="J11" s="356"/>
    </row>
    <row r="12" spans="1:10" ht="86.25" customHeight="1" x14ac:dyDescent="0.25">
      <c r="A12" s="353"/>
      <c r="B12" s="149" t="s">
        <v>276</v>
      </c>
      <c r="C12" s="222"/>
      <c r="D12" s="149" t="s">
        <v>285</v>
      </c>
      <c r="E12" s="221"/>
      <c r="F12" s="354"/>
      <c r="G12" s="354"/>
      <c r="H12" s="354"/>
      <c r="I12" s="354"/>
      <c r="J12" s="356"/>
    </row>
    <row r="13" spans="1:10" ht="78.75" customHeight="1" x14ac:dyDescent="0.25">
      <c r="A13" s="355" t="s">
        <v>294</v>
      </c>
      <c r="B13" s="149" t="s">
        <v>296</v>
      </c>
      <c r="C13" s="222" t="s">
        <v>286</v>
      </c>
      <c r="D13" s="153" t="s">
        <v>295</v>
      </c>
      <c r="E13" s="221" t="s">
        <v>349</v>
      </c>
      <c r="F13" s="354" t="s">
        <v>152</v>
      </c>
      <c r="G13" s="354" t="s">
        <v>152</v>
      </c>
      <c r="H13" s="354" t="s">
        <v>153</v>
      </c>
      <c r="I13" s="354" t="s">
        <v>153</v>
      </c>
      <c r="J13" s="364" t="str">
        <f>IF(F13="NA","GESTION",IF(G13="NA","GESTION",IF(H13="NA","GESTION",IF(I13="NA","GESTION",IF(F13&lt;&gt;"X"," ",IF(G13&lt;&gt;"X"," ",IF(H13&lt;&gt;"X"," ",IF(I13&lt;&gt;"X"," ","CORRUPCION"))))))))</f>
        <v>GESTION</v>
      </c>
    </row>
    <row r="14" spans="1:10" ht="78.75" customHeight="1" x14ac:dyDescent="0.25">
      <c r="A14" s="355"/>
      <c r="B14" s="149" t="s">
        <v>281</v>
      </c>
      <c r="C14" s="222"/>
      <c r="D14" s="206" t="s">
        <v>292</v>
      </c>
      <c r="E14" s="221"/>
      <c r="F14" s="354"/>
      <c r="G14" s="354"/>
      <c r="H14" s="354"/>
      <c r="I14" s="354"/>
      <c r="J14" s="365"/>
    </row>
    <row r="15" spans="1:10" ht="67.5" customHeight="1" x14ac:dyDescent="0.25">
      <c r="A15" s="355"/>
      <c r="B15" s="52" t="s">
        <v>274</v>
      </c>
      <c r="C15" s="222"/>
      <c r="D15" s="149" t="s">
        <v>293</v>
      </c>
      <c r="E15" s="221"/>
      <c r="F15" s="354"/>
      <c r="G15" s="354"/>
      <c r="H15" s="354"/>
      <c r="I15" s="354"/>
      <c r="J15" s="366"/>
    </row>
    <row r="16" spans="1:10" ht="96.75" customHeight="1" x14ac:dyDescent="0.25">
      <c r="A16" s="353" t="s">
        <v>306</v>
      </c>
      <c r="B16" s="149" t="s">
        <v>324</v>
      </c>
      <c r="C16" s="357" t="s">
        <v>307</v>
      </c>
      <c r="D16" s="149" t="s">
        <v>300</v>
      </c>
      <c r="E16" s="222" t="s">
        <v>302</v>
      </c>
      <c r="F16" s="354" t="s">
        <v>152</v>
      </c>
      <c r="G16" s="354" t="s">
        <v>152</v>
      </c>
      <c r="H16" s="354" t="s">
        <v>153</v>
      </c>
      <c r="I16" s="354" t="s">
        <v>153</v>
      </c>
      <c r="J16" s="356" t="str">
        <f>IF(F16="NA","GESTION",IF(G16="NA","GESTION",IF(H16="NA","GESTION",IF(I16="NA","GESTION",IF(F16&lt;&gt;"X"," ",IF(G16&lt;&gt;"X"," ",IF(H16&lt;&gt;"X"," ",IF(I16&lt;&gt;"X"," ","CORRUPCION"))))))))</f>
        <v>GESTION</v>
      </c>
    </row>
    <row r="17" spans="1:10" ht="60.75" customHeight="1" x14ac:dyDescent="0.25">
      <c r="A17" s="353"/>
      <c r="B17" s="162" t="s">
        <v>299</v>
      </c>
      <c r="C17" s="357"/>
      <c r="D17" s="149" t="s">
        <v>301</v>
      </c>
      <c r="E17" s="222"/>
      <c r="F17" s="354"/>
      <c r="G17" s="354"/>
      <c r="H17" s="354"/>
      <c r="I17" s="354"/>
      <c r="J17" s="356"/>
    </row>
    <row r="18" spans="1:10" ht="64.5" customHeight="1" x14ac:dyDescent="0.25">
      <c r="A18" s="353"/>
      <c r="B18" s="149" t="s">
        <v>303</v>
      </c>
      <c r="C18" s="357"/>
      <c r="D18" s="149" t="s">
        <v>304</v>
      </c>
      <c r="E18" s="222"/>
      <c r="F18" s="354"/>
      <c r="G18" s="354"/>
      <c r="H18" s="354"/>
      <c r="I18" s="354"/>
      <c r="J18" s="356"/>
    </row>
  </sheetData>
  <mergeCells count="35">
    <mergeCell ref="B7:J7"/>
    <mergeCell ref="B8:J8"/>
    <mergeCell ref="G13:G15"/>
    <mergeCell ref="H13:H15"/>
    <mergeCell ref="I13:I15"/>
    <mergeCell ref="J13:J15"/>
    <mergeCell ref="H10:H12"/>
    <mergeCell ref="I10:I12"/>
    <mergeCell ref="J10:J12"/>
    <mergeCell ref="C10:C12"/>
    <mergeCell ref="H16:H18"/>
    <mergeCell ref="I16:I18"/>
    <mergeCell ref="J16:J18"/>
    <mergeCell ref="A16:A18"/>
    <mergeCell ref="C16:C18"/>
    <mergeCell ref="E16:E18"/>
    <mergeCell ref="F16:F18"/>
    <mergeCell ref="A10:A12"/>
    <mergeCell ref="E10:E12"/>
    <mergeCell ref="F10:F12"/>
    <mergeCell ref="G10:G12"/>
    <mergeCell ref="G16:G18"/>
    <mergeCell ref="A13:A15"/>
    <mergeCell ref="C13:C15"/>
    <mergeCell ref="E13:E15"/>
    <mergeCell ref="F13:F15"/>
    <mergeCell ref="A1:A4"/>
    <mergeCell ref="J1:J4"/>
    <mergeCell ref="A6:J6"/>
    <mergeCell ref="F1:I1"/>
    <mergeCell ref="F2:I2"/>
    <mergeCell ref="F3:I3"/>
    <mergeCell ref="F4:I4"/>
    <mergeCell ref="B1:E1"/>
    <mergeCell ref="B2:E4"/>
  </mergeCells>
  <pageMargins left="0.70866141732283472" right="0.70866141732283472" top="0.74803149606299213" bottom="0.74803149606299213" header="0.31496062992125984" footer="0.31496062992125984"/>
  <pageSetup paperSize="5" scale="60" orientation="landscape" verticalDpi="300" r:id="rId1"/>
  <rowBreaks count="1" manualBreakCount="1">
    <brk id="1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F10:I18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18"/>
  <sheetViews>
    <sheetView topLeftCell="A9" workbookViewId="0">
      <pane ySplit="1" topLeftCell="A16" activePane="bottomLeft" state="frozen"/>
      <selection activeCell="A9" sqref="A9"/>
      <selection pane="bottomLeft" activeCell="D15" sqref="D15"/>
    </sheetView>
  </sheetViews>
  <sheetFormatPr baseColWidth="10" defaultColWidth="11.42578125" defaultRowHeight="15" x14ac:dyDescent="0.25"/>
  <cols>
    <col min="1" max="1" width="31" customWidth="1"/>
    <col min="2" max="2" width="47.42578125" customWidth="1"/>
    <col min="3" max="3" width="27.28515625" customWidth="1"/>
    <col min="4" max="4" width="31.85546875" customWidth="1"/>
    <col min="5" max="5" width="15" customWidth="1"/>
    <col min="6" max="6" width="14.5703125" customWidth="1"/>
  </cols>
  <sheetData>
    <row r="1" spans="1:6" ht="28.5" customHeight="1" x14ac:dyDescent="0.25">
      <c r="A1" s="267"/>
      <c r="B1" s="246" t="s">
        <v>0</v>
      </c>
      <c r="C1" s="246"/>
      <c r="D1" s="302" t="s">
        <v>1</v>
      </c>
      <c r="E1" s="302"/>
      <c r="F1" s="274"/>
    </row>
    <row r="2" spans="1:6" x14ac:dyDescent="0.25">
      <c r="A2" s="268"/>
      <c r="B2" s="246" t="s">
        <v>83</v>
      </c>
      <c r="C2" s="246"/>
      <c r="D2" s="302" t="s">
        <v>31</v>
      </c>
      <c r="E2" s="302"/>
      <c r="F2" s="275"/>
    </row>
    <row r="3" spans="1:6" ht="15" customHeight="1" x14ac:dyDescent="0.25">
      <c r="A3" s="268"/>
      <c r="B3" s="246"/>
      <c r="C3" s="246"/>
      <c r="D3" s="302" t="s">
        <v>4</v>
      </c>
      <c r="E3" s="302"/>
      <c r="F3" s="275"/>
    </row>
    <row r="4" spans="1:6" ht="15.75" thickBot="1" x14ac:dyDescent="0.3">
      <c r="A4" s="269"/>
      <c r="B4" s="246"/>
      <c r="C4" s="246"/>
      <c r="D4" s="302" t="s">
        <v>5</v>
      </c>
      <c r="E4" s="302"/>
      <c r="F4" s="276"/>
    </row>
    <row r="5" spans="1:6" ht="15.75" thickBot="1" x14ac:dyDescent="0.3"/>
    <row r="6" spans="1:6" s="62" customFormat="1" ht="15.75" x14ac:dyDescent="0.25">
      <c r="A6" s="281" t="s">
        <v>84</v>
      </c>
      <c r="B6" s="282"/>
      <c r="C6" s="282"/>
      <c r="D6" s="351"/>
      <c r="E6" s="351"/>
      <c r="F6" s="283"/>
    </row>
    <row r="7" spans="1:6" s="62" customFormat="1" ht="25.5" customHeight="1" x14ac:dyDescent="0.25">
      <c r="A7" s="18" t="s">
        <v>7</v>
      </c>
      <c r="B7" s="369"/>
      <c r="C7" s="369"/>
      <c r="D7" s="369"/>
      <c r="E7" s="369"/>
      <c r="F7" s="369"/>
    </row>
    <row r="8" spans="1:6" s="62" customFormat="1" ht="40.5" customHeight="1" x14ac:dyDescent="0.25">
      <c r="A8" s="17" t="s">
        <v>9</v>
      </c>
      <c r="B8" s="369"/>
      <c r="C8" s="369"/>
      <c r="D8" s="369"/>
      <c r="E8" s="369"/>
      <c r="F8" s="369"/>
    </row>
    <row r="9" spans="1:6" ht="39.75" customHeight="1" x14ac:dyDescent="0.25">
      <c r="A9" s="63" t="s">
        <v>77</v>
      </c>
      <c r="B9" s="63" t="s">
        <v>85</v>
      </c>
      <c r="C9" s="63" t="s">
        <v>86</v>
      </c>
      <c r="D9" s="64" t="s">
        <v>87</v>
      </c>
      <c r="E9" s="368" t="s">
        <v>88</v>
      </c>
      <c r="F9" s="368"/>
    </row>
    <row r="10" spans="1:6" ht="96" customHeight="1" x14ac:dyDescent="0.25">
      <c r="A10" s="221" t="str">
        <f>+'IDENTIFICACION(GyC)'!E10:E12</f>
        <v>Incumplimiento de las acciones misionales de la institución por desgaste administrativo y reprocesos.</v>
      </c>
      <c r="B10" s="367" t="s">
        <v>290</v>
      </c>
      <c r="C10" s="326" t="str">
        <f>+'IDENTIFICACION(GyC)'!J10:J12</f>
        <v>GESTION</v>
      </c>
      <c r="D10" s="149" t="str">
        <f>+'IDENTIFICACION(GyC)'!B10</f>
        <v>Revision periodica insuficiente, para el seguimiento en la implementación y actualización del sistema integrado de gestión de la calidad -SIGAMI en el proceso de Gestion de la salud .</v>
      </c>
      <c r="E10" s="221" t="str">
        <f>+'IDENTIFICACION(GyC)'!D10</f>
        <v xml:space="preserve">Reprocesos y demoras administrativas para la ejecución de las actividades </v>
      </c>
      <c r="F10" s="221"/>
    </row>
    <row r="11" spans="1:6" ht="51" customHeight="1" x14ac:dyDescent="0.25">
      <c r="A11" s="221"/>
      <c r="B11" s="367"/>
      <c r="C11" s="326"/>
      <c r="D11" s="142" t="str">
        <f>+'IDENTIFICACION(GyC)'!B11</f>
        <v xml:space="preserve">Cambios normativos </v>
      </c>
      <c r="E11" s="221" t="str">
        <f>+'IDENTIFICACION(GyC)'!D11</f>
        <v>Hallazgos producto de las auditorias realizadas por los entes de control.</v>
      </c>
      <c r="F11" s="221"/>
    </row>
    <row r="12" spans="1:6" ht="51.75" customHeight="1" x14ac:dyDescent="0.25">
      <c r="A12" s="221"/>
      <c r="B12" s="367"/>
      <c r="C12" s="326"/>
      <c r="D12" s="149" t="str">
        <f>+'IDENTIFICACION(GyC)'!B12</f>
        <v>Por cambio de Gobierno  no se da continuidad a las politicas públicas</v>
      </c>
      <c r="E12" s="221" t="str">
        <f>+'IDENTIFICACION(GyC)'!D12</f>
        <v>Incumplimiento de la normatividad vigente</v>
      </c>
      <c r="F12" s="221"/>
    </row>
    <row r="13" spans="1:6" ht="88.5" customHeight="1" x14ac:dyDescent="0.25">
      <c r="A13" s="221" t="str">
        <f>+'IDENTIFICACION(GyC)'!E13:E15</f>
        <v>Planificación inadecuada de las acciones y estrategias propias de la entidad en cumplimiento al proceso de gestión en salud.</v>
      </c>
      <c r="B13" s="221" t="s">
        <v>298</v>
      </c>
      <c r="C13" s="326" t="str">
        <f>+'IDENTIFICACION(GyC)'!J13:J15</f>
        <v>GESTION</v>
      </c>
      <c r="D13" s="149" t="s">
        <v>296</v>
      </c>
      <c r="E13" s="370" t="s">
        <v>295</v>
      </c>
      <c r="F13" s="371"/>
    </row>
    <row r="14" spans="1:6" ht="105" customHeight="1" x14ac:dyDescent="0.25">
      <c r="A14" s="221"/>
      <c r="B14" s="221"/>
      <c r="C14" s="326"/>
      <c r="D14" s="149" t="s">
        <v>281</v>
      </c>
      <c r="E14" s="372" t="s">
        <v>292</v>
      </c>
      <c r="F14" s="373"/>
    </row>
    <row r="15" spans="1:6" ht="63.75" customHeight="1" x14ac:dyDescent="0.25">
      <c r="A15" s="221"/>
      <c r="B15" s="221"/>
      <c r="C15" s="326"/>
      <c r="D15" s="149" t="s">
        <v>274</v>
      </c>
      <c r="E15" s="318" t="s">
        <v>293</v>
      </c>
      <c r="F15" s="319"/>
    </row>
    <row r="16" spans="1:6" ht="110.25" customHeight="1" x14ac:dyDescent="0.25">
      <c r="A16" s="221" t="str">
        <f>+'IDENTIFICACION(GyC)'!E16:E18</f>
        <v>Ausencia de un sistema de información en salud que permita sustentar politicas y toma de decisiones.</v>
      </c>
      <c r="B16" s="221" t="s">
        <v>305</v>
      </c>
      <c r="C16" s="326" t="str">
        <f>+'IDENTIFICACION(GyC)'!J16:J18</f>
        <v>GESTION</v>
      </c>
      <c r="D16" s="149" t="s">
        <v>324</v>
      </c>
      <c r="E16" s="318" t="s">
        <v>300</v>
      </c>
      <c r="F16" s="319"/>
    </row>
    <row r="17" spans="1:6" ht="72.75" customHeight="1" x14ac:dyDescent="0.25">
      <c r="A17" s="221"/>
      <c r="B17" s="221"/>
      <c r="C17" s="326"/>
      <c r="D17" s="162" t="s">
        <v>299</v>
      </c>
      <c r="E17" s="318" t="s">
        <v>301</v>
      </c>
      <c r="F17" s="319"/>
    </row>
    <row r="18" spans="1:6" ht="81.75" customHeight="1" x14ac:dyDescent="0.25">
      <c r="A18" s="221"/>
      <c r="B18" s="221"/>
      <c r="C18" s="326"/>
      <c r="D18" s="149" t="s">
        <v>303</v>
      </c>
      <c r="E18" s="318" t="s">
        <v>304</v>
      </c>
      <c r="F18" s="319"/>
    </row>
  </sheetData>
  <mergeCells count="30">
    <mergeCell ref="E15:F15"/>
    <mergeCell ref="A16:A18"/>
    <mergeCell ref="B16:B18"/>
    <mergeCell ref="C16:C18"/>
    <mergeCell ref="A13:A15"/>
    <mergeCell ref="B13:B15"/>
    <mergeCell ref="C13:C15"/>
    <mergeCell ref="E16:F16"/>
    <mergeCell ref="E13:F13"/>
    <mergeCell ref="E14:F14"/>
    <mergeCell ref="E17:F17"/>
    <mergeCell ref="E18:F18"/>
    <mergeCell ref="A6:F6"/>
    <mergeCell ref="A10:A12"/>
    <mergeCell ref="B10:B12"/>
    <mergeCell ref="E9:F9"/>
    <mergeCell ref="E10:F10"/>
    <mergeCell ref="E11:F11"/>
    <mergeCell ref="C10:C12"/>
    <mergeCell ref="B7:F7"/>
    <mergeCell ref="B8:F8"/>
    <mergeCell ref="E12:F12"/>
    <mergeCell ref="A1:A4"/>
    <mergeCell ref="B1:C1"/>
    <mergeCell ref="D1:E1"/>
    <mergeCell ref="F1:F4"/>
    <mergeCell ref="B2:C4"/>
    <mergeCell ref="D2:E2"/>
    <mergeCell ref="D3:E3"/>
    <mergeCell ref="D4:E4"/>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1"/>
  <sheetViews>
    <sheetView topLeftCell="A9" zoomScale="110" zoomScaleNormal="110" workbookViewId="0">
      <pane ySplit="1" topLeftCell="A10" activePane="bottomLeft" state="frozen"/>
      <selection activeCell="A9" sqref="A9"/>
      <selection pane="bottomLeft" activeCell="T11" sqref="T11"/>
    </sheetView>
  </sheetViews>
  <sheetFormatPr baseColWidth="10" defaultColWidth="11.42578125" defaultRowHeight="15" x14ac:dyDescent="0.25"/>
  <cols>
    <col min="1" max="1" width="31.7109375" customWidth="1"/>
    <col min="2" max="2" width="21.7109375" customWidth="1"/>
    <col min="3" max="17" width="4" customWidth="1"/>
    <col min="18" max="18" width="7" customWidth="1"/>
    <col min="19" max="19" width="15.28515625" style="143" customWidth="1"/>
    <col min="20" max="20" width="18.85546875" style="143" customWidth="1"/>
  </cols>
  <sheetData>
    <row r="1" spans="1:20" ht="27.75" customHeight="1" x14ac:dyDescent="0.25">
      <c r="A1" s="267"/>
      <c r="B1" s="270" t="s">
        <v>0</v>
      </c>
      <c r="C1" s="271"/>
      <c r="D1" s="271"/>
      <c r="E1" s="271"/>
      <c r="F1" s="271"/>
      <c r="G1" s="271"/>
      <c r="H1" s="271"/>
      <c r="I1" s="271"/>
      <c r="J1" s="271"/>
      <c r="K1" s="271"/>
      <c r="L1" s="271"/>
      <c r="M1" s="271"/>
      <c r="N1" s="271"/>
      <c r="O1" s="271"/>
      <c r="P1" s="385"/>
      <c r="Q1" s="302" t="s">
        <v>90</v>
      </c>
      <c r="R1" s="302"/>
      <c r="S1" s="302"/>
      <c r="T1" s="274"/>
    </row>
    <row r="2" spans="1:20" ht="20.25" customHeight="1" x14ac:dyDescent="0.25">
      <c r="A2" s="268"/>
      <c r="B2" s="272"/>
      <c r="C2" s="273"/>
      <c r="D2" s="273"/>
      <c r="E2" s="273"/>
      <c r="F2" s="273"/>
      <c r="G2" s="273"/>
      <c r="H2" s="273"/>
      <c r="I2" s="273"/>
      <c r="J2" s="273"/>
      <c r="K2" s="273"/>
      <c r="L2" s="273"/>
      <c r="M2" s="273"/>
      <c r="N2" s="273"/>
      <c r="O2" s="273"/>
      <c r="P2" s="333"/>
      <c r="Q2" s="302" t="s">
        <v>31</v>
      </c>
      <c r="R2" s="302"/>
      <c r="S2" s="302"/>
      <c r="T2" s="275"/>
    </row>
    <row r="3" spans="1:20" ht="18.75" customHeight="1" x14ac:dyDescent="0.25">
      <c r="A3" s="268"/>
      <c r="B3" s="277" t="s">
        <v>91</v>
      </c>
      <c r="C3" s="278"/>
      <c r="D3" s="278"/>
      <c r="E3" s="278"/>
      <c r="F3" s="278"/>
      <c r="G3" s="278"/>
      <c r="H3" s="278"/>
      <c r="I3" s="278"/>
      <c r="J3" s="278"/>
      <c r="K3" s="278"/>
      <c r="L3" s="278"/>
      <c r="M3" s="278"/>
      <c r="N3" s="278"/>
      <c r="O3" s="278"/>
      <c r="P3" s="332"/>
      <c r="Q3" s="302" t="s">
        <v>4</v>
      </c>
      <c r="R3" s="302"/>
      <c r="S3" s="302"/>
      <c r="T3" s="275"/>
    </row>
    <row r="4" spans="1:20" ht="19.5" customHeight="1" thickBot="1" x14ac:dyDescent="0.3">
      <c r="A4" s="269"/>
      <c r="B4" s="279"/>
      <c r="C4" s="280"/>
      <c r="D4" s="280"/>
      <c r="E4" s="280"/>
      <c r="F4" s="280"/>
      <c r="G4" s="280"/>
      <c r="H4" s="280"/>
      <c r="I4" s="280"/>
      <c r="J4" s="280"/>
      <c r="K4" s="280"/>
      <c r="L4" s="280"/>
      <c r="M4" s="280"/>
      <c r="N4" s="280"/>
      <c r="O4" s="280"/>
      <c r="P4" s="386"/>
      <c r="Q4" s="302" t="s">
        <v>5</v>
      </c>
      <c r="R4" s="302"/>
      <c r="S4" s="302"/>
      <c r="T4" s="276"/>
    </row>
    <row r="5" spans="1:20" ht="15.75" thickBot="1" x14ac:dyDescent="0.3"/>
    <row r="6" spans="1:20" ht="15.75" x14ac:dyDescent="0.25">
      <c r="A6" s="374" t="s">
        <v>92</v>
      </c>
      <c r="B6" s="375"/>
      <c r="C6" s="375"/>
      <c r="D6" s="375"/>
      <c r="E6" s="375"/>
      <c r="F6" s="375"/>
      <c r="G6" s="375"/>
      <c r="H6" s="375"/>
      <c r="I6" s="375"/>
      <c r="J6" s="375"/>
      <c r="K6" s="375"/>
      <c r="L6" s="375"/>
      <c r="M6" s="375"/>
      <c r="N6" s="375"/>
      <c r="O6" s="376"/>
      <c r="P6" s="376"/>
      <c r="Q6" s="376"/>
      <c r="R6" s="376"/>
      <c r="S6" s="376"/>
      <c r="T6" s="377"/>
    </row>
    <row r="7" spans="1:20" ht="33" customHeight="1" x14ac:dyDescent="0.25">
      <c r="A7" s="90" t="s">
        <v>7</v>
      </c>
      <c r="B7" s="382"/>
      <c r="C7" s="383"/>
      <c r="D7" s="383"/>
      <c r="E7" s="383"/>
      <c r="F7" s="383"/>
      <c r="G7" s="383"/>
      <c r="H7" s="383"/>
      <c r="I7" s="383"/>
      <c r="J7" s="383"/>
      <c r="K7" s="383"/>
      <c r="L7" s="383"/>
      <c r="M7" s="383"/>
      <c r="N7" s="383"/>
      <c r="O7" s="383"/>
      <c r="P7" s="383"/>
      <c r="Q7" s="383"/>
      <c r="R7" s="383"/>
      <c r="S7" s="383"/>
      <c r="T7" s="384"/>
    </row>
    <row r="8" spans="1:20" ht="33" customHeight="1" x14ac:dyDescent="0.25">
      <c r="A8" s="91" t="s">
        <v>9</v>
      </c>
      <c r="B8" s="382"/>
      <c r="C8" s="383"/>
      <c r="D8" s="383"/>
      <c r="E8" s="383"/>
      <c r="F8" s="383"/>
      <c r="G8" s="383"/>
      <c r="H8" s="383"/>
      <c r="I8" s="383"/>
      <c r="J8" s="383"/>
      <c r="K8" s="383"/>
      <c r="L8" s="383"/>
      <c r="M8" s="383"/>
      <c r="N8" s="383"/>
      <c r="O8" s="383"/>
      <c r="P8" s="383"/>
      <c r="Q8" s="383"/>
      <c r="R8" s="383"/>
      <c r="S8" s="383"/>
      <c r="T8" s="384"/>
    </row>
    <row r="9" spans="1:20" ht="37.5" customHeight="1" x14ac:dyDescent="0.25">
      <c r="A9" s="387" t="s">
        <v>77</v>
      </c>
      <c r="B9" s="387"/>
      <c r="C9" s="389" t="s">
        <v>93</v>
      </c>
      <c r="D9" s="390"/>
      <c r="E9" s="390"/>
      <c r="F9" s="390"/>
      <c r="G9" s="390"/>
      <c r="H9" s="390"/>
      <c r="I9" s="390"/>
      <c r="J9" s="390"/>
      <c r="K9" s="390"/>
      <c r="L9" s="390"/>
      <c r="M9" s="390"/>
      <c r="N9" s="390"/>
      <c r="O9" s="390"/>
      <c r="P9" s="390"/>
      <c r="Q9" s="390"/>
      <c r="R9" s="390"/>
      <c r="S9" s="390"/>
      <c r="T9" s="390"/>
    </row>
    <row r="10" spans="1:20" ht="25.5" customHeight="1" x14ac:dyDescent="0.25">
      <c r="A10" s="388"/>
      <c r="B10" s="388"/>
      <c r="C10" s="98" t="s">
        <v>47</v>
      </c>
      <c r="D10" s="98" t="s">
        <v>48</v>
      </c>
      <c r="E10" s="98" t="s">
        <v>49</v>
      </c>
      <c r="F10" s="98" t="s">
        <v>50</v>
      </c>
      <c r="G10" s="98" t="s">
        <v>51</v>
      </c>
      <c r="H10" s="98" t="s">
        <v>52</v>
      </c>
      <c r="I10" s="98" t="s">
        <v>53</v>
      </c>
      <c r="J10" s="98" t="s">
        <v>54</v>
      </c>
      <c r="K10" s="98" t="s">
        <v>55</v>
      </c>
      <c r="L10" s="98" t="s">
        <v>56</v>
      </c>
      <c r="M10" s="98" t="s">
        <v>57</v>
      </c>
      <c r="N10" s="98" t="s">
        <v>58</v>
      </c>
      <c r="O10" s="98" t="s">
        <v>59</v>
      </c>
      <c r="P10" s="98" t="s">
        <v>60</v>
      </c>
      <c r="Q10" s="98" t="s">
        <v>61</v>
      </c>
      <c r="R10" s="98" t="s">
        <v>62</v>
      </c>
      <c r="S10" s="92" t="s">
        <v>63</v>
      </c>
      <c r="T10" s="99" t="s">
        <v>94</v>
      </c>
    </row>
    <row r="11" spans="1:20" ht="43.5" customHeight="1" x14ac:dyDescent="0.25">
      <c r="A11" s="372" t="str">
        <f>+DESCRIPCION!A10</f>
        <v>Incumplimiento de las acciones misionales de la institución por desgaste administrativo y reprocesos.</v>
      </c>
      <c r="B11" s="373"/>
      <c r="C11" s="163">
        <v>4</v>
      </c>
      <c r="D11" s="163">
        <v>5</v>
      </c>
      <c r="E11" s="163">
        <v>5</v>
      </c>
      <c r="F11" s="163">
        <v>4</v>
      </c>
      <c r="G11" s="95">
        <v>4</v>
      </c>
      <c r="H11" s="95"/>
      <c r="I11" s="95"/>
      <c r="J11" s="95"/>
      <c r="K11" s="95"/>
      <c r="L11" s="95"/>
      <c r="M11" s="95"/>
      <c r="N11" s="95"/>
      <c r="O11" s="95"/>
      <c r="P11" s="95"/>
      <c r="Q11" s="95"/>
      <c r="R11" s="97">
        <f>SUM(C11:Q11)</f>
        <v>22</v>
      </c>
      <c r="S11" s="166">
        <f>IF(ISERROR(AVERAGE(C11:Q11)),0,AVERAGE(C11:Q11))</f>
        <v>4.4000000000000004</v>
      </c>
      <c r="T11" s="48" t="str">
        <f>IF(AND(S11&gt;=1,S11&lt;2),"Rara Vez",IF(AND(S11&gt;=2,S11&lt;3),"Improbable",IF(AND(S11&gt;=3,S11&lt;4),"Posible",IF(AND(S11&gt;=4,S11&lt;5),"Probable",IF(AND(S11=5),"Casi Seguro"," ")))))</f>
        <v>Probable</v>
      </c>
    </row>
    <row r="12" spans="1:20" ht="39.75" customHeight="1" x14ac:dyDescent="0.25">
      <c r="A12" s="372" t="s">
        <v>291</v>
      </c>
      <c r="B12" s="373"/>
      <c r="C12" s="163">
        <v>4</v>
      </c>
      <c r="D12" s="163">
        <v>4</v>
      </c>
      <c r="E12" s="158">
        <v>4</v>
      </c>
      <c r="F12" s="163">
        <v>4</v>
      </c>
      <c r="G12" s="95">
        <v>5</v>
      </c>
      <c r="H12" s="95"/>
      <c r="I12" s="95"/>
      <c r="J12" s="95"/>
      <c r="K12" s="95"/>
      <c r="L12" s="95"/>
      <c r="M12" s="95"/>
      <c r="N12" s="95"/>
      <c r="O12" s="95"/>
      <c r="P12" s="95"/>
      <c r="Q12" s="95"/>
      <c r="R12" s="97">
        <f t="shared" ref="R12:R21" si="0">SUM(C12:Q12)</f>
        <v>21</v>
      </c>
      <c r="S12" s="166">
        <f t="shared" ref="S12:S21" si="1">IF(ISERROR(AVERAGE(C12:Q12)),0,AVERAGE(C12:Q12))</f>
        <v>4.2</v>
      </c>
      <c r="T12" s="48" t="str">
        <f t="shared" ref="T12:T21" si="2">IF(AND(S12&gt;=1,S12&lt;2),"Rara Vez",IF(AND(S12&gt;=2,S12&lt;3),"Improbable",IF(AND(S12&gt;=3,S12&lt;4),"Posible",IF(AND(S12&gt;=4,S12&lt;5),"Probable",IF(AND(S12=5),"Casi Seguro"," ")))))</f>
        <v>Probable</v>
      </c>
    </row>
    <row r="13" spans="1:20" ht="39.75" customHeight="1" x14ac:dyDescent="0.25">
      <c r="A13" s="372" t="str">
        <f>+DESCRIPCION!A16</f>
        <v>Ausencia de un sistema de información en salud que permita sustentar politicas y toma de decisiones.</v>
      </c>
      <c r="B13" s="373"/>
      <c r="C13" s="163">
        <v>4</v>
      </c>
      <c r="D13" s="163">
        <v>4</v>
      </c>
      <c r="E13" s="163">
        <v>4</v>
      </c>
      <c r="F13" s="163">
        <v>4</v>
      </c>
      <c r="G13" s="95">
        <v>5</v>
      </c>
      <c r="H13" s="95"/>
      <c r="I13" s="95"/>
      <c r="J13" s="95"/>
      <c r="K13" s="95"/>
      <c r="L13" s="95"/>
      <c r="M13" s="95"/>
      <c r="N13" s="95"/>
      <c r="O13" s="95"/>
      <c r="P13" s="95"/>
      <c r="Q13" s="95"/>
      <c r="R13" s="97">
        <f t="shared" si="0"/>
        <v>21</v>
      </c>
      <c r="S13" s="166">
        <f t="shared" si="1"/>
        <v>4.2</v>
      </c>
      <c r="T13" s="48" t="str">
        <f t="shared" si="2"/>
        <v>Probable</v>
      </c>
    </row>
    <row r="14" spans="1:20" ht="65.25" customHeight="1" x14ac:dyDescent="0.25">
      <c r="A14" s="378"/>
      <c r="B14" s="379"/>
      <c r="C14" s="95"/>
      <c r="D14" s="95"/>
      <c r="E14" s="95"/>
      <c r="F14" s="95"/>
      <c r="G14" s="95"/>
      <c r="H14" s="95"/>
      <c r="I14" s="95"/>
      <c r="J14" s="95"/>
      <c r="K14" s="95"/>
      <c r="L14" s="95"/>
      <c r="M14" s="95"/>
      <c r="N14" s="95"/>
      <c r="O14" s="95"/>
      <c r="P14" s="95"/>
      <c r="Q14" s="95"/>
      <c r="R14" s="97">
        <f t="shared" si="0"/>
        <v>0</v>
      </c>
      <c r="S14" s="166">
        <f t="shared" si="1"/>
        <v>0</v>
      </c>
      <c r="T14" s="48" t="str">
        <f t="shared" si="2"/>
        <v xml:space="preserve"> </v>
      </c>
    </row>
    <row r="15" spans="1:20" ht="39.75" customHeight="1" x14ac:dyDescent="0.25">
      <c r="A15" s="380"/>
      <c r="B15" s="381"/>
      <c r="C15" s="95"/>
      <c r="D15" s="95"/>
      <c r="E15" s="95"/>
      <c r="F15" s="95"/>
      <c r="G15" s="95"/>
      <c r="H15" s="95"/>
      <c r="I15" s="95"/>
      <c r="J15" s="95"/>
      <c r="K15" s="95"/>
      <c r="L15" s="95"/>
      <c r="M15" s="95"/>
      <c r="N15" s="95"/>
      <c r="O15" s="95"/>
      <c r="P15" s="95"/>
      <c r="Q15" s="95"/>
      <c r="R15" s="97">
        <f t="shared" si="0"/>
        <v>0</v>
      </c>
      <c r="S15" s="166">
        <f t="shared" si="1"/>
        <v>0</v>
      </c>
      <c r="T15" s="48" t="str">
        <f t="shared" si="2"/>
        <v xml:space="preserve"> </v>
      </c>
    </row>
    <row r="16" spans="1:20" ht="39.75" customHeight="1" x14ac:dyDescent="0.25">
      <c r="A16" s="380"/>
      <c r="B16" s="381"/>
      <c r="C16" s="95"/>
      <c r="D16" s="95"/>
      <c r="E16" s="95"/>
      <c r="F16" s="95"/>
      <c r="G16" s="95"/>
      <c r="H16" s="95"/>
      <c r="I16" s="95"/>
      <c r="J16" s="95"/>
      <c r="K16" s="95"/>
      <c r="L16" s="95"/>
      <c r="M16" s="95"/>
      <c r="N16" s="95"/>
      <c r="O16" s="95"/>
      <c r="P16" s="95"/>
      <c r="Q16" s="95"/>
      <c r="R16" s="97">
        <f t="shared" si="0"/>
        <v>0</v>
      </c>
      <c r="S16" s="166">
        <f t="shared" si="1"/>
        <v>0</v>
      </c>
      <c r="T16" s="48" t="str">
        <f t="shared" si="2"/>
        <v xml:space="preserve"> </v>
      </c>
    </row>
    <row r="17" spans="1:20" ht="39.75" customHeight="1" x14ac:dyDescent="0.25">
      <c r="A17" s="380"/>
      <c r="B17" s="381"/>
      <c r="C17" s="95"/>
      <c r="D17" s="95"/>
      <c r="E17" s="95"/>
      <c r="F17" s="95"/>
      <c r="G17" s="95"/>
      <c r="H17" s="95"/>
      <c r="I17" s="95"/>
      <c r="J17" s="95"/>
      <c r="K17" s="95"/>
      <c r="L17" s="95"/>
      <c r="M17" s="95"/>
      <c r="N17" s="95"/>
      <c r="O17" s="95"/>
      <c r="P17" s="95"/>
      <c r="Q17" s="95"/>
      <c r="R17" s="97">
        <f t="shared" si="0"/>
        <v>0</v>
      </c>
      <c r="S17" s="166">
        <f t="shared" si="1"/>
        <v>0</v>
      </c>
      <c r="T17" s="48" t="str">
        <f t="shared" si="2"/>
        <v xml:space="preserve"> </v>
      </c>
    </row>
    <row r="18" spans="1:20" ht="39.75" customHeight="1" x14ac:dyDescent="0.25">
      <c r="A18" s="380"/>
      <c r="B18" s="381"/>
      <c r="C18" s="95"/>
      <c r="D18" s="95"/>
      <c r="E18" s="95"/>
      <c r="F18" s="95"/>
      <c r="G18" s="95"/>
      <c r="H18" s="95"/>
      <c r="I18" s="95"/>
      <c r="J18" s="95"/>
      <c r="K18" s="95"/>
      <c r="L18" s="95"/>
      <c r="M18" s="95"/>
      <c r="N18" s="95"/>
      <c r="O18" s="95"/>
      <c r="P18" s="95"/>
      <c r="Q18" s="95"/>
      <c r="R18" s="97">
        <f t="shared" si="0"/>
        <v>0</v>
      </c>
      <c r="S18" s="166">
        <f t="shared" si="1"/>
        <v>0</v>
      </c>
      <c r="T18" s="48" t="str">
        <f t="shared" si="2"/>
        <v xml:space="preserve"> </v>
      </c>
    </row>
    <row r="19" spans="1:20" ht="39.75" customHeight="1" x14ac:dyDescent="0.25">
      <c r="A19" s="380"/>
      <c r="B19" s="381"/>
      <c r="C19" s="95"/>
      <c r="D19" s="95"/>
      <c r="E19" s="95"/>
      <c r="F19" s="95"/>
      <c r="G19" s="95"/>
      <c r="H19" s="95"/>
      <c r="I19" s="95"/>
      <c r="J19" s="95"/>
      <c r="K19" s="95"/>
      <c r="L19" s="95"/>
      <c r="M19" s="95"/>
      <c r="N19" s="95"/>
      <c r="O19" s="95"/>
      <c r="P19" s="95"/>
      <c r="Q19" s="95"/>
      <c r="R19" s="97">
        <f t="shared" si="0"/>
        <v>0</v>
      </c>
      <c r="S19" s="166">
        <f t="shared" si="1"/>
        <v>0</v>
      </c>
      <c r="T19" s="48" t="str">
        <f t="shared" si="2"/>
        <v xml:space="preserve"> </v>
      </c>
    </row>
    <row r="20" spans="1:20" ht="39.75" customHeight="1" x14ac:dyDescent="0.25">
      <c r="A20" s="380"/>
      <c r="B20" s="381"/>
      <c r="C20" s="95"/>
      <c r="D20" s="95"/>
      <c r="E20" s="95"/>
      <c r="F20" s="95"/>
      <c r="G20" s="95"/>
      <c r="H20" s="95"/>
      <c r="I20" s="95"/>
      <c r="J20" s="95"/>
      <c r="K20" s="95"/>
      <c r="L20" s="95"/>
      <c r="M20" s="95"/>
      <c r="N20" s="95"/>
      <c r="O20" s="95"/>
      <c r="P20" s="95"/>
      <c r="Q20" s="95"/>
      <c r="R20" s="97">
        <f t="shared" si="0"/>
        <v>0</v>
      </c>
      <c r="S20" s="166">
        <f t="shared" si="1"/>
        <v>0</v>
      </c>
      <c r="T20" s="48" t="str">
        <f t="shared" si="2"/>
        <v xml:space="preserve"> </v>
      </c>
    </row>
    <row r="21" spans="1:20" ht="39.75" customHeight="1" x14ac:dyDescent="0.25">
      <c r="A21" s="380"/>
      <c r="B21" s="381"/>
      <c r="C21" s="95"/>
      <c r="D21" s="95"/>
      <c r="E21" s="95"/>
      <c r="F21" s="95"/>
      <c r="G21" s="95"/>
      <c r="H21" s="95"/>
      <c r="I21" s="95"/>
      <c r="J21" s="95"/>
      <c r="K21" s="95"/>
      <c r="L21" s="95"/>
      <c r="M21" s="95"/>
      <c r="N21" s="95"/>
      <c r="O21" s="95"/>
      <c r="P21" s="95"/>
      <c r="Q21" s="95"/>
      <c r="R21" s="97">
        <f t="shared" si="0"/>
        <v>0</v>
      </c>
      <c r="S21" s="166">
        <f t="shared" si="1"/>
        <v>0</v>
      </c>
      <c r="T21" s="48" t="str">
        <f t="shared" si="2"/>
        <v xml:space="preserve"> </v>
      </c>
    </row>
  </sheetData>
  <mergeCells count="24">
    <mergeCell ref="A20:B20"/>
    <mergeCell ref="A21:B21"/>
    <mergeCell ref="B7:T7"/>
    <mergeCell ref="B8:T8"/>
    <mergeCell ref="B1:P2"/>
    <mergeCell ref="B3:P4"/>
    <mergeCell ref="A9:B10"/>
    <mergeCell ref="C9:T9"/>
    <mergeCell ref="A15:B15"/>
    <mergeCell ref="A16:B16"/>
    <mergeCell ref="A17:B17"/>
    <mergeCell ref="A18:B18"/>
    <mergeCell ref="A19:B19"/>
    <mergeCell ref="A11:B11"/>
    <mergeCell ref="A12:B12"/>
    <mergeCell ref="A13:B13"/>
    <mergeCell ref="T1:T4"/>
    <mergeCell ref="A6:T6"/>
    <mergeCell ref="A14:B14"/>
    <mergeCell ref="Q1:S1"/>
    <mergeCell ref="Q2:S2"/>
    <mergeCell ref="Q3:S3"/>
    <mergeCell ref="Q4:S4"/>
    <mergeCell ref="A1:A4"/>
  </mergeCells>
  <dataValidations count="1">
    <dataValidation type="whole" allowBlank="1" showInputMessage="1" showErrorMessage="1" sqref="C11:Q21">
      <formula1>1</formula1>
      <formula2>5</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3"/>
  <sheetViews>
    <sheetView topLeftCell="A9" workbookViewId="0">
      <pane ySplit="1" topLeftCell="A10" activePane="bottomLeft" state="frozen"/>
      <selection activeCell="A9" sqref="A9"/>
      <selection pane="bottomLeft" activeCell="B13" sqref="B13"/>
    </sheetView>
  </sheetViews>
  <sheetFormatPr baseColWidth="10" defaultColWidth="11.42578125" defaultRowHeight="15" x14ac:dyDescent="0.25"/>
  <cols>
    <col min="1" max="1" width="34" customWidth="1"/>
    <col min="2" max="2" width="22.42578125" customWidth="1"/>
    <col min="3" max="3" width="24.140625" customWidth="1"/>
    <col min="4" max="4" width="32.7109375" customWidth="1"/>
    <col min="5" max="5" width="39.42578125" customWidth="1"/>
    <col min="6" max="6" width="17.85546875" customWidth="1"/>
  </cols>
  <sheetData>
    <row r="1" spans="1:6" ht="22.5" customHeight="1" x14ac:dyDescent="0.25">
      <c r="A1" s="399"/>
      <c r="B1" s="395" t="s">
        <v>0</v>
      </c>
      <c r="C1" s="271"/>
      <c r="D1" s="385"/>
      <c r="E1" s="55" t="s">
        <v>95</v>
      </c>
      <c r="F1" s="274"/>
    </row>
    <row r="2" spans="1:6" ht="15.75" customHeight="1" x14ac:dyDescent="0.25">
      <c r="A2" s="399"/>
      <c r="B2" s="396"/>
      <c r="C2" s="231"/>
      <c r="D2" s="397"/>
      <c r="E2" s="56" t="s">
        <v>2</v>
      </c>
      <c r="F2" s="275"/>
    </row>
    <row r="3" spans="1:6" ht="15" customHeight="1" x14ac:dyDescent="0.25">
      <c r="A3" s="399"/>
      <c r="B3" s="396" t="s">
        <v>96</v>
      </c>
      <c r="C3" s="231"/>
      <c r="D3" s="397"/>
      <c r="E3" s="56" t="s">
        <v>97</v>
      </c>
      <c r="F3" s="275"/>
    </row>
    <row r="4" spans="1:6" ht="15.75" customHeight="1" thickBot="1" x14ac:dyDescent="0.3">
      <c r="A4" s="399"/>
      <c r="B4" s="398"/>
      <c r="C4" s="280"/>
      <c r="D4" s="386"/>
      <c r="E4" s="57" t="s">
        <v>5</v>
      </c>
      <c r="F4" s="276"/>
    </row>
    <row r="6" spans="1:6" ht="33" customHeight="1" x14ac:dyDescent="0.25">
      <c r="A6" s="103" t="s">
        <v>7</v>
      </c>
      <c r="B6" s="382"/>
      <c r="C6" s="383"/>
      <c r="D6" s="383"/>
      <c r="E6" s="383"/>
      <c r="F6" s="383"/>
    </row>
    <row r="7" spans="1:6" ht="33" customHeight="1" x14ac:dyDescent="0.25">
      <c r="A7" s="104" t="s">
        <v>9</v>
      </c>
      <c r="B7" s="382"/>
      <c r="C7" s="383"/>
      <c r="D7" s="383"/>
      <c r="E7" s="383"/>
      <c r="F7" s="383"/>
    </row>
    <row r="8" spans="1:6" ht="15.75" thickBot="1" x14ac:dyDescent="0.3"/>
    <row r="9" spans="1:6" ht="51" customHeight="1" x14ac:dyDescent="0.25">
      <c r="A9" s="391" t="s">
        <v>98</v>
      </c>
      <c r="B9" s="403" t="s">
        <v>99</v>
      </c>
      <c r="C9" s="403" t="s">
        <v>100</v>
      </c>
      <c r="D9" s="403"/>
      <c r="E9" s="403"/>
      <c r="F9" s="405"/>
    </row>
    <row r="10" spans="1:6" x14ac:dyDescent="0.25">
      <c r="A10" s="392"/>
      <c r="B10" s="404"/>
      <c r="C10" s="404" t="s">
        <v>101</v>
      </c>
      <c r="D10" s="404"/>
      <c r="E10" s="406" t="s">
        <v>102</v>
      </c>
      <c r="F10" s="407"/>
    </row>
    <row r="11" spans="1:6" ht="174" customHeight="1" x14ac:dyDescent="0.25">
      <c r="A11" s="167" t="str">
        <f>+DESCRIPCION!A10</f>
        <v>Incumplimiento de las acciones misionales de la institución por desgaste administrativo y reprocesos.</v>
      </c>
      <c r="B11" s="142" t="s">
        <v>166</v>
      </c>
      <c r="C11" s="221" t="str">
        <f>IF(B11="5. CATASTROFICO",+Hoja3!$C$28,IF(B11="4. MAYOR",+Hoja3!$C$29,IF(B11="3. MODERADO",+Hoja3!$C$30,IF(B11="2. MENOR",+Hoja3!$C$31,IF(B11="1.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1" s="221"/>
      <c r="E11" s="393" t="str">
        <f>IF(B11="5. CATASTROFICO",+Hoja3!$B$28,IF(B11="4. MAYOR",+Hoja3!$B$29,IF(B11="3. MODERADO",+Hoja3!$B$30,IF(B11="2. MENOR",+Hoja3!$B$31,IF(B11="1.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1" s="394"/>
    </row>
    <row r="12" spans="1:6" s="157" customFormat="1" ht="174" customHeight="1" x14ac:dyDescent="0.25">
      <c r="A12" s="169" t="s">
        <v>291</v>
      </c>
      <c r="B12" s="168" t="s">
        <v>167</v>
      </c>
      <c r="C12" s="400" t="str">
        <f>IF(B12="5. CATASTROFICO",+Hoja3!$C$28,IF(B12="4. MAYOR",+Hoja3!$C$29,IF(B12="3. MODERADO",+Hoja3!$C$30,IF(B12="2. MENOR",+Hoja3!$C$31,IF(B12="1. INSIGNIFICANTE",Hoja3!$C$32," ")))))</f>
        <v>*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v>
      </c>
      <c r="D12" s="400"/>
      <c r="E12" s="401" t="str">
        <f>IF(B12="5. CATASTROFICO",+Hoja3!$B$28,IF(B12="4. MAYOR",+Hoja3!$B$29,IF(B12="3. MODERADO",+Hoja3!$B$30,IF(B12="2. MENOR",+Hoja3!$B$31,IF(B12="1. INSIGNIFICANTE",Hoja3!$B$32," ")))))</f>
        <v>* Interrupción de las operaciones de la Entidad por algunas horas.
* Reclamaciones o quejas de los usuarios que implican investigaciones internas disciplinarias.
* Imagen institucional afectada localmente por retrasos en la prestación del servicio a los usuarios o ciudadanos.</v>
      </c>
      <c r="F12" s="402"/>
    </row>
    <row r="13" spans="1:6" ht="174" customHeight="1" x14ac:dyDescent="0.25">
      <c r="A13" s="167" t="s">
        <v>302</v>
      </c>
      <c r="B13" s="142" t="s">
        <v>166</v>
      </c>
      <c r="C13" s="221" t="str">
        <f>IF(B13="5. CATASTROFICO",+Hoja3!$C$28,IF(B13="4. MAYOR",+Hoja3!$C$29,IF(B13="3. MODERADO",+Hoja3!$C$30,IF(B13="2. MENOR",+Hoja3!$C$31,IF(B13="1.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3" s="221"/>
      <c r="E13" s="393" t="str">
        <f>IF(B13="5. CATASTROFICO",+Hoja3!$B$28,IF(B13="4. MAYOR",+Hoja3!$B$29,IF(B13="3. MODERADO",+Hoja3!$B$30,IF(B13="2. MENOR",+Hoja3!$B$31,IF(B13="1.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3" s="394"/>
    </row>
  </sheetData>
  <mergeCells count="17">
    <mergeCell ref="E10:F10"/>
    <mergeCell ref="F1:F4"/>
    <mergeCell ref="A9:A10"/>
    <mergeCell ref="C13:D13"/>
    <mergeCell ref="E13:F13"/>
    <mergeCell ref="B1:D2"/>
    <mergeCell ref="B3:D4"/>
    <mergeCell ref="A1:A4"/>
    <mergeCell ref="B7:F7"/>
    <mergeCell ref="C12:D12"/>
    <mergeCell ref="E12:F12"/>
    <mergeCell ref="C11:D11"/>
    <mergeCell ref="E11:F11"/>
    <mergeCell ref="B6:F6"/>
    <mergeCell ref="B9:B10"/>
    <mergeCell ref="C9:F9"/>
    <mergeCell ref="C10:D10"/>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Hoja3</vt:lpstr>
      <vt:lpstr>CONTROLES Y EVALUACION</vt:lpstr>
      <vt:lpstr>SOLIDEZ DE LOS CONTROLES</vt:lpstr>
      <vt:lpstr>MAPA DE RIESGO ADMON</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Equipo1</cp:lastModifiedBy>
  <cp:revision/>
  <dcterms:created xsi:type="dcterms:W3CDTF">2014-12-30T19:27:19Z</dcterms:created>
  <dcterms:modified xsi:type="dcterms:W3CDTF">2019-02-21T21:41:45Z</dcterms:modified>
</cp:coreProperties>
</file>