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1\Desktop\Mapa de Riesgos por proceso\2018\"/>
    </mc:Choice>
  </mc:AlternateContent>
  <bookViews>
    <workbookView xWindow="0" yWindow="0" windowWidth="21600" windowHeight="9630" tabRatio="763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IDENTIFICACION(GyC)" sheetId="20" r:id="rId6"/>
    <sheet name="PROBABILIDAD" sheetId="8" r:id="rId7"/>
    <sheet name=" IMPACTO RIESGOS GESTION" sheetId="13" r:id="rId8"/>
    <sheet name=" IMPACTO RIESGOS CORRUPCION" sheetId="25" r:id="rId9"/>
    <sheet name="VALORACION RIESGO (1)" sheetId="16" r:id="rId10"/>
    <sheet name="VALORACION RIESGO (2)" sheetId="18" r:id="rId11"/>
    <sheet name="VALORACION RIESGO (3)" sheetId="17" r:id="rId12"/>
    <sheet name="VALORACION RIESGO (4)" sheetId="28" r:id="rId13"/>
    <sheet name="VALORACION RIESGO (5)" sheetId="34" r:id="rId14"/>
    <sheet name="Hoja3" sheetId="21" state="hidden" r:id="rId15"/>
    <sheet name="VALORACION RIESGO (6)" sheetId="36" r:id="rId16"/>
    <sheet name="CONTROLES Y EVALUACION (2)" sheetId="38" r:id="rId17"/>
    <sheet name="CONTROLES Y EVALUACION" sheetId="3" state="hidden" r:id="rId18"/>
    <sheet name="SOLIDEZ DE LOS CONTROLES" sheetId="26" r:id="rId19"/>
    <sheet name="DESCRIPCION" sheetId="22" r:id="rId20"/>
    <sheet name="MAPA DE RIESGO ADMON" sheetId="1" r:id="rId21"/>
    <sheet name="Hoja5" sheetId="32" r:id="rId22"/>
  </sheets>
  <definedNames>
    <definedName name="_xlnm.Print_Titles" localSheetId="19">DESCRIPCION!$1:$9</definedName>
    <definedName name="_xlnm.Print_Titles" localSheetId="5">'IDENTIFICACION(GyC)'!$1:$9</definedName>
  </definedNames>
  <calcPr calcId="162913"/>
</workbook>
</file>

<file path=xl/calcChain.xml><?xml version="1.0" encoding="utf-8"?>
<calcChain xmlns="http://schemas.openxmlformats.org/spreadsheetml/2006/main">
  <c r="D27" i="1" l="1"/>
  <c r="D28" i="1"/>
  <c r="D31" i="1"/>
  <c r="F33" i="1"/>
  <c r="F30" i="1"/>
  <c r="F18" i="1"/>
  <c r="F10" i="1"/>
  <c r="F34" i="25"/>
  <c r="F14" i="1" s="1"/>
  <c r="D33" i="1"/>
  <c r="D30" i="1"/>
  <c r="D25" i="1"/>
  <c r="D20" i="1"/>
  <c r="D18" i="1"/>
  <c r="B30" i="1" l="1"/>
  <c r="B33" i="1"/>
  <c r="B27" i="1"/>
  <c r="J20" i="20"/>
  <c r="C33" i="1" s="1"/>
  <c r="J19" i="20"/>
  <c r="C30" i="1" s="1"/>
  <c r="J18" i="20"/>
  <c r="C27" i="1" s="1"/>
  <c r="J15" i="20"/>
  <c r="C18" i="1" s="1"/>
  <c r="B14" i="1"/>
  <c r="B18" i="1"/>
  <c r="R17" i="8"/>
  <c r="S17" i="8"/>
  <c r="T17" i="8" s="1"/>
  <c r="D14" i="1" l="1"/>
  <c r="D15" i="1"/>
  <c r="K176" i="38" l="1"/>
  <c r="G160" i="38"/>
  <c r="G159" i="38"/>
  <c r="G158" i="38"/>
  <c r="G157" i="38"/>
  <c r="G156" i="38"/>
  <c r="G155" i="38"/>
  <c r="G154" i="38"/>
  <c r="G149" i="38"/>
  <c r="G148" i="38"/>
  <c r="G147" i="38"/>
  <c r="G146" i="38"/>
  <c r="G145" i="38"/>
  <c r="G144" i="38"/>
  <c r="G143" i="38"/>
  <c r="G150" i="38" s="1"/>
  <c r="G138" i="38"/>
  <c r="G137" i="38"/>
  <c r="G136" i="38"/>
  <c r="G135" i="38"/>
  <c r="G134" i="38"/>
  <c r="G133" i="38"/>
  <c r="G132" i="38"/>
  <c r="G102" i="38"/>
  <c r="G101" i="38"/>
  <c r="G100" i="38"/>
  <c r="G99" i="38"/>
  <c r="G98" i="38"/>
  <c r="G97" i="38"/>
  <c r="G96" i="38"/>
  <c r="G93" i="38"/>
  <c r="G92" i="38"/>
  <c r="G91" i="38"/>
  <c r="G90" i="38"/>
  <c r="G89" i="38"/>
  <c r="G88" i="38"/>
  <c r="G87" i="38"/>
  <c r="G82" i="38"/>
  <c r="G81" i="38"/>
  <c r="G80" i="38"/>
  <c r="G79" i="38"/>
  <c r="G78" i="38"/>
  <c r="G77" i="38"/>
  <c r="G76" i="38"/>
  <c r="G71" i="38"/>
  <c r="G70" i="38"/>
  <c r="G69" i="38"/>
  <c r="G68" i="38"/>
  <c r="G67" i="38"/>
  <c r="G66" i="38"/>
  <c r="G65" i="38"/>
  <c r="G59" i="38"/>
  <c r="G58" i="38"/>
  <c r="G57" i="38"/>
  <c r="G56" i="38"/>
  <c r="G55" i="38"/>
  <c r="G54" i="38"/>
  <c r="G53" i="38"/>
  <c r="G50" i="38"/>
  <c r="G49" i="38"/>
  <c r="G48" i="38"/>
  <c r="G47" i="38"/>
  <c r="G46" i="38"/>
  <c r="G45" i="38"/>
  <c r="J44" i="38"/>
  <c r="K44" i="38" s="1"/>
  <c r="G44" i="38"/>
  <c r="B44" i="38"/>
  <c r="A44" i="38"/>
  <c r="G37" i="38"/>
  <c r="G36" i="38"/>
  <c r="G35" i="38"/>
  <c r="G34" i="38"/>
  <c r="G33" i="38"/>
  <c r="G25" i="38"/>
  <c r="G24" i="38"/>
  <c r="G23" i="38"/>
  <c r="G22" i="38"/>
  <c r="J21" i="38"/>
  <c r="K21" i="38" s="1"/>
  <c r="G21" i="38"/>
  <c r="G17" i="38"/>
  <c r="G16" i="38"/>
  <c r="G15" i="38"/>
  <c r="G14" i="38"/>
  <c r="G13" i="38"/>
  <c r="G12" i="38"/>
  <c r="J11" i="38"/>
  <c r="K11" i="38" s="1"/>
  <c r="G11" i="38"/>
  <c r="G83" i="38" l="1"/>
  <c r="H76" i="38" s="1"/>
  <c r="J76" i="38" s="1"/>
  <c r="K76" i="38" s="1"/>
  <c r="G139" i="38"/>
  <c r="H132" i="38" s="1"/>
  <c r="J132" i="38" s="1"/>
  <c r="K132" i="38" s="1"/>
  <c r="G103" i="38"/>
  <c r="H96" i="38" s="1"/>
  <c r="J96" i="38" s="1"/>
  <c r="K96" i="38" s="1"/>
  <c r="G161" i="38"/>
  <c r="H154" i="38" s="1"/>
  <c r="J154" i="38" s="1"/>
  <c r="K154" i="38" s="1"/>
  <c r="G72" i="38"/>
  <c r="H65" i="38" s="1"/>
  <c r="J65" i="38" s="1"/>
  <c r="K65" i="38" s="1"/>
  <c r="G56" i="3"/>
  <c r="G55" i="3"/>
  <c r="G54" i="3"/>
  <c r="G53" i="3"/>
  <c r="G52" i="3"/>
  <c r="G51" i="3"/>
  <c r="G50" i="3"/>
  <c r="G34" i="3"/>
  <c r="G33" i="3"/>
  <c r="G32" i="3"/>
  <c r="G31" i="3"/>
  <c r="G30" i="3"/>
  <c r="G99" i="3" l="1"/>
  <c r="G98" i="3"/>
  <c r="G97" i="3"/>
  <c r="G96" i="3"/>
  <c r="G95" i="3"/>
  <c r="G94" i="3"/>
  <c r="G93" i="3"/>
  <c r="G100" i="3" l="1"/>
  <c r="H93" i="3" s="1"/>
  <c r="J93" i="3" s="1"/>
  <c r="K93" i="3" s="1"/>
  <c r="J20" i="3"/>
  <c r="K20" i="3" s="1"/>
  <c r="G24" i="3"/>
  <c r="G23" i="3"/>
  <c r="G22" i="3"/>
  <c r="G21" i="3"/>
  <c r="G20" i="3"/>
  <c r="R36" i="24" l="1"/>
  <c r="S36" i="24"/>
  <c r="A41" i="3" l="1"/>
  <c r="G47" i="3" l="1"/>
  <c r="E14" i="13" l="1"/>
  <c r="C14" i="13"/>
  <c r="R35" i="24"/>
  <c r="S35" i="24"/>
  <c r="R34" i="24"/>
  <c r="S34" i="24"/>
  <c r="R33" i="24"/>
  <c r="S33" i="24"/>
  <c r="R32" i="24"/>
  <c r="S32" i="24"/>
  <c r="R31" i="24"/>
  <c r="S31" i="24"/>
  <c r="R30" i="24"/>
  <c r="S30" i="24"/>
  <c r="B41" i="3" l="1"/>
  <c r="C13" i="13" l="1"/>
  <c r="R29" i="24"/>
  <c r="S29" i="24"/>
  <c r="S11" i="24" l="1"/>
  <c r="S27" i="24"/>
  <c r="S28" i="24"/>
  <c r="S26" i="24"/>
  <c r="S24" i="24"/>
  <c r="S23" i="24"/>
  <c r="R27" i="24"/>
  <c r="R24" i="24"/>
  <c r="R26" i="24"/>
  <c r="R28" i="24"/>
  <c r="R23" i="24"/>
  <c r="D11" i="1" l="1"/>
  <c r="D12" i="1"/>
  <c r="D10" i="1"/>
  <c r="B10" i="1"/>
  <c r="S18" i="24" l="1"/>
  <c r="S13" i="24"/>
  <c r="S12" i="24"/>
  <c r="S22" i="24"/>
  <c r="S25" i="24"/>
  <c r="S10" i="24"/>
  <c r="S17" i="24"/>
  <c r="S14" i="24"/>
  <c r="S20" i="24"/>
  <c r="S19" i="24"/>
  <c r="S21" i="24"/>
  <c r="S15" i="24"/>
  <c r="S16" i="24"/>
  <c r="R16" i="24"/>
  <c r="R11" i="24"/>
  <c r="G12" i="26"/>
  <c r="G13" i="26"/>
  <c r="G14" i="26"/>
  <c r="G22" i="26"/>
  <c r="G20" i="26"/>
  <c r="G19" i="26"/>
  <c r="G17" i="26"/>
  <c r="G16" i="26"/>
  <c r="G15" i="26"/>
  <c r="G157" i="3"/>
  <c r="G156" i="3"/>
  <c r="G155" i="3"/>
  <c r="G154" i="3"/>
  <c r="G153" i="3"/>
  <c r="G152" i="3"/>
  <c r="G151" i="3"/>
  <c r="G146" i="3"/>
  <c r="G145" i="3"/>
  <c r="G144" i="3"/>
  <c r="G143" i="3"/>
  <c r="G142" i="3"/>
  <c r="G141" i="3"/>
  <c r="G140" i="3"/>
  <c r="G135" i="3"/>
  <c r="G134" i="3"/>
  <c r="G133" i="3"/>
  <c r="G132" i="3"/>
  <c r="G131" i="3"/>
  <c r="G130" i="3"/>
  <c r="G129" i="3"/>
  <c r="G90" i="3"/>
  <c r="G89" i="3"/>
  <c r="G88" i="3"/>
  <c r="G87" i="3"/>
  <c r="G86" i="3"/>
  <c r="G85" i="3"/>
  <c r="G84" i="3"/>
  <c r="G79" i="3"/>
  <c r="G78" i="3"/>
  <c r="G77" i="3"/>
  <c r="G76" i="3"/>
  <c r="G75" i="3"/>
  <c r="G74" i="3"/>
  <c r="G73" i="3"/>
  <c r="G68" i="3"/>
  <c r="G67" i="3"/>
  <c r="G66" i="3"/>
  <c r="G65" i="3"/>
  <c r="G64" i="3"/>
  <c r="G63" i="3"/>
  <c r="G62" i="3"/>
  <c r="G46" i="3"/>
  <c r="G45" i="3"/>
  <c r="G44" i="3"/>
  <c r="G43" i="3"/>
  <c r="G42" i="3"/>
  <c r="G41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E13" i="13"/>
  <c r="E12" i="13"/>
  <c r="C12" i="13"/>
  <c r="E11" i="13"/>
  <c r="C11" i="13"/>
  <c r="S20" i="8"/>
  <c r="T20" i="8" s="1"/>
  <c r="R20" i="8"/>
  <c r="S19" i="8"/>
  <c r="T19" i="8" s="1"/>
  <c r="R19" i="8"/>
  <c r="S18" i="8"/>
  <c r="T18" i="8" s="1"/>
  <c r="R18" i="8"/>
  <c r="S16" i="8"/>
  <c r="T16" i="8" s="1"/>
  <c r="E33" i="1" s="1"/>
  <c r="R16" i="8"/>
  <c r="S15" i="8"/>
  <c r="T15" i="8" s="1"/>
  <c r="E30" i="1" s="1"/>
  <c r="R15" i="8"/>
  <c r="S14" i="8"/>
  <c r="T14" i="8" s="1"/>
  <c r="E27" i="1" s="1"/>
  <c r="R14" i="8"/>
  <c r="S13" i="8"/>
  <c r="T13" i="8" s="1"/>
  <c r="E18" i="1" s="1"/>
  <c r="R13" i="8"/>
  <c r="S12" i="8"/>
  <c r="T12" i="8" s="1"/>
  <c r="E14" i="1" s="1"/>
  <c r="R12" i="8"/>
  <c r="S11" i="8"/>
  <c r="T11" i="8" s="1"/>
  <c r="E10" i="1" s="1"/>
  <c r="R11" i="8"/>
  <c r="R15" i="24"/>
  <c r="R21" i="24"/>
  <c r="R19" i="24"/>
  <c r="R20" i="24"/>
  <c r="R14" i="24"/>
  <c r="R17" i="24"/>
  <c r="R10" i="24"/>
  <c r="R25" i="24"/>
  <c r="R22" i="24"/>
  <c r="R12" i="24"/>
  <c r="R13" i="24"/>
  <c r="R18" i="24"/>
  <c r="J13" i="20"/>
  <c r="C14" i="1" s="1"/>
  <c r="J10" i="20"/>
  <c r="C10" i="1" s="1"/>
  <c r="B100" i="21" l="1"/>
  <c r="D76" i="25" s="1"/>
  <c r="F57" i="25" s="1"/>
  <c r="G158" i="3"/>
  <c r="B123" i="21"/>
  <c r="D99" i="25" s="1"/>
  <c r="F80" i="25" s="1"/>
  <c r="G80" i="3"/>
  <c r="B146" i="21"/>
  <c r="D122" i="25" s="1"/>
  <c r="F103" i="25" s="1"/>
  <c r="G72" i="26"/>
  <c r="H11" i="26" s="1"/>
  <c r="J41" i="3"/>
  <c r="K41" i="3" s="1"/>
  <c r="G147" i="3"/>
  <c r="G69" i="3"/>
  <c r="H62" i="3" s="1"/>
  <c r="J62" i="3" s="1"/>
  <c r="K62" i="3" s="1"/>
  <c r="H151" i="3"/>
  <c r="J151" i="3" s="1"/>
  <c r="K151" i="3" s="1"/>
  <c r="H73" i="3"/>
  <c r="J73" i="3" s="1"/>
  <c r="K73" i="3" s="1"/>
  <c r="G136" i="3"/>
  <c r="H129" i="3" s="1"/>
  <c r="J129" i="3" s="1"/>
  <c r="K129" i="3" s="1"/>
  <c r="J11" i="3"/>
  <c r="K11" i="3" s="1"/>
  <c r="B77" i="21"/>
  <c r="D53" i="25" s="1"/>
  <c r="B54" i="21"/>
  <c r="D30" i="25" s="1"/>
  <c r="F11" i="25" s="1"/>
  <c r="F27" i="1" s="1"/>
  <c r="K173" i="3" l="1"/>
</calcChain>
</file>

<file path=xl/sharedStrings.xml><?xml version="1.0" encoding="utf-8"?>
<sst xmlns="http://schemas.openxmlformats.org/spreadsheetml/2006/main" count="2165" uniqueCount="522">
  <si>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</si>
  <si>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</si>
  <si>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</si>
  <si>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</si>
  <si>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</si>
  <si>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</si>
  <si>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</si>
  <si>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</si>
  <si>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</si>
  <si>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</si>
  <si>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</si>
  <si>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</si>
  <si>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</si>
  <si>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</si>
  <si>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</si>
  <si>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>NORMATIVOS: Modificaciones normativas</t>
  </si>
  <si>
    <t>Constantes cambios normativos, diversidad jurídica.</t>
  </si>
  <si>
    <t>PERSONAL: Capacidad del personal, políticas de manejo del talento humano, idoneidad.</t>
  </si>
  <si>
    <t>Interacción con otros procesos</t>
  </si>
  <si>
    <t>SOCIALES: Orden Público</t>
  </si>
  <si>
    <t xml:space="preserve">POLITICOS </t>
  </si>
  <si>
    <t>OPERATIVOS / PROCESOS</t>
  </si>
  <si>
    <t>NORMATIVO: Cambios Normativos</t>
  </si>
  <si>
    <t>Desconocimiento de la actualización normativa</t>
  </si>
  <si>
    <t>TECNOLOGICO: Cambios tecnológicos</t>
  </si>
  <si>
    <t>Comunicación entre los procesos</t>
  </si>
  <si>
    <t>Procedimientos del proceso</t>
  </si>
  <si>
    <t xml:space="preserve">TECNOLOGÍA: integridad de datos, disponibilidad de datos y sistemas, desarrollo, producción, mantenimiento de sistemas de información. </t>
  </si>
  <si>
    <t>FACTORES GEOGRÁFICOS (ubicación, espacio,topografía, clima, recursos naturales, etc.)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</si>
  <si>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</si>
  <si>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</si>
  <si>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</si>
  <si>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</si>
  <si>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</si>
  <si>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</si>
  <si>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</si>
  <si>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</si>
  <si>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</si>
  <si>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</si>
  <si>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</si>
  <si>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</si>
  <si>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</si>
  <si>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</si>
  <si>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</si>
  <si>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</si>
  <si>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</si>
  <si>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</si>
  <si>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</si>
  <si>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</si>
  <si>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</si>
  <si>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</si>
  <si>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</si>
  <si>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</si>
  <si>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</si>
  <si>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</si>
  <si>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</si>
  <si>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</si>
  <si>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</si>
  <si>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</si>
  <si>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</si>
  <si>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</si>
  <si>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</si>
  <si>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</si>
  <si>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</si>
  <si>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</si>
  <si>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</si>
  <si>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</si>
  <si>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</si>
  <si>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</si>
  <si>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</si>
  <si>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</si>
  <si>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</si>
  <si>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</si>
  <si>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</si>
  <si>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</si>
  <si>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</si>
  <si>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</si>
  <si>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</si>
  <si>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</si>
  <si>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</si>
  <si>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</si>
  <si>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</si>
  <si>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</si>
  <si>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</si>
  <si>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</si>
  <si>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</si>
  <si>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</si>
  <si>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</si>
  <si>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</si>
  <si>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</si>
  <si>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</si>
  <si>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</si>
  <si>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</si>
  <si>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</si>
  <si>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</si>
  <si>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</si>
  <si>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</si>
  <si>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</si>
  <si>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</si>
  <si>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</si>
  <si>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</si>
  <si>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</si>
  <si>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</si>
  <si>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</si>
  <si>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</si>
  <si>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</si>
  <si>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</si>
  <si>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</si>
  <si>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</si>
  <si>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</si>
  <si>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</si>
  <si>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</si>
  <si>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</si>
  <si>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</si>
  <si>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</si>
  <si>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</si>
  <si>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</si>
  <si>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</si>
  <si>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</si>
  <si>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</si>
  <si>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</si>
  <si>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</si>
  <si>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</si>
  <si>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</si>
  <si>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</si>
  <si>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</si>
  <si>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</si>
  <si>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</si>
  <si>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</si>
  <si>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</si>
  <si>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</si>
  <si>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</si>
  <si>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</si>
  <si>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</si>
  <si>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</si>
  <si>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</si>
  <si>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</si>
  <si>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</si>
  <si>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</si>
  <si>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</si>
  <si>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</si>
  <si>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</si>
  <si>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</si>
  <si>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</si>
  <si>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</si>
  <si>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Fecha: 2018/07/30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</si>
  <si>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</si>
  <si>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</si>
  <si>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</si>
  <si>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</si>
  <si>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</si>
  <si>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</si>
  <si>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</si>
  <si>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</si>
  <si>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</si>
  <si>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</si>
  <si>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</si>
  <si>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</si>
  <si>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</si>
  <si>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</si>
  <si>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</si>
  <si>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</si>
  <si>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</si>
  <si>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</si>
  <si>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Fecha: 201/07/30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</si>
  <si>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</si>
  <si>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</si>
  <si>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</si>
  <si>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</si>
  <si>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</si>
  <si>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</si>
  <si>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</si>
  <si>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</si>
  <si>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</si>
  <si>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</si>
  <si>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</si>
  <si>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</si>
  <si>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</si>
  <si>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</si>
  <si>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</si>
  <si>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</si>
  <si>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</si>
  <si>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</si>
  <si>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</si>
  <si>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</si>
  <si>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</si>
  <si>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</si>
  <si>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</si>
  <si>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</si>
  <si>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</si>
  <si>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</si>
  <si>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</si>
  <si>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</si>
  <si>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</si>
  <si>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</si>
  <si>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</si>
  <si>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</si>
  <si>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</si>
  <si>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</si>
  <si>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</si>
  <si>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</si>
  <si>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</si>
  <si>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</si>
  <si>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</si>
  <si>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</si>
  <si>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</si>
  <si>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</si>
  <si>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</si>
  <si>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</si>
  <si>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</si>
  <si>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</si>
  <si>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</si>
  <si>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</si>
  <si>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</si>
  <si>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</si>
  <si>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</si>
  <si>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</si>
  <si>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</si>
  <si>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</si>
  <si>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</si>
  <si>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</si>
  <si>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</si>
  <si>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</si>
  <si>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</si>
  <si>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</si>
  <si>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</si>
  <si>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</si>
  <si>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</si>
  <si>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</si>
  <si>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</si>
  <si>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</si>
  <si>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</si>
  <si>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</si>
  <si>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</si>
  <si>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</si>
  <si>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</si>
  <si>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</si>
  <si>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</si>
  <si>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</si>
  <si>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</si>
  <si>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</si>
  <si>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</si>
  <si>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</si>
  <si>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</si>
  <si>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</si>
  <si>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</si>
  <si>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</si>
  <si>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</si>
  <si>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</si>
  <si>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</si>
  <si>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</si>
  <si>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</si>
  <si>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</si>
  <si>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</si>
  <si>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</si>
  <si>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</si>
  <si>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</si>
  <si>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</si>
  <si>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</si>
  <si>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</si>
  <si>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</si>
  <si>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</si>
  <si>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</si>
  <si>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</si>
  <si>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</si>
  <si>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PROCESO: GESTION INTEGRAL DE CALIDAD</t>
  </si>
  <si>
    <t>FORMATO: MAPA Y PLAN DE TRATAMIENTO DE RIESGOS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</si>
  <si>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</si>
  <si>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</si>
  <si>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</si>
  <si>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</si>
  <si>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</si>
  <si>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</si>
  <si>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</si>
  <si>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</si>
  <si>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</si>
  <si>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</si>
  <si>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</si>
  <si>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</si>
  <si>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</si>
  <si>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t>Incumplimiento a metas del plan de desarrollo</t>
  </si>
  <si>
    <t>GESTIÓN</t>
  </si>
  <si>
    <t>ALTO</t>
  </si>
  <si>
    <t>Improbable</t>
  </si>
  <si>
    <t>REDUCIR</t>
  </si>
  <si>
    <t>Gestión Educativa</t>
  </si>
  <si>
    <t>Talento humano en condiciones de salud y edad que no permiten el desarrollo satisfactorio de las actidades academicas.</t>
  </si>
  <si>
    <t>Falta de liderazgo y compromiso por parte de las Directivas de algunas Insituciones Educativas</t>
  </si>
  <si>
    <t xml:space="preserve"> autorizacion de licencias de funcionamiento para instituciones privadas sin el cumplimiento de requisitos</t>
  </si>
  <si>
    <t>no contar con la tecnologia adecuada en cuanto a equipos tecnologicos para el desarrollo diario de las actividades laborales</t>
  </si>
  <si>
    <t>falta de articulacion con otros procesos de la administracion central</t>
  </si>
  <si>
    <t>falta de comunicación oportuna con otros procesos, que genera demora en respuestas de PQR y requerimientos de entes de control</t>
  </si>
  <si>
    <t>procedimientos con actividades o pasos que generan demora y traumatismo en los procesos</t>
  </si>
  <si>
    <t>ok</t>
  </si>
  <si>
    <t>cese de actividades por parte de la comunidad educativa</t>
  </si>
  <si>
    <t>Cambios de Gobierno</t>
  </si>
  <si>
    <t xml:space="preserve">La información se maneja a traves de servidores externos que provee el Ministerio de Educación, existiendo interrupcion en el  uso de estas herramientas cuando hay mantenimiento o fallas en dichas plataformas.   </t>
  </si>
  <si>
    <t>Cambios normativos en lo que concierne a la implementación de politicas educativas nacionales</t>
  </si>
  <si>
    <t>Personal insuficiente para la implementación de las estrategias y polìticas educativas Nacionales</t>
  </si>
  <si>
    <t>Trafico de influencias en los diferentes tràmites de la entidad</t>
  </si>
  <si>
    <t>Deficiencia de recursos para la implementaciòn de las polìticas educativas Nacionales</t>
  </si>
  <si>
    <t>Ubicaciòn de sedes educativas en zonas de dificil acceso que genera difultad en la prestaciòn del servicio educativo</t>
  </si>
  <si>
    <t>Oferta insuficiente en el sector rural en los niveles de secundaria y media</t>
  </si>
  <si>
    <t>RECURSOS FISICOS Y FINANCIEROS</t>
  </si>
  <si>
    <t xml:space="preserve">Falta de legalizaciòn de predios </t>
  </si>
  <si>
    <t>No contar con la tecnologia adecuada en cuanto a equipos tecnologicos para el desarrollo diario de las actividades laborales</t>
  </si>
  <si>
    <t>Autorizacion de licencias de funcionamiento para instituciones privadas sin el cumplimiento de requisitos</t>
  </si>
  <si>
    <t>Cese de actividades por parte de la comunidad educativa</t>
  </si>
  <si>
    <t>Falta de articulacion con otros procesos de la administracion central</t>
  </si>
  <si>
    <t>Falta de comunicación oportuna con otros procesos, que genera demora en respuestas de PQR y requerimientos de entes de control</t>
  </si>
  <si>
    <t>Procedimientos con actividades o pasos que generan demora y traumatismo en los procesos</t>
  </si>
  <si>
    <t xml:space="preserve"> Cumplimiento de las metas plasmadas en el plan de desarrollo.</t>
  </si>
  <si>
    <t>Procesos Certificados por el ICONTEC</t>
  </si>
  <si>
    <t>Inversión significativa para implementar Jornada Única</t>
  </si>
  <si>
    <t>Mejoramiento constante del ISCE en todos los niveles.</t>
  </si>
  <si>
    <t>Recursos continuos para el pago de nomina  que garantizan la prestación y continuidad básica del servicio educativo.</t>
  </si>
  <si>
    <t>Convenio con MIN TIC para la dotación de 38.000 terminales.</t>
  </si>
  <si>
    <t xml:space="preserve"> Personal de planta con nivele académico adecuado y experiencia laboral.</t>
  </si>
  <si>
    <t>No implementaciòn de las estrategias para cumplir con las politicas educativas de nivel nacional.</t>
  </si>
  <si>
    <t>Durante el desarrollo del calendario escolar</t>
  </si>
  <si>
    <t>Bajo nivel de la gestiòn academica</t>
  </si>
  <si>
    <t>Deserciòn escolar</t>
  </si>
  <si>
    <t>Inequidad en la prestaciòn de los servicios y tramites  de la secretaria de educaciòn</t>
  </si>
  <si>
    <t>No cumplimiento de tiempos establecidos por cada uno de los tramites, segùn la fecha de readicaciòn</t>
  </si>
  <si>
    <t>Permanentemente</t>
  </si>
  <si>
    <t>Investigaciones disciplinarias, sanciones.</t>
  </si>
  <si>
    <t>Perdida de imagen y confianza institucional</t>
  </si>
  <si>
    <t>x</t>
  </si>
  <si>
    <t>Utilizaciòn del cargo, para favorecer a un tercero en la realizaciòn de un tramite</t>
  </si>
  <si>
    <t>Desescolarizaciòn de los NNA en las instituciones educativas oficiales</t>
  </si>
  <si>
    <t>Falta de implementaciòn de metologias flexibles pertinentes a las condiciones de vulnerabilidad</t>
  </si>
  <si>
    <t>Desconocimiento e infracciòn a la normatividad educativa, por parte de los funcionarios de los establecimientos educativos ( directivos) docentes, administrativos)</t>
  </si>
  <si>
    <t>Aumento de problemas sociales tales como:  menores trabajadores, consumidroes de spa, embarazos adolescentes,prostituciòn,infractores de la ley penal, suicidios)</t>
  </si>
  <si>
    <t>Barreras para ingresar y permanecer al servicio educativo oficial</t>
  </si>
  <si>
    <t>No garantizar la prestaciòn del servicio educativo integral</t>
  </si>
  <si>
    <t>Para la implementaciòn de las politicas nacionales se requiere personal y recursos econòmicos, compormiso y liderazgo para garantizar la prestaciòn idonea del servicio educativo</t>
  </si>
  <si>
    <t>Agilizaciòn, demora o favorecimiento en un tràmite  por parte de un funcionario pùblico evidenciando falta de valores eticos</t>
  </si>
  <si>
    <t>Establecimiento de politicas por parte de los establecimientos en contravìa de la normatividad educativa que genera dificultades para acceder y/o permanecer en el  servicio eductivo</t>
  </si>
  <si>
    <t>CORRUPCIÒN</t>
  </si>
  <si>
    <t>falta de formación en valores eticos</t>
  </si>
  <si>
    <t>Falta de formación en valores eticos</t>
  </si>
  <si>
    <t xml:space="preserve">inadecuado manejo de los recursos de los Fondos Educativos </t>
  </si>
  <si>
    <t>Desconociendose por parte de los Rectores de las I:E Oficiales el cumplimiento de las normas en el manejo de los recursos de los Fondos de Servicio Educativos</t>
  </si>
  <si>
    <t xml:space="preserve">MANEJAR SIN LA AUTORIZACION DEL CONSEJO DIRECTIVO LOS FONDOS DE SERVICIO EDUCATIVO POR PARTE DE LOS RECTORES DE LAS INSTITUCIONES EDUCATIVAS OFICIALES CON EL FIN DE DESVIAR LOS RECURSOS A LA EJECUCION DE ACTIVIDADES DIFERENTES  A LAS LEGALMENTE AUTORIZADAS EN DICHOS FONDOS </t>
  </si>
  <si>
    <t>Investigaciones,sancionesdisciplinarias, penales,detrimento del erario público.</t>
  </si>
  <si>
    <t>Desconocimiento de las normas que rigen el manejo de los recursos Públicos y de la aplicación en cuanto al cumplimiento de los requisitos establecidos para la contrataci´on y ejecución de los mismos</t>
  </si>
  <si>
    <t>Investigaciones,sanciones disciplinarias, penales,detrimento del erario público.</t>
  </si>
  <si>
    <t xml:space="preserve">GESTION EDUCATIVA </t>
  </si>
  <si>
    <t xml:space="preserve">DESCRIPCION DEL CONTROL </t>
  </si>
  <si>
    <t>ECONÓMICOS</t>
  </si>
  <si>
    <t>Alto nivel de desempleo en ibagué ,bajos ingresos y pérdida de empleo. Problemas de matoneo, drogadicción . 5.insactifacion de necisidades basicas .</t>
  </si>
  <si>
    <t>El entorno social afecta los comportamientos de los estudiantes, los problemas juveniles como drogas, embarazos, riñas, bulling, exclusiòn, baja autoestima  etc.</t>
  </si>
  <si>
    <t>Los problemas económicos de las familias desencadenan situaciones de violencia intrafamiliar</t>
  </si>
  <si>
    <t>Exclusion y discriminacion por parte del docente hacia el educando.</t>
  </si>
  <si>
    <t>Falta de mayor difusión e interiorización del manual de convi8vencia escolar</t>
  </si>
  <si>
    <t>Falta de mayor difusión e interiorización del manual de convievencia escolar</t>
  </si>
  <si>
    <t xml:space="preserve">Gestion </t>
  </si>
  <si>
    <t>No garantizar  la prestaciòn del servicio educativo integral</t>
  </si>
  <si>
    <t>Falta de personal suficiente para hacer seguimiento al cumplimiento de requisitos de funcionamiento en instituciones Educativas privadas.</t>
  </si>
  <si>
    <t>que se afecte la población estudiantil con certificados y Diplomas no validos, falta de calidad educativa,.</t>
  </si>
  <si>
    <t>al momento de realizar visitas y otorgar licencias de funcionamiento</t>
  </si>
  <si>
    <t>con otorgamiento de licencias de funcionamiento sin el lleno de requisitos como resultado de los informes de visita de los funcionarios encargados de practicarlas.</t>
  </si>
  <si>
    <t>que se otorguen licencias de funcionamiento a establecimientos educativos privados sin el lleno de requisitos</t>
  </si>
  <si>
    <t>Que Instituciones Educativas de educacion formal oferten  servicios educativos sin contar con el lleno de requisitos  para su funcionamiento y/o sin  autorizacion de la secretaria de educacion municipal</t>
  </si>
  <si>
    <t>GESTION EDUCATIVA</t>
  </si>
  <si>
    <t>No  garantizar la prestaciòn del servicio educativo integral</t>
  </si>
  <si>
    <t>Instituciones Educativas privadasde educacion formal oferten  servicios educativos sin contar con el lleno de requisitos  para su funcionamiento y/o sin  autorizacion de la secretaria de educacion municipal</t>
  </si>
  <si>
    <t>Instituciones Educativasprivadas de educacion formal oferten  servicios educativos sin contar con el lleno de requisitos  para su funcionamiento y/o sin  autorizacion de la secretaria de educacion municipal</t>
  </si>
  <si>
    <t xml:space="preserve">1)Líder de  Talento Humano; 2) Permanente ; 3) Socializar y Aplicar Codigo de Integridad y Buen Gobierno entre los funcionarios  de la Secretaría de Educación; 4) con capacitaciones mediante las cuales se interioricen en los funcionarios el código de ética;5) Se tomarán los  correctivosque sean del caso;6) listado de asistencia a capacitaciones </t>
  </si>
  <si>
    <t xml:space="preserve">1) LÍder de Talento Humano; 2) semestralmente: 3) Cimentar en los funcionarios los valores y prinjcipios éticos y actualizarlos sobre lo normado en el Código de Integridad y Buen Gobierno; 4) mediante capacitaciones ; 5) Se tomarán correctivos ; 6) Como evidencia se aportará listado de asistencia a capacitaciones. </t>
  </si>
  <si>
    <t xml:space="preserve">1) Comite de riesgos 2) Trimestralmente 3)Hacer seguimiento a Las Instituciones Educativas que exigen para matrícula requisitos no contemplados en la normatividad educativa y  verificar el avance en el cumplimiento del cronograma establecido en el mapa de riesgos 4) comparando lo programado con lo ejecutado ; 5) Se har.an ajustes a posibles desviaciones de acuerdo a lo observado, 6) Quedando como evidencia el el acta de Comite de Mapa de Riesgos y  memorando de envío de ajustes a la Secretaría de Planeación. </t>
  </si>
  <si>
    <t xml:space="preserve"> Falta de personal suficiente para hacer seguimiento al cumplimiento de requisitos legales para funcionamiento en los establecimiuentos educativos privados,  y falta de apoyo logistico para el personal que realiza las visitas de verificación y seguimiento .</t>
  </si>
  <si>
    <t xml:space="preserve"> Falta de personal suficiente para hacer seguimiento al cumplimiento de requisitos legales para funcionamiento en los establecimiuentos educativos privados</t>
  </si>
  <si>
    <t xml:space="preserve">  Falta de apoyo logistico para el personal que realiza las visitas de verificación y seguimiento .</t>
  </si>
  <si>
    <t>1) Secretaria de Educación ; 2) permanente; 3) Fortalecer el área de Inspección y Vigilancia con npersonal para hacer seguimiento a los establecimientos Educativos Privados en Cum0plimiento de Requisitos; 4) mediante visitas de verificación y seguimiento; 5) Realizar correctivos y ajustes; 6) Actas de visitas.</t>
  </si>
  <si>
    <t xml:space="preserve">1) Secretaria de Educación y Directora Administrativa y Financiera; 2) cuando se necesite; 3) facilitar el desplazamiento de personal a las istituciones educativas con medio de transporte brindando el apoyo loistico que se requiera para el buen cumjplimiento de esa función de seguimiento; 4) con vehículos de la Alcaldía programabdo fechas de visitas; 5) Realizar ajustes; 6) la evidencia son los desplazamientos en vehículos de la Alcaldía lo cual se realizará por escrito la autorización nde vehiculos . </t>
  </si>
  <si>
    <t>fallas en los reportes de matrícula al simat por parte de las Instituciones Educativas</t>
  </si>
  <si>
    <t>que se genere información incorrecta de alumnos matriculados por parte de las Instituciones Educativas</t>
  </si>
  <si>
    <t xml:space="preserve">por error en el cargue de información </t>
  </si>
  <si>
    <t>en el momento de realizar el cargue de información de matrícula</t>
  </si>
  <si>
    <t xml:space="preserve">Información errónea de matrícula , investigaciones , sanciones </t>
  </si>
  <si>
    <t xml:space="preserve">Inconsistencia en los registros de matrícula </t>
  </si>
  <si>
    <t xml:space="preserve">Gestión </t>
  </si>
  <si>
    <t>información errónea, investigaciones, sanciones</t>
  </si>
  <si>
    <t>Inconsistencia en el registro de matrícula</t>
  </si>
  <si>
    <t xml:space="preserve">1) Director de Cobertura Educativa; 2) anual por Institución Educativa; hacer seguimientoa las 59 Instituciones Educativas Oficiales del Municipio de Ibagué  y verificar en aula de clase la matrícula real y efectuar cruce con los datos del SIMAT; 4) se hace mediante visitas de auditoria en aulas de clase; 5) se toman correctivos y se hacen ajustes; 6) la evidencia son los informes de visita. </t>
  </si>
  <si>
    <t xml:space="preserve"> Instituciones Educativas de educacion formal que  oferten  servicios educativos sin contar con el lleno de requisitos  para su funcionamiento y/o sin  autorizacion de la secretaria de educacion municipal</t>
  </si>
  <si>
    <t xml:space="preserve"> Instituciones Educativas de educacion formalque  oferten  servicios educativos sin contar con el lleno de requisitos  para su funcionamiento y/o sin  autorizacion de la secretaria de educacion municipal</t>
  </si>
  <si>
    <t>Falta de controles efectivos en los recursos de los fondos de servicio educativo.</t>
  </si>
  <si>
    <t>1) Director Administrativo y Financiero; 2) anual; 3) hacer seguimiento a la ejecución Presupuestal  de los Fondos de Servicio Educativo acorde a la normatividad que los rige; 4) mediante visitas de auditoria y seguimiento; 5) se toman correctivos y/o ajustes; 6) informes de visitas y seguimiento.</t>
  </si>
  <si>
    <t>1)Direcciónj Administrativa y Financiero y Talento Humano de la Alcaldía de Ibagué.; 2) Semestral  ; 3) Socializar y Aplicar Codigo de Integridad y Buen Gobierno entre los funcionarios  de la Secretaría de Educación y sensibilizar a la comunidad educativa sobre la prohibición de dar dadivas por realización de trámites; 4) con capacitaciones mediante las cuales se interioricen en los funcionarios el código de ética y utilización de medios de comunicación como la página web, circulares y /o avisos informativos;5) Se tomarán los  correctivosque sean del caso;6) listado de asistencia a capacitaciones , circulares , pantallazo de la página web y avisos.</t>
  </si>
  <si>
    <t xml:space="preserve">1. Responsable </t>
  </si>
  <si>
    <t>1)Coordinador del SAC ;2) teimestralmente; 3) verificar los tiempos establecidos para cada uno de los trámites 4) Realizar por muestreo control de los tiempos en los trámites de acuerdo a fecha de radicación en el SAC; 5) se dará a conocer a cada funcionario para evitar su ocurrencia futura; 6)  memorando donde se indica a los funcionarios  responsables el incumplimiento.</t>
  </si>
  <si>
    <t xml:space="preserve"> Desconocimiento de la actualización normativa</t>
  </si>
  <si>
    <t xml:space="preserve">1) Directora Administrativa y Financiera ; 2) semestralmente: 3)Capácitaciones en lo relativo a actualización normativa sobre el manejo de los Fondos de Servicio Educativo 4) mediante capacitaciones ; 5) Se tomarán correctivos ; 6) Como evidencia se aportará listado de asistencia a capacitaciones. </t>
  </si>
  <si>
    <t>DEBIL</t>
  </si>
  <si>
    <t>Debil</t>
  </si>
  <si>
    <t>débil</t>
  </si>
  <si>
    <t xml:space="preserve">Debil </t>
  </si>
  <si>
    <t>dsi</t>
  </si>
  <si>
    <t>Debil (No se ejecuta)</t>
  </si>
  <si>
    <t>Débil</t>
  </si>
  <si>
    <t>DEBIL (No se ejecuta)</t>
  </si>
  <si>
    <t>FUERTE(Siempre se ejecuta)</t>
  </si>
  <si>
    <t>Falta de controles efectivos en los recursos de los Fondos de Servicios Educativos</t>
  </si>
  <si>
    <t>Desconocimiento de la actualizacion normativa</t>
  </si>
  <si>
    <t>Fuerte  (Siempre se ejecuta)</t>
  </si>
  <si>
    <t>FUERTE</t>
  </si>
  <si>
    <t>situaciones convivenciales tipo 1, tipo 2 y tipo 3  de la ley 1620 de 2013 que afectan el normal desarrollo escolar y por ende el aprendizaje.</t>
  </si>
  <si>
    <t>Dar autorización de licencias de funcionamiento a establecimientos educativos privados  sin que cumplan con los requisitos de ley para el funcionamiento, tales como licencia de curaduría urbana, uso del suelo, etc.</t>
  </si>
  <si>
    <t xml:space="preserve">Realizar registros de matrículas erroneos en el proceso de digitación y cargue de la información a la plataforma del SIMAT. digitación </t>
  </si>
  <si>
    <t xml:space="preserve">Personal insuficiente para la implementación de las estrategias y polìticas educativas </t>
  </si>
  <si>
    <t>resposable</t>
  </si>
  <si>
    <t>direccion administrativa</t>
  </si>
  <si>
    <t>semestral</t>
  </si>
  <si>
    <t>personal contratado en als areas misionales  y de planta / total de carga laboral en areas misionales</t>
  </si>
  <si>
    <t xml:space="preserve">Gestionar recursos para suplir la deficiencia en algunos programas </t>
  </si>
  <si>
    <t>presupuesto asignado</t>
  </si>
  <si>
    <t>anual</t>
  </si>
  <si>
    <t>presupuesto definitivo/ presupuesto gestionado</t>
  </si>
  <si>
    <t>capacitaciones al personal directivo sobre la gestion educativa</t>
  </si>
  <si>
    <t>planillas de asistencia de las capacticaciones</t>
  </si>
  <si>
    <t>Direccion de calidad, direccion de cobertura y direccion administrativa</t>
  </si>
  <si>
    <t>semestraeles</t>
  </si>
  <si>
    <t>capacitaciones realizadas/ capacitaciones programadas</t>
  </si>
  <si>
    <t>adopciòn denuevas metodologias flexibles para manejo de poblacion en extraedad y en condicion de vulnerabilidad</t>
  </si>
  <si>
    <t>actas, materiales de las metodlocias entrega de las mismas a las IE</t>
  </si>
  <si>
    <t>direccion de cobertura, calidad</t>
  </si>
  <si>
    <t>numero de metodologias implementadas sobre las proyectadas</t>
  </si>
  <si>
    <t>capacitaciones al personal directivo sobre actualizacion normativa</t>
  </si>
  <si>
    <t>realizar visitas de asesori, monitoreo y control a las IE a la ejecucion de recursos de los fondo educativos</t>
  </si>
  <si>
    <t>numero de visitas realizadas sobre el total de FSE</t>
  </si>
  <si>
    <t>informes de seguimientos</t>
  </si>
  <si>
    <t xml:space="preserve">Ffalta de apoyo logistico para el personal que realiza las visitas de verificación y seguimiento </t>
  </si>
  <si>
    <t>fortalecer el are de inspeccion y vigilancia para hacer el seguimiento y control a las IE oficiales y privadas asi como las instituciones para el trabajo y desarrollo humano</t>
  </si>
  <si>
    <t>contrataciones o nombramientos</t>
  </si>
  <si>
    <t>secretaria de educacion</t>
  </si>
  <si>
    <t>numero de personas asigandas para las funciones de IV sobra carga laboral</t>
  </si>
  <si>
    <t xml:space="preserve">proporcionar los recursos para poder desarrollar las actividades de inspeccion y control como vehiculos </t>
  </si>
  <si>
    <t>recursos asignados</t>
  </si>
  <si>
    <t>recursos asignados sobre recursos solicitados</t>
  </si>
  <si>
    <t xml:space="preserve">realizar visitas  auditorias de matricula a los IE </t>
  </si>
  <si>
    <t>plan de auditorias, actas de visitas, informe de auditoria</t>
  </si>
  <si>
    <t>direccion de cobertura.</t>
  </si>
  <si>
    <t>numero de visitas realizadas sobre las programadas</t>
  </si>
  <si>
    <t>maltrato de docente al alumno</t>
  </si>
  <si>
    <t>Actividad de contingencia</t>
  </si>
  <si>
    <t>Dirección Administrativa</t>
  </si>
  <si>
    <t xml:space="preserve">semestral </t>
  </si>
  <si>
    <t xml:space="preserve">Planillas de asistencia de socialización  </t>
  </si>
  <si>
    <t xml:space="preserve">mediante capacitaciones Socializar y Aplicar Codigo de Integridad y Buen Gobierno entre los funcionarios  de la Secretaría de Educación </t>
  </si>
  <si>
    <t>1)Direcciónj Administrativa y Financiero y Talento Humano de la Alcaldía de Ibagué.; 2) Semestral  ; 3) Socializar y Aplicar Codigo de Integridad y Buen Gobierno entre los funcionarios  de la Secretaría de Educación  ; 4) con capacitaciones mediante las cuales se interioricen en los funcionarios el código de ética y utilización de medios de comunicación como la página web, circulares y /o avisos informativos;5) Se tomarán los  correctivosque sean del caso;6) listado de asistencia a capacitaciones , circulares , pantallazo de la página web y avisos.</t>
  </si>
  <si>
    <t>Trimestral</t>
  </si>
  <si>
    <t>Número verificacione realizadas/ verificaciones programadas</t>
  </si>
  <si>
    <t>contratos, informe de levantamiento de cargas laborales</t>
  </si>
  <si>
    <t xml:space="preserve">reportes sobre verificaciones realizadas </t>
  </si>
  <si>
    <t xml:space="preserve">Verificación por muestreo  de los tiempos establecidos para la realización de los trámites </t>
  </si>
  <si>
    <t>Falta de controles efectivos en la ejecución los recursos de los Fondos de Servicios Educativos</t>
  </si>
  <si>
    <t>Inconsistencia en los registros de matrícula</t>
  </si>
  <si>
    <t>ACCIÓN DE CONTINGENCIA</t>
  </si>
  <si>
    <t>Falta de apoyo logistico para el personal que realiza las visitas de verificación y seguimiento .</t>
  </si>
  <si>
    <t>semestrales</t>
  </si>
  <si>
    <t>Semestral</t>
  </si>
  <si>
    <t>número de visitas realizadas sobre el total de FSE</t>
  </si>
  <si>
    <t>número de visitas realizadas sobre las programadas</t>
  </si>
  <si>
    <t>Oficio donde se comunique el inicio de investigación  o su remisión para tal efecto.</t>
  </si>
  <si>
    <t xml:space="preserve">Director Administrativo y Financiero </t>
  </si>
  <si>
    <t>dentro de los quince diaz siguientes una ves se materialice el riesgo</t>
  </si>
  <si>
    <t>Remitir a la Dirección Administrativa de la Alcaldía, Control Disciplinario para inicio de investigaciones disciplinarias e inicio de acciones administrativas a que haya lugar</t>
  </si>
  <si>
    <t>fortalecer con personal  el area de inspeccion y vigilancia para hacer el seguimiento y control a las IE oficiales y privadas asi como las instituciones para el trabajo y desarrollo humano</t>
  </si>
  <si>
    <t>1. Falta de liderazgo y compromiso por parte de las Directivas de algunas Insituciones Educativas</t>
  </si>
  <si>
    <t>2. Ubicaciòn de sedes educativas en zonas de dificil acceso que genera difultad en la prestaciòn del servicio educativo</t>
  </si>
  <si>
    <t>3. Oferta insuficiente en el sector rural en los niveles de secundaria y media</t>
  </si>
  <si>
    <t>4. Talento humano en condiciones de salud y edad que no permiten el desarrollo satisfactorio de las actidades academicas.</t>
  </si>
  <si>
    <t>5. . Falta de formación en valores eticos</t>
  </si>
  <si>
    <t>6. Exclusion y discriminacion por parte del docente hacia el educando.</t>
  </si>
  <si>
    <t>7. Falta de mayor difusión e interiorización del manual de convievencia escolar</t>
  </si>
  <si>
    <t>8. Falta de personal suficiente para hacer seguimiento al cumplimiento de requisitos de funcionamiento en instituciones Educativas privadas.</t>
  </si>
  <si>
    <t>9. fallas en los reportes de matrícula al simat por parte de las Instituciones Educativas</t>
  </si>
  <si>
    <t>1. Participación de empresas privadas y públicas para la financiación de proyectos educativos</t>
  </si>
  <si>
    <t>2.  Ley general de la educación que da lineamientos bases para la formulación y el desarrollo pedagógico del aula.</t>
  </si>
  <si>
    <t>3.  Instituciones educativas ubicadas a lo largo de todas las comunas, dando cubrimiento total a la zona urbana</t>
  </si>
  <si>
    <t>4. Apoyo del Ministerio de Educación para el desarrollo de programas de calidad y cobertura</t>
  </si>
  <si>
    <t>5. Apoyo Personal de piicoorientadores en las Instituciones Educativas</t>
  </si>
  <si>
    <t>6. Capacitaciones a comunidad educativa en la ley1620 de 2013, sobre manual de convivencia escolar</t>
  </si>
  <si>
    <t>8. Código de Integridad y Buen Gobierno</t>
  </si>
  <si>
    <t>D7O6 MEDIANTE CAPACITACIONES SOCIALIZAR Y APLICAR EL Código de Integridad y Buen Gobierno</t>
  </si>
  <si>
    <t>D6O5 ASISTENCIA Y ACOMPAÑAMIENTO CON PSICOORIANTADORES PARA DISMINUIR LOS CASOS DE DISCRIMINATORIOS Y DE EXCLUSIÓN.</t>
  </si>
  <si>
    <t>10.Desactualización , desconocimiento de normatividad vigente.</t>
  </si>
  <si>
    <t>1 .Deficiencia de recursos para la implementaciòn de las polìticas educativas Nacionales</t>
  </si>
  <si>
    <t>2. Cambios normativos en lo que concierne a la implementación de politicas educativas nacionales</t>
  </si>
  <si>
    <t>3.Alto nivel de desempleo en ibagué ,bajos ingresos y pérdida de empleo. Problemas de matoneo, drogadicción . 5.insactifacion de necisidades basicas .</t>
  </si>
  <si>
    <t>4.'El entorno social afecta los comportamientos de los estudiantes, los problemas juveniles como drogas, embarazos, riñas, bulling, exclusiòn, baja autoestima  etc.</t>
  </si>
  <si>
    <t>5. Los problemas económicos de las familias desencadenan situaciones de violencia intrafamiliar</t>
  </si>
  <si>
    <t xml:space="preserve">D10A2 capacitación sobre actualización normativa </t>
  </si>
  <si>
    <t>Investigaciones discilinarias</t>
  </si>
  <si>
    <t>Incluir recursos en el plan anual de presupuesto para dar cumplimiento a los compromisos establecidos</t>
  </si>
  <si>
    <t>11. Insuficiente recursos para atender las necesdidades de las Instituciones Educativas, en personal, equipos, infraestructura.</t>
  </si>
  <si>
    <t xml:space="preserve">Designar  personal  a las actividades misionales de la secretaria de eduacion con el fin de suplir la falta de personal, de no ser posible se realizara contratacion de personal </t>
  </si>
  <si>
    <t>Número  de activades de plan de contigencia realizadas / programadas</t>
  </si>
  <si>
    <t>Convocar de manera  extrahordinaria al Comité Directivo Ampliado de la SEM a fin de tomar medidas que permitan garantizar la prestación dell Servicio Educativo Integral.</t>
  </si>
  <si>
    <t>Acta de Comité Directivo Ampliado</t>
  </si>
  <si>
    <t>Secretaria de Educación  quien Convoca</t>
  </si>
  <si>
    <t>Dentro de los Quince días siguientes a la Materialización del Riesgo.</t>
  </si>
  <si>
    <t xml:space="preserve">Número de reunionesrealizadas  de Comité Ampliado /número de reuniones programadas </t>
  </si>
  <si>
    <t>1)Secretario de Educación; 3) lograr la prestación Integral del Servicio Educativo Integral; 6) contratos, planillas</t>
  </si>
  <si>
    <t>1.resposable</t>
  </si>
  <si>
    <t xml:space="preserve">Secretario de Educación </t>
  </si>
  <si>
    <t>Dirección Administrativa y Financiera (SAC)</t>
  </si>
  <si>
    <t>realizar visitas de asesori, monitoreo y control de  las IE a la ejecucion de recursos de los fondo educativos</t>
  </si>
  <si>
    <t>Realizar visitas de auditorias de matricula a los IE para detectar posibles inconsistencias en los registros de las mismas.</t>
  </si>
  <si>
    <t>capacitaciones al personal directivo de las I:E  sobre la gestion educativa para fortalecer SU  liderazgo .</t>
  </si>
  <si>
    <t>1)Dirección de Calidad y Coertura;2)semestral; 3)Fortalecer el liderazgo en los directores de las I.E4)capacitaciones al personal directivo de las I:E  sobre la gestion educativa para fortalecer SU  liderazgo;6 planillas de asistencia.</t>
  </si>
  <si>
    <t>1) Director de cobertura Educativa; 2)anual; 39 FACILITAR EL ACCESO A PERSONAS EN EXTAEDAD Y EN CONDICIONES DE VULNERABILIDAD; 4) adopción de nuevas metodologías flexibles para manejo de población en extraedad y condiciones de vulnerabilidad; 6 actas de entrega de la s metodologías a las I.E</t>
  </si>
  <si>
    <t>Cobertura y Calidad Educativa ; 2) semestral; 3) actualiza a los funcionarios de los establecimientos educativos en la parte normativa; 4) mediante capacitaciones ; 5 tomar correctivos; 6) planillas de asistencia.</t>
  </si>
  <si>
    <t>1) Dirección Administrativa y Financiera; 29)ANUAL; 3)GARANTIZAR LA PRESTACIÓN DEL SERVICIO Integral; 4) gestionando recursos para suplir  la deficiencia de algunos programas</t>
  </si>
  <si>
    <t>1) Direcciones  de Calidad ,Cobertura y Dirección Administrativa y Financiera; 2) semestral; 4) mediante capacitaciones  a personal directivo sobre la gestion educativa; 5)tomar correctivos; 6) planillas de asistencia a capacitaciones.</t>
  </si>
  <si>
    <t>OBJETIVO DEL PROCESO DE GESTION EDUCATIVA: GARANTIZAR PERMANENTEMENTE  LA PRESTACIÓN INTEGRAL DEL SERVICIO EDUCATIVO A TODOS LOS  NIÑOS NIÑAS Y ADOLESCENTES DEL MUNICIPIO DE IBAGUÉ, MEDIANTE LA IMPLEMENTACIÓN Y DESARROLLO DE PLANES, PROGRAMAS, PROYECTOS, APROPIACIÓN Y USO DE NUEVAS TECNOLOGÍAS QUE CONTRIBUYAN CON EL MEJORAMIENTO  DE INDICES Y ESTANDADRES DE CALIDAD, COBERTURA, PERMANENCIA Y EFICIENCIA EDUCATIVA.</t>
  </si>
  <si>
    <t xml:space="preserve"> Instituciones EducativasPrivadas de educacion formal que oferten  servicios educativos sin contar con el lleno de requisitos  para su funcionamiento y/o sin  autorizacion de la secretaria de educacion municipal</t>
  </si>
  <si>
    <t>PROCESO: GESTION EDUCATIVA: OBTETIVO: GARANTIZAR PERMANENTEMENTE LA PRESTACIÓN INTEGRAL DEL SERVIVIO EDUCATIVO A TODOS LOS NIÑOS, NIÑAS Y ADOLESCENTES DEL MUNICIPIO DE IBAGUÉ, MEDIANTE LA IMPLEMENTACIÓN Y DESARROLLO DE PLANES, PROGRAMAS, PROYECTOS, APROPIACIÓN Y USO DE NUEVAS TECNOLOGÍAS QUE CONTRIBUYAN CON EL MEJORAMIENTO DE INDICES Y ESTÁNDARES DE CALIDAD, COBERTURA, PERMANENCIA Y EFICIENCIA EDUCATIVA.</t>
  </si>
  <si>
    <t>ALCALDIA DE IBAGUÉ</t>
  </si>
  <si>
    <t>LA ALCALDIA DE IBAGUÉ COMO ENTIDAD PÚBLICA DEL ORDEN TERRITORIAL, GARANTIZA LAS CONDICIONES Y LOS RECURSOS ECONÓMICOS  Y HUMANOS NECESARIOS PARA LA OPORTUNA PRESTACIÓN DE LOS SERVICIOS QUE PROMUEVEN EL DESARROLLO SOCIAL, ECONÓMICO, CULTURAL,AMBIENTAL Y DEL TERRITORIO, A PARTIR DE LA IMPLEMENTACIÓN DE PLANESY PROGRAMAS QUE FOMENTEN EL ADECUADO EJERCICIO DE LOS DERECHOS HUMANOS, LA EQUIDAD Y LA JUSTICIA, CON UNA ADMINISTRACIÓN TRANSPARENTE Y EFECTIVA DE LOS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</si>
</sst>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/>
  </cellStyleXfs>
  <cellXfs count="840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39" xfId="0" applyBorder="1"/>
    <xf numFmtId="0" fontId="0" fillId="0" borderId="22" xfId="0" applyBorder="1"/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14" fillId="5" borderId="2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4" fillId="0" borderId="0" xfId="0" applyFont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14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13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13" borderId="58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0" xfId="0" applyFill="1"/>
    <xf numFmtId="0" fontId="4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22" fillId="0" borderId="10" xfId="0" applyFont="1" applyFill="1" applyBorder="1" applyAlignment="1">
      <alignment wrapText="1"/>
    </xf>
    <xf numFmtId="0" fontId="4" fillId="0" borderId="6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10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165" fontId="0" fillId="16" borderId="1" xfId="0" applyNumberFormat="1" applyFill="1" applyBorder="1"/>
    <xf numFmtId="165" fontId="0" fillId="4" borderId="1" xfId="0" applyNumberFormat="1" applyFill="1" applyBorder="1"/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2" fillId="0" borderId="60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8" fillId="0" borderId="1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5" fillId="13" borderId="2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vertical="top" wrapText="1"/>
    </xf>
    <xf numFmtId="0" fontId="24" fillId="0" borderId="1" xfId="1" applyFont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164" fontId="0" fillId="3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24" fillId="0" borderId="11" xfId="1" applyFont="1" applyBorder="1" applyAlignment="1" applyProtection="1">
      <alignment vertical="top" wrapText="1"/>
      <protection locked="0"/>
    </xf>
    <xf numFmtId="0" fontId="24" fillId="0" borderId="28" xfId="1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" fontId="0" fillId="0" borderId="28" xfId="0" applyNumberForma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1" fontId="0" fillId="0" borderId="10" xfId="0" applyNumberFormat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vertical="center" wrapText="1"/>
    </xf>
    <xf numFmtId="0" fontId="5" fillId="12" borderId="10" xfId="0" applyFont="1" applyFill="1" applyBorder="1" applyAlignment="1">
      <alignment horizontal="center" vertical="center" wrapText="1"/>
    </xf>
    <xf numFmtId="0" fontId="5" fillId="13" borderId="65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13" borderId="30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24" fillId="3" borderId="1" xfId="1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/>
    </xf>
    <xf numFmtId="0" fontId="5" fillId="1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1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5" fillId="13" borderId="17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9" borderId="54" xfId="0" applyFont="1" applyFill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0" xfId="0" applyFont="1" applyBorder="1"/>
    <xf numFmtId="0" fontId="0" fillId="0" borderId="60" xfId="0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14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" xfId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6" fillId="3" borderId="0" xfId="0" applyFont="1" applyFill="1"/>
    <xf numFmtId="0" fontId="13" fillId="3" borderId="0" xfId="0" applyFont="1" applyFill="1"/>
    <xf numFmtId="0" fontId="7" fillId="5" borderId="65" xfId="0" applyFont="1" applyFill="1" applyBorder="1" applyAlignment="1">
      <alignment vertical="center"/>
    </xf>
    <xf numFmtId="0" fontId="7" fillId="6" borderId="65" xfId="0" applyFont="1" applyFill="1" applyBorder="1" applyAlignment="1">
      <alignment vertical="center"/>
    </xf>
    <xf numFmtId="0" fontId="7" fillId="6" borderId="46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4" fillId="4" borderId="60" xfId="0" applyFont="1" applyFill="1" applyBorder="1" applyAlignment="1">
      <alignment horizontal="center" vertical="top" wrapText="1"/>
    </xf>
    <xf numFmtId="0" fontId="4" fillId="4" borderId="62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4" fillId="4" borderId="60" xfId="0" applyFont="1" applyFill="1" applyBorder="1" applyAlignment="1">
      <alignment horizontal="center" vertical="center" wrapText="1"/>
    </xf>
    <xf numFmtId="0" fontId="4" fillId="4" borderId="6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top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 vertical="top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4" fillId="4" borderId="60" xfId="0" quotePrefix="1" applyFont="1" applyFill="1" applyBorder="1" applyAlignment="1">
      <alignment horizontal="center" vertical="top" wrapText="1"/>
    </xf>
    <xf numFmtId="0" fontId="4" fillId="4" borderId="62" xfId="0" quotePrefix="1" applyFont="1" applyFill="1" applyBorder="1" applyAlignment="1">
      <alignment horizontal="center" vertical="top" wrapText="1"/>
    </xf>
    <xf numFmtId="0" fontId="22" fillId="0" borderId="60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8" fillId="3" borderId="60" xfId="0" applyFont="1" applyFill="1" applyBorder="1" applyAlignment="1" applyProtection="1">
      <alignment horizontal="center" vertical="top" wrapText="1"/>
      <protection locked="0"/>
    </xf>
    <xf numFmtId="0" fontId="8" fillId="3" borderId="62" xfId="0" applyFont="1" applyFill="1" applyBorder="1" applyAlignment="1" applyProtection="1">
      <alignment horizontal="center" vertical="top" wrapText="1"/>
      <protection locked="0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14" borderId="1" xfId="0" applyFont="1" applyFill="1" applyBorder="1" applyAlignment="1">
      <alignment horizontal="center" wrapText="1"/>
    </xf>
    <xf numFmtId="0" fontId="10" fillId="14" borderId="1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15" fillId="6" borderId="60" xfId="0" applyFont="1" applyFill="1" applyBorder="1" applyAlignment="1">
      <alignment horizontal="center" vertical="center" wrapText="1"/>
    </xf>
    <xf numFmtId="0" fontId="15" fillId="6" borderId="56" xfId="0" applyFont="1" applyFill="1" applyBorder="1" applyAlignment="1">
      <alignment horizontal="center" vertical="center" wrapText="1"/>
    </xf>
    <xf numFmtId="0" fontId="15" fillId="6" borderId="68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8" fillId="3" borderId="19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41" xfId="0" applyFont="1" applyFill="1" applyBorder="1" applyAlignment="1" applyProtection="1">
      <alignment horizontal="center" vertical="top" wrapText="1"/>
      <protection locked="0"/>
    </xf>
    <xf numFmtId="0" fontId="5" fillId="13" borderId="1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top" wrapText="1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center" vertical="top" wrapText="1"/>
      <protection locked="0"/>
    </xf>
    <xf numFmtId="0" fontId="17" fillId="0" borderId="10" xfId="0" applyFont="1" applyBorder="1" applyAlignment="1">
      <alignment horizontal="center" vertical="center"/>
    </xf>
    <xf numFmtId="0" fontId="5" fillId="13" borderId="27" xfId="0" applyFont="1" applyFill="1" applyBorder="1" applyAlignment="1">
      <alignment horizontal="center" vertical="center"/>
    </xf>
    <xf numFmtId="0" fontId="5" fillId="13" borderId="28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/>
    </xf>
    <xf numFmtId="0" fontId="5" fillId="13" borderId="38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 wrapText="1"/>
    </xf>
    <xf numFmtId="0" fontId="14" fillId="13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5" fillId="13" borderId="30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/>
    </xf>
    <xf numFmtId="0" fontId="5" fillId="13" borderId="66" xfId="0" applyFont="1" applyFill="1" applyBorder="1" applyAlignment="1">
      <alignment horizontal="center" vertical="center"/>
    </xf>
    <xf numFmtId="0" fontId="5" fillId="13" borderId="66" xfId="0" applyFont="1" applyFill="1" applyBorder="1" applyAlignment="1">
      <alignment horizontal="center" vertical="center" wrapText="1"/>
    </xf>
    <xf numFmtId="0" fontId="5" fillId="13" borderId="60" xfId="0" applyFont="1" applyFill="1" applyBorder="1" applyAlignment="1">
      <alignment horizontal="center" vertical="center"/>
    </xf>
    <xf numFmtId="0" fontId="5" fillId="13" borderId="56" xfId="0" applyFont="1" applyFill="1" applyBorder="1" applyAlignment="1">
      <alignment horizontal="center" vertical="center"/>
    </xf>
    <xf numFmtId="0" fontId="5" fillId="13" borderId="62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 wrapText="1"/>
    </xf>
    <xf numFmtId="0" fontId="9" fillId="12" borderId="66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14" fillId="13" borderId="47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1" fillId="5" borderId="69" xfId="0" applyFont="1" applyFill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6" fillId="0" borderId="10" xfId="1" applyFont="1" applyBorder="1" applyAlignment="1" applyProtection="1">
      <alignment horizontal="center" vertical="top" wrapText="1"/>
      <protection locked="0"/>
    </xf>
    <xf numFmtId="0" fontId="26" fillId="0" borderId="11" xfId="1" applyFont="1" applyBorder="1" applyAlignment="1" applyProtection="1">
      <alignment horizontal="center" vertical="top" wrapText="1"/>
      <protection locked="0"/>
    </xf>
    <xf numFmtId="0" fontId="26" fillId="0" borderId="28" xfId="1" applyFont="1" applyBorder="1" applyAlignment="1" applyProtection="1">
      <alignment horizontal="center" vertical="top" wrapText="1"/>
      <protection locked="0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6" fillId="0" borderId="10" xfId="1" applyFont="1" applyBorder="1" applyAlignment="1" applyProtection="1">
      <alignment horizontal="center" vertical="center" wrapText="1"/>
      <protection locked="0"/>
    </xf>
    <xf numFmtId="0" fontId="26" fillId="0" borderId="11" xfId="1" applyFont="1" applyBorder="1" applyAlignment="1" applyProtection="1">
      <alignment horizontal="center" vertical="center" wrapText="1"/>
      <protection locked="0"/>
    </xf>
    <xf numFmtId="0" fontId="26" fillId="0" borderId="28" xfId="1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7" fillId="3" borderId="10" xfId="0" applyFont="1" applyFill="1" applyBorder="1" applyAlignment="1" applyProtection="1">
      <alignment horizontal="center" vertical="top" wrapText="1"/>
      <protection locked="0"/>
    </xf>
    <xf numFmtId="0" fontId="27" fillId="3" borderId="11" xfId="0" applyFont="1" applyFill="1" applyBorder="1" applyAlignment="1" applyProtection="1">
      <alignment horizontal="center" vertical="top" wrapText="1"/>
      <protection locked="0"/>
    </xf>
    <xf numFmtId="0" fontId="27" fillId="3" borderId="28" xfId="0" applyFont="1" applyFill="1" applyBorder="1" applyAlignment="1" applyProtection="1">
      <alignment horizontal="center" vertical="top" wrapText="1"/>
      <protection locked="0"/>
    </xf>
    <xf numFmtId="0" fontId="27" fillId="3" borderId="14" xfId="0" applyFont="1" applyFill="1" applyBorder="1" applyAlignment="1">
      <alignment horizontal="center" vertical="top" wrapText="1"/>
    </xf>
    <xf numFmtId="0" fontId="27" fillId="3" borderId="18" xfId="0" applyFont="1" applyFill="1" applyBorder="1" applyAlignment="1">
      <alignment horizontal="center" vertical="top" wrapText="1"/>
    </xf>
    <xf numFmtId="0" fontId="27" fillId="3" borderId="16" xfId="0" applyFont="1" applyFill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24" fillId="3" borderId="10" xfId="1" applyFont="1" applyFill="1" applyBorder="1" applyAlignment="1" applyProtection="1">
      <alignment horizontal="center" vertical="center" wrapText="1"/>
      <protection locked="0"/>
    </xf>
    <xf numFmtId="0" fontId="24" fillId="3" borderId="28" xfId="1" applyFont="1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13" fillId="0" borderId="4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67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68" xfId="0" applyFont="1" applyBorder="1" applyAlignment="1">
      <alignment horizontal="left"/>
    </xf>
    <xf numFmtId="0" fontId="6" fillId="0" borderId="68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37" xfId="0" applyFont="1" applyFill="1" applyBorder="1" applyAlignment="1" applyProtection="1">
      <alignment horizontal="center" vertical="top" wrapText="1"/>
      <protection locked="0"/>
    </xf>
    <xf numFmtId="0" fontId="24" fillId="16" borderId="10" xfId="1" applyFont="1" applyFill="1" applyBorder="1" applyAlignment="1" applyProtection="1">
      <alignment horizontal="center" vertical="top" wrapText="1"/>
      <protection locked="0"/>
    </xf>
    <xf numFmtId="0" fontId="24" fillId="16" borderId="28" xfId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9B57"/>
      <color rgb="FFFF8837"/>
      <color rgb="FFFFA36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3</xdr:row>
      <xdr:rowOff>83004</xdr:rowOff>
    </xdr:to>
    <xdr:pic>
      <xdr:nvPicPr>
        <xdr:cNvPr id="2150" name="1 Imagen" descr="logocapitalmusical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151959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112766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31750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:a16="http://schemas.microsoft.com/office/drawing/2014/main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66676</xdr:rowOff>
    </xdr:from>
    <xdr:to>
      <xdr:col>6</xdr:col>
      <xdr:colOff>352425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F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346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" name="1 Imagen" descr="logocapitalmusical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346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203" name="1 Imagen" descr="logocapitalmusical">
          <a:extLst>
            <a:ext uri="{FF2B5EF4-FFF2-40B4-BE49-F238E27FC236}">
              <a16:creationId xmlns:a16="http://schemas.microsoft.com/office/drawing/2014/main" id="{00000000-0008-0000-0F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158749</xdr:rowOff>
    </xdr:from>
    <xdr:to>
      <xdr:col>5</xdr:col>
      <xdr:colOff>825500</xdr:colOff>
      <xdr:row>3</xdr:row>
      <xdr:rowOff>126999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:a16="http://schemas.microsoft.com/office/drawing/2014/main" id="{00000000-0008-0000-11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tabSelected="1" zoomScale="90" zoomScaleNormal="90" workbookViewId="0">
      <selection activeCell="B8" sqref="B8:F8"/>
    </sheetView>
  </sheetViews>
  <sheetFormatPr baseColWidth="10" defaultColWidth="11.42578125" defaultRowHeight="14.25" x14ac:dyDescent="0.2"/>
  <cols>
    <col min="1" max="1" width="20" style="1" customWidth="1"/>
    <col min="2" max="2" width="36.7109375" style="1" customWidth="1"/>
    <col min="3" max="3" width="51.7109375" style="1" customWidth="1"/>
    <col min="4" max="4" width="60.28515625" style="1" customWidth="1"/>
    <col min="5" max="5" width="47.42578125" style="1" customWidth="1"/>
    <col min="6" max="6" width="51.5703125" style="1" customWidth="1"/>
    <col min="7" max="16384" width="11.42578125" style="1"/>
  </cols>
  <sheetData>
    <row r="1" spans="1:10" ht="15.75" x14ac:dyDescent="0.2">
      <c r="A1" s="348"/>
      <c r="B1" s="358" t="s">
        <v>0</v>
      </c>
      <c r="C1" s="358"/>
      <c r="D1" s="358"/>
      <c r="E1" s="58" t="s">
        <v>1</v>
      </c>
      <c r="F1" s="345"/>
      <c r="G1" s="2"/>
      <c r="J1" s="344"/>
    </row>
    <row r="2" spans="1:10" ht="15.75" x14ac:dyDescent="0.2">
      <c r="A2" s="349"/>
      <c r="B2" s="359"/>
      <c r="C2" s="359"/>
      <c r="D2" s="359"/>
      <c r="E2" s="57" t="s">
        <v>2</v>
      </c>
      <c r="F2" s="346"/>
      <c r="G2" s="2"/>
      <c r="J2" s="344"/>
    </row>
    <row r="3" spans="1:10" ht="15.75" x14ac:dyDescent="0.2">
      <c r="A3" s="349"/>
      <c r="B3" s="359" t="s">
        <v>3</v>
      </c>
      <c r="C3" s="359"/>
      <c r="D3" s="359"/>
      <c r="E3" s="57" t="s">
        <v>4</v>
      </c>
      <c r="F3" s="346"/>
      <c r="G3" s="2"/>
      <c r="J3" s="344"/>
    </row>
    <row r="4" spans="1:10" ht="16.5" thickBot="1" x14ac:dyDescent="0.25">
      <c r="A4" s="350"/>
      <c r="B4" s="360"/>
      <c r="C4" s="360"/>
      <c r="D4" s="360"/>
      <c r="E4" s="59" t="s">
        <v>5</v>
      </c>
      <c r="F4" s="347"/>
      <c r="G4" s="2"/>
      <c r="J4" s="344"/>
    </row>
    <row r="5" spans="1:10" ht="15" thickBot="1" x14ac:dyDescent="0.25"/>
    <row r="6" spans="1:10" ht="15.75" x14ac:dyDescent="0.2">
      <c r="A6" s="355" t="s">
        <v>6</v>
      </c>
      <c r="B6" s="356"/>
      <c r="C6" s="356"/>
      <c r="D6" s="356"/>
      <c r="E6" s="356"/>
      <c r="F6" s="357"/>
    </row>
    <row r="7" spans="1:10" ht="15.75" x14ac:dyDescent="0.2">
      <c r="A7" s="22" t="s">
        <v>7</v>
      </c>
      <c r="B7" s="351" t="s">
        <v>285</v>
      </c>
      <c r="C7" s="351"/>
      <c r="D7" s="351"/>
      <c r="E7" s="351"/>
      <c r="F7" s="352"/>
    </row>
    <row r="8" spans="1:10" ht="60" customHeight="1" x14ac:dyDescent="0.2">
      <c r="A8" s="21" t="s">
        <v>9</v>
      </c>
      <c r="B8" s="353" t="s">
        <v>517</v>
      </c>
      <c r="C8" s="353"/>
      <c r="D8" s="353"/>
      <c r="E8" s="353"/>
      <c r="F8" s="354"/>
    </row>
    <row r="9" spans="1:10" ht="31.5" x14ac:dyDescent="0.2">
      <c r="A9" s="163" t="s">
        <v>11</v>
      </c>
      <c r="B9" s="29" t="s">
        <v>12</v>
      </c>
      <c r="C9" s="29" t="s">
        <v>13</v>
      </c>
      <c r="D9" s="29" t="s">
        <v>12</v>
      </c>
      <c r="E9" s="29" t="s">
        <v>14</v>
      </c>
      <c r="F9" s="30" t="s">
        <v>12</v>
      </c>
    </row>
    <row r="10" spans="1:10" ht="15.75" x14ac:dyDescent="0.2">
      <c r="A10" s="194"/>
      <c r="B10" s="29"/>
      <c r="C10" s="366" t="s">
        <v>17</v>
      </c>
      <c r="D10" s="195" t="s">
        <v>339</v>
      </c>
      <c r="E10" s="29"/>
      <c r="F10" s="68"/>
    </row>
    <row r="11" spans="1:10" ht="28.5" customHeight="1" x14ac:dyDescent="0.2">
      <c r="A11" s="363" t="s">
        <v>15</v>
      </c>
      <c r="B11" s="112" t="s">
        <v>16</v>
      </c>
      <c r="C11" s="368"/>
      <c r="D11" s="142" t="s">
        <v>298</v>
      </c>
      <c r="E11" s="343" t="s">
        <v>18</v>
      </c>
      <c r="F11" s="363" t="s">
        <v>290</v>
      </c>
    </row>
    <row r="12" spans="1:10" ht="42.75" x14ac:dyDescent="0.2">
      <c r="A12" s="364"/>
      <c r="B12" s="369" t="s">
        <v>297</v>
      </c>
      <c r="C12" s="368"/>
      <c r="D12" s="142" t="s">
        <v>286</v>
      </c>
      <c r="E12" s="343"/>
      <c r="F12" s="365"/>
    </row>
    <row r="13" spans="1:10" ht="17.25" customHeight="1" x14ac:dyDescent="0.2">
      <c r="A13" s="365"/>
      <c r="B13" s="370"/>
      <c r="C13" s="368"/>
      <c r="D13" s="366" t="s">
        <v>287</v>
      </c>
      <c r="E13" s="343"/>
      <c r="F13" s="363"/>
    </row>
    <row r="14" spans="1:10" ht="84.75" customHeight="1" x14ac:dyDescent="0.2">
      <c r="A14" s="366" t="s">
        <v>19</v>
      </c>
      <c r="B14" s="142" t="s">
        <v>294</v>
      </c>
      <c r="C14" s="367"/>
      <c r="D14" s="367"/>
      <c r="E14" s="343"/>
      <c r="F14" s="365"/>
    </row>
    <row r="15" spans="1:10" ht="84.75" customHeight="1" x14ac:dyDescent="0.2">
      <c r="A15" s="368"/>
      <c r="B15" s="212" t="s">
        <v>351</v>
      </c>
      <c r="C15" s="203"/>
      <c r="D15" s="210" t="s">
        <v>353</v>
      </c>
      <c r="E15" s="201"/>
      <c r="F15" s="202"/>
    </row>
    <row r="16" spans="1:10" ht="84.75" customHeight="1" x14ac:dyDescent="0.2">
      <c r="A16" s="367"/>
      <c r="B16" s="210" t="s">
        <v>352</v>
      </c>
      <c r="C16" s="203"/>
      <c r="D16" s="211" t="s">
        <v>354</v>
      </c>
      <c r="E16" s="201"/>
      <c r="F16" s="202"/>
    </row>
    <row r="17" spans="1:6" ht="24" customHeight="1" x14ac:dyDescent="0.2">
      <c r="A17" s="57" t="s">
        <v>20</v>
      </c>
      <c r="B17" s="143" t="s">
        <v>295</v>
      </c>
      <c r="C17" s="343" t="s">
        <v>21</v>
      </c>
      <c r="D17" s="361" t="s">
        <v>299</v>
      </c>
      <c r="E17" s="57" t="s">
        <v>22</v>
      </c>
      <c r="F17" s="57" t="s">
        <v>23</v>
      </c>
    </row>
    <row r="18" spans="1:6" ht="99.75" customHeight="1" x14ac:dyDescent="0.2">
      <c r="A18" s="343" t="s">
        <v>24</v>
      </c>
      <c r="B18" s="366" t="s">
        <v>296</v>
      </c>
      <c r="C18" s="343"/>
      <c r="D18" s="362"/>
      <c r="E18" s="57" t="s">
        <v>25</v>
      </c>
      <c r="F18" s="162" t="s">
        <v>291</v>
      </c>
    </row>
    <row r="19" spans="1:6" ht="28.5" x14ac:dyDescent="0.2">
      <c r="A19" s="343"/>
      <c r="B19" s="367"/>
      <c r="C19" s="343"/>
      <c r="D19" s="150" t="s">
        <v>288</v>
      </c>
      <c r="E19" s="57" t="s">
        <v>26</v>
      </c>
      <c r="F19" s="57" t="s">
        <v>292</v>
      </c>
    </row>
    <row r="20" spans="1:6" ht="71.25" x14ac:dyDescent="0.2">
      <c r="A20" s="1" t="s">
        <v>349</v>
      </c>
      <c r="B20" s="210" t="s">
        <v>350</v>
      </c>
      <c r="C20" s="366" t="s">
        <v>27</v>
      </c>
      <c r="D20" s="151" t="s">
        <v>289</v>
      </c>
    </row>
    <row r="21" spans="1:6" ht="28.5" x14ac:dyDescent="0.2">
      <c r="C21" s="367"/>
      <c r="D21" s="151" t="s">
        <v>301</v>
      </c>
    </row>
    <row r="22" spans="1:6" ht="28.5" x14ac:dyDescent="0.2">
      <c r="C22" s="57" t="s">
        <v>28</v>
      </c>
      <c r="D22" s="166" t="s">
        <v>300</v>
      </c>
    </row>
    <row r="23" spans="1:6" ht="28.5" x14ac:dyDescent="0.2">
      <c r="C23" s="343" t="s">
        <v>303</v>
      </c>
      <c r="D23" s="167" t="s">
        <v>302</v>
      </c>
    </row>
    <row r="24" spans="1:6" x14ac:dyDescent="0.2">
      <c r="C24" s="343"/>
      <c r="D24" s="168" t="s">
        <v>304</v>
      </c>
    </row>
    <row r="25" spans="1:6" ht="42.75" x14ac:dyDescent="0.2">
      <c r="D25" s="98" t="s">
        <v>358</v>
      </c>
    </row>
    <row r="26" spans="1:6" ht="28.5" x14ac:dyDescent="0.2">
      <c r="D26" s="167" t="s">
        <v>376</v>
      </c>
    </row>
    <row r="27" spans="1:6" x14ac:dyDescent="0.2">
      <c r="D27" s="168"/>
    </row>
    <row r="28" spans="1:6" x14ac:dyDescent="0.2">
      <c r="D28" s="168"/>
    </row>
    <row r="29" spans="1:6" x14ac:dyDescent="0.2">
      <c r="D29" s="168"/>
    </row>
    <row r="30" spans="1:6" x14ac:dyDescent="0.2">
      <c r="D30" s="168"/>
    </row>
  </sheetData>
  <mergeCells count="22">
    <mergeCell ref="C23:C24"/>
    <mergeCell ref="C20:C21"/>
    <mergeCell ref="F13:F14"/>
    <mergeCell ref="F11:F12"/>
    <mergeCell ref="B12:B13"/>
    <mergeCell ref="D13:D14"/>
    <mergeCell ref="C10:C14"/>
    <mergeCell ref="A18:A19"/>
    <mergeCell ref="C17:C19"/>
    <mergeCell ref="J1:J4"/>
    <mergeCell ref="F1:F4"/>
    <mergeCell ref="A1:A4"/>
    <mergeCell ref="B7:F7"/>
    <mergeCell ref="B8:F8"/>
    <mergeCell ref="A6:F6"/>
    <mergeCell ref="B1:D2"/>
    <mergeCell ref="B3:D4"/>
    <mergeCell ref="E11:E14"/>
    <mergeCell ref="D17:D18"/>
    <mergeCell ref="A11:A13"/>
    <mergeCell ref="B18:B19"/>
    <mergeCell ref="A14:A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2578125" defaultRowHeight="15" x14ac:dyDescent="0.25"/>
  <cols>
    <col min="1" max="1" width="31" customWidth="1"/>
    <col min="2" max="2" width="24.140625" customWidth="1"/>
    <col min="3" max="3" width="22.85546875" customWidth="1"/>
    <col min="4" max="4" width="26.5703125" customWidth="1"/>
    <col min="5" max="5" width="21.42578125" customWidth="1"/>
  </cols>
  <sheetData>
    <row r="1" spans="1:5" ht="15" customHeight="1" x14ac:dyDescent="0.25">
      <c r="A1" s="375"/>
      <c r="B1" s="371" t="s">
        <v>29</v>
      </c>
      <c r="C1" s="372"/>
      <c r="D1" s="3" t="s">
        <v>30</v>
      </c>
      <c r="E1" s="378"/>
    </row>
    <row r="2" spans="1:5" ht="15" customHeight="1" x14ac:dyDescent="0.25">
      <c r="A2" s="375"/>
      <c r="B2" s="373"/>
      <c r="C2" s="374"/>
      <c r="D2" s="3" t="s">
        <v>2</v>
      </c>
      <c r="E2" s="378"/>
    </row>
    <row r="3" spans="1:5" ht="30" customHeight="1" x14ac:dyDescent="0.25">
      <c r="A3" s="375"/>
      <c r="B3" s="371" t="s">
        <v>31</v>
      </c>
      <c r="C3" s="372"/>
      <c r="D3" s="3" t="s">
        <v>32</v>
      </c>
      <c r="E3" s="378"/>
    </row>
    <row r="4" spans="1:5" ht="15" customHeight="1" x14ac:dyDescent="0.25">
      <c r="A4" s="375"/>
      <c r="B4" s="373"/>
      <c r="C4" s="374"/>
      <c r="D4" s="3" t="s">
        <v>5</v>
      </c>
      <c r="E4" s="378"/>
    </row>
    <row r="5" spans="1:5" ht="15.75" thickBot="1" x14ac:dyDescent="0.3"/>
    <row r="6" spans="1:5" x14ac:dyDescent="0.25">
      <c r="A6" s="376" t="s">
        <v>33</v>
      </c>
      <c r="B6" s="377"/>
      <c r="C6" s="377"/>
      <c r="D6" s="377"/>
      <c r="E6" s="377"/>
    </row>
    <row r="7" spans="1:5" ht="30.75" thickBot="1" x14ac:dyDescent="0.3">
      <c r="A7" s="4" t="s">
        <v>34</v>
      </c>
      <c r="B7" s="5" t="s">
        <v>35</v>
      </c>
      <c r="C7" s="5" t="s">
        <v>36</v>
      </c>
      <c r="D7" s="10" t="s">
        <v>37</v>
      </c>
      <c r="E7" s="5" t="s">
        <v>38</v>
      </c>
    </row>
    <row r="8" spans="1:5" ht="45" x14ac:dyDescent="0.25">
      <c r="A8" s="12" t="s">
        <v>39</v>
      </c>
      <c r="B8" s="6" t="s">
        <v>40</v>
      </c>
      <c r="C8" s="6" t="s">
        <v>40</v>
      </c>
      <c r="D8" s="6" t="s">
        <v>40</v>
      </c>
      <c r="E8" s="7" t="s">
        <v>40</v>
      </c>
    </row>
    <row r="9" spans="1:5" ht="39" x14ac:dyDescent="0.25">
      <c r="A9" s="13" t="s">
        <v>41</v>
      </c>
      <c r="B9" s="8" t="s">
        <v>40</v>
      </c>
      <c r="C9" s="8" t="s">
        <v>40</v>
      </c>
      <c r="D9" s="8" t="s">
        <v>40</v>
      </c>
      <c r="E9" s="9" t="s">
        <v>40</v>
      </c>
    </row>
    <row r="10" spans="1:5" ht="30" x14ac:dyDescent="0.25">
      <c r="A10" s="11" t="s">
        <v>42</v>
      </c>
      <c r="B10" s="8" t="s">
        <v>40</v>
      </c>
      <c r="C10" s="8" t="s">
        <v>40</v>
      </c>
      <c r="D10" s="8" t="s">
        <v>40</v>
      </c>
      <c r="E10" s="9" t="s">
        <v>40</v>
      </c>
    </row>
    <row r="11" spans="1:5" ht="39" x14ac:dyDescent="0.25">
      <c r="A11" s="13" t="s">
        <v>43</v>
      </c>
      <c r="B11" s="8" t="s">
        <v>40</v>
      </c>
      <c r="C11" s="8" t="s">
        <v>40</v>
      </c>
      <c r="D11" s="8" t="s">
        <v>40</v>
      </c>
      <c r="E11" s="9" t="s">
        <v>40</v>
      </c>
    </row>
    <row r="12" spans="1:5" ht="51.75" x14ac:dyDescent="0.25">
      <c r="A12" s="13" t="s">
        <v>44</v>
      </c>
      <c r="B12" s="14" t="s">
        <v>40</v>
      </c>
      <c r="C12" s="14" t="s">
        <v>40</v>
      </c>
      <c r="D12" s="14" t="s">
        <v>40</v>
      </c>
      <c r="E12" s="15" t="s">
        <v>40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2578125" defaultRowHeight="15" x14ac:dyDescent="0.25"/>
  <cols>
    <col min="1" max="1" width="31" customWidth="1"/>
    <col min="2" max="2" width="27.28515625" customWidth="1"/>
    <col min="3" max="3" width="24.7109375" customWidth="1"/>
    <col min="4" max="5" width="27.28515625" customWidth="1"/>
    <col min="6" max="6" width="32.85546875" customWidth="1"/>
    <col min="7" max="7" width="26.28515625" customWidth="1"/>
  </cols>
  <sheetData>
    <row r="1" spans="1:7" x14ac:dyDescent="0.25">
      <c r="A1" s="382"/>
      <c r="B1" s="385" t="s">
        <v>0</v>
      </c>
      <c r="C1" s="386"/>
      <c r="D1" s="386"/>
      <c r="E1" s="386"/>
      <c r="F1" s="58" t="s">
        <v>1</v>
      </c>
      <c r="G1" s="389"/>
    </row>
    <row r="2" spans="1:7" x14ac:dyDescent="0.25">
      <c r="A2" s="383"/>
      <c r="B2" s="387"/>
      <c r="C2" s="388"/>
      <c r="D2" s="388"/>
      <c r="E2" s="388"/>
      <c r="F2" s="57" t="s">
        <v>45</v>
      </c>
      <c r="G2" s="390"/>
    </row>
    <row r="3" spans="1:7" x14ac:dyDescent="0.25">
      <c r="A3" s="383"/>
      <c r="B3" s="392" t="s">
        <v>46</v>
      </c>
      <c r="C3" s="393"/>
      <c r="D3" s="393"/>
      <c r="E3" s="393"/>
      <c r="F3" s="57" t="s">
        <v>4</v>
      </c>
      <c r="G3" s="390"/>
    </row>
    <row r="4" spans="1:7" ht="15.75" thickBot="1" x14ac:dyDescent="0.3">
      <c r="A4" s="384"/>
      <c r="B4" s="394"/>
      <c r="C4" s="395"/>
      <c r="D4" s="395"/>
      <c r="E4" s="395"/>
      <c r="F4" s="59" t="s">
        <v>5</v>
      </c>
      <c r="G4" s="391"/>
    </row>
    <row r="5" spans="1:7" ht="15.75" thickBot="1" x14ac:dyDescent="0.3"/>
    <row r="6" spans="1:7" s="67" customFormat="1" ht="15.75" x14ac:dyDescent="0.25">
      <c r="A6" s="396" t="s">
        <v>47</v>
      </c>
      <c r="B6" s="397"/>
      <c r="C6" s="397"/>
      <c r="D6" s="397"/>
      <c r="E6" s="397"/>
      <c r="F6" s="397"/>
      <c r="G6" s="398"/>
    </row>
    <row r="7" spans="1:7" ht="31.5" customHeight="1" x14ac:dyDescent="0.25">
      <c r="A7" s="50" t="s">
        <v>48</v>
      </c>
      <c r="B7" s="29" t="s">
        <v>49</v>
      </c>
      <c r="C7" s="64" t="s">
        <v>50</v>
      </c>
      <c r="D7" s="51" t="s">
        <v>51</v>
      </c>
      <c r="E7" s="29" t="s">
        <v>52</v>
      </c>
      <c r="F7" s="30" t="s">
        <v>53</v>
      </c>
      <c r="G7" s="30" t="s">
        <v>54</v>
      </c>
    </row>
    <row r="8" spans="1:7" ht="33" customHeight="1" x14ac:dyDescent="0.25">
      <c r="A8" s="379"/>
      <c r="B8" s="8"/>
      <c r="C8" s="8"/>
      <c r="D8" s="8"/>
      <c r="E8" s="8"/>
      <c r="F8" s="8"/>
      <c r="G8" s="9"/>
    </row>
    <row r="9" spans="1:7" ht="33" customHeight="1" x14ac:dyDescent="0.25">
      <c r="A9" s="380"/>
      <c r="B9" s="8"/>
      <c r="C9" s="8"/>
      <c r="D9" s="8"/>
      <c r="E9" s="8"/>
      <c r="F9" s="8"/>
      <c r="G9" s="9"/>
    </row>
    <row r="10" spans="1:7" ht="33" customHeight="1" x14ac:dyDescent="0.25">
      <c r="A10" s="380"/>
      <c r="B10" s="8"/>
      <c r="C10" s="8"/>
      <c r="D10" s="8"/>
      <c r="E10" s="8"/>
      <c r="F10" s="8"/>
      <c r="G10" s="9"/>
    </row>
    <row r="11" spans="1:7" ht="33" customHeight="1" x14ac:dyDescent="0.25">
      <c r="A11" s="380"/>
      <c r="B11" s="8"/>
      <c r="C11" s="8"/>
      <c r="D11" s="8"/>
      <c r="E11" s="8"/>
      <c r="F11" s="8"/>
      <c r="G11" s="9"/>
    </row>
    <row r="12" spans="1:7" ht="33" customHeight="1" x14ac:dyDescent="0.25">
      <c r="A12" s="380"/>
      <c r="B12" s="8"/>
      <c r="C12" s="8"/>
      <c r="D12" s="8"/>
      <c r="E12" s="8"/>
      <c r="F12" s="8"/>
      <c r="G12" s="9"/>
    </row>
    <row r="13" spans="1:7" ht="33" customHeight="1" x14ac:dyDescent="0.25">
      <c r="A13" s="380"/>
      <c r="B13" s="8"/>
      <c r="C13" s="8"/>
      <c r="D13" s="8"/>
      <c r="E13" s="8"/>
      <c r="F13" s="8"/>
      <c r="G13" s="9"/>
    </row>
    <row r="14" spans="1:7" ht="33" customHeight="1" x14ac:dyDescent="0.25">
      <c r="A14" s="380"/>
      <c r="B14" s="8"/>
      <c r="C14" s="8"/>
      <c r="D14" s="8"/>
      <c r="E14" s="8"/>
      <c r="F14" s="8"/>
      <c r="G14" s="9"/>
    </row>
    <row r="15" spans="1:7" ht="33" customHeight="1" x14ac:dyDescent="0.25">
      <c r="A15" s="380"/>
      <c r="B15" s="8"/>
      <c r="C15" s="8"/>
      <c r="D15" s="8"/>
      <c r="E15" s="8"/>
      <c r="F15" s="8"/>
      <c r="G15" s="9"/>
    </row>
    <row r="16" spans="1:7" ht="33" customHeight="1" x14ac:dyDescent="0.25">
      <c r="A16" s="380"/>
      <c r="B16" s="8"/>
      <c r="C16" s="8"/>
      <c r="D16" s="8"/>
      <c r="E16" s="8"/>
      <c r="F16" s="8"/>
      <c r="G16" s="9"/>
    </row>
    <row r="17" spans="1:7" ht="33" customHeight="1" x14ac:dyDescent="0.25">
      <c r="A17" s="380"/>
      <c r="B17" s="8"/>
      <c r="C17" s="8"/>
      <c r="D17" s="8"/>
      <c r="E17" s="8"/>
      <c r="F17" s="8"/>
      <c r="G17" s="9"/>
    </row>
    <row r="18" spans="1:7" ht="33" customHeight="1" thickBot="1" x14ac:dyDescent="0.3">
      <c r="A18" s="381"/>
      <c r="B18" s="65"/>
      <c r="C18" s="65"/>
      <c r="D18" s="65"/>
      <c r="E18" s="65"/>
      <c r="F18" s="65"/>
      <c r="G18" s="66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6"/>
  <sheetViews>
    <sheetView topLeftCell="A8" zoomScale="110" zoomScaleNormal="110" workbookViewId="0">
      <pane xSplit="2" ySplit="1" topLeftCell="C9" activePane="bottomRight" state="frozen"/>
      <selection activeCell="O20" sqref="O20"/>
      <selection pane="topRight" activeCell="O20" sqref="O20"/>
      <selection pane="bottomLeft" activeCell="O20" sqref="O20"/>
      <selection pane="bottomRight" activeCell="B23" sqref="B23"/>
    </sheetView>
  </sheetViews>
  <sheetFormatPr baseColWidth="10" defaultColWidth="11.42578125" defaultRowHeight="15" x14ac:dyDescent="0.25"/>
  <cols>
    <col min="1" max="1" width="5.140625" style="80" customWidth="1"/>
    <col min="2" max="2" width="55.42578125" style="80" customWidth="1"/>
    <col min="3" max="17" width="6.42578125" style="80" customWidth="1"/>
    <col min="18" max="18" width="8.140625" style="80" customWidth="1"/>
    <col min="19" max="19" width="12.140625" style="88" customWidth="1"/>
    <col min="20" max="20" width="11.42578125" style="169"/>
  </cols>
  <sheetData>
    <row r="1" spans="1:21" ht="15" customHeight="1" thickBot="1" x14ac:dyDescent="0.3">
      <c r="A1" s="410"/>
      <c r="B1" s="410"/>
      <c r="C1" s="407" t="s">
        <v>0</v>
      </c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11" t="s">
        <v>30</v>
      </c>
      <c r="O1" s="412"/>
      <c r="P1" s="412"/>
      <c r="Q1" s="413"/>
      <c r="R1" s="399"/>
      <c r="S1" s="399"/>
    </row>
    <row r="2" spans="1:21" ht="15" customHeight="1" thickBot="1" x14ac:dyDescent="0.3">
      <c r="A2" s="410"/>
      <c r="B2" s="410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11" t="s">
        <v>2</v>
      </c>
      <c r="O2" s="412"/>
      <c r="P2" s="412"/>
      <c r="Q2" s="413"/>
      <c r="R2" s="399"/>
      <c r="S2" s="399"/>
    </row>
    <row r="3" spans="1:21" ht="15" customHeight="1" thickBot="1" x14ac:dyDescent="0.3">
      <c r="A3" s="410"/>
      <c r="B3" s="410"/>
      <c r="C3" s="408" t="s">
        <v>55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11" t="s">
        <v>4</v>
      </c>
      <c r="O3" s="412"/>
      <c r="P3" s="412"/>
      <c r="Q3" s="413"/>
      <c r="R3" s="399"/>
      <c r="S3" s="399"/>
    </row>
    <row r="4" spans="1:21" ht="15.75" customHeight="1" thickBot="1" x14ac:dyDescent="0.3">
      <c r="A4" s="410"/>
      <c r="B4" s="410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11" t="s">
        <v>5</v>
      </c>
      <c r="O4" s="412"/>
      <c r="P4" s="412"/>
      <c r="Q4" s="413"/>
      <c r="R4" s="399"/>
      <c r="S4" s="399"/>
    </row>
    <row r="5" spans="1:21" ht="15.75" customHeight="1" x14ac:dyDescent="0.25">
      <c r="A5" s="82"/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84"/>
      <c r="P5" s="84"/>
      <c r="Q5" s="84"/>
      <c r="R5" s="85"/>
      <c r="S5" s="86"/>
    </row>
    <row r="6" spans="1:21" s="1" customFormat="1" ht="27" customHeight="1" x14ac:dyDescent="0.2">
      <c r="A6" s="403" t="s">
        <v>56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170"/>
    </row>
    <row r="7" spans="1:21" s="1" customFormat="1" ht="81" customHeight="1" x14ac:dyDescent="0.2">
      <c r="A7" s="404" t="s">
        <v>57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6"/>
      <c r="T7" s="170"/>
    </row>
    <row r="8" spans="1:21" s="1" customFormat="1" ht="28.5" customHeight="1" x14ac:dyDescent="0.25">
      <c r="A8" s="400" t="s">
        <v>58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2"/>
      <c r="T8" s="170"/>
    </row>
    <row r="9" spans="1:21" s="79" customFormat="1" x14ac:dyDescent="0.25">
      <c r="A9" s="81" t="s">
        <v>59</v>
      </c>
      <c r="B9" s="81" t="s">
        <v>60</v>
      </c>
      <c r="C9" s="81" t="s">
        <v>61</v>
      </c>
      <c r="D9" s="81" t="s">
        <v>62</v>
      </c>
      <c r="E9" s="81" t="s">
        <v>63</v>
      </c>
      <c r="F9" s="81" t="s">
        <v>64</v>
      </c>
      <c r="G9" s="81" t="s">
        <v>65</v>
      </c>
      <c r="H9" s="81" t="s">
        <v>66</v>
      </c>
      <c r="I9" s="81" t="s">
        <v>67</v>
      </c>
      <c r="J9" s="81" t="s">
        <v>68</v>
      </c>
      <c r="K9" s="81" t="s">
        <v>69</v>
      </c>
      <c r="L9" s="81" t="s">
        <v>70</v>
      </c>
      <c r="M9" s="81" t="s">
        <v>71</v>
      </c>
      <c r="N9" s="81" t="s">
        <v>72</v>
      </c>
      <c r="O9" s="81" t="s">
        <v>73</v>
      </c>
      <c r="P9" s="81" t="s">
        <v>74</v>
      </c>
      <c r="Q9" s="81" t="s">
        <v>75</v>
      </c>
      <c r="R9" s="81" t="s">
        <v>76</v>
      </c>
      <c r="S9" s="87" t="s">
        <v>77</v>
      </c>
      <c r="T9" s="171"/>
    </row>
    <row r="10" spans="1:21" ht="30.75" customHeight="1" x14ac:dyDescent="0.25">
      <c r="A10" s="173">
        <v>8</v>
      </c>
      <c r="B10" s="174" t="s">
        <v>298</v>
      </c>
      <c r="C10" s="173">
        <v>5</v>
      </c>
      <c r="D10" s="173">
        <v>5</v>
      </c>
      <c r="E10" s="173">
        <v>5</v>
      </c>
      <c r="F10" s="173">
        <v>5</v>
      </c>
      <c r="G10" s="173">
        <v>5</v>
      </c>
      <c r="H10" s="173">
        <v>5</v>
      </c>
      <c r="I10" s="173"/>
      <c r="J10" s="173"/>
      <c r="K10" s="173"/>
      <c r="L10" s="173"/>
      <c r="M10" s="173"/>
      <c r="N10" s="173"/>
      <c r="O10" s="173"/>
      <c r="P10" s="173"/>
      <c r="Q10" s="175"/>
      <c r="R10" s="175">
        <f t="shared" ref="R10:R36" si="0">SUM(C10:Q10)</f>
        <v>30</v>
      </c>
      <c r="S10" s="186">
        <f t="shared" ref="S10:S36" si="1">IF(ISERROR(AVERAGE(C10:Q10)),0,AVERAGE(C10:Q10))</f>
        <v>5</v>
      </c>
    </row>
    <row r="11" spans="1:21" ht="44.25" customHeight="1" x14ac:dyDescent="0.25">
      <c r="A11" s="173">
        <v>18</v>
      </c>
      <c r="B11" s="176" t="s">
        <v>300</v>
      </c>
      <c r="C11" s="173">
        <v>5</v>
      </c>
      <c r="D11" s="173">
        <v>5</v>
      </c>
      <c r="E11" s="173">
        <v>5</v>
      </c>
      <c r="F11" s="173">
        <v>5</v>
      </c>
      <c r="G11" s="173">
        <v>5</v>
      </c>
      <c r="H11" s="173">
        <v>5</v>
      </c>
      <c r="I11" s="173"/>
      <c r="J11" s="173"/>
      <c r="K11" s="173"/>
      <c r="L11" s="173"/>
      <c r="M11" s="173"/>
      <c r="N11" s="173"/>
      <c r="O11" s="173"/>
      <c r="P11" s="173"/>
      <c r="Q11" s="175"/>
      <c r="R11" s="175">
        <f t="shared" si="0"/>
        <v>30</v>
      </c>
      <c r="S11" s="186">
        <f t="shared" si="1"/>
        <v>5</v>
      </c>
    </row>
    <row r="12" spans="1:21" ht="30.75" customHeight="1" x14ac:dyDescent="0.25">
      <c r="A12" s="173">
        <v>4</v>
      </c>
      <c r="B12" s="174" t="s">
        <v>307</v>
      </c>
      <c r="C12" s="173">
        <v>5</v>
      </c>
      <c r="D12" s="173">
        <v>5</v>
      </c>
      <c r="E12" s="173">
        <v>5</v>
      </c>
      <c r="F12" s="173">
        <v>5</v>
      </c>
      <c r="G12" s="173">
        <v>4</v>
      </c>
      <c r="H12" s="173">
        <v>5</v>
      </c>
      <c r="I12" s="173"/>
      <c r="J12" s="173"/>
      <c r="K12" s="173"/>
      <c r="L12" s="173"/>
      <c r="M12" s="173"/>
      <c r="N12" s="173"/>
      <c r="O12" s="173"/>
      <c r="P12" s="173"/>
      <c r="Q12" s="175"/>
      <c r="R12" s="175">
        <f t="shared" si="0"/>
        <v>29</v>
      </c>
      <c r="S12" s="186">
        <f t="shared" si="1"/>
        <v>4.833333333333333</v>
      </c>
    </row>
    <row r="13" spans="1:21" ht="38.25" customHeight="1" x14ac:dyDescent="0.25">
      <c r="A13" s="173">
        <v>2</v>
      </c>
      <c r="B13" s="177" t="s">
        <v>297</v>
      </c>
      <c r="C13" s="173">
        <v>4</v>
      </c>
      <c r="D13" s="173">
        <v>4</v>
      </c>
      <c r="E13" s="173">
        <v>5</v>
      </c>
      <c r="F13" s="173">
        <v>4</v>
      </c>
      <c r="G13" s="173">
        <v>5</v>
      </c>
      <c r="H13" s="173">
        <v>3</v>
      </c>
      <c r="I13" s="173"/>
      <c r="J13" s="173"/>
      <c r="K13" s="173"/>
      <c r="L13" s="173"/>
      <c r="M13" s="173"/>
      <c r="N13" s="173"/>
      <c r="O13" s="173"/>
      <c r="P13" s="173"/>
      <c r="Q13" s="175"/>
      <c r="R13" s="175">
        <f t="shared" si="0"/>
        <v>25</v>
      </c>
      <c r="S13" s="187">
        <f t="shared" si="1"/>
        <v>4.166666666666667</v>
      </c>
    </row>
    <row r="14" spans="1:21" ht="67.5" customHeight="1" x14ac:dyDescent="0.25">
      <c r="A14" s="173">
        <v>10</v>
      </c>
      <c r="B14" s="178" t="s">
        <v>287</v>
      </c>
      <c r="C14" s="173">
        <v>4</v>
      </c>
      <c r="D14" s="173">
        <v>4</v>
      </c>
      <c r="E14" s="173">
        <v>4</v>
      </c>
      <c r="F14" s="173">
        <v>4</v>
      </c>
      <c r="G14" s="173">
        <v>4</v>
      </c>
      <c r="H14" s="173">
        <v>5</v>
      </c>
      <c r="I14" s="173"/>
      <c r="J14" s="173"/>
      <c r="K14" s="173"/>
      <c r="L14" s="173"/>
      <c r="M14" s="173"/>
      <c r="N14" s="173"/>
      <c r="O14" s="173"/>
      <c r="P14" s="173"/>
      <c r="Q14" s="175"/>
      <c r="R14" s="175">
        <f t="shared" si="0"/>
        <v>25</v>
      </c>
      <c r="S14" s="187">
        <f t="shared" si="1"/>
        <v>4.166666666666667</v>
      </c>
      <c r="T14" s="172"/>
    </row>
    <row r="15" spans="1:21" ht="42" customHeight="1" x14ac:dyDescent="0.25">
      <c r="A15" s="173">
        <v>17</v>
      </c>
      <c r="B15" s="179" t="s">
        <v>301</v>
      </c>
      <c r="C15" s="173">
        <v>5</v>
      </c>
      <c r="D15" s="173">
        <v>4</v>
      </c>
      <c r="E15" s="173">
        <v>4</v>
      </c>
      <c r="F15" s="173">
        <v>4</v>
      </c>
      <c r="G15" s="173">
        <v>4</v>
      </c>
      <c r="H15" s="173">
        <v>4</v>
      </c>
      <c r="I15" s="173"/>
      <c r="J15" s="173"/>
      <c r="K15" s="173"/>
      <c r="L15" s="173"/>
      <c r="M15" s="173"/>
      <c r="N15" s="173"/>
      <c r="O15" s="173"/>
      <c r="P15" s="173"/>
      <c r="Q15" s="175"/>
      <c r="R15" s="175">
        <f t="shared" si="0"/>
        <v>25</v>
      </c>
      <c r="S15" s="187">
        <f t="shared" si="1"/>
        <v>4.166666666666667</v>
      </c>
      <c r="T15" s="172"/>
    </row>
    <row r="16" spans="1:21" ht="29.25" x14ac:dyDescent="0.25">
      <c r="A16" s="173">
        <v>19</v>
      </c>
      <c r="B16" s="180" t="s">
        <v>302</v>
      </c>
      <c r="C16" s="173">
        <v>5</v>
      </c>
      <c r="D16" s="173">
        <v>4</v>
      </c>
      <c r="E16" s="173">
        <v>4</v>
      </c>
      <c r="F16" s="173">
        <v>4</v>
      </c>
      <c r="G16" s="173">
        <v>4</v>
      </c>
      <c r="H16" s="173">
        <v>4</v>
      </c>
      <c r="I16" s="173"/>
      <c r="J16" s="173"/>
      <c r="K16" s="173"/>
      <c r="L16" s="173"/>
      <c r="M16" s="173"/>
      <c r="N16" s="173"/>
      <c r="O16" s="173"/>
      <c r="P16" s="173"/>
      <c r="Q16" s="175"/>
      <c r="R16" s="175">
        <f t="shared" si="0"/>
        <v>25</v>
      </c>
      <c r="S16" s="188">
        <f t="shared" si="1"/>
        <v>4.166666666666667</v>
      </c>
      <c r="U16" t="s">
        <v>293</v>
      </c>
    </row>
    <row r="17" spans="1:19" ht="39.75" customHeight="1" x14ac:dyDescent="0.25">
      <c r="A17" s="189">
        <v>9</v>
      </c>
      <c r="B17" s="178" t="s">
        <v>286</v>
      </c>
      <c r="C17" s="173">
        <v>4</v>
      </c>
      <c r="D17" s="173">
        <v>4</v>
      </c>
      <c r="E17" s="173">
        <v>4</v>
      </c>
      <c r="F17" s="173">
        <v>4</v>
      </c>
      <c r="G17" s="173">
        <v>4</v>
      </c>
      <c r="H17" s="173">
        <v>4</v>
      </c>
      <c r="I17" s="173"/>
      <c r="J17" s="173"/>
      <c r="K17" s="173"/>
      <c r="L17" s="173"/>
      <c r="M17" s="173"/>
      <c r="N17" s="173"/>
      <c r="O17" s="173"/>
      <c r="P17" s="173"/>
      <c r="Q17" s="175"/>
      <c r="R17" s="175">
        <f t="shared" si="0"/>
        <v>24</v>
      </c>
      <c r="S17" s="187">
        <f t="shared" si="1"/>
        <v>4</v>
      </c>
    </row>
    <row r="18" spans="1:19" ht="39.75" customHeight="1" x14ac:dyDescent="0.25">
      <c r="A18" s="173">
        <v>1</v>
      </c>
      <c r="B18" s="181" t="s">
        <v>16</v>
      </c>
      <c r="C18" s="173">
        <v>4</v>
      </c>
      <c r="D18" s="173">
        <v>4</v>
      </c>
      <c r="E18" s="173">
        <v>4</v>
      </c>
      <c r="F18" s="173">
        <v>4</v>
      </c>
      <c r="G18" s="173">
        <v>4</v>
      </c>
      <c r="H18" s="173">
        <v>3</v>
      </c>
      <c r="I18" s="173"/>
      <c r="J18" s="173"/>
      <c r="K18" s="173"/>
      <c r="L18" s="173"/>
      <c r="M18" s="173"/>
      <c r="N18" s="173"/>
      <c r="O18" s="173"/>
      <c r="P18" s="173"/>
      <c r="Q18" s="175"/>
      <c r="R18" s="175">
        <f t="shared" si="0"/>
        <v>23</v>
      </c>
      <c r="S18" s="187">
        <f t="shared" si="1"/>
        <v>3.8333333333333335</v>
      </c>
    </row>
    <row r="19" spans="1:19" ht="48.75" customHeight="1" x14ac:dyDescent="0.25">
      <c r="A19" s="173">
        <v>14</v>
      </c>
      <c r="B19" s="182" t="s">
        <v>306</v>
      </c>
      <c r="C19" s="173">
        <v>4</v>
      </c>
      <c r="D19" s="173">
        <v>5</v>
      </c>
      <c r="E19" s="173">
        <v>3</v>
      </c>
      <c r="F19" s="173">
        <v>3</v>
      </c>
      <c r="G19" s="173">
        <v>4</v>
      </c>
      <c r="H19" s="173">
        <v>4</v>
      </c>
      <c r="I19" s="173"/>
      <c r="J19" s="173"/>
      <c r="K19" s="173"/>
      <c r="L19" s="173"/>
      <c r="M19" s="173"/>
      <c r="N19" s="173"/>
      <c r="O19" s="173"/>
      <c r="P19" s="173"/>
      <c r="Q19" s="175"/>
      <c r="R19" s="175">
        <f t="shared" si="0"/>
        <v>23</v>
      </c>
      <c r="S19" s="187">
        <f t="shared" si="1"/>
        <v>3.8333333333333335</v>
      </c>
    </row>
    <row r="20" spans="1:19" ht="48" customHeight="1" x14ac:dyDescent="0.25">
      <c r="A20" s="173">
        <v>12</v>
      </c>
      <c r="B20" s="182" t="s">
        <v>299</v>
      </c>
      <c r="C20" s="173">
        <v>3</v>
      </c>
      <c r="D20" s="173">
        <v>3</v>
      </c>
      <c r="E20" s="173">
        <v>3</v>
      </c>
      <c r="F20" s="173">
        <v>4</v>
      </c>
      <c r="G20" s="173">
        <v>3</v>
      </c>
      <c r="H20" s="173">
        <v>4</v>
      </c>
      <c r="I20" s="173"/>
      <c r="J20" s="173"/>
      <c r="K20" s="173"/>
      <c r="L20" s="173"/>
      <c r="M20" s="173"/>
      <c r="N20" s="173"/>
      <c r="O20" s="173"/>
      <c r="P20" s="173"/>
      <c r="Q20" s="175"/>
      <c r="R20" s="175">
        <f t="shared" si="0"/>
        <v>20</v>
      </c>
      <c r="S20" s="187">
        <f t="shared" si="1"/>
        <v>3.3333333333333335</v>
      </c>
    </row>
    <row r="21" spans="1:19" ht="42.75" x14ac:dyDescent="0.25">
      <c r="A21" s="173">
        <v>16</v>
      </c>
      <c r="B21" s="179" t="s">
        <v>305</v>
      </c>
      <c r="C21" s="173">
        <v>3</v>
      </c>
      <c r="D21" s="173">
        <v>3</v>
      </c>
      <c r="E21" s="173">
        <v>3</v>
      </c>
      <c r="F21" s="173">
        <v>3</v>
      </c>
      <c r="G21" s="173">
        <v>3</v>
      </c>
      <c r="H21" s="173">
        <v>4</v>
      </c>
      <c r="I21" s="173"/>
      <c r="J21" s="173"/>
      <c r="K21" s="173"/>
      <c r="L21" s="173"/>
      <c r="M21" s="173"/>
      <c r="N21" s="173"/>
      <c r="O21" s="173"/>
      <c r="P21" s="173"/>
      <c r="Q21" s="175"/>
      <c r="R21" s="175">
        <f t="shared" si="0"/>
        <v>19</v>
      </c>
      <c r="S21" s="187">
        <f t="shared" si="1"/>
        <v>3.1666666666666665</v>
      </c>
    </row>
    <row r="22" spans="1:19" ht="31.5" customHeight="1" x14ac:dyDescent="0.25">
      <c r="A22" s="173">
        <v>5</v>
      </c>
      <c r="B22" s="174" t="s">
        <v>295</v>
      </c>
      <c r="C22" s="173">
        <v>3</v>
      </c>
      <c r="D22" s="173">
        <v>3</v>
      </c>
      <c r="E22" s="173">
        <v>2</v>
      </c>
      <c r="F22" s="173">
        <v>3</v>
      </c>
      <c r="G22" s="173">
        <v>3</v>
      </c>
      <c r="H22" s="173">
        <v>3</v>
      </c>
      <c r="I22" s="173"/>
      <c r="J22" s="173"/>
      <c r="K22" s="173"/>
      <c r="L22" s="173"/>
      <c r="M22" s="173"/>
      <c r="N22" s="173"/>
      <c r="O22" s="173"/>
      <c r="P22" s="173"/>
      <c r="Q22" s="175"/>
      <c r="R22" s="175">
        <f t="shared" si="0"/>
        <v>17</v>
      </c>
      <c r="S22" s="187">
        <f t="shared" si="1"/>
        <v>2.8333333333333335</v>
      </c>
    </row>
    <row r="23" spans="1:19" ht="36.75" customHeight="1" x14ac:dyDescent="0.25">
      <c r="A23" s="183">
        <v>20</v>
      </c>
      <c r="B23" s="184" t="s">
        <v>304</v>
      </c>
      <c r="C23" s="175">
        <v>3</v>
      </c>
      <c r="D23" s="175">
        <v>2</v>
      </c>
      <c r="E23" s="175">
        <v>2</v>
      </c>
      <c r="F23" s="175">
        <v>3</v>
      </c>
      <c r="G23" s="175">
        <v>3</v>
      </c>
      <c r="H23" s="175">
        <v>3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>
        <f t="shared" si="0"/>
        <v>16</v>
      </c>
      <c r="S23" s="187">
        <f t="shared" si="1"/>
        <v>2.6666666666666665</v>
      </c>
    </row>
    <row r="24" spans="1:19" ht="26.25" customHeight="1" x14ac:dyDescent="0.25">
      <c r="A24" s="183">
        <v>23</v>
      </c>
      <c r="B24" s="174" t="s">
        <v>309</v>
      </c>
      <c r="C24" s="175">
        <v>2</v>
      </c>
      <c r="D24" s="175">
        <v>2</v>
      </c>
      <c r="E24" s="175">
        <v>3</v>
      </c>
      <c r="F24" s="175">
        <v>3</v>
      </c>
      <c r="G24" s="175">
        <v>3</v>
      </c>
      <c r="H24" s="175">
        <v>3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>
        <f t="shared" si="0"/>
        <v>16</v>
      </c>
      <c r="S24" s="187">
        <f t="shared" si="1"/>
        <v>2.6666666666666665</v>
      </c>
    </row>
    <row r="25" spans="1:19" ht="40.5" customHeight="1" x14ac:dyDescent="0.25">
      <c r="A25" s="173">
        <v>6</v>
      </c>
      <c r="B25" s="174" t="s">
        <v>296</v>
      </c>
      <c r="C25" s="173">
        <v>3</v>
      </c>
      <c r="D25" s="173">
        <v>2</v>
      </c>
      <c r="E25" s="173">
        <v>2</v>
      </c>
      <c r="F25" s="173">
        <v>2</v>
      </c>
      <c r="G25" s="173">
        <v>3</v>
      </c>
      <c r="H25" s="173">
        <v>2</v>
      </c>
      <c r="I25" s="173"/>
      <c r="J25" s="173"/>
      <c r="K25" s="173"/>
      <c r="L25" s="173"/>
      <c r="M25" s="173"/>
      <c r="N25" s="173"/>
      <c r="O25" s="173"/>
      <c r="P25" s="173"/>
      <c r="Q25" s="175"/>
      <c r="R25" s="175">
        <f t="shared" si="0"/>
        <v>14</v>
      </c>
      <c r="S25" s="187">
        <f t="shared" si="1"/>
        <v>2.3333333333333335</v>
      </c>
    </row>
    <row r="26" spans="1:19" ht="28.5" customHeight="1" x14ac:dyDescent="0.25">
      <c r="A26" s="183">
        <v>22</v>
      </c>
      <c r="B26" s="185" t="s">
        <v>23</v>
      </c>
      <c r="C26" s="175">
        <v>2</v>
      </c>
      <c r="D26" s="175">
        <v>2</v>
      </c>
      <c r="E26" s="175">
        <v>2</v>
      </c>
      <c r="F26" s="175">
        <v>3</v>
      </c>
      <c r="G26" s="175">
        <v>3</v>
      </c>
      <c r="H26" s="175">
        <v>2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>
        <f t="shared" si="0"/>
        <v>14</v>
      </c>
      <c r="S26" s="187">
        <f t="shared" si="1"/>
        <v>2.3333333333333335</v>
      </c>
    </row>
    <row r="27" spans="1:19" ht="51.75" customHeight="1" x14ac:dyDescent="0.25">
      <c r="A27" s="183">
        <v>24</v>
      </c>
      <c r="B27" s="185" t="s">
        <v>310</v>
      </c>
      <c r="C27" s="175">
        <v>2</v>
      </c>
      <c r="D27" s="175">
        <v>2</v>
      </c>
      <c r="E27" s="175">
        <v>2</v>
      </c>
      <c r="F27" s="175">
        <v>2</v>
      </c>
      <c r="G27" s="175">
        <v>2</v>
      </c>
      <c r="H27" s="175">
        <v>3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>
        <f t="shared" si="0"/>
        <v>13</v>
      </c>
      <c r="S27" s="187">
        <f t="shared" si="1"/>
        <v>2.1666666666666665</v>
      </c>
    </row>
    <row r="28" spans="1:19" ht="39.75" customHeight="1" x14ac:dyDescent="0.25">
      <c r="A28" s="183">
        <v>21</v>
      </c>
      <c r="B28" s="174" t="s">
        <v>308</v>
      </c>
      <c r="C28" s="175">
        <v>2</v>
      </c>
      <c r="D28" s="175">
        <v>1</v>
      </c>
      <c r="E28" s="175">
        <v>1</v>
      </c>
      <c r="F28" s="175">
        <v>2</v>
      </c>
      <c r="G28" s="175">
        <v>2</v>
      </c>
      <c r="H28" s="175">
        <v>2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>
        <f t="shared" si="0"/>
        <v>10</v>
      </c>
      <c r="S28" s="187">
        <f t="shared" si="1"/>
        <v>1.6666666666666667</v>
      </c>
    </row>
    <row r="29" spans="1:19" x14ac:dyDescent="0.25">
      <c r="A29" s="196"/>
      <c r="B29" s="196" t="s">
        <v>340</v>
      </c>
      <c r="C29" s="196">
        <v>4</v>
      </c>
      <c r="D29" s="196">
        <v>4</v>
      </c>
      <c r="E29" s="196">
        <v>5</v>
      </c>
      <c r="F29" s="196">
        <v>3</v>
      </c>
      <c r="G29" s="196">
        <v>3</v>
      </c>
      <c r="H29" s="196">
        <v>4</v>
      </c>
      <c r="I29" s="196"/>
      <c r="J29" s="196"/>
      <c r="K29" s="196"/>
      <c r="L29" s="196"/>
      <c r="M29" s="196"/>
      <c r="N29" s="196"/>
      <c r="O29" s="196"/>
      <c r="P29" s="196"/>
      <c r="Q29" s="196"/>
      <c r="R29" s="196">
        <f t="shared" si="0"/>
        <v>23</v>
      </c>
      <c r="S29" s="197">
        <f t="shared" si="1"/>
        <v>3.8333333333333335</v>
      </c>
    </row>
    <row r="30" spans="1:19" ht="42.75" x14ac:dyDescent="0.25">
      <c r="B30" s="210" t="s">
        <v>350</v>
      </c>
      <c r="C30" s="196">
        <v>5</v>
      </c>
      <c r="D30" s="196">
        <v>3</v>
      </c>
      <c r="E30" s="196">
        <v>5</v>
      </c>
      <c r="F30" s="196">
        <v>4</v>
      </c>
      <c r="G30" s="196">
        <v>4</v>
      </c>
      <c r="H30" s="196">
        <v>3</v>
      </c>
      <c r="I30" s="196"/>
      <c r="J30" s="196"/>
      <c r="K30" s="196"/>
      <c r="L30" s="196"/>
      <c r="M30" s="196"/>
      <c r="N30" s="196"/>
      <c r="O30" s="196"/>
      <c r="P30" s="196"/>
      <c r="Q30" s="196"/>
      <c r="R30" s="196">
        <f t="shared" si="0"/>
        <v>24</v>
      </c>
      <c r="S30" s="188">
        <f t="shared" si="1"/>
        <v>4</v>
      </c>
    </row>
    <row r="31" spans="1:19" ht="57" x14ac:dyDescent="0.25">
      <c r="B31" s="212" t="s">
        <v>351</v>
      </c>
      <c r="C31" s="196">
        <v>5</v>
      </c>
      <c r="D31" s="196">
        <v>3</v>
      </c>
      <c r="E31" s="196">
        <v>5</v>
      </c>
      <c r="F31" s="196">
        <v>3</v>
      </c>
      <c r="G31" s="196">
        <v>4</v>
      </c>
      <c r="H31" s="196">
        <v>3</v>
      </c>
      <c r="I31" s="196"/>
      <c r="J31" s="196"/>
      <c r="K31" s="196"/>
      <c r="L31" s="196"/>
      <c r="M31" s="196"/>
      <c r="N31" s="196"/>
      <c r="O31" s="196"/>
      <c r="P31" s="196"/>
      <c r="Q31" s="196"/>
      <c r="R31" s="196">
        <f t="shared" si="0"/>
        <v>23</v>
      </c>
      <c r="S31" s="215">
        <f t="shared" si="1"/>
        <v>3.8333333333333335</v>
      </c>
    </row>
    <row r="32" spans="1:19" ht="28.5" x14ac:dyDescent="0.25">
      <c r="B32" s="210" t="s">
        <v>352</v>
      </c>
      <c r="C32" s="196">
        <v>5</v>
      </c>
      <c r="D32" s="196">
        <v>3</v>
      </c>
      <c r="E32" s="196">
        <v>5</v>
      </c>
      <c r="F32" s="196">
        <v>4</v>
      </c>
      <c r="G32" s="196">
        <v>3</v>
      </c>
      <c r="H32" s="196">
        <v>3</v>
      </c>
      <c r="I32" s="196"/>
      <c r="J32" s="196"/>
      <c r="K32" s="196"/>
      <c r="L32" s="196"/>
      <c r="M32" s="196"/>
      <c r="N32" s="196"/>
      <c r="O32" s="196"/>
      <c r="P32" s="196"/>
      <c r="Q32" s="196"/>
      <c r="R32" s="196">
        <f t="shared" si="0"/>
        <v>23</v>
      </c>
      <c r="S32" s="215">
        <f t="shared" si="1"/>
        <v>3.8333333333333335</v>
      </c>
    </row>
    <row r="33" spans="2:19" ht="28.5" x14ac:dyDescent="0.25">
      <c r="B33" s="210" t="s">
        <v>353</v>
      </c>
      <c r="C33" s="196">
        <v>5</v>
      </c>
      <c r="D33" s="196">
        <v>4</v>
      </c>
      <c r="E33" s="196">
        <v>3</v>
      </c>
      <c r="F33" s="196">
        <v>4</v>
      </c>
      <c r="G33" s="196">
        <v>4</v>
      </c>
      <c r="H33" s="196">
        <v>4</v>
      </c>
      <c r="I33" s="196"/>
      <c r="J33" s="196"/>
      <c r="K33" s="196"/>
      <c r="L33" s="196"/>
      <c r="M33" s="196"/>
      <c r="N33" s="196"/>
      <c r="O33" s="196"/>
      <c r="P33" s="196"/>
      <c r="Q33" s="196"/>
      <c r="R33" s="196">
        <f t="shared" si="0"/>
        <v>24</v>
      </c>
      <c r="S33" s="188">
        <f t="shared" si="1"/>
        <v>4</v>
      </c>
    </row>
    <row r="34" spans="2:19" ht="28.5" x14ac:dyDescent="0.25">
      <c r="B34" s="216" t="s">
        <v>355</v>
      </c>
      <c r="C34" s="196">
        <v>5</v>
      </c>
      <c r="D34" s="196">
        <v>3</v>
      </c>
      <c r="E34" s="196">
        <v>5</v>
      </c>
      <c r="F34" s="196">
        <v>3</v>
      </c>
      <c r="G34" s="196">
        <v>4</v>
      </c>
      <c r="H34" s="196">
        <v>4</v>
      </c>
      <c r="I34" s="196"/>
      <c r="J34" s="196"/>
      <c r="K34" s="196"/>
      <c r="L34" s="196"/>
      <c r="M34" s="196"/>
      <c r="N34" s="196"/>
      <c r="O34" s="196"/>
      <c r="P34" s="196"/>
      <c r="Q34" s="196"/>
      <c r="R34" s="196">
        <f t="shared" si="0"/>
        <v>24</v>
      </c>
      <c r="S34" s="188">
        <f t="shared" si="1"/>
        <v>4</v>
      </c>
    </row>
    <row r="35" spans="2:19" ht="43.5" x14ac:dyDescent="0.25">
      <c r="B35" s="217" t="s">
        <v>358</v>
      </c>
      <c r="C35" s="196">
        <v>5</v>
      </c>
      <c r="D35" s="196">
        <v>4</v>
      </c>
      <c r="E35" s="196">
        <v>4</v>
      </c>
      <c r="F35" s="196">
        <v>3</v>
      </c>
      <c r="G35" s="196">
        <v>4</v>
      </c>
      <c r="H35" s="196">
        <v>4</v>
      </c>
      <c r="I35" s="196"/>
      <c r="J35" s="196"/>
      <c r="K35" s="196"/>
      <c r="L35" s="196"/>
      <c r="M35" s="196"/>
      <c r="N35" s="196"/>
      <c r="O35" s="196"/>
      <c r="P35" s="196"/>
      <c r="Q35" s="196"/>
      <c r="R35" s="196">
        <f t="shared" si="0"/>
        <v>24</v>
      </c>
      <c r="S35" s="188">
        <f t="shared" si="1"/>
        <v>4</v>
      </c>
    </row>
    <row r="36" spans="2:19" ht="29.25" x14ac:dyDescent="0.25">
      <c r="B36" s="167" t="s">
        <v>376</v>
      </c>
      <c r="C36" s="196">
        <v>4</v>
      </c>
      <c r="D36" s="196">
        <v>3</v>
      </c>
      <c r="E36" s="196">
        <v>4</v>
      </c>
      <c r="F36" s="196">
        <v>4</v>
      </c>
      <c r="G36" s="196">
        <v>3</v>
      </c>
      <c r="H36" s="196">
        <v>4</v>
      </c>
      <c r="I36" s="196"/>
      <c r="J36" s="196"/>
      <c r="K36" s="196"/>
      <c r="L36" s="196"/>
      <c r="M36" s="196"/>
      <c r="N36" s="196"/>
      <c r="O36" s="196"/>
      <c r="P36" s="196"/>
      <c r="Q36" s="196"/>
      <c r="R36" s="196">
        <f t="shared" si="0"/>
        <v>22</v>
      </c>
      <c r="S36" s="197">
        <f t="shared" si="1"/>
        <v>3.6666666666666665</v>
      </c>
    </row>
  </sheetData>
  <sortState ref="A10:S28">
    <sortCondition descending="1" ref="S10:S28"/>
  </sortState>
  <mergeCells count="11">
    <mergeCell ref="R1:S4"/>
    <mergeCell ref="A8:S8"/>
    <mergeCell ref="A6:S6"/>
    <mergeCell ref="A7:S7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0:Q21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9"/>
  <sheetViews>
    <sheetView topLeftCell="C1" zoomScale="90" zoomScaleNormal="90" workbookViewId="0">
      <selection activeCell="G17" sqref="G17:J17"/>
    </sheetView>
  </sheetViews>
  <sheetFormatPr baseColWidth="10" defaultColWidth="11.42578125" defaultRowHeight="15" x14ac:dyDescent="0.25"/>
  <cols>
    <col min="1" max="2" width="6.5703125" customWidth="1"/>
    <col min="3" max="3" width="32.7109375" customWidth="1"/>
    <col min="4" max="4" width="65.5703125" customWidth="1"/>
    <col min="5" max="5" width="38" customWidth="1"/>
    <col min="6" max="6" width="63.5703125" customWidth="1"/>
    <col min="7" max="7" width="18.28515625" customWidth="1"/>
    <col min="8" max="8" width="15.5703125" customWidth="1"/>
    <col min="9" max="9" width="19.28515625" customWidth="1"/>
    <col min="10" max="10" width="29.42578125" customWidth="1"/>
  </cols>
  <sheetData>
    <row r="1" spans="1:14" ht="15.75" x14ac:dyDescent="0.25">
      <c r="C1" s="457"/>
      <c r="D1" s="392" t="s">
        <v>0</v>
      </c>
      <c r="E1" s="393"/>
      <c r="F1" s="393"/>
      <c r="G1" s="458"/>
      <c r="H1" s="440" t="s">
        <v>30</v>
      </c>
      <c r="I1" s="440"/>
      <c r="J1" s="366"/>
      <c r="K1" s="2"/>
      <c r="N1" s="344"/>
    </row>
    <row r="2" spans="1:14" ht="15.75" x14ac:dyDescent="0.25">
      <c r="C2" s="457"/>
      <c r="D2" s="387"/>
      <c r="E2" s="388"/>
      <c r="F2" s="388"/>
      <c r="G2" s="459"/>
      <c r="H2" s="440" t="s">
        <v>2</v>
      </c>
      <c r="I2" s="440"/>
      <c r="J2" s="368"/>
      <c r="K2" s="2"/>
      <c r="N2" s="344"/>
    </row>
    <row r="3" spans="1:14" ht="15.75" x14ac:dyDescent="0.25">
      <c r="C3" s="457"/>
      <c r="D3" s="392" t="s">
        <v>78</v>
      </c>
      <c r="E3" s="393"/>
      <c r="F3" s="393"/>
      <c r="G3" s="458"/>
      <c r="H3" s="440" t="s">
        <v>4</v>
      </c>
      <c r="I3" s="440"/>
      <c r="J3" s="368"/>
      <c r="K3" s="2"/>
      <c r="N3" s="344"/>
    </row>
    <row r="4" spans="1:14" ht="15.75" x14ac:dyDescent="0.25">
      <c r="C4" s="457"/>
      <c r="D4" s="387"/>
      <c r="E4" s="388"/>
      <c r="F4" s="388"/>
      <c r="G4" s="459"/>
      <c r="H4" s="440" t="s">
        <v>5</v>
      </c>
      <c r="I4" s="440"/>
      <c r="J4" s="367"/>
      <c r="K4" s="2"/>
      <c r="N4" s="344"/>
    </row>
    <row r="6" spans="1:14" ht="21" x14ac:dyDescent="0.25">
      <c r="A6" s="461" t="s">
        <v>7</v>
      </c>
      <c r="B6" s="461"/>
      <c r="C6" s="441"/>
      <c r="D6" s="441"/>
      <c r="E6" s="441"/>
      <c r="F6" s="441"/>
      <c r="G6" s="441"/>
      <c r="H6" s="441"/>
      <c r="I6" s="441"/>
      <c r="J6" s="441"/>
    </row>
    <row r="7" spans="1:14" ht="18.75" x14ac:dyDescent="0.25">
      <c r="A7" s="431" t="s">
        <v>79</v>
      </c>
      <c r="B7" s="431"/>
      <c r="C7" s="431"/>
      <c r="D7" s="432"/>
      <c r="E7" s="454" t="s">
        <v>13</v>
      </c>
      <c r="F7" s="455"/>
      <c r="G7" s="455"/>
      <c r="H7" s="455"/>
      <c r="I7" s="455"/>
      <c r="J7" s="456"/>
    </row>
    <row r="8" spans="1:14" ht="18.75" x14ac:dyDescent="0.25">
      <c r="A8" s="431"/>
      <c r="B8" s="431"/>
      <c r="C8" s="431"/>
      <c r="D8" s="432"/>
      <c r="E8" s="417" t="s">
        <v>80</v>
      </c>
      <c r="F8" s="417"/>
      <c r="G8" s="417" t="s">
        <v>81</v>
      </c>
      <c r="H8" s="417"/>
      <c r="I8" s="417"/>
      <c r="J8" s="417"/>
    </row>
    <row r="9" spans="1:14" ht="18.75" x14ac:dyDescent="0.3">
      <c r="A9" s="431"/>
      <c r="B9" s="431"/>
      <c r="C9" s="431"/>
      <c r="D9" s="432"/>
      <c r="E9" s="418" t="s">
        <v>82</v>
      </c>
      <c r="F9" s="418"/>
      <c r="G9" s="419" t="s">
        <v>83</v>
      </c>
      <c r="H9" s="420"/>
      <c r="I9" s="420"/>
      <c r="J9" s="421"/>
    </row>
    <row r="10" spans="1:14" ht="28.5" customHeight="1" x14ac:dyDescent="0.25">
      <c r="A10" s="431"/>
      <c r="B10" s="431"/>
      <c r="C10" s="431"/>
      <c r="D10" s="432"/>
      <c r="E10" s="429" t="s">
        <v>470</v>
      </c>
      <c r="F10" s="430"/>
      <c r="G10" s="416" t="s">
        <v>311</v>
      </c>
      <c r="H10" s="416"/>
      <c r="I10" s="416"/>
      <c r="J10" s="416"/>
    </row>
    <row r="11" spans="1:14" x14ac:dyDescent="0.25">
      <c r="A11" s="431"/>
      <c r="B11" s="431"/>
      <c r="C11" s="431"/>
      <c r="D11" s="432"/>
      <c r="E11" s="429" t="s">
        <v>471</v>
      </c>
      <c r="F11" s="430"/>
      <c r="G11" s="416" t="s">
        <v>312</v>
      </c>
      <c r="H11" s="416"/>
      <c r="I11" s="416"/>
      <c r="J11" s="416"/>
    </row>
    <row r="12" spans="1:14" ht="15" customHeight="1" x14ac:dyDescent="0.25">
      <c r="A12" s="431"/>
      <c r="B12" s="431"/>
      <c r="C12" s="431"/>
      <c r="D12" s="432"/>
      <c r="E12" s="429" t="s">
        <v>472</v>
      </c>
      <c r="F12" s="430"/>
      <c r="G12" s="416" t="s">
        <v>313</v>
      </c>
      <c r="H12" s="416"/>
      <c r="I12" s="416"/>
      <c r="J12" s="416"/>
    </row>
    <row r="13" spans="1:14" ht="15" customHeight="1" x14ac:dyDescent="0.25">
      <c r="A13" s="431"/>
      <c r="B13" s="431"/>
      <c r="C13" s="431"/>
      <c r="D13" s="432"/>
      <c r="E13" s="429" t="s">
        <v>473</v>
      </c>
      <c r="F13" s="430"/>
      <c r="G13" s="416" t="s">
        <v>314</v>
      </c>
      <c r="H13" s="416"/>
      <c r="I13" s="416"/>
      <c r="J13" s="416"/>
    </row>
    <row r="14" spans="1:14" ht="15" customHeight="1" x14ac:dyDescent="0.25">
      <c r="A14" s="431"/>
      <c r="B14" s="431"/>
      <c r="C14" s="431"/>
      <c r="D14" s="432"/>
      <c r="E14" s="429" t="s">
        <v>474</v>
      </c>
      <c r="F14" s="430"/>
      <c r="G14" s="416" t="s">
        <v>315</v>
      </c>
      <c r="H14" s="416"/>
      <c r="I14" s="416"/>
      <c r="J14" s="416"/>
    </row>
    <row r="15" spans="1:14" ht="15" customHeight="1" x14ac:dyDescent="0.25">
      <c r="A15" s="431"/>
      <c r="B15" s="431"/>
      <c r="C15" s="431"/>
      <c r="D15" s="432"/>
      <c r="E15" s="414" t="s">
        <v>475</v>
      </c>
      <c r="F15" s="415"/>
      <c r="G15" s="416" t="s">
        <v>316</v>
      </c>
      <c r="H15" s="416"/>
      <c r="I15" s="416"/>
      <c r="J15" s="416"/>
    </row>
    <row r="16" spans="1:14" ht="42.75" customHeight="1" x14ac:dyDescent="0.25">
      <c r="A16" s="431"/>
      <c r="B16" s="431"/>
      <c r="C16" s="431"/>
      <c r="D16" s="432"/>
      <c r="E16" s="422" t="s">
        <v>476</v>
      </c>
      <c r="F16" s="423"/>
      <c r="G16" s="424" t="s">
        <v>317</v>
      </c>
      <c r="H16" s="424"/>
      <c r="I16" s="424"/>
      <c r="J16" s="424"/>
    </row>
    <row r="17" spans="1:10" ht="15" customHeight="1" x14ac:dyDescent="0.25">
      <c r="A17" s="431"/>
      <c r="B17" s="431"/>
      <c r="C17" s="431"/>
      <c r="D17" s="432"/>
      <c r="E17" s="425" t="s">
        <v>477</v>
      </c>
      <c r="F17" s="426"/>
      <c r="G17" s="424"/>
      <c r="H17" s="427"/>
      <c r="I17" s="427"/>
      <c r="J17" s="428"/>
    </row>
    <row r="18" spans="1:10" ht="15" customHeight="1" x14ac:dyDescent="0.25">
      <c r="A18" s="431"/>
      <c r="B18" s="431"/>
      <c r="C18" s="431"/>
      <c r="D18" s="432"/>
      <c r="E18" s="436" t="s">
        <v>478</v>
      </c>
      <c r="F18" s="437"/>
      <c r="G18" s="424"/>
      <c r="H18" s="424"/>
      <c r="I18" s="424"/>
      <c r="J18" s="424"/>
    </row>
    <row r="19" spans="1:10" x14ac:dyDescent="0.25">
      <c r="A19" s="431"/>
      <c r="B19" s="431"/>
      <c r="C19" s="431"/>
      <c r="D19" s="432"/>
      <c r="E19" s="438"/>
      <c r="F19" s="439"/>
      <c r="G19" s="424"/>
      <c r="H19" s="424"/>
      <c r="I19" s="424"/>
      <c r="J19" s="424"/>
    </row>
    <row r="20" spans="1:10" ht="26.25" x14ac:dyDescent="0.4">
      <c r="A20" s="144"/>
      <c r="B20" s="144"/>
      <c r="C20" s="144"/>
      <c r="D20" s="145"/>
      <c r="E20" s="429" t="s">
        <v>488</v>
      </c>
      <c r="F20" s="430"/>
      <c r="G20" s="190"/>
      <c r="H20" s="191"/>
      <c r="I20" s="191"/>
      <c r="J20" s="192"/>
    </row>
    <row r="21" spans="1:10" ht="26.25" x14ac:dyDescent="0.4">
      <c r="A21" s="144"/>
      <c r="B21" s="144"/>
      <c r="C21" s="144"/>
      <c r="D21" s="145"/>
      <c r="E21" s="429" t="s">
        <v>497</v>
      </c>
      <c r="F21" s="430"/>
      <c r="G21" s="190"/>
      <c r="H21" s="191"/>
      <c r="I21" s="191"/>
      <c r="J21" s="192"/>
    </row>
    <row r="22" spans="1:10" ht="18.75" x14ac:dyDescent="0.25">
      <c r="A22" s="465" t="s">
        <v>11</v>
      </c>
      <c r="B22" s="465" t="s">
        <v>81</v>
      </c>
      <c r="C22" s="418" t="s">
        <v>84</v>
      </c>
      <c r="D22" s="418"/>
      <c r="E22" s="442" t="s">
        <v>85</v>
      </c>
      <c r="F22" s="443"/>
      <c r="G22" s="444" t="s">
        <v>86</v>
      </c>
      <c r="H22" s="445"/>
      <c r="I22" s="445"/>
      <c r="J22" s="446"/>
    </row>
    <row r="23" spans="1:10" x14ac:dyDescent="0.25">
      <c r="A23" s="465"/>
      <c r="B23" s="465"/>
      <c r="C23" s="429" t="s">
        <v>479</v>
      </c>
      <c r="D23" s="430"/>
      <c r="E23" s="433" t="s">
        <v>486</v>
      </c>
      <c r="F23" s="434"/>
      <c r="G23" s="447"/>
      <c r="H23" s="448"/>
      <c r="I23" s="448"/>
      <c r="J23" s="449"/>
    </row>
    <row r="24" spans="1:10" x14ac:dyDescent="0.25">
      <c r="A24" s="465"/>
      <c r="B24" s="465"/>
      <c r="C24" s="429" t="s">
        <v>480</v>
      </c>
      <c r="D24" s="430"/>
      <c r="E24" s="433" t="s">
        <v>487</v>
      </c>
      <c r="F24" s="434"/>
      <c r="G24" s="433"/>
      <c r="H24" s="435"/>
      <c r="I24" s="435"/>
      <c r="J24" s="434"/>
    </row>
    <row r="25" spans="1:10" x14ac:dyDescent="0.25">
      <c r="A25" s="465"/>
      <c r="B25" s="465"/>
      <c r="C25" s="429" t="s">
        <v>481</v>
      </c>
      <c r="D25" s="430"/>
      <c r="E25" s="433" t="s">
        <v>494</v>
      </c>
      <c r="F25" s="434"/>
      <c r="G25" s="433"/>
      <c r="H25" s="435"/>
      <c r="I25" s="435"/>
      <c r="J25" s="434"/>
    </row>
    <row r="26" spans="1:10" x14ac:dyDescent="0.25">
      <c r="A26" s="465"/>
      <c r="B26" s="465"/>
      <c r="C26" s="416" t="s">
        <v>482</v>
      </c>
      <c r="D26" s="424"/>
      <c r="E26" s="433"/>
      <c r="F26" s="434"/>
      <c r="G26" s="433"/>
      <c r="H26" s="435"/>
      <c r="I26" s="435"/>
      <c r="J26" s="434"/>
    </row>
    <row r="27" spans="1:10" x14ac:dyDescent="0.25">
      <c r="A27" s="465"/>
      <c r="B27" s="465"/>
      <c r="C27" s="429" t="s">
        <v>483</v>
      </c>
      <c r="D27" s="428"/>
      <c r="E27" s="433"/>
      <c r="F27" s="434"/>
      <c r="G27" s="450"/>
      <c r="H27" s="450"/>
      <c r="I27" s="450"/>
      <c r="J27" s="450"/>
    </row>
    <row r="28" spans="1:10" x14ac:dyDescent="0.25">
      <c r="A28" s="465"/>
      <c r="B28" s="465"/>
      <c r="C28" s="424" t="s">
        <v>484</v>
      </c>
      <c r="D28" s="424"/>
      <c r="E28" s="433"/>
      <c r="F28" s="434"/>
      <c r="G28" s="450"/>
      <c r="H28" s="450"/>
      <c r="I28" s="450"/>
      <c r="J28" s="450"/>
    </row>
    <row r="29" spans="1:10" ht="15" customHeight="1" x14ac:dyDescent="0.25">
      <c r="A29" s="465"/>
      <c r="B29" s="465"/>
      <c r="C29" s="473" t="s">
        <v>485</v>
      </c>
      <c r="D29" s="428"/>
      <c r="E29" s="447"/>
      <c r="F29" s="449"/>
      <c r="G29" s="462"/>
      <c r="H29" s="463"/>
      <c r="I29" s="463"/>
      <c r="J29" s="464"/>
    </row>
    <row r="30" spans="1:10" x14ac:dyDescent="0.25">
      <c r="A30" s="465"/>
      <c r="B30" s="465"/>
      <c r="C30" s="424"/>
      <c r="D30" s="424"/>
      <c r="E30" s="450"/>
      <c r="F30" s="450"/>
      <c r="G30" s="450"/>
      <c r="H30" s="450"/>
      <c r="I30" s="450"/>
      <c r="J30" s="450"/>
    </row>
    <row r="31" spans="1:10" x14ac:dyDescent="0.25">
      <c r="A31" s="465"/>
      <c r="B31" s="465"/>
      <c r="C31" s="416"/>
      <c r="D31" s="416"/>
      <c r="E31" s="450"/>
      <c r="F31" s="450"/>
      <c r="G31" s="450"/>
      <c r="H31" s="450"/>
      <c r="I31" s="450"/>
      <c r="J31" s="450"/>
    </row>
    <row r="32" spans="1:10" x14ac:dyDescent="0.25">
      <c r="A32" s="465"/>
      <c r="B32" s="465"/>
      <c r="C32" s="460"/>
      <c r="D32" s="460"/>
      <c r="E32" s="451"/>
      <c r="F32" s="451"/>
      <c r="G32" s="451"/>
      <c r="H32" s="451"/>
      <c r="I32" s="451"/>
      <c r="J32" s="451"/>
    </row>
    <row r="33" spans="1:10" ht="19.5" x14ac:dyDescent="0.3">
      <c r="A33" s="465"/>
      <c r="B33" s="465" t="s">
        <v>80</v>
      </c>
      <c r="C33" s="418" t="s">
        <v>87</v>
      </c>
      <c r="D33" s="418"/>
      <c r="E33" s="466" t="s">
        <v>88</v>
      </c>
      <c r="F33" s="467"/>
      <c r="G33" s="468" t="s">
        <v>89</v>
      </c>
      <c r="H33" s="469"/>
      <c r="I33" s="469"/>
      <c r="J33" s="470"/>
    </row>
    <row r="34" spans="1:10" x14ac:dyDescent="0.25">
      <c r="A34" s="465"/>
      <c r="B34" s="465"/>
      <c r="C34" s="429" t="s">
        <v>489</v>
      </c>
      <c r="D34" s="430"/>
      <c r="E34" s="433"/>
      <c r="F34" s="434"/>
      <c r="G34" s="433"/>
      <c r="H34" s="435"/>
      <c r="I34" s="435"/>
      <c r="J34" s="434"/>
    </row>
    <row r="35" spans="1:10" x14ac:dyDescent="0.25">
      <c r="A35" s="465"/>
      <c r="B35" s="465"/>
      <c r="C35" s="429" t="s">
        <v>490</v>
      </c>
      <c r="D35" s="430"/>
      <c r="E35" s="450" t="s">
        <v>495</v>
      </c>
      <c r="F35" s="450"/>
      <c r="G35" s="433"/>
      <c r="H35" s="435"/>
      <c r="I35" s="435"/>
      <c r="J35" s="434"/>
    </row>
    <row r="36" spans="1:10" x14ac:dyDescent="0.25">
      <c r="A36" s="465"/>
      <c r="B36" s="465"/>
      <c r="C36" s="429" t="s">
        <v>307</v>
      </c>
      <c r="D36" s="430"/>
      <c r="E36" s="450" t="s">
        <v>496</v>
      </c>
      <c r="F36" s="450"/>
      <c r="G36" s="450"/>
      <c r="H36" s="450"/>
      <c r="I36" s="450"/>
      <c r="J36" s="450"/>
    </row>
    <row r="37" spans="1:10" ht="85.5" customHeight="1" x14ac:dyDescent="0.25">
      <c r="A37" s="465"/>
      <c r="B37" s="465"/>
      <c r="C37" s="414" t="s">
        <v>491</v>
      </c>
      <c r="D37" s="415"/>
      <c r="E37" s="450"/>
      <c r="F37" s="450"/>
      <c r="G37" s="450"/>
      <c r="H37" s="450"/>
      <c r="I37" s="450"/>
      <c r="J37" s="450"/>
    </row>
    <row r="38" spans="1:10" ht="85.5" customHeight="1" x14ac:dyDescent="0.25">
      <c r="A38" s="465"/>
      <c r="B38" s="465"/>
      <c r="C38" s="471" t="s">
        <v>492</v>
      </c>
      <c r="D38" s="472"/>
      <c r="E38" s="450"/>
      <c r="F38" s="450"/>
      <c r="G38" s="450"/>
      <c r="H38" s="450"/>
      <c r="I38" s="450"/>
      <c r="J38" s="450"/>
    </row>
    <row r="39" spans="1:10" ht="57" customHeight="1" x14ac:dyDescent="0.25">
      <c r="A39" s="465"/>
      <c r="B39" s="465"/>
      <c r="C39" s="414" t="s">
        <v>493</v>
      </c>
      <c r="D39" s="415"/>
      <c r="E39" s="450"/>
      <c r="F39" s="450"/>
      <c r="G39" s="450"/>
      <c r="H39" s="450"/>
      <c r="I39" s="450"/>
      <c r="J39" s="450"/>
    </row>
    <row r="40" spans="1:10" x14ac:dyDescent="0.25">
      <c r="A40" s="465"/>
      <c r="B40" s="465"/>
      <c r="C40" s="450"/>
      <c r="D40" s="450"/>
      <c r="E40" s="450"/>
      <c r="F40" s="450"/>
      <c r="G40" s="450"/>
      <c r="H40" s="450"/>
      <c r="I40" s="450"/>
      <c r="J40" s="450"/>
    </row>
    <row r="41" spans="1:10" ht="51.75" customHeight="1" x14ac:dyDescent="0.25">
      <c r="A41" s="465"/>
      <c r="B41" s="465"/>
      <c r="C41" s="453"/>
      <c r="D41" s="453"/>
      <c r="E41" s="453"/>
      <c r="F41" s="453"/>
      <c r="G41" s="453"/>
      <c r="H41" s="453"/>
      <c r="I41" s="453"/>
      <c r="J41" s="453"/>
    </row>
    <row r="42" spans="1:10" x14ac:dyDescent="0.25">
      <c r="E42" s="452"/>
      <c r="F42" s="452"/>
      <c r="G42" s="452"/>
      <c r="H42" s="452"/>
      <c r="I42" s="452"/>
      <c r="J42" s="452"/>
    </row>
    <row r="43" spans="1:10" x14ac:dyDescent="0.25">
      <c r="E43" s="452"/>
      <c r="F43" s="452"/>
      <c r="G43" s="452"/>
      <c r="H43" s="452"/>
      <c r="I43" s="452"/>
      <c r="J43" s="452"/>
    </row>
    <row r="44" spans="1:10" x14ac:dyDescent="0.25">
      <c r="E44" s="452"/>
      <c r="F44" s="452"/>
      <c r="G44" s="452"/>
      <c r="H44" s="452"/>
      <c r="I44" s="452"/>
      <c r="J44" s="452"/>
    </row>
    <row r="45" spans="1:10" x14ac:dyDescent="0.25">
      <c r="E45" s="452"/>
      <c r="F45" s="452"/>
      <c r="G45" s="452"/>
      <c r="H45" s="452"/>
      <c r="I45" s="452"/>
      <c r="J45" s="452"/>
    </row>
    <row r="46" spans="1:10" x14ac:dyDescent="0.25">
      <c r="E46" s="452"/>
      <c r="F46" s="452"/>
      <c r="G46" s="452"/>
      <c r="H46" s="452"/>
      <c r="I46" s="452"/>
      <c r="J46" s="452"/>
    </row>
    <row r="47" spans="1:10" x14ac:dyDescent="0.25">
      <c r="E47" s="452"/>
      <c r="F47" s="452"/>
      <c r="G47" s="452"/>
      <c r="H47" s="452"/>
      <c r="I47" s="452"/>
      <c r="J47" s="452"/>
    </row>
    <row r="48" spans="1:10" x14ac:dyDescent="0.25">
      <c r="E48" s="452"/>
      <c r="F48" s="452"/>
      <c r="G48" s="452"/>
      <c r="H48" s="452"/>
      <c r="I48" s="452"/>
      <c r="J48" s="452"/>
    </row>
    <row r="49" spans="5:10" x14ac:dyDescent="0.25">
      <c r="E49" s="452"/>
      <c r="F49" s="452"/>
      <c r="G49" s="452"/>
      <c r="H49" s="452"/>
      <c r="I49" s="452"/>
      <c r="J49" s="452"/>
    </row>
    <row r="50" spans="5:10" x14ac:dyDescent="0.25">
      <c r="E50" s="452"/>
      <c r="F50" s="452"/>
      <c r="G50" s="452"/>
      <c r="H50" s="452"/>
      <c r="I50" s="452"/>
      <c r="J50" s="452"/>
    </row>
    <row r="51" spans="5:10" x14ac:dyDescent="0.25">
      <c r="E51" s="452"/>
      <c r="F51" s="452"/>
      <c r="G51" s="452"/>
      <c r="H51" s="452"/>
      <c r="I51" s="452"/>
      <c r="J51" s="452"/>
    </row>
    <row r="52" spans="5:10" x14ac:dyDescent="0.25">
      <c r="E52" s="452"/>
      <c r="F52" s="452"/>
      <c r="G52" s="452"/>
      <c r="H52" s="452"/>
      <c r="I52" s="452"/>
      <c r="J52" s="452"/>
    </row>
    <row r="53" spans="5:10" x14ac:dyDescent="0.25">
      <c r="E53" s="452"/>
      <c r="F53" s="452"/>
      <c r="G53" s="452"/>
      <c r="H53" s="452"/>
      <c r="I53" s="452"/>
      <c r="J53" s="452"/>
    </row>
    <row r="54" spans="5:10" x14ac:dyDescent="0.25">
      <c r="E54" s="452"/>
      <c r="F54" s="452"/>
      <c r="G54" s="452"/>
      <c r="H54" s="452"/>
      <c r="I54" s="452"/>
      <c r="J54" s="452"/>
    </row>
    <row r="55" spans="5:10" x14ac:dyDescent="0.25">
      <c r="E55" s="452"/>
      <c r="F55" s="452"/>
      <c r="G55" s="452"/>
      <c r="H55" s="452"/>
      <c r="I55" s="452"/>
      <c r="J55" s="452"/>
    </row>
    <row r="56" spans="5:10" x14ac:dyDescent="0.25">
      <c r="E56" s="452"/>
      <c r="F56" s="452"/>
      <c r="G56" s="452"/>
      <c r="H56" s="452"/>
      <c r="I56" s="452"/>
      <c r="J56" s="452"/>
    </row>
    <row r="57" spans="5:10" x14ac:dyDescent="0.25">
      <c r="E57" s="452"/>
      <c r="F57" s="452"/>
      <c r="G57" s="452"/>
      <c r="H57" s="452"/>
      <c r="I57" s="452"/>
      <c r="J57" s="452"/>
    </row>
    <row r="58" spans="5:10" x14ac:dyDescent="0.25">
      <c r="E58" s="452"/>
      <c r="F58" s="452"/>
      <c r="G58" s="452"/>
      <c r="H58" s="452"/>
      <c r="I58" s="452"/>
      <c r="J58" s="452"/>
    </row>
    <row r="59" spans="5:10" x14ac:dyDescent="0.25">
      <c r="E59" s="452"/>
      <c r="F59" s="452"/>
      <c r="G59" s="452"/>
      <c r="H59" s="452"/>
      <c r="I59" s="452"/>
      <c r="J59" s="452"/>
    </row>
    <row r="60" spans="5:10" x14ac:dyDescent="0.25">
      <c r="E60" s="452"/>
      <c r="F60" s="452"/>
      <c r="G60" s="452"/>
      <c r="H60" s="452"/>
      <c r="I60" s="452"/>
      <c r="J60" s="452"/>
    </row>
    <row r="61" spans="5:10" x14ac:dyDescent="0.25">
      <c r="E61" s="452"/>
      <c r="F61" s="452"/>
      <c r="G61" s="452"/>
      <c r="H61" s="452"/>
      <c r="I61" s="452"/>
      <c r="J61" s="452"/>
    </row>
    <row r="62" spans="5:10" x14ac:dyDescent="0.25">
      <c r="E62" s="452"/>
      <c r="F62" s="452"/>
      <c r="G62" s="452"/>
      <c r="H62" s="452"/>
      <c r="I62" s="452"/>
      <c r="J62" s="452"/>
    </row>
    <row r="63" spans="5:10" x14ac:dyDescent="0.25">
      <c r="E63" s="452"/>
      <c r="F63" s="452"/>
      <c r="G63" s="452"/>
      <c r="H63" s="452"/>
      <c r="I63" s="452"/>
      <c r="J63" s="452"/>
    </row>
    <row r="64" spans="5:10" x14ac:dyDescent="0.25">
      <c r="E64" s="452"/>
      <c r="F64" s="452"/>
      <c r="G64" s="452"/>
      <c r="H64" s="452"/>
      <c r="I64" s="452"/>
      <c r="J64" s="452"/>
    </row>
    <row r="65" spans="5:10" x14ac:dyDescent="0.25">
      <c r="E65" s="452"/>
      <c r="F65" s="452"/>
      <c r="G65" s="452"/>
      <c r="H65" s="452"/>
      <c r="I65" s="452"/>
      <c r="J65" s="452"/>
    </row>
    <row r="66" spans="5:10" x14ac:dyDescent="0.25">
      <c r="E66" s="452"/>
      <c r="F66" s="452"/>
      <c r="G66" s="452"/>
      <c r="H66" s="452"/>
      <c r="I66" s="452"/>
      <c r="J66" s="452"/>
    </row>
    <row r="67" spans="5:10" x14ac:dyDescent="0.25">
      <c r="E67" s="452"/>
      <c r="F67" s="452"/>
      <c r="G67" s="452"/>
      <c r="H67" s="452"/>
      <c r="I67" s="452"/>
      <c r="J67" s="452"/>
    </row>
    <row r="68" spans="5:10" x14ac:dyDescent="0.25">
      <c r="E68" s="452"/>
      <c r="F68" s="452"/>
      <c r="G68" s="452"/>
      <c r="H68" s="452"/>
      <c r="I68" s="452"/>
      <c r="J68" s="452"/>
    </row>
    <row r="69" spans="5:10" x14ac:dyDescent="0.25">
      <c r="E69" s="452"/>
      <c r="F69" s="452"/>
      <c r="G69" s="452"/>
      <c r="H69" s="452"/>
      <c r="I69" s="452"/>
      <c r="J69" s="452"/>
    </row>
    <row r="70" spans="5:10" x14ac:dyDescent="0.25">
      <c r="E70" s="452"/>
      <c r="F70" s="452"/>
      <c r="G70" s="452"/>
      <c r="H70" s="452"/>
      <c r="I70" s="452"/>
      <c r="J70" s="452"/>
    </row>
    <row r="71" spans="5:10" x14ac:dyDescent="0.25">
      <c r="E71" s="452"/>
      <c r="F71" s="452"/>
      <c r="G71" s="452"/>
      <c r="H71" s="452"/>
      <c r="I71" s="452"/>
      <c r="J71" s="452"/>
    </row>
    <row r="72" spans="5:10" x14ac:dyDescent="0.25">
      <c r="E72" s="452"/>
      <c r="F72" s="452"/>
      <c r="G72" s="452"/>
      <c r="H72" s="452"/>
      <c r="I72" s="452"/>
      <c r="J72" s="452"/>
    </row>
    <row r="73" spans="5:10" x14ac:dyDescent="0.25">
      <c r="E73" s="452"/>
      <c r="F73" s="452"/>
      <c r="G73" s="452"/>
      <c r="H73" s="452"/>
      <c r="I73" s="452"/>
      <c r="J73" s="452"/>
    </row>
    <row r="74" spans="5:10" x14ac:dyDescent="0.25">
      <c r="E74" s="452"/>
      <c r="F74" s="452"/>
      <c r="G74" s="452"/>
      <c r="H74" s="452"/>
      <c r="I74" s="452"/>
      <c r="J74" s="452"/>
    </row>
    <row r="75" spans="5:10" x14ac:dyDescent="0.25">
      <c r="E75" s="452"/>
      <c r="F75" s="452"/>
      <c r="G75" s="452"/>
      <c r="H75" s="452"/>
      <c r="I75" s="452"/>
      <c r="J75" s="452"/>
    </row>
    <row r="76" spans="5:10" x14ac:dyDescent="0.25">
      <c r="E76" s="452"/>
      <c r="F76" s="452"/>
      <c r="G76" s="452"/>
      <c r="H76" s="452"/>
      <c r="I76" s="452"/>
      <c r="J76" s="452"/>
    </row>
    <row r="77" spans="5:10" x14ac:dyDescent="0.25">
      <c r="E77" s="452"/>
      <c r="F77" s="452"/>
      <c r="G77" s="452"/>
      <c r="H77" s="452"/>
      <c r="I77" s="452"/>
      <c r="J77" s="452"/>
    </row>
    <row r="78" spans="5:10" x14ac:dyDescent="0.25">
      <c r="E78" s="452"/>
      <c r="F78" s="452"/>
      <c r="G78" s="452"/>
      <c r="H78" s="452"/>
      <c r="I78" s="452"/>
      <c r="J78" s="452"/>
    </row>
    <row r="79" spans="5:10" x14ac:dyDescent="0.25">
      <c r="E79" s="452"/>
      <c r="F79" s="452"/>
      <c r="G79" s="452"/>
      <c r="H79" s="452"/>
      <c r="I79" s="452"/>
      <c r="J79" s="452"/>
    </row>
    <row r="80" spans="5:10" x14ac:dyDescent="0.25">
      <c r="E80" s="452"/>
      <c r="F80" s="452"/>
      <c r="G80" s="452"/>
      <c r="H80" s="452"/>
      <c r="I80" s="452"/>
      <c r="J80" s="452"/>
    </row>
    <row r="81" spans="5:10" x14ac:dyDescent="0.25">
      <c r="E81" s="452"/>
      <c r="F81" s="452"/>
      <c r="G81" s="452"/>
      <c r="H81" s="452"/>
      <c r="I81" s="452"/>
      <c r="J81" s="452"/>
    </row>
    <row r="82" spans="5:10" x14ac:dyDescent="0.25">
      <c r="E82" s="452"/>
      <c r="F82" s="452"/>
      <c r="G82" s="452"/>
      <c r="H82" s="452"/>
      <c r="I82" s="452"/>
      <c r="J82" s="452"/>
    </row>
    <row r="83" spans="5:10" x14ac:dyDescent="0.25">
      <c r="E83" s="452"/>
      <c r="F83" s="452"/>
      <c r="G83" s="452"/>
      <c r="H83" s="452"/>
      <c r="I83" s="452"/>
      <c r="J83" s="452"/>
    </row>
    <row r="84" spans="5:10" x14ac:dyDescent="0.25">
      <c r="E84" s="452"/>
      <c r="F84" s="452"/>
      <c r="G84" s="452"/>
      <c r="H84" s="452"/>
      <c r="I84" s="452"/>
      <c r="J84" s="452"/>
    </row>
    <row r="85" spans="5:10" x14ac:dyDescent="0.25">
      <c r="E85" s="452"/>
      <c r="F85" s="452"/>
      <c r="G85" s="452"/>
      <c r="H85" s="452"/>
      <c r="I85" s="452"/>
      <c r="J85" s="452"/>
    </row>
    <row r="86" spans="5:10" x14ac:dyDescent="0.25">
      <c r="E86" s="452"/>
      <c r="F86" s="452"/>
      <c r="G86" s="452"/>
      <c r="H86" s="452"/>
      <c r="I86" s="452"/>
      <c r="J86" s="452"/>
    </row>
    <row r="87" spans="5:10" x14ac:dyDescent="0.25">
      <c r="E87" s="452"/>
      <c r="F87" s="452"/>
      <c r="G87" s="452"/>
      <c r="H87" s="452"/>
      <c r="I87" s="452"/>
      <c r="J87" s="452"/>
    </row>
    <row r="88" spans="5:10" x14ac:dyDescent="0.25">
      <c r="E88" s="452"/>
      <c r="F88" s="452"/>
      <c r="G88" s="452"/>
      <c r="H88" s="452"/>
      <c r="I88" s="452"/>
      <c r="J88" s="452"/>
    </row>
    <row r="89" spans="5:10" x14ac:dyDescent="0.25">
      <c r="E89" s="452"/>
      <c r="F89" s="452"/>
      <c r="G89" s="452"/>
      <c r="H89" s="452"/>
      <c r="I89" s="452"/>
      <c r="J89" s="452"/>
    </row>
    <row r="90" spans="5:10" x14ac:dyDescent="0.25">
      <c r="E90" s="452"/>
      <c r="F90" s="452"/>
      <c r="G90" s="452"/>
      <c r="H90" s="452"/>
      <c r="I90" s="452"/>
      <c r="J90" s="452"/>
    </row>
    <row r="91" spans="5:10" x14ac:dyDescent="0.25">
      <c r="E91" s="452"/>
      <c r="F91" s="452"/>
      <c r="G91" s="452"/>
      <c r="H91" s="452"/>
      <c r="I91" s="452"/>
      <c r="J91" s="452"/>
    </row>
    <row r="92" spans="5:10" x14ac:dyDescent="0.25">
      <c r="E92" s="452"/>
      <c r="F92" s="452"/>
      <c r="G92" s="452"/>
      <c r="H92" s="452"/>
      <c r="I92" s="452"/>
      <c r="J92" s="452"/>
    </row>
    <row r="93" spans="5:10" x14ac:dyDescent="0.25">
      <c r="E93" s="452"/>
      <c r="F93" s="452"/>
      <c r="G93" s="452"/>
      <c r="H93" s="452"/>
      <c r="I93" s="452"/>
      <c r="J93" s="452"/>
    </row>
    <row r="94" spans="5:10" x14ac:dyDescent="0.25">
      <c r="E94" s="452"/>
      <c r="F94" s="452"/>
      <c r="G94" s="452"/>
      <c r="H94" s="452"/>
      <c r="I94" s="452"/>
      <c r="J94" s="452"/>
    </row>
    <row r="95" spans="5:10" x14ac:dyDescent="0.25">
      <c r="E95" s="452"/>
      <c r="F95" s="452"/>
      <c r="G95" s="452"/>
      <c r="H95" s="452"/>
      <c r="I95" s="452"/>
      <c r="J95" s="452"/>
    </row>
    <row r="96" spans="5:10" x14ac:dyDescent="0.25">
      <c r="E96" s="452"/>
      <c r="F96" s="452"/>
      <c r="G96" s="452"/>
      <c r="H96" s="452"/>
      <c r="I96" s="452"/>
      <c r="J96" s="452"/>
    </row>
    <row r="97" spans="5:10" x14ac:dyDescent="0.25">
      <c r="E97" s="452"/>
      <c r="F97" s="452"/>
      <c r="G97" s="452"/>
      <c r="H97" s="452"/>
      <c r="I97" s="452"/>
      <c r="J97" s="452"/>
    </row>
    <row r="98" spans="5:10" x14ac:dyDescent="0.25">
      <c r="E98" s="452"/>
      <c r="F98" s="452"/>
      <c r="G98" s="452"/>
      <c r="H98" s="452"/>
      <c r="I98" s="452"/>
      <c r="J98" s="452"/>
    </row>
    <row r="99" spans="5:10" x14ac:dyDescent="0.25">
      <c r="E99" s="452"/>
      <c r="F99" s="452"/>
      <c r="G99" s="452"/>
      <c r="H99" s="452"/>
      <c r="I99" s="452"/>
      <c r="J99" s="452"/>
    </row>
    <row r="100" spans="5:10" x14ac:dyDescent="0.25">
      <c r="E100" s="452"/>
      <c r="F100" s="452"/>
      <c r="G100" s="452"/>
      <c r="H100" s="452"/>
      <c r="I100" s="452"/>
      <c r="J100" s="452"/>
    </row>
    <row r="101" spans="5:10" x14ac:dyDescent="0.25">
      <c r="E101" s="452"/>
      <c r="F101" s="452"/>
      <c r="G101" s="452"/>
      <c r="H101" s="452"/>
      <c r="I101" s="452"/>
      <c r="J101" s="452"/>
    </row>
    <row r="102" spans="5:10" x14ac:dyDescent="0.25">
      <c r="E102" s="452"/>
      <c r="F102" s="452"/>
      <c r="G102" s="452"/>
      <c r="H102" s="452"/>
      <c r="I102" s="452"/>
      <c r="J102" s="452"/>
    </row>
    <row r="103" spans="5:10" x14ac:dyDescent="0.25">
      <c r="E103" s="452"/>
      <c r="F103" s="452"/>
      <c r="G103" s="452"/>
      <c r="H103" s="452"/>
      <c r="I103" s="452"/>
      <c r="J103" s="452"/>
    </row>
    <row r="104" spans="5:10" x14ac:dyDescent="0.25">
      <c r="E104" s="452"/>
      <c r="F104" s="452"/>
      <c r="G104" s="452"/>
      <c r="H104" s="452"/>
      <c r="I104" s="452"/>
      <c r="J104" s="452"/>
    </row>
    <row r="105" spans="5:10" x14ac:dyDescent="0.25">
      <c r="E105" s="452"/>
      <c r="F105" s="452"/>
      <c r="G105" s="452"/>
      <c r="H105" s="452"/>
      <c r="I105" s="452"/>
      <c r="J105" s="452"/>
    </row>
    <row r="106" spans="5:10" x14ac:dyDescent="0.25">
      <c r="E106" s="452"/>
      <c r="F106" s="452"/>
      <c r="G106" s="452"/>
      <c r="H106" s="452"/>
      <c r="I106" s="452"/>
      <c r="J106" s="452"/>
    </row>
    <row r="107" spans="5:10" x14ac:dyDescent="0.25">
      <c r="E107" s="452"/>
      <c r="F107" s="452"/>
      <c r="G107" s="452"/>
      <c r="H107" s="452"/>
      <c r="I107" s="452"/>
      <c r="J107" s="452"/>
    </row>
    <row r="108" spans="5:10" x14ac:dyDescent="0.25">
      <c r="E108" s="452"/>
      <c r="F108" s="452"/>
      <c r="G108" s="452"/>
      <c r="H108" s="452"/>
      <c r="I108" s="452"/>
      <c r="J108" s="452"/>
    </row>
    <row r="109" spans="5:10" x14ac:dyDescent="0.25">
      <c r="E109" s="452"/>
      <c r="F109" s="452"/>
      <c r="G109" s="452"/>
      <c r="H109" s="452"/>
      <c r="I109" s="452"/>
      <c r="J109" s="452"/>
    </row>
    <row r="110" spans="5:10" x14ac:dyDescent="0.25">
      <c r="E110" s="452"/>
      <c r="F110" s="452"/>
      <c r="G110" s="452"/>
      <c r="H110" s="452"/>
      <c r="I110" s="452"/>
      <c r="J110" s="452"/>
    </row>
    <row r="111" spans="5:10" x14ac:dyDescent="0.25">
      <c r="E111" s="452"/>
      <c r="F111" s="452"/>
      <c r="G111" s="452"/>
      <c r="H111" s="452"/>
      <c r="I111" s="452"/>
      <c r="J111" s="452"/>
    </row>
    <row r="112" spans="5:10" x14ac:dyDescent="0.25">
      <c r="E112" s="452"/>
      <c r="F112" s="452"/>
      <c r="G112" s="452"/>
      <c r="H112" s="452"/>
      <c r="I112" s="452"/>
      <c r="J112" s="452"/>
    </row>
    <row r="113" spans="5:10" x14ac:dyDescent="0.25">
      <c r="E113" s="452"/>
      <c r="F113" s="452"/>
      <c r="G113" s="452"/>
      <c r="H113" s="452"/>
      <c r="I113" s="452"/>
      <c r="J113" s="452"/>
    </row>
    <row r="114" spans="5:10" x14ac:dyDescent="0.25">
      <c r="E114" s="452"/>
      <c r="F114" s="452"/>
      <c r="G114" s="452"/>
      <c r="H114" s="452"/>
      <c r="I114" s="452"/>
      <c r="J114" s="452"/>
    </row>
    <row r="115" spans="5:10" x14ac:dyDescent="0.25">
      <c r="E115" s="452"/>
      <c r="F115" s="452"/>
      <c r="G115" s="452"/>
      <c r="H115" s="452"/>
      <c r="I115" s="452"/>
      <c r="J115" s="452"/>
    </row>
    <row r="116" spans="5:10" x14ac:dyDescent="0.25">
      <c r="E116" s="452"/>
      <c r="F116" s="452"/>
      <c r="G116" s="452"/>
      <c r="H116" s="452"/>
      <c r="I116" s="452"/>
      <c r="J116" s="452"/>
    </row>
    <row r="117" spans="5:10" x14ac:dyDescent="0.25">
      <c r="E117" s="452"/>
      <c r="F117" s="452"/>
      <c r="G117" s="452"/>
      <c r="H117" s="452"/>
      <c r="I117" s="452"/>
      <c r="J117" s="452"/>
    </row>
    <row r="118" spans="5:10" x14ac:dyDescent="0.25">
      <c r="E118" s="452"/>
      <c r="F118" s="452"/>
      <c r="G118" s="452"/>
      <c r="H118" s="452"/>
      <c r="I118" s="452"/>
      <c r="J118" s="452"/>
    </row>
    <row r="119" spans="5:10" x14ac:dyDescent="0.25">
      <c r="E119" s="452"/>
      <c r="F119" s="452"/>
      <c r="G119" s="452"/>
      <c r="H119" s="452"/>
      <c r="I119" s="452"/>
      <c r="J119" s="452"/>
    </row>
  </sheetData>
  <mergeCells count="257">
    <mergeCell ref="A6:B6"/>
    <mergeCell ref="G29:J29"/>
    <mergeCell ref="E29:F29"/>
    <mergeCell ref="A22:A41"/>
    <mergeCell ref="E33:F33"/>
    <mergeCell ref="G33:J33"/>
    <mergeCell ref="B33:B41"/>
    <mergeCell ref="C33:D33"/>
    <mergeCell ref="C22:D22"/>
    <mergeCell ref="C40:D40"/>
    <mergeCell ref="C41:D41"/>
    <mergeCell ref="B22:B32"/>
    <mergeCell ref="C23:D23"/>
    <mergeCell ref="C24:D24"/>
    <mergeCell ref="C36:D36"/>
    <mergeCell ref="C38:D38"/>
    <mergeCell ref="C39:D39"/>
    <mergeCell ref="C29:D29"/>
    <mergeCell ref="C30:D30"/>
    <mergeCell ref="C31:D31"/>
    <mergeCell ref="C35:D35"/>
    <mergeCell ref="C25:D25"/>
    <mergeCell ref="C26:D26"/>
    <mergeCell ref="C27:D27"/>
    <mergeCell ref="C28:D28"/>
    <mergeCell ref="E118:F118"/>
    <mergeCell ref="G118:J118"/>
    <mergeCell ref="E106:F106"/>
    <mergeCell ref="G106:J106"/>
    <mergeCell ref="E107:F107"/>
    <mergeCell ref="G107:J107"/>
    <mergeCell ref="E108:F108"/>
    <mergeCell ref="G108:J108"/>
    <mergeCell ref="E103:F103"/>
    <mergeCell ref="G103:J103"/>
    <mergeCell ref="E104:F104"/>
    <mergeCell ref="G104:J104"/>
    <mergeCell ref="E105:F105"/>
    <mergeCell ref="G105:J105"/>
    <mergeCell ref="E100:F100"/>
    <mergeCell ref="G100:J100"/>
    <mergeCell ref="E101:F101"/>
    <mergeCell ref="E111:F111"/>
    <mergeCell ref="G111:J111"/>
    <mergeCell ref="G102:J102"/>
    <mergeCell ref="E97:F97"/>
    <mergeCell ref="G97:J97"/>
    <mergeCell ref="E98:F98"/>
    <mergeCell ref="E119:F119"/>
    <mergeCell ref="G119:J119"/>
    <mergeCell ref="E7:J7"/>
    <mergeCell ref="C1:C4"/>
    <mergeCell ref="D1:G2"/>
    <mergeCell ref="D3:G4"/>
    <mergeCell ref="E115:F115"/>
    <mergeCell ref="G115:J115"/>
    <mergeCell ref="E116:F116"/>
    <mergeCell ref="G116:J116"/>
    <mergeCell ref="E117:F117"/>
    <mergeCell ref="G117:J117"/>
    <mergeCell ref="E112:F112"/>
    <mergeCell ref="G112:J112"/>
    <mergeCell ref="E113:F113"/>
    <mergeCell ref="G113:J113"/>
    <mergeCell ref="E114:F114"/>
    <mergeCell ref="G114:J114"/>
    <mergeCell ref="E109:F109"/>
    <mergeCell ref="G109:J109"/>
    <mergeCell ref="E110:F110"/>
    <mergeCell ref="G110:J110"/>
    <mergeCell ref="C32:D32"/>
    <mergeCell ref="C34:D34"/>
    <mergeCell ref="G98:J98"/>
    <mergeCell ref="E99:F99"/>
    <mergeCell ref="G99:J99"/>
    <mergeCell ref="G101:J101"/>
    <mergeCell ref="E102:F102"/>
    <mergeCell ref="E94:F94"/>
    <mergeCell ref="G94:J94"/>
    <mergeCell ref="E95:F95"/>
    <mergeCell ref="G95:J95"/>
    <mergeCell ref="E96:F96"/>
    <mergeCell ref="G96:J96"/>
    <mergeCell ref="E91:F91"/>
    <mergeCell ref="G91:J91"/>
    <mergeCell ref="E92:F92"/>
    <mergeCell ref="G92:J92"/>
    <mergeCell ref="E93:F93"/>
    <mergeCell ref="G93:J93"/>
    <mergeCell ref="E88:F88"/>
    <mergeCell ref="G88:J88"/>
    <mergeCell ref="E89:F89"/>
    <mergeCell ref="G89:J89"/>
    <mergeCell ref="E90:F90"/>
    <mergeCell ref="G90:J90"/>
    <mergeCell ref="E85:F85"/>
    <mergeCell ref="G85:J85"/>
    <mergeCell ref="E86:F86"/>
    <mergeCell ref="G86:J86"/>
    <mergeCell ref="E87:F87"/>
    <mergeCell ref="G87:J87"/>
    <mergeCell ref="E82:F82"/>
    <mergeCell ref="G82:J82"/>
    <mergeCell ref="E83:F83"/>
    <mergeCell ref="G83:J83"/>
    <mergeCell ref="E84:F84"/>
    <mergeCell ref="G84:J84"/>
    <mergeCell ref="E79:F79"/>
    <mergeCell ref="G79:J79"/>
    <mergeCell ref="E80:F80"/>
    <mergeCell ref="G80:J80"/>
    <mergeCell ref="E81:F81"/>
    <mergeCell ref="G81:J81"/>
    <mergeCell ref="E76:F76"/>
    <mergeCell ref="G76:J76"/>
    <mergeCell ref="E77:F77"/>
    <mergeCell ref="G77:J77"/>
    <mergeCell ref="E78:F78"/>
    <mergeCell ref="G78:J78"/>
    <mergeCell ref="E73:F73"/>
    <mergeCell ref="G73:J73"/>
    <mergeCell ref="E74:F74"/>
    <mergeCell ref="G74:J74"/>
    <mergeCell ref="E75:F75"/>
    <mergeCell ref="G75:J75"/>
    <mergeCell ref="E70:F70"/>
    <mergeCell ref="G70:J70"/>
    <mergeCell ref="E71:F71"/>
    <mergeCell ref="G71:J71"/>
    <mergeCell ref="E72:F72"/>
    <mergeCell ref="G72:J72"/>
    <mergeCell ref="E67:F67"/>
    <mergeCell ref="G67:J67"/>
    <mergeCell ref="E68:F68"/>
    <mergeCell ref="G68:J68"/>
    <mergeCell ref="E69:F69"/>
    <mergeCell ref="G69:J69"/>
    <mergeCell ref="E64:F64"/>
    <mergeCell ref="G64:J64"/>
    <mergeCell ref="E65:F65"/>
    <mergeCell ref="G65:J65"/>
    <mergeCell ref="E66:F66"/>
    <mergeCell ref="G66:J66"/>
    <mergeCell ref="E61:F61"/>
    <mergeCell ref="G61:J61"/>
    <mergeCell ref="E62:F62"/>
    <mergeCell ref="G62:J62"/>
    <mergeCell ref="E63:F63"/>
    <mergeCell ref="G63:J63"/>
    <mergeCell ref="E58:F58"/>
    <mergeCell ref="G58:J58"/>
    <mergeCell ref="E59:F59"/>
    <mergeCell ref="G59:J59"/>
    <mergeCell ref="E60:F60"/>
    <mergeCell ref="G60:J60"/>
    <mergeCell ref="E55:F55"/>
    <mergeCell ref="G55:J55"/>
    <mergeCell ref="E56:F56"/>
    <mergeCell ref="G56:J56"/>
    <mergeCell ref="E57:F57"/>
    <mergeCell ref="G57:J57"/>
    <mergeCell ref="E52:F52"/>
    <mergeCell ref="G52:J52"/>
    <mergeCell ref="E53:F53"/>
    <mergeCell ref="G53:J53"/>
    <mergeCell ref="E54:F54"/>
    <mergeCell ref="G54:J54"/>
    <mergeCell ref="E49:F49"/>
    <mergeCell ref="G49:J49"/>
    <mergeCell ref="E50:F50"/>
    <mergeCell ref="G50:J50"/>
    <mergeCell ref="E51:F51"/>
    <mergeCell ref="G51:J51"/>
    <mergeCell ref="E46:F46"/>
    <mergeCell ref="G46:J46"/>
    <mergeCell ref="E47:F47"/>
    <mergeCell ref="G47:J47"/>
    <mergeCell ref="E48:F48"/>
    <mergeCell ref="G48:J48"/>
    <mergeCell ref="E43:F43"/>
    <mergeCell ref="G43:J43"/>
    <mergeCell ref="E44:F44"/>
    <mergeCell ref="G44:J44"/>
    <mergeCell ref="E45:F45"/>
    <mergeCell ref="G45:J45"/>
    <mergeCell ref="E41:F41"/>
    <mergeCell ref="G41:J41"/>
    <mergeCell ref="E42:F42"/>
    <mergeCell ref="G42:J42"/>
    <mergeCell ref="E38:F38"/>
    <mergeCell ref="G38:J38"/>
    <mergeCell ref="E39:F39"/>
    <mergeCell ref="G39:J39"/>
    <mergeCell ref="E40:F40"/>
    <mergeCell ref="G40:J40"/>
    <mergeCell ref="E32:F32"/>
    <mergeCell ref="G32:J32"/>
    <mergeCell ref="E27:F27"/>
    <mergeCell ref="G27:J27"/>
    <mergeCell ref="E28:F28"/>
    <mergeCell ref="G28:J28"/>
    <mergeCell ref="E36:F36"/>
    <mergeCell ref="G36:J36"/>
    <mergeCell ref="E37:F37"/>
    <mergeCell ref="G37:J37"/>
    <mergeCell ref="E34:F34"/>
    <mergeCell ref="G34:J34"/>
    <mergeCell ref="E35:F35"/>
    <mergeCell ref="G35:J35"/>
    <mergeCell ref="G26:J26"/>
    <mergeCell ref="G19:J19"/>
    <mergeCell ref="E22:F22"/>
    <mergeCell ref="G22:J22"/>
    <mergeCell ref="E23:F23"/>
    <mergeCell ref="G23:J23"/>
    <mergeCell ref="E30:F30"/>
    <mergeCell ref="G30:J30"/>
    <mergeCell ref="E31:F31"/>
    <mergeCell ref="G31:J31"/>
    <mergeCell ref="J1:J4"/>
    <mergeCell ref="N1:N4"/>
    <mergeCell ref="H1:I1"/>
    <mergeCell ref="H2:I2"/>
    <mergeCell ref="H3:I3"/>
    <mergeCell ref="H4:I4"/>
    <mergeCell ref="E10:F10"/>
    <mergeCell ref="G10:J10"/>
    <mergeCell ref="E15:F15"/>
    <mergeCell ref="G15:J15"/>
    <mergeCell ref="E11:F11"/>
    <mergeCell ref="E12:F12"/>
    <mergeCell ref="E13:F13"/>
    <mergeCell ref="C6:J6"/>
    <mergeCell ref="C37:D37"/>
    <mergeCell ref="G11:J11"/>
    <mergeCell ref="G12:J12"/>
    <mergeCell ref="E8:F8"/>
    <mergeCell ref="E9:F9"/>
    <mergeCell ref="G8:J8"/>
    <mergeCell ref="G9:J9"/>
    <mergeCell ref="E16:F16"/>
    <mergeCell ref="G16:J16"/>
    <mergeCell ref="E17:F17"/>
    <mergeCell ref="G17:J17"/>
    <mergeCell ref="G18:J18"/>
    <mergeCell ref="G13:J13"/>
    <mergeCell ref="E14:F14"/>
    <mergeCell ref="G14:J14"/>
    <mergeCell ref="A7:D19"/>
    <mergeCell ref="E24:F24"/>
    <mergeCell ref="G24:J24"/>
    <mergeCell ref="E25:F25"/>
    <mergeCell ref="G25:J25"/>
    <mergeCell ref="E20:F20"/>
    <mergeCell ref="E21:F21"/>
    <mergeCell ref="E18:F19"/>
    <mergeCell ref="E26:F2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3"/>
  <sheetViews>
    <sheetView topLeftCell="A9" zoomScale="90" zoomScaleNormal="90" workbookViewId="0">
      <pane ySplit="1" topLeftCell="A10" activePane="bottomLeft" state="frozen"/>
      <selection activeCell="O20" sqref="O20"/>
      <selection pane="bottomLeft" activeCell="M18" sqref="M18"/>
    </sheetView>
  </sheetViews>
  <sheetFormatPr baseColWidth="10" defaultColWidth="11.42578125" defaultRowHeight="15" x14ac:dyDescent="0.25"/>
  <cols>
    <col min="1" max="1" width="31" customWidth="1"/>
    <col min="2" max="2" width="39.5703125" customWidth="1"/>
    <col min="3" max="3" width="29" customWidth="1"/>
    <col min="4" max="4" width="38" customWidth="1"/>
    <col min="5" max="5" width="32.85546875" customWidth="1"/>
    <col min="6" max="9" width="10.42578125" customWidth="1"/>
    <col min="10" max="10" width="16.7109375" customWidth="1"/>
  </cols>
  <sheetData>
    <row r="1" spans="1:10" ht="28.5" customHeight="1" x14ac:dyDescent="0.25">
      <c r="A1" s="382"/>
      <c r="B1" s="358" t="s">
        <v>0</v>
      </c>
      <c r="C1" s="358"/>
      <c r="D1" s="358"/>
      <c r="E1" s="358"/>
      <c r="F1" s="475" t="s">
        <v>1</v>
      </c>
      <c r="G1" s="475"/>
      <c r="H1" s="475"/>
      <c r="I1" s="475"/>
      <c r="J1" s="389"/>
    </row>
    <row r="2" spans="1:10" x14ac:dyDescent="0.25">
      <c r="A2" s="383"/>
      <c r="B2" s="359" t="s">
        <v>90</v>
      </c>
      <c r="C2" s="359"/>
      <c r="D2" s="359"/>
      <c r="E2" s="359"/>
      <c r="F2" s="440" t="s">
        <v>45</v>
      </c>
      <c r="G2" s="440"/>
      <c r="H2" s="440"/>
      <c r="I2" s="440"/>
      <c r="J2" s="390"/>
    </row>
    <row r="3" spans="1:10" ht="15" customHeight="1" x14ac:dyDescent="0.25">
      <c r="A3" s="383"/>
      <c r="B3" s="359"/>
      <c r="C3" s="359"/>
      <c r="D3" s="359"/>
      <c r="E3" s="359"/>
      <c r="F3" s="440" t="s">
        <v>4</v>
      </c>
      <c r="G3" s="440"/>
      <c r="H3" s="440"/>
      <c r="I3" s="440"/>
      <c r="J3" s="390"/>
    </row>
    <row r="4" spans="1:10" ht="15.75" thickBot="1" x14ac:dyDescent="0.3">
      <c r="A4" s="384"/>
      <c r="B4" s="359"/>
      <c r="C4" s="359"/>
      <c r="D4" s="359"/>
      <c r="E4" s="359"/>
      <c r="F4" s="440" t="s">
        <v>5</v>
      </c>
      <c r="G4" s="440"/>
      <c r="H4" s="440"/>
      <c r="I4" s="440"/>
      <c r="J4" s="391"/>
    </row>
    <row r="5" spans="1:10" ht="15.75" thickBot="1" x14ac:dyDescent="0.3">
      <c r="A5" s="75"/>
      <c r="J5" s="76"/>
    </row>
    <row r="6" spans="1:10" s="67" customFormat="1" ht="15.75" x14ac:dyDescent="0.25">
      <c r="A6" s="396" t="s">
        <v>47</v>
      </c>
      <c r="B6" s="397"/>
      <c r="C6" s="397"/>
      <c r="D6" s="397"/>
      <c r="E6" s="474"/>
      <c r="F6" s="474"/>
      <c r="G6" s="474"/>
      <c r="H6" s="474"/>
      <c r="I6" s="474"/>
      <c r="J6" s="398"/>
    </row>
    <row r="7" spans="1:10" s="67" customFormat="1" ht="25.5" customHeight="1" x14ac:dyDescent="0.25">
      <c r="A7" s="22" t="s">
        <v>7</v>
      </c>
      <c r="B7" s="481" t="s">
        <v>8</v>
      </c>
      <c r="C7" s="482"/>
      <c r="D7" s="482"/>
      <c r="E7" s="482"/>
      <c r="F7" s="482"/>
      <c r="G7" s="482"/>
      <c r="H7" s="482"/>
      <c r="I7" s="482"/>
      <c r="J7" s="483"/>
    </row>
    <row r="8" spans="1:10" s="67" customFormat="1" ht="69" customHeight="1" x14ac:dyDescent="0.25">
      <c r="A8" s="21" t="s">
        <v>9</v>
      </c>
      <c r="B8" s="484" t="s">
        <v>10</v>
      </c>
      <c r="C8" s="485"/>
      <c r="D8" s="485"/>
      <c r="E8" s="485"/>
      <c r="F8" s="485"/>
      <c r="G8" s="485"/>
      <c r="H8" s="485"/>
      <c r="I8" s="485"/>
      <c r="J8" s="486"/>
    </row>
    <row r="9" spans="1:10" ht="39.75" customHeight="1" x14ac:dyDescent="0.25">
      <c r="A9" s="64" t="s">
        <v>50</v>
      </c>
      <c r="B9" s="51" t="s">
        <v>51</v>
      </c>
      <c r="C9" s="29" t="s">
        <v>52</v>
      </c>
      <c r="D9" s="30" t="s">
        <v>53</v>
      </c>
      <c r="E9" s="68" t="s">
        <v>91</v>
      </c>
      <c r="F9" s="72" t="s">
        <v>92</v>
      </c>
      <c r="G9" s="72" t="s">
        <v>93</v>
      </c>
      <c r="H9" s="72" t="s">
        <v>94</v>
      </c>
      <c r="I9" s="72" t="s">
        <v>95</v>
      </c>
      <c r="J9" s="77" t="s">
        <v>96</v>
      </c>
    </row>
    <row r="10" spans="1:10" ht="110.25" customHeight="1" x14ac:dyDescent="0.25">
      <c r="A10" s="476" t="s">
        <v>318</v>
      </c>
      <c r="B10" s="146" t="s">
        <v>298</v>
      </c>
      <c r="C10" s="477" t="s">
        <v>319</v>
      </c>
      <c r="D10" s="164" t="s">
        <v>320</v>
      </c>
      <c r="E10" s="477" t="s">
        <v>357</v>
      </c>
      <c r="F10" s="478" t="s">
        <v>167</v>
      </c>
      <c r="G10" s="478" t="s">
        <v>167</v>
      </c>
      <c r="H10" s="478" t="s">
        <v>167</v>
      </c>
      <c r="I10" s="478" t="s">
        <v>167</v>
      </c>
      <c r="J10" s="487" t="str">
        <f>IF(F10="NA","GESTION",IF(G10="NA","GESTION",IF(H10="NA","GESTION",IF(I10="NA","GESTION",IF(F10&lt;&gt;"X"," ",IF(G10&lt;&gt;"X"," ",IF(H10&lt;&gt;"X"," ",IF(I10&lt;&gt;"X"," ","CORRUPCION"))))))))</f>
        <v>GESTION</v>
      </c>
    </row>
    <row r="11" spans="1:10" ht="107.25" customHeight="1" x14ac:dyDescent="0.25">
      <c r="A11" s="476"/>
      <c r="B11" s="146" t="s">
        <v>300</v>
      </c>
      <c r="C11" s="477"/>
      <c r="D11" s="146" t="s">
        <v>280</v>
      </c>
      <c r="E11" s="477"/>
      <c r="F11" s="478"/>
      <c r="G11" s="478"/>
      <c r="H11" s="478"/>
      <c r="I11" s="478"/>
      <c r="J11" s="487"/>
    </row>
    <row r="12" spans="1:10" ht="86.25" customHeight="1" x14ac:dyDescent="0.25">
      <c r="A12" s="476"/>
      <c r="B12" s="146" t="s">
        <v>287</v>
      </c>
      <c r="C12" s="477"/>
      <c r="D12" s="193" t="s">
        <v>321</v>
      </c>
      <c r="E12" s="477"/>
      <c r="F12" s="478"/>
      <c r="G12" s="478"/>
      <c r="H12" s="478"/>
      <c r="I12" s="478"/>
      <c r="J12" s="487"/>
    </row>
    <row r="13" spans="1:10" ht="111" customHeight="1" x14ac:dyDescent="0.25">
      <c r="A13" s="476" t="s">
        <v>322</v>
      </c>
      <c r="B13" s="146" t="s">
        <v>299</v>
      </c>
      <c r="C13" s="477" t="s">
        <v>324</v>
      </c>
      <c r="D13" s="146" t="s">
        <v>325</v>
      </c>
      <c r="E13" s="477" t="s">
        <v>328</v>
      </c>
      <c r="F13" s="478" t="s">
        <v>166</v>
      </c>
      <c r="G13" s="478" t="s">
        <v>327</v>
      </c>
      <c r="H13" s="478" t="s">
        <v>327</v>
      </c>
      <c r="I13" s="478" t="s">
        <v>327</v>
      </c>
      <c r="J13" s="487" t="str">
        <f>IF(F13="NA","GESTION",IF(G13="NA","GESTION",IF(H13="NA","GESTION",IF(I13="NA","GESTION",IF(F13&lt;&gt;"X"," ",IF(G13&lt;&gt;"X"," ",IF(H13&lt;&gt;"X"," ",IF(I13&lt;&gt;"X"," ","CORRUPCION"))))))))</f>
        <v>CORRUPCION</v>
      </c>
    </row>
    <row r="14" spans="1:10" ht="69.75" customHeight="1" x14ac:dyDescent="0.25">
      <c r="A14" s="476"/>
      <c r="B14" s="146" t="s">
        <v>323</v>
      </c>
      <c r="C14" s="477"/>
      <c r="D14" s="193" t="s">
        <v>326</v>
      </c>
      <c r="E14" s="477"/>
      <c r="F14" s="478"/>
      <c r="G14" s="478"/>
      <c r="H14" s="478"/>
      <c r="I14" s="478"/>
      <c r="J14" s="487"/>
    </row>
    <row r="15" spans="1:10" ht="50.25" customHeight="1" x14ac:dyDescent="0.25">
      <c r="A15" s="476" t="s">
        <v>329</v>
      </c>
      <c r="B15" s="178" t="s">
        <v>287</v>
      </c>
      <c r="C15" s="477" t="s">
        <v>324</v>
      </c>
      <c r="D15" s="165" t="s">
        <v>321</v>
      </c>
      <c r="E15" s="477" t="s">
        <v>333</v>
      </c>
      <c r="F15" s="478" t="s">
        <v>167</v>
      </c>
      <c r="G15" s="478" t="s">
        <v>167</v>
      </c>
      <c r="H15" s="478" t="s">
        <v>167</v>
      </c>
      <c r="I15" s="478" t="s">
        <v>167</v>
      </c>
      <c r="J15" s="487" t="str">
        <f>IF(F15="NA","GESTION",IF(G15="NA","GESTION",IF(H15="NA","GESTION",IF(I15="NA","GESTION",IF(F15&lt;&gt;"X"," ",IF(G15&lt;&gt;"X"," ",IF(H15&lt;&gt;"X"," ",IF(I15&lt;&gt;"X"," ","CORRUPCION"))))))))</f>
        <v>GESTION</v>
      </c>
    </row>
    <row r="16" spans="1:10" ht="58.5" customHeight="1" x14ac:dyDescent="0.25">
      <c r="A16" s="476"/>
      <c r="B16" s="146" t="s">
        <v>330</v>
      </c>
      <c r="C16" s="477"/>
      <c r="D16" s="479" t="s">
        <v>332</v>
      </c>
      <c r="E16" s="477"/>
      <c r="F16" s="478"/>
      <c r="G16" s="478"/>
      <c r="H16" s="478"/>
      <c r="I16" s="478"/>
      <c r="J16" s="487"/>
    </row>
    <row r="17" spans="1:10" ht="67.5" customHeight="1" x14ac:dyDescent="0.25">
      <c r="A17" s="476"/>
      <c r="B17" s="146" t="s">
        <v>331</v>
      </c>
      <c r="C17" s="477"/>
      <c r="D17" s="480"/>
      <c r="E17" s="477"/>
      <c r="F17" s="478"/>
      <c r="G17" s="478"/>
      <c r="H17" s="478"/>
      <c r="I17" s="478"/>
      <c r="J17" s="487"/>
    </row>
    <row r="18" spans="1:10" ht="185.25" x14ac:dyDescent="0.25">
      <c r="A18" s="314" t="s">
        <v>341</v>
      </c>
      <c r="B18" s="315" t="s">
        <v>342</v>
      </c>
      <c r="C18" s="303" t="s">
        <v>324</v>
      </c>
      <c r="D18" s="315" t="s">
        <v>344</v>
      </c>
      <c r="E18" s="302" t="s">
        <v>343</v>
      </c>
      <c r="F18" s="303" t="s">
        <v>166</v>
      </c>
      <c r="G18" s="303" t="s">
        <v>166</v>
      </c>
      <c r="H18" s="303" t="s">
        <v>166</v>
      </c>
      <c r="I18" s="303" t="s">
        <v>166</v>
      </c>
      <c r="J18" s="303" t="str">
        <f>IF(F18="NA","GESTION",IF(G18="NA","GESTION",IF(H18="NA","GESTION",IF(I18="NA","GESTION",IF(F18&lt;&gt;"X"," ",IF(G18&lt;&gt;"X"," ",IF(H18&lt;&gt;"X"," ",IF(I18&lt;&gt;"X"," ","CORRUPCION"))))))))</f>
        <v>CORRUPCION</v>
      </c>
    </row>
    <row r="19" spans="1:10" ht="113.25" customHeight="1" x14ac:dyDescent="0.25">
      <c r="A19" s="200" t="s">
        <v>362</v>
      </c>
      <c r="B19" s="198" t="s">
        <v>361</v>
      </c>
      <c r="C19" s="200" t="s">
        <v>360</v>
      </c>
      <c r="D19" s="200" t="s">
        <v>359</v>
      </c>
      <c r="E19" s="258" t="s">
        <v>367</v>
      </c>
      <c r="F19" s="8" t="s">
        <v>167</v>
      </c>
      <c r="G19" s="8" t="s">
        <v>167</v>
      </c>
      <c r="H19" s="8" t="s">
        <v>167</v>
      </c>
      <c r="I19" s="8" t="s">
        <v>167</v>
      </c>
      <c r="J19" s="303" t="str">
        <f>IF(F19="NA","GESTION",IF(G19="NA","GESTION",IF(H19="NA","GESTION",IF(I19="NA","GESTION",IF(F19&lt;&gt;"X"," ",IF(G19&lt;&gt;"X"," ",IF(H19&lt;&gt;"X"," ",IF(I19&lt;&gt;"X"," ","CORRUPCION"))))))))</f>
        <v>GESTION</v>
      </c>
    </row>
    <row r="20" spans="1:10" ht="60" x14ac:dyDescent="0.25">
      <c r="A20" s="200" t="s">
        <v>377</v>
      </c>
      <c r="B20" s="198" t="s">
        <v>378</v>
      </c>
      <c r="C20" s="200" t="s">
        <v>379</v>
      </c>
      <c r="D20" s="200" t="s">
        <v>380</v>
      </c>
      <c r="E20" s="258" t="s">
        <v>381</v>
      </c>
      <c r="F20" s="8" t="s">
        <v>167</v>
      </c>
      <c r="G20" s="8" t="s">
        <v>167</v>
      </c>
      <c r="H20" s="8" t="s">
        <v>167</v>
      </c>
      <c r="I20" s="8" t="s">
        <v>167</v>
      </c>
      <c r="J20" s="303" t="str">
        <f>IF(F20="NA","GESTION",IF(G20="NA","GESTION",IF(H20="NA","GESTION",IF(I20="NA","GESTION",IF(F20&lt;&gt;"X"," ",IF(G20&lt;&gt;"X"," ",IF(H20&lt;&gt;"X"," ",IF(I20&lt;&gt;"X"," ","CORRUPCION"))))))))</f>
        <v>GESTION</v>
      </c>
    </row>
    <row r="21" spans="1:10" x14ac:dyDescent="0.25">
      <c r="E21" s="218"/>
    </row>
    <row r="22" spans="1:10" x14ac:dyDescent="0.25">
      <c r="E22" s="218"/>
    </row>
    <row r="23" spans="1:10" x14ac:dyDescent="0.25">
      <c r="E23" s="219"/>
    </row>
  </sheetData>
  <mergeCells count="36">
    <mergeCell ref="B7:J7"/>
    <mergeCell ref="B8:J8"/>
    <mergeCell ref="G15:G17"/>
    <mergeCell ref="H15:H17"/>
    <mergeCell ref="I15:I17"/>
    <mergeCell ref="J15:J17"/>
    <mergeCell ref="H10:H12"/>
    <mergeCell ref="I10:I12"/>
    <mergeCell ref="J10:J12"/>
    <mergeCell ref="C10:C12"/>
    <mergeCell ref="E13:E14"/>
    <mergeCell ref="F13:F14"/>
    <mergeCell ref="J13:J14"/>
    <mergeCell ref="G13:G14"/>
    <mergeCell ref="H13:H14"/>
    <mergeCell ref="I13:I14"/>
    <mergeCell ref="A15:A17"/>
    <mergeCell ref="C15:C17"/>
    <mergeCell ref="E15:E17"/>
    <mergeCell ref="F15:F17"/>
    <mergeCell ref="D16:D17"/>
    <mergeCell ref="A10:A12"/>
    <mergeCell ref="E10:E12"/>
    <mergeCell ref="F10:F12"/>
    <mergeCell ref="G10:G12"/>
    <mergeCell ref="A13:A14"/>
    <mergeCell ref="C13:C14"/>
    <mergeCell ref="A1:A4"/>
    <mergeCell ref="J1:J4"/>
    <mergeCell ref="A6:J6"/>
    <mergeCell ref="F1:I1"/>
    <mergeCell ref="F2:I2"/>
    <mergeCell ref="F3:I3"/>
    <mergeCell ref="F4:I4"/>
    <mergeCell ref="B1:E1"/>
    <mergeCell ref="B2:E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Hoja3!$A$2:$A$4</xm:f>
          </x14:formula1>
          <xm:sqref>F10:I20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0"/>
  <sheetViews>
    <sheetView topLeftCell="A9" zoomScale="110" zoomScaleNormal="110" workbookViewId="0">
      <pane ySplit="1" topLeftCell="A10" activePane="bottomLeft" state="frozen"/>
      <selection activeCell="O20" sqref="O20"/>
      <selection pane="bottomLeft" activeCell="A16" sqref="A16:B16"/>
    </sheetView>
  </sheetViews>
  <sheetFormatPr baseColWidth="10" defaultColWidth="11.42578125" defaultRowHeight="15" x14ac:dyDescent="0.25"/>
  <cols>
    <col min="1" max="1" width="31.7109375" customWidth="1"/>
    <col min="2" max="2" width="21.7109375" customWidth="1"/>
    <col min="3" max="17" width="4" customWidth="1"/>
    <col min="18" max="18" width="7" customWidth="1"/>
    <col min="19" max="19" width="15.28515625" customWidth="1"/>
    <col min="20" max="20" width="18.85546875" customWidth="1"/>
  </cols>
  <sheetData>
    <row r="1" spans="1:20" ht="27.75" customHeight="1" x14ac:dyDescent="0.25">
      <c r="A1" s="382"/>
      <c r="B1" s="385" t="s">
        <v>0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496"/>
      <c r="Q1" s="440" t="s">
        <v>104</v>
      </c>
      <c r="R1" s="440"/>
      <c r="S1" s="440"/>
      <c r="T1" s="389"/>
    </row>
    <row r="2" spans="1:20" ht="20.25" customHeight="1" x14ac:dyDescent="0.25">
      <c r="A2" s="383"/>
      <c r="B2" s="387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459"/>
      <c r="Q2" s="440" t="s">
        <v>45</v>
      </c>
      <c r="R2" s="440"/>
      <c r="S2" s="440"/>
      <c r="T2" s="390"/>
    </row>
    <row r="3" spans="1:20" ht="18.75" customHeight="1" x14ac:dyDescent="0.25">
      <c r="A3" s="383"/>
      <c r="B3" s="392" t="s">
        <v>105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458"/>
      <c r="Q3" s="440" t="s">
        <v>4</v>
      </c>
      <c r="R3" s="440"/>
      <c r="S3" s="440"/>
      <c r="T3" s="390"/>
    </row>
    <row r="4" spans="1:20" ht="19.5" customHeight="1" thickBot="1" x14ac:dyDescent="0.3">
      <c r="A4" s="384"/>
      <c r="B4" s="394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497"/>
      <c r="Q4" s="440" t="s">
        <v>5</v>
      </c>
      <c r="R4" s="440"/>
      <c r="S4" s="440"/>
      <c r="T4" s="391"/>
    </row>
    <row r="5" spans="1:20" ht="15.75" thickBot="1" x14ac:dyDescent="0.3"/>
    <row r="6" spans="1:20" ht="15.75" x14ac:dyDescent="0.25">
      <c r="A6" s="504" t="s">
        <v>106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6"/>
      <c r="P6" s="506"/>
      <c r="Q6" s="506"/>
      <c r="R6" s="506"/>
      <c r="S6" s="506"/>
      <c r="T6" s="507"/>
    </row>
    <row r="7" spans="1:20" ht="33" customHeight="1" x14ac:dyDescent="0.25">
      <c r="A7" s="92" t="s">
        <v>7</v>
      </c>
      <c r="B7" s="493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5"/>
    </row>
    <row r="8" spans="1:20" ht="33" customHeight="1" x14ac:dyDescent="0.25">
      <c r="A8" s="93" t="s">
        <v>9</v>
      </c>
      <c r="B8" s="493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5"/>
    </row>
    <row r="9" spans="1:20" ht="37.5" customHeight="1" x14ac:dyDescent="0.25">
      <c r="A9" s="498" t="s">
        <v>91</v>
      </c>
      <c r="B9" s="498"/>
      <c r="C9" s="500" t="s">
        <v>107</v>
      </c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</row>
    <row r="10" spans="1:20" ht="25.5" customHeight="1" x14ac:dyDescent="0.25">
      <c r="A10" s="499"/>
      <c r="B10" s="499"/>
      <c r="C10" s="103" t="s">
        <v>61</v>
      </c>
      <c r="D10" s="103" t="s">
        <v>62</v>
      </c>
      <c r="E10" s="103" t="s">
        <v>63</v>
      </c>
      <c r="F10" s="103" t="s">
        <v>64</v>
      </c>
      <c r="G10" s="103" t="s">
        <v>65</v>
      </c>
      <c r="H10" s="103" t="s">
        <v>66</v>
      </c>
      <c r="I10" s="103" t="s">
        <v>67</v>
      </c>
      <c r="J10" s="103" t="s">
        <v>68</v>
      </c>
      <c r="K10" s="103" t="s">
        <v>69</v>
      </c>
      <c r="L10" s="103" t="s">
        <v>70</v>
      </c>
      <c r="M10" s="103" t="s">
        <v>71</v>
      </c>
      <c r="N10" s="103" t="s">
        <v>72</v>
      </c>
      <c r="O10" s="103" t="s">
        <v>73</v>
      </c>
      <c r="P10" s="103" t="s">
        <v>74</v>
      </c>
      <c r="Q10" s="103" t="s">
        <v>75</v>
      </c>
      <c r="R10" s="103" t="s">
        <v>76</v>
      </c>
      <c r="S10" s="94" t="s">
        <v>77</v>
      </c>
      <c r="T10" s="104" t="s">
        <v>108</v>
      </c>
    </row>
    <row r="11" spans="1:20" ht="55.5" customHeight="1" x14ac:dyDescent="0.25">
      <c r="A11" s="477" t="s">
        <v>334</v>
      </c>
      <c r="B11" s="477"/>
      <c r="C11" s="97">
        <v>3</v>
      </c>
      <c r="D11" s="97">
        <v>3</v>
      </c>
      <c r="E11" s="97">
        <v>3</v>
      </c>
      <c r="F11" s="97">
        <v>4</v>
      </c>
      <c r="G11" s="97">
        <v>4</v>
      </c>
      <c r="H11" s="97">
        <v>3</v>
      </c>
      <c r="I11" s="97"/>
      <c r="J11" s="97"/>
      <c r="K11" s="97"/>
      <c r="L11" s="97"/>
      <c r="M11" s="97"/>
      <c r="N11" s="97"/>
      <c r="O11" s="97"/>
      <c r="P11" s="97"/>
      <c r="Q11" s="97"/>
      <c r="R11" s="100">
        <f>SUM(C11:Q11)</f>
        <v>20</v>
      </c>
      <c r="S11" s="101">
        <f>IF(ISERROR(AVERAGE(C11:Q11)),0,AVERAGE(C11:Q11))</f>
        <v>3.3333333333333335</v>
      </c>
      <c r="T11" s="53" t="str">
        <f>IF(AND(S11&gt;=1,S11&lt;2),"Rara Vez",IF(AND(S11&gt;=2,S11&lt;3),"Improbable",IF(AND(S11&gt;=3,S11&lt;4),"Posible",IF(AND(S11&gt;=4,S11&lt;5),"Probable",IF(AND(S11=5),"Casi Seguro"," ")))))</f>
        <v>Posible</v>
      </c>
    </row>
    <row r="12" spans="1:20" ht="39.75" customHeight="1" x14ac:dyDescent="0.25">
      <c r="A12" s="477" t="s">
        <v>328</v>
      </c>
      <c r="B12" s="477"/>
      <c r="C12" s="97">
        <v>5</v>
      </c>
      <c r="D12" s="97">
        <v>3</v>
      </c>
      <c r="E12" s="97">
        <v>4</v>
      </c>
      <c r="F12" s="97">
        <v>5</v>
      </c>
      <c r="G12" s="97">
        <v>5</v>
      </c>
      <c r="H12" s="97">
        <v>4</v>
      </c>
      <c r="I12" s="97"/>
      <c r="J12" s="97"/>
      <c r="K12" s="97"/>
      <c r="L12" s="97"/>
      <c r="M12" s="97"/>
      <c r="N12" s="97"/>
      <c r="O12" s="97"/>
      <c r="P12" s="97"/>
      <c r="Q12" s="97"/>
      <c r="R12" s="100">
        <f t="shared" ref="R12:R20" si="0">SUM(C12:Q12)</f>
        <v>26</v>
      </c>
      <c r="S12" s="101">
        <f t="shared" ref="S12:S20" si="1">IF(ISERROR(AVERAGE(C12:Q12)),0,AVERAGE(C12:Q12))</f>
        <v>4.333333333333333</v>
      </c>
      <c r="T12" s="53" t="str">
        <f t="shared" ref="T12:T20" si="2">IF(AND(S12&gt;=1,S12&lt;2),"Rara Vez",IF(AND(S12&gt;=2,S12&lt;3),"Improbable",IF(AND(S12&gt;=3,S12&lt;4),"Posible",IF(AND(S12&gt;=4,S12&lt;5),"Probable",IF(AND(S12=5),"Casi Seguro"," ")))))</f>
        <v>Probable</v>
      </c>
    </row>
    <row r="13" spans="1:20" ht="39.75" customHeight="1" x14ac:dyDescent="0.25">
      <c r="A13" s="477" t="s">
        <v>333</v>
      </c>
      <c r="B13" s="477"/>
      <c r="C13" s="97">
        <v>5</v>
      </c>
      <c r="D13" s="97">
        <v>4</v>
      </c>
      <c r="E13" s="97">
        <v>5</v>
      </c>
      <c r="F13" s="97">
        <v>5</v>
      </c>
      <c r="G13" s="97">
        <v>5</v>
      </c>
      <c r="H13" s="97">
        <v>5</v>
      </c>
      <c r="I13" s="97"/>
      <c r="J13" s="97"/>
      <c r="K13" s="97"/>
      <c r="L13" s="97"/>
      <c r="M13" s="97"/>
      <c r="N13" s="97"/>
      <c r="O13" s="97"/>
      <c r="P13" s="97"/>
      <c r="Q13" s="97"/>
      <c r="R13" s="100">
        <f t="shared" si="0"/>
        <v>29</v>
      </c>
      <c r="S13" s="101">
        <f t="shared" si="1"/>
        <v>4.833333333333333</v>
      </c>
      <c r="T13" s="53" t="str">
        <f t="shared" si="2"/>
        <v>Probable</v>
      </c>
    </row>
    <row r="14" spans="1:20" ht="65.25" customHeight="1" x14ac:dyDescent="0.25">
      <c r="A14" s="502" t="s">
        <v>343</v>
      </c>
      <c r="B14" s="503"/>
      <c r="C14" s="224">
        <v>4</v>
      </c>
      <c r="D14" s="224">
        <v>5</v>
      </c>
      <c r="E14" s="224">
        <v>3</v>
      </c>
      <c r="F14" s="224">
        <v>4</v>
      </c>
      <c r="G14" s="224">
        <v>3</v>
      </c>
      <c r="H14" s="224">
        <v>4</v>
      </c>
      <c r="I14" s="224"/>
      <c r="J14" s="224"/>
      <c r="K14" s="224"/>
      <c r="L14" s="224"/>
      <c r="M14" s="224"/>
      <c r="N14" s="224"/>
      <c r="O14" s="224"/>
      <c r="P14" s="224"/>
      <c r="Q14" s="224"/>
      <c r="R14" s="225">
        <f t="shared" si="0"/>
        <v>23</v>
      </c>
      <c r="S14" s="232">
        <f t="shared" si="1"/>
        <v>3.8333333333333335</v>
      </c>
      <c r="T14" s="226" t="str">
        <f t="shared" si="2"/>
        <v>Posible</v>
      </c>
    </row>
    <row r="15" spans="1:20" ht="39.75" customHeight="1" x14ac:dyDescent="0.25">
      <c r="A15" s="490" t="s">
        <v>366</v>
      </c>
      <c r="B15" s="490"/>
      <c r="C15" s="227">
        <v>5</v>
      </c>
      <c r="D15" s="227">
        <v>5</v>
      </c>
      <c r="E15" s="227">
        <v>4</v>
      </c>
      <c r="F15" s="227">
        <v>5</v>
      </c>
      <c r="G15" s="227">
        <v>4</v>
      </c>
      <c r="H15" s="227">
        <v>3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1">
        <f t="shared" si="0"/>
        <v>26</v>
      </c>
      <c r="S15" s="101">
        <f t="shared" si="1"/>
        <v>4.333333333333333</v>
      </c>
      <c r="T15" s="220" t="str">
        <f t="shared" si="2"/>
        <v>Probable</v>
      </c>
    </row>
    <row r="16" spans="1:20" ht="39.75" customHeight="1" x14ac:dyDescent="0.25">
      <c r="A16" s="477" t="s">
        <v>381</v>
      </c>
      <c r="B16" s="477"/>
      <c r="C16" s="227">
        <v>4</v>
      </c>
      <c r="D16" s="227">
        <v>4</v>
      </c>
      <c r="E16" s="227">
        <v>3</v>
      </c>
      <c r="F16" s="227">
        <v>3</v>
      </c>
      <c r="G16" s="227">
        <v>4</v>
      </c>
      <c r="H16" s="227">
        <v>5</v>
      </c>
      <c r="I16" s="227"/>
      <c r="J16" s="227"/>
      <c r="K16" s="227"/>
      <c r="L16" s="227"/>
      <c r="M16" s="227"/>
      <c r="N16" s="227"/>
      <c r="O16" s="227"/>
      <c r="P16" s="227"/>
      <c r="Q16" s="227"/>
      <c r="R16" s="252">
        <f t="shared" si="0"/>
        <v>23</v>
      </c>
      <c r="S16" s="101">
        <f t="shared" si="1"/>
        <v>3.8333333333333335</v>
      </c>
      <c r="T16" s="251" t="str">
        <f t="shared" si="2"/>
        <v>Posible</v>
      </c>
    </row>
    <row r="17" spans="1:20" ht="71.25" customHeight="1" x14ac:dyDescent="0.25">
      <c r="A17" s="491"/>
      <c r="B17" s="492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228">
        <f t="shared" si="0"/>
        <v>0</v>
      </c>
      <c r="S17" s="229">
        <f t="shared" si="1"/>
        <v>0</v>
      </c>
      <c r="T17" s="230" t="str">
        <f t="shared" si="2"/>
        <v xml:space="preserve"> </v>
      </c>
    </row>
    <row r="18" spans="1:20" ht="39.75" customHeight="1" x14ac:dyDescent="0.25">
      <c r="A18" s="488"/>
      <c r="B18" s="489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100">
        <f t="shared" si="0"/>
        <v>0</v>
      </c>
      <c r="S18" s="101">
        <f t="shared" si="1"/>
        <v>0</v>
      </c>
      <c r="T18" s="53" t="str">
        <f t="shared" si="2"/>
        <v xml:space="preserve"> </v>
      </c>
    </row>
    <row r="19" spans="1:20" ht="39.75" customHeight="1" x14ac:dyDescent="0.25">
      <c r="A19" s="488"/>
      <c r="B19" s="489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100">
        <f t="shared" si="0"/>
        <v>0</v>
      </c>
      <c r="S19" s="101">
        <f t="shared" si="1"/>
        <v>0</v>
      </c>
      <c r="T19" s="53" t="str">
        <f t="shared" si="2"/>
        <v xml:space="preserve"> </v>
      </c>
    </row>
    <row r="20" spans="1:20" ht="39.75" customHeight="1" x14ac:dyDescent="0.25">
      <c r="A20" s="488"/>
      <c r="B20" s="489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100">
        <f t="shared" si="0"/>
        <v>0</v>
      </c>
      <c r="S20" s="101">
        <f t="shared" si="1"/>
        <v>0</v>
      </c>
      <c r="T20" s="53" t="str">
        <f t="shared" si="2"/>
        <v xml:space="preserve"> </v>
      </c>
    </row>
  </sheetData>
  <mergeCells count="23">
    <mergeCell ref="A20:B20"/>
    <mergeCell ref="B7:T7"/>
    <mergeCell ref="B8:T8"/>
    <mergeCell ref="B1:P2"/>
    <mergeCell ref="B3:P4"/>
    <mergeCell ref="A9:B10"/>
    <mergeCell ref="C9:T9"/>
    <mergeCell ref="A18:B18"/>
    <mergeCell ref="A11:B11"/>
    <mergeCell ref="A12:B12"/>
    <mergeCell ref="A13:B13"/>
    <mergeCell ref="A14:B14"/>
    <mergeCell ref="T1:T4"/>
    <mergeCell ref="A6:T6"/>
    <mergeCell ref="Q1:S1"/>
    <mergeCell ref="Q2:S2"/>
    <mergeCell ref="Q3:S3"/>
    <mergeCell ref="Q4:S4"/>
    <mergeCell ref="A1:A4"/>
    <mergeCell ref="A19:B19"/>
    <mergeCell ref="A15:B15"/>
    <mergeCell ref="A16:B16"/>
    <mergeCell ref="A17:B17"/>
  </mergeCells>
  <dataValidations count="1">
    <dataValidation type="whole" allowBlank="1" showInputMessage="1" showErrorMessage="1" sqref="C11:Q20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6"/>
  <sheetViews>
    <sheetView topLeftCell="A9" zoomScale="85" zoomScaleNormal="85" workbookViewId="0">
      <pane ySplit="1" topLeftCell="A13" activePane="bottomLeft" state="frozen"/>
      <selection activeCell="O20" sqref="O20"/>
      <selection pane="bottomLeft" activeCell="G25" sqref="G25"/>
    </sheetView>
  </sheetViews>
  <sheetFormatPr baseColWidth="10" defaultColWidth="11.42578125" defaultRowHeight="15" x14ac:dyDescent="0.25"/>
  <cols>
    <col min="1" max="1" width="34" style="328" customWidth="1"/>
    <col min="2" max="2" width="22.42578125" customWidth="1"/>
    <col min="3" max="3" width="24.140625" customWidth="1"/>
    <col min="4" max="4" width="32.7109375" customWidth="1"/>
    <col min="5" max="5" width="39.42578125" customWidth="1"/>
    <col min="6" max="6" width="17.85546875" customWidth="1"/>
  </cols>
  <sheetData>
    <row r="1" spans="1:6" ht="22.5" customHeight="1" x14ac:dyDescent="0.25">
      <c r="A1" s="511"/>
      <c r="B1" s="519" t="s">
        <v>0</v>
      </c>
      <c r="C1" s="386"/>
      <c r="D1" s="496"/>
      <c r="E1" s="60" t="s">
        <v>109</v>
      </c>
      <c r="F1" s="389"/>
    </row>
    <row r="2" spans="1:6" ht="15.75" customHeight="1" x14ac:dyDescent="0.25">
      <c r="A2" s="511"/>
      <c r="B2" s="520"/>
      <c r="C2" s="521"/>
      <c r="D2" s="522"/>
      <c r="E2" s="61" t="s">
        <v>2</v>
      </c>
      <c r="F2" s="390"/>
    </row>
    <row r="3" spans="1:6" ht="15" customHeight="1" x14ac:dyDescent="0.25">
      <c r="A3" s="511"/>
      <c r="B3" s="520" t="s">
        <v>110</v>
      </c>
      <c r="C3" s="521"/>
      <c r="D3" s="522"/>
      <c r="E3" s="61" t="s">
        <v>111</v>
      </c>
      <c r="F3" s="390"/>
    </row>
    <row r="4" spans="1:6" ht="15.75" customHeight="1" thickBot="1" x14ac:dyDescent="0.3">
      <c r="A4" s="511"/>
      <c r="B4" s="523"/>
      <c r="C4" s="395"/>
      <c r="D4" s="497"/>
      <c r="E4" s="62" t="s">
        <v>5</v>
      </c>
      <c r="F4" s="391"/>
    </row>
    <row r="6" spans="1:6" ht="33" customHeight="1" x14ac:dyDescent="0.25">
      <c r="A6" s="326" t="s">
        <v>7</v>
      </c>
      <c r="B6" s="493"/>
      <c r="C6" s="494"/>
      <c r="D6" s="494"/>
      <c r="E6" s="494"/>
      <c r="F6" s="494"/>
    </row>
    <row r="7" spans="1:6" ht="33" customHeight="1" x14ac:dyDescent="0.25">
      <c r="A7" s="327" t="s">
        <v>9</v>
      </c>
      <c r="B7" s="493"/>
      <c r="C7" s="494"/>
      <c r="D7" s="494"/>
      <c r="E7" s="494"/>
      <c r="F7" s="494"/>
    </row>
    <row r="8" spans="1:6" ht="15.75" thickBot="1" x14ac:dyDescent="0.3"/>
    <row r="9" spans="1:6" ht="51" customHeight="1" x14ac:dyDescent="0.25">
      <c r="A9" s="517" t="s">
        <v>112</v>
      </c>
      <c r="B9" s="512" t="s">
        <v>113</v>
      </c>
      <c r="C9" s="512" t="s">
        <v>114</v>
      </c>
      <c r="D9" s="512"/>
      <c r="E9" s="512"/>
      <c r="F9" s="514"/>
    </row>
    <row r="10" spans="1:6" x14ac:dyDescent="0.25">
      <c r="A10" s="518"/>
      <c r="B10" s="513"/>
      <c r="C10" s="513" t="s">
        <v>115</v>
      </c>
      <c r="D10" s="513"/>
      <c r="E10" s="515" t="s">
        <v>116</v>
      </c>
      <c r="F10" s="516"/>
    </row>
    <row r="11" spans="1:6" ht="174" customHeight="1" x14ac:dyDescent="0.25">
      <c r="A11" s="153" t="s">
        <v>334</v>
      </c>
      <c r="B11" s="100" t="s">
        <v>180</v>
      </c>
      <c r="C11" s="508" t="str">
        <f>IF(B11="5. CATASTROFICO",+Hoja3!$C$28,IF(B11="4. MAYOR",+Hoja3!$C$29,IF(B11="3. MODERADO",+Hoja3!$C$30,IF(B11="2. MENOR",+Hoja3!$C$31,IF(B11="1.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1" s="508"/>
      <c r="E11" s="509" t="str">
        <f>IF(B11="5. CATASTROFICO",+Hoja3!$B$28,IF(B11="4. MAYOR",+Hoja3!$B$29,IF(B11="3. MODERADO",+Hoja3!$B$30,IF(B11="2. MENOR",+Hoja3!$B$31,IF(B11="1.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1" s="510"/>
    </row>
    <row r="12" spans="1:6" ht="174" customHeight="1" x14ac:dyDescent="0.25">
      <c r="A12" s="153" t="s">
        <v>333</v>
      </c>
      <c r="B12" s="100" t="s">
        <v>180</v>
      </c>
      <c r="C12" s="508" t="str">
        <f>IF(B12="5. CATASTROFICO",+Hoja3!$C$28,IF(B12="4. MAYOR",+Hoja3!$C$29,IF(B12="3. MODERADO",+Hoja3!$C$30,IF(B12="2. MENOR",+Hoja3!$C$31,IF(B12="1.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2" s="508"/>
      <c r="E12" s="509" t="str">
        <f>IF(B12="5. CATASTROFICO",+Hoja3!$B$28,IF(B12="4. MAYOR",+Hoja3!$B$29,IF(B12="3. MODERADO",+Hoja3!$B$30,IF(B12="2. MENOR",+Hoja3!$B$31,IF(B12="1.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2" s="510"/>
    </row>
    <row r="13" spans="1:6" ht="178.5" customHeight="1" x14ac:dyDescent="0.25">
      <c r="A13" s="153" t="s">
        <v>366</v>
      </c>
      <c r="B13" s="100" t="s">
        <v>180</v>
      </c>
      <c r="C13" s="508" t="str">
        <f>IF(B13="5. CATASTROFICO",+Hoja3!$C$28,IF(B13="4. MAYOR",+Hoja3!$C$29,IF(B13="3. MODERADO",+Hoja3!$C$30,IF(B13="2. MENOR",+Hoja3!$C$31,IF(B13="1.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3" s="508"/>
      <c r="E13" s="509" t="str">
        <f>IF(B13="5. CATASTROFICO",+Hoja3!$B$28,IF(B13="4. MAYOR",+Hoja3!$B$29,IF(B13="3. MODERADO",+Hoja3!$B$30,IF(B13="2. MENOR",+Hoja3!$B$31,IF(B13="1.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3" s="510"/>
    </row>
    <row r="14" spans="1:6" ht="205.5" customHeight="1" x14ac:dyDescent="0.25">
      <c r="A14" s="329" t="s">
        <v>458</v>
      </c>
      <c r="B14" s="204" t="s">
        <v>180</v>
      </c>
      <c r="C14" s="508" t="str">
        <f>IF(B14="5. CATASTROFICO",+Hoja3!$C$28,IF(B14="4. MAYOR",+Hoja3!$C$29,IF(B14="3. MODERADO",+Hoja3!$C$30,IF(B14="2. MENOR",+Hoja3!$C$31,IF(B14="1.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4" s="508"/>
      <c r="E14" s="509" t="str">
        <f>IF(B14="5. CATASTROFICO",+Hoja3!$B$28,IF(B14="4. MAYOR",+Hoja3!$B$29,IF(B14="3. MODERADO",+Hoja3!$B$30,IF(B14="2. MENOR",+Hoja3!$B$31,IF(B14="1.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4" s="510"/>
    </row>
    <row r="15" spans="1:6" ht="100.5" customHeight="1" x14ac:dyDescent="0.25">
      <c r="A15" s="304"/>
      <c r="B15" s="252"/>
      <c r="C15" s="508"/>
      <c r="D15" s="508"/>
      <c r="E15" s="509"/>
      <c r="F15" s="510"/>
    </row>
    <row r="16" spans="1:6" ht="58.5" customHeight="1" x14ac:dyDescent="0.25">
      <c r="A16" s="330"/>
      <c r="B16" s="272"/>
      <c r="C16" s="508"/>
      <c r="D16" s="508"/>
      <c r="E16" s="509"/>
      <c r="F16" s="510"/>
    </row>
  </sheetData>
  <mergeCells count="23">
    <mergeCell ref="E15:F15"/>
    <mergeCell ref="C12:D12"/>
    <mergeCell ref="E12:F12"/>
    <mergeCell ref="C13:D13"/>
    <mergeCell ref="C14:D14"/>
    <mergeCell ref="E14:F14"/>
    <mergeCell ref="E13:F13"/>
    <mergeCell ref="C16:D16"/>
    <mergeCell ref="E16:F16"/>
    <mergeCell ref="A1:A4"/>
    <mergeCell ref="B7:F7"/>
    <mergeCell ref="C11:D11"/>
    <mergeCell ref="E11:F11"/>
    <mergeCell ref="B6:F6"/>
    <mergeCell ref="B9:B10"/>
    <mergeCell ref="C9:F9"/>
    <mergeCell ref="C10:D10"/>
    <mergeCell ref="E10:F10"/>
    <mergeCell ref="F1:F4"/>
    <mergeCell ref="A9:A10"/>
    <mergeCell ref="B1:D2"/>
    <mergeCell ref="B3:D4"/>
    <mergeCell ref="C15:D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Hoja3!$A$20:$A$25</xm:f>
          </x14:formula1>
          <xm:sqref>B11:B16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2"/>
  <sheetViews>
    <sheetView topLeftCell="A7" zoomScale="60" zoomScaleNormal="60" workbookViewId="0">
      <selection activeCell="F34" sqref="F34:F53"/>
    </sheetView>
  </sheetViews>
  <sheetFormatPr baseColWidth="10" defaultColWidth="11.42578125" defaultRowHeight="15" x14ac:dyDescent="0.25"/>
  <cols>
    <col min="1" max="1" width="34" customWidth="1"/>
    <col min="2" max="2" width="91" customWidth="1"/>
    <col min="3" max="3" width="16.5703125" customWidth="1"/>
    <col min="4" max="4" width="10.28515625" customWidth="1"/>
    <col min="5" max="5" width="8.28515625" customWidth="1"/>
    <col min="6" max="6" width="25.28515625" customWidth="1"/>
  </cols>
  <sheetData>
    <row r="1" spans="1:6" ht="22.5" customHeight="1" x14ac:dyDescent="0.25">
      <c r="A1" s="524"/>
      <c r="B1" s="358" t="s">
        <v>0</v>
      </c>
      <c r="C1" s="534" t="s">
        <v>109</v>
      </c>
      <c r="D1" s="534"/>
      <c r="E1" s="534"/>
      <c r="F1" s="537"/>
    </row>
    <row r="2" spans="1:6" ht="15.75" customHeight="1" x14ac:dyDescent="0.25">
      <c r="A2" s="525"/>
      <c r="B2" s="359"/>
      <c r="C2" s="535" t="s">
        <v>2</v>
      </c>
      <c r="D2" s="535"/>
      <c r="E2" s="535"/>
      <c r="F2" s="538"/>
    </row>
    <row r="3" spans="1:6" ht="15" customHeight="1" x14ac:dyDescent="0.25">
      <c r="A3" s="525"/>
      <c r="B3" s="359" t="s">
        <v>118</v>
      </c>
      <c r="C3" s="535" t="s">
        <v>111</v>
      </c>
      <c r="D3" s="535"/>
      <c r="E3" s="535"/>
      <c r="F3" s="538"/>
    </row>
    <row r="4" spans="1:6" ht="15.75" customHeight="1" thickBot="1" x14ac:dyDescent="0.3">
      <c r="A4" s="526"/>
      <c r="B4" s="360"/>
      <c r="C4" s="536" t="s">
        <v>5</v>
      </c>
      <c r="D4" s="536"/>
      <c r="E4" s="536"/>
      <c r="F4" s="539"/>
    </row>
    <row r="6" spans="1:6" ht="33" customHeight="1" x14ac:dyDescent="0.25">
      <c r="A6" s="108" t="s">
        <v>7</v>
      </c>
      <c r="B6" s="493" t="s">
        <v>364</v>
      </c>
      <c r="C6" s="494"/>
      <c r="D6" s="494"/>
      <c r="E6" s="494"/>
      <c r="F6" s="494"/>
    </row>
    <row r="7" spans="1:6" ht="33" customHeight="1" x14ac:dyDescent="0.25">
      <c r="A7" s="109" t="s">
        <v>9</v>
      </c>
      <c r="B7" s="493"/>
      <c r="C7" s="494"/>
      <c r="D7" s="494"/>
      <c r="E7" s="494"/>
      <c r="F7" s="494"/>
    </row>
    <row r="8" spans="1:6" x14ac:dyDescent="0.25">
      <c r="A8" s="527"/>
      <c r="B8" s="527"/>
      <c r="C8" s="527"/>
      <c r="D8" s="527"/>
      <c r="E8" s="527"/>
      <c r="F8" s="527"/>
    </row>
    <row r="9" spans="1:6" ht="34.5" customHeight="1" x14ac:dyDescent="0.25">
      <c r="A9" s="542" t="s">
        <v>119</v>
      </c>
      <c r="B9" s="542" t="s">
        <v>120</v>
      </c>
      <c r="C9" s="542"/>
      <c r="D9" s="541" t="s">
        <v>121</v>
      </c>
      <c r="E9" s="541"/>
      <c r="F9" s="541" t="s">
        <v>122</v>
      </c>
    </row>
    <row r="10" spans="1:6" ht="21" customHeight="1" x14ac:dyDescent="0.25">
      <c r="A10" s="542"/>
      <c r="B10" s="542"/>
      <c r="C10" s="542"/>
      <c r="D10" s="111" t="s">
        <v>123</v>
      </c>
      <c r="E10" s="111" t="s">
        <v>124</v>
      </c>
      <c r="F10" s="541"/>
    </row>
    <row r="11" spans="1:6" ht="26.25" customHeight="1" x14ac:dyDescent="0.25">
      <c r="A11" s="528" t="s">
        <v>328</v>
      </c>
      <c r="B11" s="540" t="s">
        <v>125</v>
      </c>
      <c r="C11" s="540"/>
      <c r="D11" s="147" t="s">
        <v>166</v>
      </c>
      <c r="E11" s="147"/>
      <c r="F11" s="529" t="str">
        <f>IF(D26="X","CATASTROFICO",IF(AND(D30&gt;0,D30&lt;=5),"MODERADO",IF(AND(D30&gt;=6,D30&lt;=11),"MAYOR",IF(AND(D30&gt;=12,D30&lt;=19),"CATASTROFICO"," "))))</f>
        <v>CATASTROFICO</v>
      </c>
    </row>
    <row r="12" spans="1:6" ht="26.25" customHeight="1" x14ac:dyDescent="0.25">
      <c r="A12" s="528"/>
      <c r="B12" s="540" t="s">
        <v>126</v>
      </c>
      <c r="C12" s="540"/>
      <c r="D12" s="147" t="s">
        <v>166</v>
      </c>
      <c r="E12" s="147"/>
      <c r="F12" s="530"/>
    </row>
    <row r="13" spans="1:6" ht="26.25" customHeight="1" x14ac:dyDescent="0.25">
      <c r="A13" s="528"/>
      <c r="B13" s="540" t="s">
        <v>127</v>
      </c>
      <c r="C13" s="540"/>
      <c r="D13" s="147" t="s">
        <v>166</v>
      </c>
      <c r="E13" s="147"/>
      <c r="F13" s="530"/>
    </row>
    <row r="14" spans="1:6" ht="26.25" customHeight="1" x14ac:dyDescent="0.25">
      <c r="A14" s="528"/>
      <c r="B14" s="540" t="s">
        <v>128</v>
      </c>
      <c r="C14" s="540"/>
      <c r="D14" s="147" t="s">
        <v>166</v>
      </c>
      <c r="E14" s="147"/>
      <c r="F14" s="530"/>
    </row>
    <row r="15" spans="1:6" ht="26.25" customHeight="1" x14ac:dyDescent="0.25">
      <c r="A15" s="528"/>
      <c r="B15" s="540" t="s">
        <v>129</v>
      </c>
      <c r="C15" s="540"/>
      <c r="D15" s="147" t="s">
        <v>166</v>
      </c>
      <c r="E15" s="147"/>
      <c r="F15" s="530"/>
    </row>
    <row r="16" spans="1:6" ht="26.25" customHeight="1" x14ac:dyDescent="0.25">
      <c r="A16" s="528"/>
      <c r="B16" s="540" t="s">
        <v>130</v>
      </c>
      <c r="C16" s="540"/>
      <c r="D16" s="147"/>
      <c r="E16" s="147" t="s">
        <v>166</v>
      </c>
      <c r="F16" s="530"/>
    </row>
    <row r="17" spans="1:6" ht="26.25" customHeight="1" x14ac:dyDescent="0.25">
      <c r="A17" s="528"/>
      <c r="B17" s="540" t="s">
        <v>131</v>
      </c>
      <c r="C17" s="540"/>
      <c r="D17" s="147" t="s">
        <v>166</v>
      </c>
      <c r="E17" s="147"/>
      <c r="F17" s="530"/>
    </row>
    <row r="18" spans="1:6" ht="33" customHeight="1" x14ac:dyDescent="0.25">
      <c r="A18" s="528"/>
      <c r="B18" s="540" t="s">
        <v>132</v>
      </c>
      <c r="C18" s="540"/>
      <c r="D18" s="147"/>
      <c r="E18" s="147" t="s">
        <v>166</v>
      </c>
      <c r="F18" s="530"/>
    </row>
    <row r="19" spans="1:6" ht="26.25" customHeight="1" x14ac:dyDescent="0.25">
      <c r="A19" s="528"/>
      <c r="B19" s="540" t="s">
        <v>133</v>
      </c>
      <c r="C19" s="540"/>
      <c r="D19" s="147"/>
      <c r="E19" s="147" t="s">
        <v>166</v>
      </c>
      <c r="F19" s="530"/>
    </row>
    <row r="20" spans="1:6" ht="26.25" customHeight="1" x14ac:dyDescent="0.25">
      <c r="A20" s="528"/>
      <c r="B20" s="540" t="s">
        <v>134</v>
      </c>
      <c r="C20" s="540"/>
      <c r="D20" s="147" t="s">
        <v>166</v>
      </c>
      <c r="E20" s="147"/>
      <c r="F20" s="530"/>
    </row>
    <row r="21" spans="1:6" ht="26.25" customHeight="1" x14ac:dyDescent="0.25">
      <c r="A21" s="528"/>
      <c r="B21" s="540" t="s">
        <v>135</v>
      </c>
      <c r="C21" s="540"/>
      <c r="D21" s="147" t="s">
        <v>166</v>
      </c>
      <c r="E21" s="147"/>
      <c r="F21" s="530"/>
    </row>
    <row r="22" spans="1:6" ht="26.25" customHeight="1" x14ac:dyDescent="0.25">
      <c r="A22" s="528"/>
      <c r="B22" s="540" t="s">
        <v>136</v>
      </c>
      <c r="C22" s="540"/>
      <c r="D22" s="147" t="s">
        <v>166</v>
      </c>
      <c r="E22" s="147"/>
      <c r="F22" s="530"/>
    </row>
    <row r="23" spans="1:6" ht="26.25" customHeight="1" x14ac:dyDescent="0.25">
      <c r="A23" s="528"/>
      <c r="B23" s="540" t="s">
        <v>137</v>
      </c>
      <c r="C23" s="540"/>
      <c r="D23" s="147" t="s">
        <v>166</v>
      </c>
      <c r="E23" s="147"/>
      <c r="F23" s="530"/>
    </row>
    <row r="24" spans="1:6" ht="26.25" customHeight="1" x14ac:dyDescent="0.25">
      <c r="A24" s="528"/>
      <c r="B24" s="540" t="s">
        <v>138</v>
      </c>
      <c r="C24" s="540"/>
      <c r="D24" s="147" t="s">
        <v>166</v>
      </c>
      <c r="E24" s="147"/>
      <c r="F24" s="530"/>
    </row>
    <row r="25" spans="1:6" ht="26.25" customHeight="1" x14ac:dyDescent="0.25">
      <c r="A25" s="528"/>
      <c r="B25" s="540" t="s">
        <v>139</v>
      </c>
      <c r="C25" s="540"/>
      <c r="D25" s="147" t="s">
        <v>166</v>
      </c>
      <c r="E25" s="147"/>
      <c r="F25" s="530"/>
    </row>
    <row r="26" spans="1:6" ht="26.25" customHeight="1" x14ac:dyDescent="0.25">
      <c r="A26" s="528"/>
      <c r="B26" s="540" t="s">
        <v>140</v>
      </c>
      <c r="C26" s="540"/>
      <c r="D26" s="147"/>
      <c r="E26" s="147" t="s">
        <v>166</v>
      </c>
      <c r="F26" s="530"/>
    </row>
    <row r="27" spans="1:6" ht="26.25" customHeight="1" x14ac:dyDescent="0.25">
      <c r="A27" s="528"/>
      <c r="B27" s="540" t="s">
        <v>141</v>
      </c>
      <c r="C27" s="540"/>
      <c r="D27" s="147" t="s">
        <v>166</v>
      </c>
      <c r="E27" s="147"/>
      <c r="F27" s="530"/>
    </row>
    <row r="28" spans="1:6" ht="26.25" customHeight="1" x14ac:dyDescent="0.25">
      <c r="A28" s="528"/>
      <c r="B28" s="540" t="s">
        <v>142</v>
      </c>
      <c r="C28" s="540"/>
      <c r="D28" s="147" t="s">
        <v>166</v>
      </c>
      <c r="E28" s="147"/>
      <c r="F28" s="530"/>
    </row>
    <row r="29" spans="1:6" ht="26.25" customHeight="1" x14ac:dyDescent="0.25">
      <c r="A29" s="528"/>
      <c r="B29" s="540" t="s">
        <v>143</v>
      </c>
      <c r="C29" s="540"/>
      <c r="D29" s="147"/>
      <c r="E29" s="147" t="s">
        <v>166</v>
      </c>
      <c r="F29" s="530"/>
    </row>
    <row r="30" spans="1:6" ht="15.75" x14ac:dyDescent="0.25">
      <c r="A30" s="528"/>
      <c r="B30" s="532" t="s">
        <v>76</v>
      </c>
      <c r="C30" s="533"/>
      <c r="D30" s="114">
        <f>+Hoja3!B54</f>
        <v>14</v>
      </c>
      <c r="E30" s="113"/>
      <c r="F30" s="531"/>
    </row>
    <row r="31" spans="1:6" ht="15.75" customHeight="1" x14ac:dyDescent="0.25">
      <c r="A31" s="547"/>
      <c r="B31" s="548"/>
      <c r="C31" s="548"/>
      <c r="D31" s="548"/>
      <c r="E31" s="548"/>
      <c r="F31" s="549"/>
    </row>
    <row r="32" spans="1:6" ht="34.5" customHeight="1" x14ac:dyDescent="0.25">
      <c r="A32" s="542" t="s">
        <v>119</v>
      </c>
      <c r="B32" s="542" t="s">
        <v>120</v>
      </c>
      <c r="C32" s="542"/>
      <c r="D32" s="541" t="s">
        <v>121</v>
      </c>
      <c r="E32" s="541"/>
      <c r="F32" s="541" t="s">
        <v>122</v>
      </c>
    </row>
    <row r="33" spans="1:6" ht="21" customHeight="1" x14ac:dyDescent="0.25">
      <c r="A33" s="542"/>
      <c r="B33" s="542"/>
      <c r="C33" s="542"/>
      <c r="D33" s="111" t="s">
        <v>123</v>
      </c>
      <c r="E33" s="111" t="s">
        <v>124</v>
      </c>
      <c r="F33" s="541"/>
    </row>
    <row r="34" spans="1:6" ht="26.25" customHeight="1" x14ac:dyDescent="0.25">
      <c r="A34" s="545" t="s">
        <v>343</v>
      </c>
      <c r="B34" s="543" t="s">
        <v>125</v>
      </c>
      <c r="C34" s="544"/>
      <c r="D34" s="147" t="s">
        <v>166</v>
      </c>
      <c r="E34" s="147"/>
      <c r="F34" s="453" t="str">
        <f>IF(D49="X","CATASTROFICO",IF(AND(D53&gt;0,D53&lt;=5),"MODERADO",IF(AND(D53&gt;=6,D53&lt;=11),"MAYOR",IF(AND(D53&gt;=12,D53&lt;=19),"CATASTROFICO"," "))))</f>
        <v>CATASTROFICO</v>
      </c>
    </row>
    <row r="35" spans="1:6" ht="26.25" customHeight="1" x14ac:dyDescent="0.25">
      <c r="A35" s="546"/>
      <c r="B35" s="543" t="s">
        <v>126</v>
      </c>
      <c r="C35" s="544"/>
      <c r="D35" s="147" t="s">
        <v>166</v>
      </c>
      <c r="E35" s="147"/>
      <c r="F35" s="453"/>
    </row>
    <row r="36" spans="1:6" ht="26.25" customHeight="1" x14ac:dyDescent="0.25">
      <c r="A36" s="546"/>
      <c r="B36" s="543" t="s">
        <v>127</v>
      </c>
      <c r="C36" s="544"/>
      <c r="D36" s="147" t="s">
        <v>166</v>
      </c>
      <c r="E36" s="147"/>
      <c r="F36" s="453"/>
    </row>
    <row r="37" spans="1:6" ht="26.25" customHeight="1" x14ac:dyDescent="0.25">
      <c r="A37" s="546"/>
      <c r="B37" s="543" t="s">
        <v>128</v>
      </c>
      <c r="C37" s="544"/>
      <c r="D37" s="147" t="s">
        <v>166</v>
      </c>
      <c r="E37" s="147"/>
      <c r="F37" s="453"/>
    </row>
    <row r="38" spans="1:6" ht="26.25" customHeight="1" x14ac:dyDescent="0.25">
      <c r="A38" s="546"/>
      <c r="B38" s="543" t="s">
        <v>129</v>
      </c>
      <c r="C38" s="544"/>
      <c r="D38" s="147"/>
      <c r="E38" s="147" t="s">
        <v>166</v>
      </c>
      <c r="F38" s="453"/>
    </row>
    <row r="39" spans="1:6" ht="26.25" customHeight="1" x14ac:dyDescent="0.25">
      <c r="A39" s="546"/>
      <c r="B39" s="543" t="s">
        <v>130</v>
      </c>
      <c r="C39" s="544"/>
      <c r="D39" s="147" t="s">
        <v>166</v>
      </c>
      <c r="E39" s="147"/>
      <c r="F39" s="453"/>
    </row>
    <row r="40" spans="1:6" ht="26.25" customHeight="1" x14ac:dyDescent="0.25">
      <c r="A40" s="546"/>
      <c r="B40" s="543" t="s">
        <v>131</v>
      </c>
      <c r="C40" s="544"/>
      <c r="D40" s="147" t="s">
        <v>166</v>
      </c>
      <c r="E40" s="147"/>
      <c r="F40" s="453"/>
    </row>
    <row r="41" spans="1:6" ht="33" customHeight="1" x14ac:dyDescent="0.25">
      <c r="A41" s="546"/>
      <c r="B41" s="543" t="s">
        <v>132</v>
      </c>
      <c r="C41" s="544"/>
      <c r="D41" s="147" t="s">
        <v>166</v>
      </c>
      <c r="E41" s="147"/>
      <c r="F41" s="453"/>
    </row>
    <row r="42" spans="1:6" ht="26.25" customHeight="1" x14ac:dyDescent="0.25">
      <c r="A42" s="546"/>
      <c r="B42" s="543" t="s">
        <v>133</v>
      </c>
      <c r="C42" s="544"/>
      <c r="D42" s="147"/>
      <c r="E42" s="147" t="s">
        <v>166</v>
      </c>
      <c r="F42" s="453"/>
    </row>
    <row r="43" spans="1:6" ht="26.25" customHeight="1" x14ac:dyDescent="0.25">
      <c r="A43" s="546"/>
      <c r="B43" s="543" t="s">
        <v>134</v>
      </c>
      <c r="C43" s="544"/>
      <c r="D43" s="147" t="s">
        <v>166</v>
      </c>
      <c r="E43" s="147"/>
      <c r="F43" s="453"/>
    </row>
    <row r="44" spans="1:6" ht="26.25" customHeight="1" x14ac:dyDescent="0.25">
      <c r="A44" s="546"/>
      <c r="B44" s="543" t="s">
        <v>135</v>
      </c>
      <c r="C44" s="544"/>
      <c r="D44" s="147" t="s">
        <v>166</v>
      </c>
      <c r="E44" s="147"/>
      <c r="F44" s="453"/>
    </row>
    <row r="45" spans="1:6" ht="26.25" customHeight="1" x14ac:dyDescent="0.25">
      <c r="A45" s="546"/>
      <c r="B45" s="543" t="s">
        <v>136</v>
      </c>
      <c r="C45" s="544"/>
      <c r="D45" s="154" t="s">
        <v>166</v>
      </c>
      <c r="E45" s="154"/>
      <c r="F45" s="453"/>
    </row>
    <row r="46" spans="1:6" ht="26.25" customHeight="1" x14ac:dyDescent="0.25">
      <c r="A46" s="546"/>
      <c r="B46" s="543" t="s">
        <v>137</v>
      </c>
      <c r="C46" s="544"/>
      <c r="D46" s="154" t="s">
        <v>166</v>
      </c>
      <c r="E46" s="154"/>
      <c r="F46" s="453"/>
    </row>
    <row r="47" spans="1:6" ht="26.25" customHeight="1" x14ac:dyDescent="0.25">
      <c r="A47" s="546"/>
      <c r="B47" s="543" t="s">
        <v>138</v>
      </c>
      <c r="C47" s="544"/>
      <c r="D47" s="154" t="s">
        <v>166</v>
      </c>
      <c r="E47" s="154"/>
      <c r="F47" s="453"/>
    </row>
    <row r="48" spans="1:6" ht="26.25" customHeight="1" x14ac:dyDescent="0.25">
      <c r="A48" s="546"/>
      <c r="B48" s="543" t="s">
        <v>139</v>
      </c>
      <c r="C48" s="544"/>
      <c r="D48" s="154" t="s">
        <v>166</v>
      </c>
      <c r="E48" s="154"/>
      <c r="F48" s="453"/>
    </row>
    <row r="49" spans="1:6" ht="26.25" customHeight="1" x14ac:dyDescent="0.25">
      <c r="A49" s="546"/>
      <c r="B49" s="543" t="s">
        <v>140</v>
      </c>
      <c r="C49" s="544"/>
      <c r="D49" s="154" t="s">
        <v>166</v>
      </c>
      <c r="E49" s="154"/>
      <c r="F49" s="453"/>
    </row>
    <row r="50" spans="1:6" ht="26.25" customHeight="1" x14ac:dyDescent="0.25">
      <c r="A50" s="546"/>
      <c r="B50" s="543" t="s">
        <v>141</v>
      </c>
      <c r="C50" s="544"/>
      <c r="D50" s="154" t="s">
        <v>166</v>
      </c>
      <c r="E50" s="154"/>
      <c r="F50" s="453"/>
    </row>
    <row r="51" spans="1:6" ht="26.25" customHeight="1" x14ac:dyDescent="0.25">
      <c r="A51" s="546"/>
      <c r="B51" s="543" t="s">
        <v>142</v>
      </c>
      <c r="C51" s="544"/>
      <c r="D51" s="154" t="s">
        <v>166</v>
      </c>
      <c r="E51" s="154"/>
      <c r="F51" s="453"/>
    </row>
    <row r="52" spans="1:6" ht="26.25" customHeight="1" x14ac:dyDescent="0.25">
      <c r="A52" s="546"/>
      <c r="B52" s="543" t="s">
        <v>143</v>
      </c>
      <c r="C52" s="544"/>
      <c r="D52" s="154"/>
      <c r="E52" s="154" t="s">
        <v>166</v>
      </c>
      <c r="F52" s="453"/>
    </row>
    <row r="53" spans="1:6" ht="15.75" x14ac:dyDescent="0.25">
      <c r="A53" s="231"/>
      <c r="B53" s="532" t="s">
        <v>76</v>
      </c>
      <c r="C53" s="533"/>
      <c r="D53" s="114">
        <f>+Hoja3!B77</f>
        <v>16</v>
      </c>
      <c r="E53" s="113"/>
      <c r="F53" s="453"/>
    </row>
    <row r="55" spans="1:6" ht="34.5" customHeight="1" x14ac:dyDescent="0.25">
      <c r="A55" s="542" t="s">
        <v>119</v>
      </c>
      <c r="B55" s="542" t="s">
        <v>120</v>
      </c>
      <c r="C55" s="542"/>
      <c r="D55" s="541" t="s">
        <v>121</v>
      </c>
      <c r="E55" s="541"/>
      <c r="F55" s="541" t="s">
        <v>122</v>
      </c>
    </row>
    <row r="56" spans="1:6" ht="21" customHeight="1" x14ac:dyDescent="0.25">
      <c r="A56" s="542"/>
      <c r="B56" s="542"/>
      <c r="C56" s="542"/>
      <c r="D56" s="111" t="s">
        <v>123</v>
      </c>
      <c r="E56" s="111" t="s">
        <v>124</v>
      </c>
      <c r="F56" s="541"/>
    </row>
    <row r="57" spans="1:6" ht="26.25" customHeight="1" x14ac:dyDescent="0.25">
      <c r="A57" s="550"/>
      <c r="B57" s="540" t="s">
        <v>125</v>
      </c>
      <c r="C57" s="540"/>
      <c r="D57" s="112"/>
      <c r="E57" s="112"/>
      <c r="F57" s="453" t="e">
        <f>'VALORACION RIESGO (1)'!G17:G18X=IF(D72="X","CATASTROFICO",IF(AND(D76&gt;0,D76&lt;=5),"MODERADO",IF(AND(D76&gt;=6,D76&lt;=11),"MAYOR",IF(AND(D76&gt;=12,D76&lt;=19),"CATASTROFICO"," "))))</f>
        <v>#NAME?</v>
      </c>
    </row>
    <row r="58" spans="1:6" ht="26.25" customHeight="1" x14ac:dyDescent="0.25">
      <c r="A58" s="550"/>
      <c r="B58" s="540" t="s">
        <v>126</v>
      </c>
      <c r="C58" s="540"/>
      <c r="D58" s="112"/>
      <c r="E58" s="112"/>
      <c r="F58" s="453"/>
    </row>
    <row r="59" spans="1:6" ht="26.25" customHeight="1" x14ac:dyDescent="0.25">
      <c r="A59" s="550"/>
      <c r="B59" s="540" t="s">
        <v>127</v>
      </c>
      <c r="C59" s="540"/>
      <c r="D59" s="112"/>
      <c r="E59" s="112"/>
      <c r="F59" s="453"/>
    </row>
    <row r="60" spans="1:6" ht="26.25" customHeight="1" x14ac:dyDescent="0.25">
      <c r="A60" s="550"/>
      <c r="B60" s="540" t="s">
        <v>128</v>
      </c>
      <c r="C60" s="540"/>
      <c r="D60" s="112"/>
      <c r="E60" s="112"/>
      <c r="F60" s="453"/>
    </row>
    <row r="61" spans="1:6" ht="26.25" customHeight="1" x14ac:dyDescent="0.25">
      <c r="A61" s="550"/>
      <c r="B61" s="540" t="s">
        <v>129</v>
      </c>
      <c r="C61" s="540"/>
      <c r="D61" s="112"/>
      <c r="E61" s="112"/>
      <c r="F61" s="453"/>
    </row>
    <row r="62" spans="1:6" ht="26.25" customHeight="1" x14ac:dyDescent="0.25">
      <c r="A62" s="550"/>
      <c r="B62" s="540" t="s">
        <v>130</v>
      </c>
      <c r="C62" s="540"/>
      <c r="D62" s="112"/>
      <c r="E62" s="112"/>
      <c r="F62" s="453"/>
    </row>
    <row r="63" spans="1:6" ht="26.25" customHeight="1" x14ac:dyDescent="0.25">
      <c r="A63" s="550"/>
      <c r="B63" s="540" t="s">
        <v>131</v>
      </c>
      <c r="C63" s="540"/>
      <c r="D63" s="112"/>
      <c r="E63" s="112"/>
      <c r="F63" s="453"/>
    </row>
    <row r="64" spans="1:6" ht="26.25" customHeight="1" x14ac:dyDescent="0.25">
      <c r="A64" s="550"/>
      <c r="B64" s="540" t="s">
        <v>132</v>
      </c>
      <c r="C64" s="540"/>
      <c r="D64" s="112"/>
      <c r="E64" s="112"/>
      <c r="F64" s="453"/>
    </row>
    <row r="65" spans="1:6" ht="26.25" customHeight="1" x14ac:dyDescent="0.25">
      <c r="A65" s="550"/>
      <c r="B65" s="540" t="s">
        <v>133</v>
      </c>
      <c r="C65" s="540"/>
      <c r="D65" s="112"/>
      <c r="E65" s="112"/>
      <c r="F65" s="453"/>
    </row>
    <row r="66" spans="1:6" ht="26.25" customHeight="1" x14ac:dyDescent="0.25">
      <c r="A66" s="550"/>
      <c r="B66" s="540" t="s">
        <v>134</v>
      </c>
      <c r="C66" s="540"/>
      <c r="D66" s="112"/>
      <c r="E66" s="112"/>
      <c r="F66" s="453"/>
    </row>
    <row r="67" spans="1:6" ht="26.25" customHeight="1" x14ac:dyDescent="0.25">
      <c r="A67" s="550"/>
      <c r="B67" s="540" t="s">
        <v>135</v>
      </c>
      <c r="C67" s="540"/>
      <c r="D67" s="112"/>
      <c r="E67" s="112"/>
      <c r="F67" s="453"/>
    </row>
    <row r="68" spans="1:6" ht="26.25" customHeight="1" x14ac:dyDescent="0.25">
      <c r="A68" s="550"/>
      <c r="B68" s="540" t="s">
        <v>136</v>
      </c>
      <c r="C68" s="540"/>
      <c r="D68" s="112"/>
      <c r="E68" s="112"/>
      <c r="F68" s="453"/>
    </row>
    <row r="69" spans="1:6" ht="26.25" customHeight="1" x14ac:dyDescent="0.25">
      <c r="A69" s="550"/>
      <c r="B69" s="540" t="s">
        <v>137</v>
      </c>
      <c r="C69" s="540"/>
      <c r="D69" s="112"/>
      <c r="E69" s="112"/>
      <c r="F69" s="453"/>
    </row>
    <row r="70" spans="1:6" ht="26.25" customHeight="1" x14ac:dyDescent="0.25">
      <c r="A70" s="550"/>
      <c r="B70" s="540" t="s">
        <v>138</v>
      </c>
      <c r="C70" s="540"/>
      <c r="D70" s="112"/>
      <c r="E70" s="112"/>
      <c r="F70" s="453"/>
    </row>
    <row r="71" spans="1:6" ht="26.25" customHeight="1" x14ac:dyDescent="0.25">
      <c r="A71" s="550"/>
      <c r="B71" s="540" t="s">
        <v>139</v>
      </c>
      <c r="C71" s="540"/>
      <c r="D71" s="112"/>
      <c r="E71" s="112"/>
      <c r="F71" s="453"/>
    </row>
    <row r="72" spans="1:6" ht="26.25" customHeight="1" x14ac:dyDescent="0.25">
      <c r="A72" s="550"/>
      <c r="B72" s="540" t="s">
        <v>140</v>
      </c>
      <c r="C72" s="540"/>
      <c r="D72" s="112"/>
      <c r="E72" s="112"/>
      <c r="F72" s="453"/>
    </row>
    <row r="73" spans="1:6" ht="26.25" customHeight="1" x14ac:dyDescent="0.25">
      <c r="A73" s="550"/>
      <c r="B73" s="540" t="s">
        <v>141</v>
      </c>
      <c r="C73" s="540"/>
      <c r="D73" s="112"/>
      <c r="E73" s="112"/>
      <c r="F73" s="453"/>
    </row>
    <row r="74" spans="1:6" ht="26.25" customHeight="1" x14ac:dyDescent="0.25">
      <c r="A74" s="550"/>
      <c r="B74" s="540" t="s">
        <v>142</v>
      </c>
      <c r="C74" s="540"/>
      <c r="D74" s="112"/>
      <c r="E74" s="112"/>
      <c r="F74" s="453"/>
    </row>
    <row r="75" spans="1:6" ht="26.25" customHeight="1" x14ac:dyDescent="0.25">
      <c r="A75" s="550"/>
      <c r="B75" s="540" t="s">
        <v>143</v>
      </c>
      <c r="C75" s="540"/>
      <c r="D75" s="112"/>
      <c r="E75" s="112"/>
      <c r="F75" s="453"/>
    </row>
    <row r="76" spans="1:6" ht="15.75" x14ac:dyDescent="0.25">
      <c r="A76" s="550"/>
      <c r="B76" s="532" t="s">
        <v>76</v>
      </c>
      <c r="C76" s="533"/>
      <c r="D76" s="114">
        <f>+Hoja3!B100</f>
        <v>0</v>
      </c>
      <c r="E76" s="113"/>
      <c r="F76" s="453"/>
    </row>
    <row r="78" spans="1:6" ht="34.5" customHeight="1" x14ac:dyDescent="0.25">
      <c r="A78" s="542" t="s">
        <v>119</v>
      </c>
      <c r="B78" s="542" t="s">
        <v>120</v>
      </c>
      <c r="C78" s="542"/>
      <c r="D78" s="541" t="s">
        <v>121</v>
      </c>
      <c r="E78" s="541"/>
      <c r="F78" s="541" t="s">
        <v>122</v>
      </c>
    </row>
    <row r="79" spans="1:6" ht="21" customHeight="1" x14ac:dyDescent="0.25">
      <c r="A79" s="542"/>
      <c r="B79" s="542"/>
      <c r="C79" s="542"/>
      <c r="D79" s="111" t="s">
        <v>123</v>
      </c>
      <c r="E79" s="111" t="s">
        <v>124</v>
      </c>
      <c r="F79" s="541"/>
    </row>
    <row r="80" spans="1:6" ht="26.25" customHeight="1" x14ac:dyDescent="0.25">
      <c r="A80" s="550"/>
      <c r="B80" s="540" t="s">
        <v>125</v>
      </c>
      <c r="C80" s="540"/>
      <c r="D80" s="112"/>
      <c r="E80" s="112"/>
      <c r="F80" s="453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25">
      <c r="A81" s="550"/>
      <c r="B81" s="540" t="s">
        <v>126</v>
      </c>
      <c r="C81" s="540"/>
      <c r="D81" s="112"/>
      <c r="E81" s="112"/>
      <c r="F81" s="453"/>
    </row>
    <row r="82" spans="1:6" ht="26.25" customHeight="1" x14ac:dyDescent="0.25">
      <c r="A82" s="550"/>
      <c r="B82" s="540" t="s">
        <v>127</v>
      </c>
      <c r="C82" s="540"/>
      <c r="D82" s="112"/>
      <c r="E82" s="112"/>
      <c r="F82" s="453"/>
    </row>
    <row r="83" spans="1:6" ht="26.25" customHeight="1" x14ac:dyDescent="0.25">
      <c r="A83" s="550"/>
      <c r="B83" s="540" t="s">
        <v>128</v>
      </c>
      <c r="C83" s="540"/>
      <c r="D83" s="112"/>
      <c r="E83" s="112"/>
      <c r="F83" s="453"/>
    </row>
    <row r="84" spans="1:6" ht="26.25" customHeight="1" x14ac:dyDescent="0.25">
      <c r="A84" s="550"/>
      <c r="B84" s="540" t="s">
        <v>129</v>
      </c>
      <c r="C84" s="540"/>
      <c r="D84" s="112"/>
      <c r="E84" s="112"/>
      <c r="F84" s="453"/>
    </row>
    <row r="85" spans="1:6" ht="26.25" customHeight="1" x14ac:dyDescent="0.25">
      <c r="A85" s="550"/>
      <c r="B85" s="540" t="s">
        <v>130</v>
      </c>
      <c r="C85" s="540"/>
      <c r="D85" s="112"/>
      <c r="E85" s="112"/>
      <c r="F85" s="453"/>
    </row>
    <row r="86" spans="1:6" ht="26.25" customHeight="1" x14ac:dyDescent="0.25">
      <c r="A86" s="550"/>
      <c r="B86" s="540" t="s">
        <v>131</v>
      </c>
      <c r="C86" s="540"/>
      <c r="D86" s="112"/>
      <c r="E86" s="112"/>
      <c r="F86" s="453"/>
    </row>
    <row r="87" spans="1:6" ht="26.25" customHeight="1" x14ac:dyDescent="0.25">
      <c r="A87" s="550"/>
      <c r="B87" s="540" t="s">
        <v>132</v>
      </c>
      <c r="C87" s="540"/>
      <c r="D87" s="112"/>
      <c r="E87" s="112"/>
      <c r="F87" s="453"/>
    </row>
    <row r="88" spans="1:6" ht="26.25" customHeight="1" x14ac:dyDescent="0.25">
      <c r="A88" s="550"/>
      <c r="B88" s="540" t="s">
        <v>133</v>
      </c>
      <c r="C88" s="540"/>
      <c r="D88" s="112"/>
      <c r="E88" s="112"/>
      <c r="F88" s="453"/>
    </row>
    <row r="89" spans="1:6" ht="26.25" customHeight="1" x14ac:dyDescent="0.25">
      <c r="A89" s="550"/>
      <c r="B89" s="540" t="s">
        <v>134</v>
      </c>
      <c r="C89" s="540"/>
      <c r="D89" s="112"/>
      <c r="E89" s="112"/>
      <c r="F89" s="453"/>
    </row>
    <row r="90" spans="1:6" ht="26.25" customHeight="1" x14ac:dyDescent="0.25">
      <c r="A90" s="550"/>
      <c r="B90" s="540" t="s">
        <v>135</v>
      </c>
      <c r="C90" s="540"/>
      <c r="D90" s="112"/>
      <c r="E90" s="112"/>
      <c r="F90" s="453"/>
    </row>
    <row r="91" spans="1:6" ht="26.25" customHeight="1" x14ac:dyDescent="0.25">
      <c r="A91" s="550"/>
      <c r="B91" s="540" t="s">
        <v>136</v>
      </c>
      <c r="C91" s="540"/>
      <c r="D91" s="112"/>
      <c r="E91" s="112"/>
      <c r="F91" s="453"/>
    </row>
    <row r="92" spans="1:6" ht="26.25" customHeight="1" x14ac:dyDescent="0.25">
      <c r="A92" s="550"/>
      <c r="B92" s="540" t="s">
        <v>137</v>
      </c>
      <c r="C92" s="540"/>
      <c r="D92" s="112"/>
      <c r="E92" s="112"/>
      <c r="F92" s="453"/>
    </row>
    <row r="93" spans="1:6" ht="26.25" customHeight="1" x14ac:dyDescent="0.25">
      <c r="A93" s="550"/>
      <c r="B93" s="540" t="s">
        <v>138</v>
      </c>
      <c r="C93" s="540"/>
      <c r="D93" s="112"/>
      <c r="E93" s="112"/>
      <c r="F93" s="453"/>
    </row>
    <row r="94" spans="1:6" ht="26.25" customHeight="1" x14ac:dyDescent="0.25">
      <c r="A94" s="550"/>
      <c r="B94" s="540" t="s">
        <v>139</v>
      </c>
      <c r="C94" s="540"/>
      <c r="D94" s="112"/>
      <c r="E94" s="112"/>
      <c r="F94" s="453"/>
    </row>
    <row r="95" spans="1:6" ht="26.25" customHeight="1" x14ac:dyDescent="0.25">
      <c r="A95" s="550"/>
      <c r="B95" s="540" t="s">
        <v>140</v>
      </c>
      <c r="C95" s="540"/>
      <c r="D95" s="112"/>
      <c r="E95" s="112"/>
      <c r="F95" s="453"/>
    </row>
    <row r="96" spans="1:6" ht="26.25" customHeight="1" x14ac:dyDescent="0.25">
      <c r="A96" s="550"/>
      <c r="B96" s="540" t="s">
        <v>141</v>
      </c>
      <c r="C96" s="540"/>
      <c r="D96" s="112"/>
      <c r="E96" s="112"/>
      <c r="F96" s="453"/>
    </row>
    <row r="97" spans="1:6" ht="26.25" customHeight="1" x14ac:dyDescent="0.25">
      <c r="A97" s="550"/>
      <c r="B97" s="540" t="s">
        <v>142</v>
      </c>
      <c r="C97" s="540"/>
      <c r="D97" s="112"/>
      <c r="E97" s="112"/>
      <c r="F97" s="453"/>
    </row>
    <row r="98" spans="1:6" ht="26.25" customHeight="1" x14ac:dyDescent="0.25">
      <c r="A98" s="550"/>
      <c r="B98" s="540" t="s">
        <v>143</v>
      </c>
      <c r="C98" s="540"/>
      <c r="D98" s="112"/>
      <c r="E98" s="112"/>
      <c r="F98" s="453"/>
    </row>
    <row r="99" spans="1:6" ht="15.75" x14ac:dyDescent="0.25">
      <c r="A99" s="550"/>
      <c r="B99" s="532" t="s">
        <v>76</v>
      </c>
      <c r="C99" s="533"/>
      <c r="D99" s="114">
        <f>+Hoja3!B123</f>
        <v>0</v>
      </c>
      <c r="E99" s="113"/>
      <c r="F99" s="453"/>
    </row>
    <row r="101" spans="1:6" ht="34.5" customHeight="1" x14ac:dyDescent="0.25">
      <c r="A101" s="542" t="s">
        <v>119</v>
      </c>
      <c r="B101" s="542" t="s">
        <v>120</v>
      </c>
      <c r="C101" s="542"/>
      <c r="D101" s="541" t="s">
        <v>121</v>
      </c>
      <c r="E101" s="541"/>
      <c r="F101" s="541" t="s">
        <v>122</v>
      </c>
    </row>
    <row r="102" spans="1:6" ht="21" customHeight="1" x14ac:dyDescent="0.25">
      <c r="A102" s="542"/>
      <c r="B102" s="542"/>
      <c r="C102" s="542"/>
      <c r="D102" s="111" t="s">
        <v>123</v>
      </c>
      <c r="E102" s="111" t="s">
        <v>124</v>
      </c>
      <c r="F102" s="541"/>
    </row>
    <row r="103" spans="1:6" ht="26.25" customHeight="1" x14ac:dyDescent="0.25">
      <c r="A103" s="550"/>
      <c r="B103" s="540" t="s">
        <v>125</v>
      </c>
      <c r="C103" s="540"/>
      <c r="D103" s="112"/>
      <c r="E103" s="112"/>
      <c r="F103" s="453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25">
      <c r="A104" s="550"/>
      <c r="B104" s="540" t="s">
        <v>126</v>
      </c>
      <c r="C104" s="540"/>
      <c r="D104" s="112"/>
      <c r="E104" s="112"/>
      <c r="F104" s="453"/>
    </row>
    <row r="105" spans="1:6" ht="26.25" customHeight="1" x14ac:dyDescent="0.25">
      <c r="A105" s="550"/>
      <c r="B105" s="540" t="s">
        <v>127</v>
      </c>
      <c r="C105" s="540"/>
      <c r="D105" s="112"/>
      <c r="E105" s="112"/>
      <c r="F105" s="453"/>
    </row>
    <row r="106" spans="1:6" ht="26.25" customHeight="1" x14ac:dyDescent="0.25">
      <c r="A106" s="550"/>
      <c r="B106" s="540" t="s">
        <v>128</v>
      </c>
      <c r="C106" s="540"/>
      <c r="D106" s="112"/>
      <c r="E106" s="112"/>
      <c r="F106" s="453"/>
    </row>
    <row r="107" spans="1:6" ht="26.25" customHeight="1" x14ac:dyDescent="0.25">
      <c r="A107" s="550"/>
      <c r="B107" s="540" t="s">
        <v>129</v>
      </c>
      <c r="C107" s="540"/>
      <c r="D107" s="112"/>
      <c r="E107" s="112"/>
      <c r="F107" s="453"/>
    </row>
    <row r="108" spans="1:6" ht="26.25" customHeight="1" x14ac:dyDescent="0.25">
      <c r="A108" s="550"/>
      <c r="B108" s="540" t="s">
        <v>130</v>
      </c>
      <c r="C108" s="540"/>
      <c r="D108" s="112"/>
      <c r="E108" s="112"/>
      <c r="F108" s="453"/>
    </row>
    <row r="109" spans="1:6" ht="26.25" customHeight="1" x14ac:dyDescent="0.25">
      <c r="A109" s="550"/>
      <c r="B109" s="540" t="s">
        <v>131</v>
      </c>
      <c r="C109" s="540"/>
      <c r="D109" s="112"/>
      <c r="E109" s="112"/>
      <c r="F109" s="453"/>
    </row>
    <row r="110" spans="1:6" ht="26.25" customHeight="1" x14ac:dyDescent="0.25">
      <c r="A110" s="550"/>
      <c r="B110" s="540" t="s">
        <v>132</v>
      </c>
      <c r="C110" s="540"/>
      <c r="D110" s="112"/>
      <c r="E110" s="112"/>
      <c r="F110" s="453"/>
    </row>
    <row r="111" spans="1:6" ht="26.25" customHeight="1" x14ac:dyDescent="0.25">
      <c r="A111" s="550"/>
      <c r="B111" s="540" t="s">
        <v>133</v>
      </c>
      <c r="C111" s="540"/>
      <c r="D111" s="112"/>
      <c r="E111" s="112"/>
      <c r="F111" s="453"/>
    </row>
    <row r="112" spans="1:6" ht="26.25" customHeight="1" x14ac:dyDescent="0.25">
      <c r="A112" s="550"/>
      <c r="B112" s="540" t="s">
        <v>134</v>
      </c>
      <c r="C112" s="540"/>
      <c r="D112" s="112"/>
      <c r="E112" s="112"/>
      <c r="F112" s="453"/>
    </row>
    <row r="113" spans="1:6" ht="26.25" customHeight="1" x14ac:dyDescent="0.25">
      <c r="A113" s="550"/>
      <c r="B113" s="540" t="s">
        <v>135</v>
      </c>
      <c r="C113" s="540"/>
      <c r="D113" s="112"/>
      <c r="E113" s="112"/>
      <c r="F113" s="453"/>
    </row>
    <row r="114" spans="1:6" ht="26.25" customHeight="1" x14ac:dyDescent="0.25">
      <c r="A114" s="550"/>
      <c r="B114" s="540" t="s">
        <v>136</v>
      </c>
      <c r="C114" s="540"/>
      <c r="D114" s="112"/>
      <c r="E114" s="112"/>
      <c r="F114" s="453"/>
    </row>
    <row r="115" spans="1:6" ht="26.25" customHeight="1" x14ac:dyDescent="0.25">
      <c r="A115" s="550"/>
      <c r="B115" s="540" t="s">
        <v>137</v>
      </c>
      <c r="C115" s="540"/>
      <c r="D115" s="112"/>
      <c r="E115" s="112"/>
      <c r="F115" s="453"/>
    </row>
    <row r="116" spans="1:6" ht="26.25" customHeight="1" x14ac:dyDescent="0.25">
      <c r="A116" s="550"/>
      <c r="B116" s="540" t="s">
        <v>138</v>
      </c>
      <c r="C116" s="540"/>
      <c r="D116" s="112"/>
      <c r="E116" s="112"/>
      <c r="F116" s="453"/>
    </row>
    <row r="117" spans="1:6" ht="26.25" customHeight="1" x14ac:dyDescent="0.25">
      <c r="A117" s="550"/>
      <c r="B117" s="540" t="s">
        <v>139</v>
      </c>
      <c r="C117" s="540"/>
      <c r="D117" s="112"/>
      <c r="E117" s="112"/>
      <c r="F117" s="453"/>
    </row>
    <row r="118" spans="1:6" ht="26.25" customHeight="1" x14ac:dyDescent="0.25">
      <c r="A118" s="550"/>
      <c r="B118" s="540" t="s">
        <v>140</v>
      </c>
      <c r="C118" s="540"/>
      <c r="D118" s="112"/>
      <c r="E118" s="112"/>
      <c r="F118" s="453"/>
    </row>
    <row r="119" spans="1:6" ht="26.25" customHeight="1" x14ac:dyDescent="0.25">
      <c r="A119" s="550"/>
      <c r="B119" s="540" t="s">
        <v>141</v>
      </c>
      <c r="C119" s="540"/>
      <c r="D119" s="112"/>
      <c r="E119" s="112"/>
      <c r="F119" s="453"/>
    </row>
    <row r="120" spans="1:6" ht="26.25" customHeight="1" x14ac:dyDescent="0.25">
      <c r="A120" s="550"/>
      <c r="B120" s="540" t="s">
        <v>142</v>
      </c>
      <c r="C120" s="540"/>
      <c r="D120" s="112"/>
      <c r="E120" s="112"/>
      <c r="F120" s="453"/>
    </row>
    <row r="121" spans="1:6" ht="26.25" customHeight="1" x14ac:dyDescent="0.25">
      <c r="A121" s="550"/>
      <c r="B121" s="540" t="s">
        <v>143</v>
      </c>
      <c r="C121" s="540"/>
      <c r="D121" s="112"/>
      <c r="E121" s="112"/>
      <c r="F121" s="453"/>
    </row>
    <row r="122" spans="1:6" ht="15.75" x14ac:dyDescent="0.25">
      <c r="A122" s="550"/>
      <c r="B122" s="532" t="s">
        <v>76</v>
      </c>
      <c r="C122" s="533"/>
      <c r="D122" s="114">
        <f>+Hoja3!B146</f>
        <v>0</v>
      </c>
      <c r="E122" s="113"/>
      <c r="F122" s="453"/>
    </row>
  </sheetData>
  <mergeCells count="142"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B37:C37"/>
    <mergeCell ref="B38:C38"/>
    <mergeCell ref="B39:C39"/>
    <mergeCell ref="B40:C40"/>
    <mergeCell ref="B41:C41"/>
    <mergeCell ref="A34:A52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Hoja3!$C$35:$C$36</xm:f>
          </x14:formula1>
          <xm:sqref>D11:E29 D34:E52 D57:E75 D80:E98 D103:E121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7" zoomScale="120" zoomScaleNormal="120" workbookViewId="0">
      <selection activeCell="C10" sqref="C10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75"/>
      <c r="B1" s="375"/>
      <c r="C1" s="359" t="s">
        <v>0</v>
      </c>
      <c r="D1" s="359"/>
      <c r="E1" s="359"/>
      <c r="F1" s="359"/>
      <c r="G1" s="440" t="s">
        <v>1</v>
      </c>
      <c r="H1" s="440"/>
      <c r="I1" s="440"/>
      <c r="J1" s="551"/>
      <c r="K1" s="551"/>
    </row>
    <row r="2" spans="1:11" ht="15" customHeight="1" x14ac:dyDescent="0.25">
      <c r="A2" s="375"/>
      <c r="B2" s="375"/>
      <c r="C2" s="359"/>
      <c r="D2" s="359"/>
      <c r="E2" s="359"/>
      <c r="F2" s="359"/>
      <c r="G2" s="440" t="s">
        <v>144</v>
      </c>
      <c r="H2" s="440"/>
      <c r="I2" s="440"/>
      <c r="J2" s="551"/>
      <c r="K2" s="551"/>
    </row>
    <row r="3" spans="1:11" ht="34.5" customHeight="1" x14ac:dyDescent="0.25">
      <c r="A3" s="375"/>
      <c r="B3" s="375"/>
      <c r="C3" s="359" t="s">
        <v>46</v>
      </c>
      <c r="D3" s="359"/>
      <c r="E3" s="359"/>
      <c r="F3" s="359"/>
      <c r="G3" s="440" t="s">
        <v>145</v>
      </c>
      <c r="H3" s="440"/>
      <c r="I3" s="440"/>
      <c r="J3" s="551"/>
      <c r="K3" s="551"/>
    </row>
    <row r="4" spans="1:11" ht="15.75" customHeight="1" x14ac:dyDescent="0.25">
      <c r="A4" s="375"/>
      <c r="B4" s="375"/>
      <c r="C4" s="359"/>
      <c r="D4" s="359"/>
      <c r="E4" s="359"/>
      <c r="F4" s="359"/>
      <c r="G4" s="440" t="s">
        <v>5</v>
      </c>
      <c r="H4" s="440"/>
      <c r="I4" s="440"/>
      <c r="J4" s="551"/>
      <c r="K4" s="551"/>
    </row>
    <row r="5" spans="1:11" ht="15.75" thickBot="1" x14ac:dyDescent="0.3"/>
    <row r="6" spans="1:11" ht="26.25" customHeight="1" x14ac:dyDescent="0.25">
      <c r="A6" s="556" t="s">
        <v>146</v>
      </c>
      <c r="B6" s="557"/>
      <c r="C6" s="557"/>
      <c r="D6" s="557"/>
      <c r="E6" s="557"/>
      <c r="F6" s="557"/>
      <c r="G6" s="557"/>
      <c r="H6" s="557"/>
      <c r="I6" s="557"/>
      <c r="J6" s="557"/>
      <c r="K6" s="558"/>
    </row>
    <row r="7" spans="1:11" ht="24" customHeight="1" x14ac:dyDescent="0.25">
      <c r="A7" s="22" t="s">
        <v>7</v>
      </c>
      <c r="B7" s="559" t="s">
        <v>364</v>
      </c>
      <c r="C7" s="559"/>
      <c r="D7" s="559"/>
      <c r="E7" s="559"/>
      <c r="F7" s="559"/>
      <c r="G7" s="559"/>
      <c r="H7" s="559"/>
      <c r="I7" s="559"/>
      <c r="J7" s="559"/>
      <c r="K7" s="560"/>
    </row>
    <row r="8" spans="1:11" ht="35.25" customHeight="1" x14ac:dyDescent="0.25">
      <c r="A8" s="21" t="s">
        <v>9</v>
      </c>
      <c r="B8" s="561" t="s">
        <v>517</v>
      </c>
      <c r="C8" s="562"/>
      <c r="D8" s="562"/>
      <c r="E8" s="562"/>
      <c r="F8" s="562"/>
      <c r="G8" s="562"/>
      <c r="H8" s="562"/>
      <c r="I8" s="562"/>
      <c r="J8" s="562"/>
      <c r="K8" s="563"/>
    </row>
    <row r="9" spans="1:11" ht="29.25" customHeight="1" thickBot="1" x14ac:dyDescent="0.3">
      <c r="A9" s="31" t="s">
        <v>147</v>
      </c>
      <c r="B9" s="564" t="s">
        <v>333</v>
      </c>
      <c r="C9" s="565"/>
      <c r="D9" s="565"/>
      <c r="E9" s="565"/>
      <c r="F9" s="565"/>
      <c r="G9" s="565"/>
      <c r="H9" s="565"/>
      <c r="I9" s="565"/>
      <c r="J9" s="565"/>
      <c r="K9" s="566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67" t="s">
        <v>148</v>
      </c>
      <c r="K11" s="568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52" t="s">
        <v>149</v>
      </c>
      <c r="B13" s="27">
        <v>5</v>
      </c>
      <c r="C13" s="553"/>
      <c r="D13" s="554"/>
      <c r="E13" s="555"/>
      <c r="F13" s="555"/>
      <c r="G13" s="555"/>
      <c r="H13" s="41"/>
      <c r="I13" s="41"/>
      <c r="J13" s="33"/>
      <c r="K13" s="47" t="s">
        <v>150</v>
      </c>
    </row>
    <row r="14" spans="1:11" ht="30" customHeight="1" thickBot="1" x14ac:dyDescent="0.3">
      <c r="A14" s="552"/>
      <c r="B14" s="28" t="s">
        <v>151</v>
      </c>
      <c r="C14" s="553"/>
      <c r="D14" s="554"/>
      <c r="E14" s="555"/>
      <c r="F14" s="555"/>
      <c r="G14" s="555"/>
      <c r="H14" s="41"/>
      <c r="I14" s="41"/>
      <c r="J14" s="43"/>
      <c r="K14" s="47"/>
    </row>
    <row r="15" spans="1:11" ht="30" customHeight="1" thickBot="1" x14ac:dyDescent="0.3">
      <c r="A15" s="552"/>
      <c r="B15" s="27">
        <v>4</v>
      </c>
      <c r="C15" s="569"/>
      <c r="D15" s="554"/>
      <c r="E15" s="554" t="s">
        <v>166</v>
      </c>
      <c r="F15" s="570"/>
      <c r="G15" s="555"/>
      <c r="H15" s="41"/>
      <c r="I15" s="41"/>
      <c r="J15" s="34"/>
      <c r="K15" s="47" t="s">
        <v>152</v>
      </c>
    </row>
    <row r="16" spans="1:11" ht="30" customHeight="1" thickBot="1" x14ac:dyDescent="0.3">
      <c r="A16" s="552"/>
      <c r="B16" s="28" t="s">
        <v>153</v>
      </c>
      <c r="C16" s="569"/>
      <c r="D16" s="554"/>
      <c r="E16" s="554"/>
      <c r="F16" s="571"/>
      <c r="G16" s="555"/>
      <c r="H16" s="41"/>
      <c r="I16" s="41"/>
      <c r="J16" s="32"/>
      <c r="K16" s="47"/>
    </row>
    <row r="17" spans="1:11" ht="30" customHeight="1" thickBot="1" x14ac:dyDescent="0.3">
      <c r="A17" s="552"/>
      <c r="B17" s="27">
        <v>3</v>
      </c>
      <c r="C17" s="573"/>
      <c r="D17" s="574"/>
      <c r="E17" s="575"/>
      <c r="F17" s="570"/>
      <c r="G17" s="555"/>
      <c r="H17" s="41"/>
      <c r="I17" s="41"/>
      <c r="J17" s="35"/>
      <c r="K17" s="47" t="s">
        <v>154</v>
      </c>
    </row>
    <row r="18" spans="1:11" ht="30" customHeight="1" thickBot="1" x14ac:dyDescent="0.3">
      <c r="A18" s="552"/>
      <c r="B18" s="28" t="s">
        <v>155</v>
      </c>
      <c r="C18" s="573"/>
      <c r="D18" s="574"/>
      <c r="E18" s="576"/>
      <c r="F18" s="571"/>
      <c r="G18" s="555"/>
      <c r="H18" s="41"/>
      <c r="I18" s="41"/>
      <c r="J18" s="32"/>
      <c r="K18" s="47"/>
    </row>
    <row r="19" spans="1:11" ht="30" customHeight="1" thickBot="1" x14ac:dyDescent="0.3">
      <c r="A19" s="552"/>
      <c r="B19" s="27">
        <v>2</v>
      </c>
      <c r="C19" s="573"/>
      <c r="D19" s="577"/>
      <c r="E19" s="578"/>
      <c r="F19" s="580"/>
      <c r="G19" s="555"/>
      <c r="H19" s="41"/>
      <c r="I19" s="41"/>
      <c r="J19" s="36"/>
      <c r="K19" s="47" t="s">
        <v>156</v>
      </c>
    </row>
    <row r="20" spans="1:11" ht="30" customHeight="1" thickBot="1" x14ac:dyDescent="0.3">
      <c r="A20" s="552"/>
      <c r="B20" s="28" t="s">
        <v>283</v>
      </c>
      <c r="C20" s="573"/>
      <c r="D20" s="577"/>
      <c r="E20" s="579"/>
      <c r="F20" s="581"/>
      <c r="G20" s="555"/>
      <c r="H20" s="41"/>
      <c r="I20" s="41"/>
      <c r="J20" s="41"/>
      <c r="K20" s="42"/>
    </row>
    <row r="21" spans="1:11" ht="30" customHeight="1" thickBot="1" x14ac:dyDescent="0.3">
      <c r="A21" s="552"/>
      <c r="B21" s="27">
        <v>1</v>
      </c>
      <c r="C21" s="573"/>
      <c r="D21" s="577"/>
      <c r="E21" s="574"/>
      <c r="F21" s="554"/>
      <c r="G21" s="554"/>
      <c r="H21" s="41"/>
      <c r="I21" s="41"/>
      <c r="J21" s="41"/>
      <c r="K21" s="42"/>
    </row>
    <row r="22" spans="1:11" ht="30" customHeight="1" thickBot="1" x14ac:dyDescent="0.3">
      <c r="A22" s="552"/>
      <c r="B22" s="28" t="s">
        <v>157</v>
      </c>
      <c r="C22" s="582"/>
      <c r="D22" s="583"/>
      <c r="E22" s="584"/>
      <c r="F22" s="585"/>
      <c r="G22" s="585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158</v>
      </c>
      <c r="D24" s="26" t="s">
        <v>159</v>
      </c>
      <c r="E24" s="26" t="s">
        <v>160</v>
      </c>
      <c r="F24" s="26" t="s">
        <v>161</v>
      </c>
      <c r="G24" s="26" t="s">
        <v>162</v>
      </c>
      <c r="H24" s="41"/>
      <c r="I24" s="41"/>
      <c r="J24" s="41"/>
      <c r="K24" s="42"/>
    </row>
    <row r="25" spans="1:11" x14ac:dyDescent="0.25">
      <c r="A25" s="40"/>
      <c r="B25" s="41"/>
      <c r="C25" s="572" t="s">
        <v>163</v>
      </c>
      <c r="D25" s="572"/>
      <c r="E25" s="572"/>
      <c r="F25" s="572"/>
      <c r="G25" s="572"/>
      <c r="H25" s="41"/>
      <c r="I25" s="41"/>
      <c r="J25" s="41"/>
      <c r="K25" s="42"/>
    </row>
    <row r="26" spans="1:11" x14ac:dyDescent="0.25">
      <c r="A26" s="40"/>
      <c r="B26" s="41"/>
      <c r="C26" s="572"/>
      <c r="D26" s="572"/>
      <c r="E26" s="572"/>
      <c r="F26" s="572"/>
      <c r="G26" s="572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4" zoomScale="120" zoomScaleNormal="120" workbookViewId="0">
      <selection activeCell="B7" sqref="B7:K7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75"/>
      <c r="B1" s="375"/>
      <c r="C1" s="359" t="s">
        <v>0</v>
      </c>
      <c r="D1" s="359"/>
      <c r="E1" s="359"/>
      <c r="F1" s="359"/>
      <c r="G1" s="440" t="s">
        <v>1</v>
      </c>
      <c r="H1" s="440"/>
      <c r="I1" s="440"/>
      <c r="J1" s="551"/>
      <c r="K1" s="551"/>
    </row>
    <row r="2" spans="1:11" ht="15" customHeight="1" x14ac:dyDescent="0.25">
      <c r="A2" s="375"/>
      <c r="B2" s="375"/>
      <c r="C2" s="359"/>
      <c r="D2" s="359"/>
      <c r="E2" s="359"/>
      <c r="F2" s="359"/>
      <c r="G2" s="440" t="s">
        <v>144</v>
      </c>
      <c r="H2" s="440"/>
      <c r="I2" s="440"/>
      <c r="J2" s="551"/>
      <c r="K2" s="551"/>
    </row>
    <row r="3" spans="1:11" ht="34.5" customHeight="1" x14ac:dyDescent="0.25">
      <c r="A3" s="375"/>
      <c r="B3" s="375"/>
      <c r="C3" s="359" t="s">
        <v>46</v>
      </c>
      <c r="D3" s="359"/>
      <c r="E3" s="359"/>
      <c r="F3" s="359"/>
      <c r="G3" s="440" t="s">
        <v>164</v>
      </c>
      <c r="H3" s="440"/>
      <c r="I3" s="440"/>
      <c r="J3" s="551"/>
      <c r="K3" s="551"/>
    </row>
    <row r="4" spans="1:11" ht="15.75" customHeight="1" x14ac:dyDescent="0.25">
      <c r="A4" s="375"/>
      <c r="B4" s="375"/>
      <c r="C4" s="359"/>
      <c r="D4" s="359"/>
      <c r="E4" s="359"/>
      <c r="F4" s="359"/>
      <c r="G4" s="440" t="s">
        <v>5</v>
      </c>
      <c r="H4" s="440"/>
      <c r="I4" s="440"/>
      <c r="J4" s="551"/>
      <c r="K4" s="551"/>
    </row>
    <row r="5" spans="1:11" ht="15.75" thickBot="1" x14ac:dyDescent="0.3"/>
    <row r="6" spans="1:11" ht="26.25" customHeight="1" x14ac:dyDescent="0.25">
      <c r="A6" s="556" t="s">
        <v>146</v>
      </c>
      <c r="B6" s="557"/>
      <c r="C6" s="557"/>
      <c r="D6" s="557"/>
      <c r="E6" s="557"/>
      <c r="F6" s="557"/>
      <c r="G6" s="557"/>
      <c r="H6" s="557"/>
      <c r="I6" s="557"/>
      <c r="J6" s="557"/>
      <c r="K6" s="558"/>
    </row>
    <row r="7" spans="1:11" ht="24" customHeight="1" x14ac:dyDescent="0.25">
      <c r="A7" s="22" t="s">
        <v>7</v>
      </c>
      <c r="B7" s="559" t="s">
        <v>364</v>
      </c>
      <c r="C7" s="559"/>
      <c r="D7" s="559"/>
      <c r="E7" s="559"/>
      <c r="F7" s="559"/>
      <c r="G7" s="559"/>
      <c r="H7" s="559"/>
      <c r="I7" s="559"/>
      <c r="J7" s="559"/>
      <c r="K7" s="560"/>
    </row>
    <row r="8" spans="1:11" ht="35.25" customHeight="1" x14ac:dyDescent="0.25">
      <c r="A8" s="21" t="s">
        <v>9</v>
      </c>
      <c r="B8" s="561" t="s">
        <v>517</v>
      </c>
      <c r="C8" s="562"/>
      <c r="D8" s="562"/>
      <c r="E8" s="562"/>
      <c r="F8" s="562"/>
      <c r="G8" s="562"/>
      <c r="H8" s="562"/>
      <c r="I8" s="562"/>
      <c r="J8" s="562"/>
      <c r="K8" s="563"/>
    </row>
    <row r="9" spans="1:11" ht="29.25" customHeight="1" thickBot="1" x14ac:dyDescent="0.3">
      <c r="A9" s="31" t="s">
        <v>147</v>
      </c>
      <c r="B9" s="586" t="s">
        <v>365</v>
      </c>
      <c r="C9" s="587"/>
      <c r="D9" s="587"/>
      <c r="E9" s="587"/>
      <c r="F9" s="587"/>
      <c r="G9" s="587"/>
      <c r="H9" s="587"/>
      <c r="I9" s="587"/>
      <c r="J9" s="587"/>
      <c r="K9" s="588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67" t="s">
        <v>148</v>
      </c>
      <c r="K11" s="568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52" t="s">
        <v>149</v>
      </c>
      <c r="B13" s="27">
        <v>5</v>
      </c>
      <c r="C13" s="553"/>
      <c r="D13" s="554"/>
      <c r="E13" s="555"/>
      <c r="F13" s="555"/>
      <c r="G13" s="555"/>
      <c r="H13" s="41"/>
      <c r="I13" s="41"/>
      <c r="J13" s="33"/>
      <c r="K13" s="47" t="s">
        <v>150</v>
      </c>
    </row>
    <row r="14" spans="1:11" ht="30" customHeight="1" thickBot="1" x14ac:dyDescent="0.3">
      <c r="A14" s="552"/>
      <c r="B14" s="28" t="s">
        <v>151</v>
      </c>
      <c r="C14" s="553"/>
      <c r="D14" s="554"/>
      <c r="E14" s="555"/>
      <c r="F14" s="555"/>
      <c r="G14" s="555"/>
      <c r="H14" s="41"/>
      <c r="I14" s="41"/>
      <c r="J14" s="43"/>
      <c r="K14" s="47"/>
    </row>
    <row r="15" spans="1:11" ht="30" customHeight="1" thickBot="1" x14ac:dyDescent="0.3">
      <c r="A15" s="552"/>
      <c r="B15" s="27">
        <v>4</v>
      </c>
      <c r="C15" s="569"/>
      <c r="D15" s="554"/>
      <c r="E15" s="554"/>
      <c r="F15" s="570"/>
      <c r="G15" s="555"/>
      <c r="H15" s="41"/>
      <c r="I15" s="41"/>
      <c r="J15" s="34"/>
      <c r="K15" s="47" t="s">
        <v>152</v>
      </c>
    </row>
    <row r="16" spans="1:11" ht="30" customHeight="1" thickBot="1" x14ac:dyDescent="0.3">
      <c r="A16" s="552"/>
      <c r="B16" s="28" t="s">
        <v>153</v>
      </c>
      <c r="C16" s="569"/>
      <c r="D16" s="554"/>
      <c r="E16" s="554"/>
      <c r="F16" s="571"/>
      <c r="G16" s="555"/>
      <c r="H16" s="41"/>
      <c r="I16" s="41"/>
      <c r="J16" s="32"/>
      <c r="K16" s="47"/>
    </row>
    <row r="17" spans="1:11" ht="30" customHeight="1" thickBot="1" x14ac:dyDescent="0.3">
      <c r="A17" s="552"/>
      <c r="B17" s="27">
        <v>3</v>
      </c>
      <c r="C17" s="573"/>
      <c r="D17" s="574"/>
      <c r="E17" s="575" t="s">
        <v>166</v>
      </c>
      <c r="F17" s="570"/>
      <c r="G17" s="555"/>
      <c r="H17" s="41"/>
      <c r="I17" s="41"/>
      <c r="J17" s="35"/>
      <c r="K17" s="47" t="s">
        <v>154</v>
      </c>
    </row>
    <row r="18" spans="1:11" ht="30" customHeight="1" thickBot="1" x14ac:dyDescent="0.3">
      <c r="A18" s="552"/>
      <c r="B18" s="28" t="s">
        <v>155</v>
      </c>
      <c r="C18" s="573"/>
      <c r="D18" s="574"/>
      <c r="E18" s="576"/>
      <c r="F18" s="571"/>
      <c r="G18" s="555"/>
      <c r="H18" s="41"/>
      <c r="I18" s="41"/>
      <c r="J18" s="32"/>
      <c r="K18" s="47"/>
    </row>
    <row r="19" spans="1:11" ht="30" customHeight="1" thickBot="1" x14ac:dyDescent="0.3">
      <c r="A19" s="552"/>
      <c r="B19" s="27">
        <v>2</v>
      </c>
      <c r="C19" s="573"/>
      <c r="D19" s="577"/>
      <c r="E19" s="578"/>
      <c r="F19" s="580"/>
      <c r="G19" s="555"/>
      <c r="H19" s="41"/>
      <c r="I19" s="41"/>
      <c r="J19" s="36"/>
      <c r="K19" s="47" t="s">
        <v>156</v>
      </c>
    </row>
    <row r="20" spans="1:11" ht="30" customHeight="1" thickBot="1" x14ac:dyDescent="0.3">
      <c r="A20" s="552"/>
      <c r="B20" s="28" t="s">
        <v>283</v>
      </c>
      <c r="C20" s="573"/>
      <c r="D20" s="577"/>
      <c r="E20" s="579"/>
      <c r="F20" s="581"/>
      <c r="G20" s="555"/>
      <c r="H20" s="41"/>
      <c r="I20" s="41"/>
      <c r="J20" s="41"/>
      <c r="K20" s="42"/>
    </row>
    <row r="21" spans="1:11" ht="30" customHeight="1" thickBot="1" x14ac:dyDescent="0.3">
      <c r="A21" s="552"/>
      <c r="B21" s="27">
        <v>1</v>
      </c>
      <c r="C21" s="573"/>
      <c r="D21" s="577"/>
      <c r="E21" s="574"/>
      <c r="F21" s="554"/>
      <c r="G21" s="554"/>
      <c r="H21" s="41"/>
      <c r="I21" s="41"/>
      <c r="J21" s="41"/>
      <c r="K21" s="42"/>
    </row>
    <row r="22" spans="1:11" ht="30" customHeight="1" thickBot="1" x14ac:dyDescent="0.3">
      <c r="A22" s="552"/>
      <c r="B22" s="28" t="s">
        <v>157</v>
      </c>
      <c r="C22" s="582"/>
      <c r="D22" s="583"/>
      <c r="E22" s="584"/>
      <c r="F22" s="585"/>
      <c r="G22" s="585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158</v>
      </c>
      <c r="D24" s="26" t="s">
        <v>159</v>
      </c>
      <c r="E24" s="26" t="s">
        <v>160</v>
      </c>
      <c r="F24" s="26" t="s">
        <v>161</v>
      </c>
      <c r="G24" s="26" t="s">
        <v>162</v>
      </c>
      <c r="H24" s="41"/>
      <c r="I24" s="41"/>
      <c r="J24" s="41"/>
      <c r="K24" s="42"/>
    </row>
    <row r="25" spans="1:11" x14ac:dyDescent="0.25">
      <c r="A25" s="40"/>
      <c r="B25" s="41"/>
      <c r="C25" s="572" t="s">
        <v>163</v>
      </c>
      <c r="D25" s="572"/>
      <c r="E25" s="572"/>
      <c r="F25" s="572"/>
      <c r="G25" s="572"/>
      <c r="H25" s="41"/>
      <c r="I25" s="41"/>
      <c r="J25" s="41"/>
      <c r="K25" s="42"/>
    </row>
    <row r="26" spans="1:11" x14ac:dyDescent="0.25">
      <c r="A26" s="40"/>
      <c r="B26" s="41"/>
      <c r="C26" s="572"/>
      <c r="D26" s="572"/>
      <c r="E26" s="572"/>
      <c r="F26" s="572"/>
      <c r="G26" s="572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5" zoomScale="120" zoomScaleNormal="120" workbookViewId="0">
      <selection activeCell="B7" sqref="B7:K7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75"/>
      <c r="B1" s="375"/>
      <c r="C1" s="359" t="s">
        <v>0</v>
      </c>
      <c r="D1" s="359"/>
      <c r="E1" s="359"/>
      <c r="F1" s="359"/>
      <c r="G1" s="440" t="s">
        <v>1</v>
      </c>
      <c r="H1" s="440"/>
      <c r="I1" s="440"/>
      <c r="J1" s="551"/>
      <c r="K1" s="551"/>
    </row>
    <row r="2" spans="1:11" ht="15" customHeight="1" x14ac:dyDescent="0.25">
      <c r="A2" s="375"/>
      <c r="B2" s="375"/>
      <c r="C2" s="359"/>
      <c r="D2" s="359"/>
      <c r="E2" s="359"/>
      <c r="F2" s="359"/>
      <c r="G2" s="440" t="s">
        <v>144</v>
      </c>
      <c r="H2" s="440"/>
      <c r="I2" s="440"/>
      <c r="J2" s="551"/>
      <c r="K2" s="551"/>
    </row>
    <row r="3" spans="1:11" ht="34.5" customHeight="1" x14ac:dyDescent="0.25">
      <c r="A3" s="375"/>
      <c r="B3" s="375"/>
      <c r="C3" s="359" t="s">
        <v>46</v>
      </c>
      <c r="D3" s="359"/>
      <c r="E3" s="359"/>
      <c r="F3" s="359"/>
      <c r="G3" s="440" t="s">
        <v>145</v>
      </c>
      <c r="H3" s="440"/>
      <c r="I3" s="440"/>
      <c r="J3" s="551"/>
      <c r="K3" s="551"/>
    </row>
    <row r="4" spans="1:11" ht="15.75" customHeight="1" x14ac:dyDescent="0.25">
      <c r="A4" s="375"/>
      <c r="B4" s="375"/>
      <c r="C4" s="359"/>
      <c r="D4" s="359"/>
      <c r="E4" s="359"/>
      <c r="F4" s="359"/>
      <c r="G4" s="440" t="s">
        <v>5</v>
      </c>
      <c r="H4" s="440"/>
      <c r="I4" s="440"/>
      <c r="J4" s="551"/>
      <c r="K4" s="551"/>
    </row>
    <row r="5" spans="1:11" ht="15.75" thickBot="1" x14ac:dyDescent="0.3"/>
    <row r="6" spans="1:11" ht="26.25" customHeight="1" x14ac:dyDescent="0.25">
      <c r="A6" s="556" t="s">
        <v>146</v>
      </c>
      <c r="B6" s="557"/>
      <c r="C6" s="557"/>
      <c r="D6" s="557"/>
      <c r="E6" s="557"/>
      <c r="F6" s="557"/>
      <c r="G6" s="557"/>
      <c r="H6" s="557"/>
      <c r="I6" s="557"/>
      <c r="J6" s="557"/>
      <c r="K6" s="558"/>
    </row>
    <row r="7" spans="1:11" ht="24" customHeight="1" x14ac:dyDescent="0.25">
      <c r="A7" s="22" t="s">
        <v>7</v>
      </c>
      <c r="B7" s="559" t="s">
        <v>364</v>
      </c>
      <c r="C7" s="559"/>
      <c r="D7" s="559"/>
      <c r="E7" s="559"/>
      <c r="F7" s="559"/>
      <c r="G7" s="559"/>
      <c r="H7" s="559"/>
      <c r="I7" s="559"/>
      <c r="J7" s="559"/>
      <c r="K7" s="560"/>
    </row>
    <row r="8" spans="1:11" ht="35.25" customHeight="1" x14ac:dyDescent="0.25">
      <c r="A8" s="21" t="s">
        <v>9</v>
      </c>
      <c r="B8" s="561" t="s">
        <v>517</v>
      </c>
      <c r="C8" s="562"/>
      <c r="D8" s="562"/>
      <c r="E8" s="562"/>
      <c r="F8" s="562"/>
      <c r="G8" s="562"/>
      <c r="H8" s="562"/>
      <c r="I8" s="562"/>
      <c r="J8" s="562"/>
      <c r="K8" s="563"/>
    </row>
    <row r="9" spans="1:11" ht="29.25" customHeight="1" thickBot="1" x14ac:dyDescent="0.3">
      <c r="A9" s="31" t="s">
        <v>147</v>
      </c>
      <c r="B9" s="586" t="s">
        <v>328</v>
      </c>
      <c r="C9" s="587"/>
      <c r="D9" s="587"/>
      <c r="E9" s="587"/>
      <c r="F9" s="587"/>
      <c r="G9" s="587"/>
      <c r="H9" s="587"/>
      <c r="I9" s="587"/>
      <c r="J9" s="587"/>
      <c r="K9" s="588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67" t="s">
        <v>148</v>
      </c>
      <c r="K11" s="568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52" t="s">
        <v>149</v>
      </c>
      <c r="B13" s="27">
        <v>5</v>
      </c>
      <c r="C13" s="553"/>
      <c r="D13" s="554"/>
      <c r="E13" s="555"/>
      <c r="F13" s="555"/>
      <c r="G13" s="555"/>
      <c r="H13" s="41"/>
      <c r="I13" s="41"/>
      <c r="J13" s="33"/>
      <c r="K13" s="47" t="s">
        <v>150</v>
      </c>
    </row>
    <row r="14" spans="1:11" ht="30" customHeight="1" thickBot="1" x14ac:dyDescent="0.3">
      <c r="A14" s="552"/>
      <c r="B14" s="28" t="s">
        <v>151</v>
      </c>
      <c r="C14" s="553"/>
      <c r="D14" s="554"/>
      <c r="E14" s="555"/>
      <c r="F14" s="555"/>
      <c r="G14" s="555"/>
      <c r="H14" s="41"/>
      <c r="I14" s="41"/>
      <c r="J14" s="43"/>
      <c r="K14" s="47"/>
    </row>
    <row r="15" spans="1:11" ht="30" customHeight="1" thickBot="1" x14ac:dyDescent="0.3">
      <c r="A15" s="552"/>
      <c r="B15" s="27">
        <v>4</v>
      </c>
      <c r="C15" s="569"/>
      <c r="D15" s="554"/>
      <c r="E15" s="554"/>
      <c r="F15" s="570"/>
      <c r="G15" s="555" t="s">
        <v>327</v>
      </c>
      <c r="H15" s="41"/>
      <c r="I15" s="41"/>
      <c r="J15" s="34"/>
      <c r="K15" s="47" t="s">
        <v>152</v>
      </c>
    </row>
    <row r="16" spans="1:11" ht="30" customHeight="1" thickBot="1" x14ac:dyDescent="0.3">
      <c r="A16" s="552"/>
      <c r="B16" s="28" t="s">
        <v>153</v>
      </c>
      <c r="C16" s="569"/>
      <c r="D16" s="554"/>
      <c r="E16" s="554"/>
      <c r="F16" s="571"/>
      <c r="G16" s="555"/>
      <c r="H16" s="41"/>
      <c r="I16" s="41"/>
      <c r="J16" s="32"/>
      <c r="K16" s="47"/>
    </row>
    <row r="17" spans="1:11" ht="30" customHeight="1" thickBot="1" x14ac:dyDescent="0.3">
      <c r="A17" s="552"/>
      <c r="B17" s="27">
        <v>3</v>
      </c>
      <c r="C17" s="573"/>
      <c r="D17" s="574"/>
      <c r="E17" s="575"/>
      <c r="F17" s="570"/>
      <c r="G17" s="555"/>
      <c r="H17" s="41"/>
      <c r="I17" s="41"/>
      <c r="J17" s="35"/>
      <c r="K17" s="47" t="s">
        <v>154</v>
      </c>
    </row>
    <row r="18" spans="1:11" ht="30" customHeight="1" thickBot="1" x14ac:dyDescent="0.3">
      <c r="A18" s="552"/>
      <c r="B18" s="28" t="s">
        <v>155</v>
      </c>
      <c r="C18" s="573"/>
      <c r="D18" s="574"/>
      <c r="E18" s="576"/>
      <c r="F18" s="571"/>
      <c r="G18" s="555"/>
      <c r="H18" s="41"/>
      <c r="I18" s="41"/>
      <c r="J18" s="32"/>
      <c r="K18" s="47"/>
    </row>
    <row r="19" spans="1:11" ht="30" customHeight="1" thickBot="1" x14ac:dyDescent="0.3">
      <c r="A19" s="552"/>
      <c r="B19" s="27">
        <v>2</v>
      </c>
      <c r="C19" s="573"/>
      <c r="D19" s="577"/>
      <c r="E19" s="578"/>
      <c r="F19" s="580"/>
      <c r="G19" s="555"/>
      <c r="H19" s="41"/>
      <c r="I19" s="41"/>
      <c r="J19" s="36"/>
      <c r="K19" s="47" t="s">
        <v>156</v>
      </c>
    </row>
    <row r="20" spans="1:11" ht="30" customHeight="1" thickBot="1" x14ac:dyDescent="0.3">
      <c r="A20" s="552"/>
      <c r="B20" s="28" t="s">
        <v>283</v>
      </c>
      <c r="C20" s="573"/>
      <c r="D20" s="577"/>
      <c r="E20" s="579"/>
      <c r="F20" s="581"/>
      <c r="G20" s="555"/>
      <c r="H20" s="41"/>
      <c r="I20" s="41"/>
      <c r="J20" s="41"/>
      <c r="K20" s="42"/>
    </row>
    <row r="21" spans="1:11" ht="30" customHeight="1" thickBot="1" x14ac:dyDescent="0.3">
      <c r="A21" s="552"/>
      <c r="B21" s="27">
        <v>1</v>
      </c>
      <c r="C21" s="573"/>
      <c r="D21" s="577"/>
      <c r="E21" s="574"/>
      <c r="F21" s="554"/>
      <c r="G21" s="554"/>
      <c r="H21" s="41"/>
      <c r="I21" s="41"/>
      <c r="J21" s="41"/>
      <c r="K21" s="42"/>
    </row>
    <row r="22" spans="1:11" ht="30" customHeight="1" thickBot="1" x14ac:dyDescent="0.3">
      <c r="A22" s="552"/>
      <c r="B22" s="28" t="s">
        <v>157</v>
      </c>
      <c r="C22" s="582"/>
      <c r="D22" s="583"/>
      <c r="E22" s="584"/>
      <c r="F22" s="585"/>
      <c r="G22" s="585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158</v>
      </c>
      <c r="D24" s="26" t="s">
        <v>159</v>
      </c>
      <c r="E24" s="26" t="s">
        <v>160</v>
      </c>
      <c r="F24" s="26" t="s">
        <v>161</v>
      </c>
      <c r="G24" s="26" t="s">
        <v>162</v>
      </c>
      <c r="H24" s="41"/>
      <c r="I24" s="41"/>
      <c r="J24" s="41"/>
      <c r="K24" s="42"/>
    </row>
    <row r="25" spans="1:11" x14ac:dyDescent="0.25">
      <c r="A25" s="40"/>
      <c r="B25" s="41"/>
      <c r="C25" s="572" t="s">
        <v>163</v>
      </c>
      <c r="D25" s="572"/>
      <c r="E25" s="572"/>
      <c r="F25" s="572"/>
      <c r="G25" s="572"/>
      <c r="H25" s="41"/>
      <c r="I25" s="41"/>
      <c r="J25" s="41"/>
      <c r="K25" s="42"/>
    </row>
    <row r="26" spans="1:11" x14ac:dyDescent="0.25">
      <c r="A26" s="40"/>
      <c r="B26" s="41"/>
      <c r="C26" s="572"/>
      <c r="D26" s="572"/>
      <c r="E26" s="572"/>
      <c r="F26" s="572"/>
      <c r="G26" s="572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4" workbookViewId="0">
      <selection activeCell="N25" sqref="N25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75"/>
      <c r="B1" s="375"/>
      <c r="C1" s="359" t="s">
        <v>0</v>
      </c>
      <c r="D1" s="359"/>
      <c r="E1" s="359"/>
      <c r="F1" s="359"/>
      <c r="G1" s="440" t="s">
        <v>1</v>
      </c>
      <c r="H1" s="440"/>
      <c r="I1" s="440"/>
      <c r="J1" s="551"/>
      <c r="K1" s="551"/>
    </row>
    <row r="2" spans="1:11" ht="15" customHeight="1" x14ac:dyDescent="0.25">
      <c r="A2" s="375"/>
      <c r="B2" s="375"/>
      <c r="C2" s="359"/>
      <c r="D2" s="359"/>
      <c r="E2" s="359"/>
      <c r="F2" s="359"/>
      <c r="G2" s="440" t="s">
        <v>144</v>
      </c>
      <c r="H2" s="440"/>
      <c r="I2" s="440"/>
      <c r="J2" s="551"/>
      <c r="K2" s="551"/>
    </row>
    <row r="3" spans="1:11" ht="34.5" customHeight="1" x14ac:dyDescent="0.25">
      <c r="A3" s="375"/>
      <c r="B3" s="375"/>
      <c r="C3" s="359" t="s">
        <v>46</v>
      </c>
      <c r="D3" s="359"/>
      <c r="E3" s="359"/>
      <c r="F3" s="359"/>
      <c r="G3" s="440" t="s">
        <v>145</v>
      </c>
      <c r="H3" s="440"/>
      <c r="I3" s="440"/>
      <c r="J3" s="551"/>
      <c r="K3" s="551"/>
    </row>
    <row r="4" spans="1:11" ht="15.75" customHeight="1" x14ac:dyDescent="0.25">
      <c r="A4" s="375"/>
      <c r="B4" s="375"/>
      <c r="C4" s="359"/>
      <c r="D4" s="359"/>
      <c r="E4" s="359"/>
      <c r="F4" s="359"/>
      <c r="G4" s="440" t="s">
        <v>5</v>
      </c>
      <c r="H4" s="440"/>
      <c r="I4" s="440"/>
      <c r="J4" s="551"/>
      <c r="K4" s="551"/>
    </row>
    <row r="5" spans="1:11" ht="15.75" thickBot="1" x14ac:dyDescent="0.3"/>
    <row r="6" spans="1:11" ht="26.25" customHeight="1" x14ac:dyDescent="0.25">
      <c r="A6" s="556" t="s">
        <v>146</v>
      </c>
      <c r="B6" s="557"/>
      <c r="C6" s="557"/>
      <c r="D6" s="557"/>
      <c r="E6" s="557"/>
      <c r="F6" s="557"/>
      <c r="G6" s="557"/>
      <c r="H6" s="557"/>
      <c r="I6" s="557"/>
      <c r="J6" s="557"/>
      <c r="K6" s="558"/>
    </row>
    <row r="7" spans="1:11" ht="24" customHeight="1" x14ac:dyDescent="0.25">
      <c r="A7" s="22" t="s">
        <v>7</v>
      </c>
      <c r="B7" s="559" t="s">
        <v>364</v>
      </c>
      <c r="C7" s="559"/>
      <c r="D7" s="559"/>
      <c r="E7" s="559"/>
      <c r="F7" s="559"/>
      <c r="G7" s="559"/>
      <c r="H7" s="559"/>
      <c r="I7" s="559"/>
      <c r="J7" s="559"/>
      <c r="K7" s="560"/>
    </row>
    <row r="8" spans="1:11" ht="35.25" customHeight="1" x14ac:dyDescent="0.25">
      <c r="A8" s="21" t="s">
        <v>9</v>
      </c>
      <c r="B8" s="561" t="s">
        <v>517</v>
      </c>
      <c r="C8" s="562"/>
      <c r="D8" s="562"/>
      <c r="E8" s="562"/>
      <c r="F8" s="562"/>
      <c r="G8" s="562"/>
      <c r="H8" s="562"/>
      <c r="I8" s="562"/>
      <c r="J8" s="562"/>
      <c r="K8" s="563"/>
    </row>
    <row r="9" spans="1:11" ht="29.25" customHeight="1" thickBot="1" x14ac:dyDescent="0.3">
      <c r="A9" s="31" t="s">
        <v>147</v>
      </c>
      <c r="B9" s="589" t="s">
        <v>343</v>
      </c>
      <c r="C9" s="590"/>
      <c r="D9" s="590"/>
      <c r="E9" s="590"/>
      <c r="F9" s="590"/>
      <c r="G9" s="590"/>
      <c r="H9" s="590"/>
      <c r="I9" s="590"/>
      <c r="J9" s="590"/>
      <c r="K9" s="591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67" t="s">
        <v>148</v>
      </c>
      <c r="K11" s="568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52" t="s">
        <v>149</v>
      </c>
      <c r="B13" s="27">
        <v>5</v>
      </c>
      <c r="C13" s="553"/>
      <c r="D13" s="554"/>
      <c r="E13" s="555"/>
      <c r="F13" s="555"/>
      <c r="G13" s="555"/>
      <c r="H13" s="41"/>
      <c r="I13" s="41"/>
      <c r="J13" s="33"/>
      <c r="K13" s="47" t="s">
        <v>150</v>
      </c>
    </row>
    <row r="14" spans="1:11" ht="30" customHeight="1" thickBot="1" x14ac:dyDescent="0.3">
      <c r="A14" s="552"/>
      <c r="B14" s="28" t="s">
        <v>151</v>
      </c>
      <c r="C14" s="553"/>
      <c r="D14" s="554"/>
      <c r="E14" s="555"/>
      <c r="F14" s="555"/>
      <c r="G14" s="555"/>
      <c r="H14" s="41"/>
      <c r="I14" s="41"/>
      <c r="J14" s="43"/>
      <c r="K14" s="47"/>
    </row>
    <row r="15" spans="1:11" ht="30" customHeight="1" thickBot="1" x14ac:dyDescent="0.3">
      <c r="A15" s="552"/>
      <c r="B15" s="27">
        <v>4</v>
      </c>
      <c r="C15" s="569"/>
      <c r="D15" s="554"/>
      <c r="E15" s="554"/>
      <c r="F15" s="570"/>
      <c r="G15" s="555"/>
      <c r="H15" s="41"/>
      <c r="I15" s="41"/>
      <c r="J15" s="34"/>
      <c r="K15" s="47" t="s">
        <v>152</v>
      </c>
    </row>
    <row r="16" spans="1:11" ht="30" customHeight="1" thickBot="1" x14ac:dyDescent="0.3">
      <c r="A16" s="552"/>
      <c r="B16" s="28" t="s">
        <v>153</v>
      </c>
      <c r="C16" s="569"/>
      <c r="D16" s="554"/>
      <c r="E16" s="554"/>
      <c r="F16" s="571"/>
      <c r="G16" s="555"/>
      <c r="H16" s="41"/>
      <c r="I16" s="41"/>
      <c r="J16" s="32"/>
      <c r="K16" s="47"/>
    </row>
    <row r="17" spans="1:11" ht="30" customHeight="1" thickBot="1" x14ac:dyDescent="0.3">
      <c r="A17" s="552"/>
      <c r="B17" s="27">
        <v>3</v>
      </c>
      <c r="C17" s="573"/>
      <c r="D17" s="574"/>
      <c r="E17" s="575"/>
      <c r="F17" s="570"/>
      <c r="G17" s="555" t="s">
        <v>327</v>
      </c>
      <c r="H17" s="41"/>
      <c r="I17" s="41"/>
      <c r="J17" s="35"/>
      <c r="K17" s="47" t="s">
        <v>154</v>
      </c>
    </row>
    <row r="18" spans="1:11" ht="30" customHeight="1" thickBot="1" x14ac:dyDescent="0.3">
      <c r="A18" s="552"/>
      <c r="B18" s="28" t="s">
        <v>155</v>
      </c>
      <c r="C18" s="573"/>
      <c r="D18" s="574"/>
      <c r="E18" s="576"/>
      <c r="F18" s="571"/>
      <c r="G18" s="555"/>
      <c r="H18" s="41"/>
      <c r="I18" s="41"/>
      <c r="J18" s="32"/>
      <c r="K18" s="47"/>
    </row>
    <row r="19" spans="1:11" ht="30" customHeight="1" thickBot="1" x14ac:dyDescent="0.3">
      <c r="A19" s="552"/>
      <c r="B19" s="27">
        <v>2</v>
      </c>
      <c r="C19" s="573"/>
      <c r="D19" s="577"/>
      <c r="E19" s="578"/>
      <c r="F19" s="580"/>
      <c r="G19" s="592"/>
      <c r="H19" s="41"/>
      <c r="I19" s="41"/>
      <c r="J19" s="36"/>
      <c r="K19" s="47" t="s">
        <v>156</v>
      </c>
    </row>
    <row r="20" spans="1:11" ht="30" customHeight="1" thickBot="1" x14ac:dyDescent="0.3">
      <c r="A20" s="552"/>
      <c r="B20" s="28" t="s">
        <v>283</v>
      </c>
      <c r="C20" s="573"/>
      <c r="D20" s="577"/>
      <c r="E20" s="579"/>
      <c r="F20" s="581"/>
      <c r="G20" s="592"/>
      <c r="H20" s="41"/>
      <c r="I20" s="41"/>
      <c r="J20" s="41"/>
      <c r="K20" s="42"/>
    </row>
    <row r="21" spans="1:11" ht="30" customHeight="1" thickBot="1" x14ac:dyDescent="0.3">
      <c r="A21" s="552"/>
      <c r="B21" s="27">
        <v>1</v>
      </c>
      <c r="C21" s="573"/>
      <c r="D21" s="577"/>
      <c r="E21" s="574"/>
      <c r="F21" s="554"/>
      <c r="G21" s="554"/>
      <c r="H21" s="41"/>
      <c r="I21" s="41"/>
      <c r="J21" s="41"/>
      <c r="K21" s="42"/>
    </row>
    <row r="22" spans="1:11" ht="30" customHeight="1" thickBot="1" x14ac:dyDescent="0.3">
      <c r="A22" s="552"/>
      <c r="B22" s="28" t="s">
        <v>157</v>
      </c>
      <c r="C22" s="582"/>
      <c r="D22" s="583"/>
      <c r="E22" s="584"/>
      <c r="F22" s="585"/>
      <c r="G22" s="585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158</v>
      </c>
      <c r="D24" s="26" t="s">
        <v>159</v>
      </c>
      <c r="E24" s="26" t="s">
        <v>160</v>
      </c>
      <c r="F24" s="26" t="s">
        <v>161</v>
      </c>
      <c r="G24" s="26" t="s">
        <v>162</v>
      </c>
      <c r="H24" s="41"/>
      <c r="I24" s="41"/>
      <c r="J24" s="41"/>
      <c r="K24" s="42"/>
    </row>
    <row r="25" spans="1:11" x14ac:dyDescent="0.25">
      <c r="A25" s="40"/>
      <c r="B25" s="41"/>
      <c r="C25" s="572" t="s">
        <v>163</v>
      </c>
      <c r="D25" s="572"/>
      <c r="E25" s="572"/>
      <c r="F25" s="572"/>
      <c r="G25" s="572"/>
      <c r="H25" s="41"/>
      <c r="I25" s="41"/>
      <c r="J25" s="41"/>
      <c r="K25" s="42"/>
    </row>
    <row r="26" spans="1:11" x14ac:dyDescent="0.25">
      <c r="A26" s="40"/>
      <c r="B26" s="41"/>
      <c r="C26" s="572"/>
      <c r="D26" s="572"/>
      <c r="E26" s="572"/>
      <c r="F26" s="572"/>
      <c r="G26" s="572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workbookViewId="0">
      <selection activeCell="N15" sqref="N15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75"/>
      <c r="B1" s="375"/>
      <c r="C1" s="359" t="s">
        <v>0</v>
      </c>
      <c r="D1" s="359"/>
      <c r="E1" s="359"/>
      <c r="F1" s="359"/>
      <c r="G1" s="440" t="s">
        <v>1</v>
      </c>
      <c r="H1" s="440"/>
      <c r="I1" s="440"/>
      <c r="J1" s="551"/>
      <c r="K1" s="551"/>
    </row>
    <row r="2" spans="1:11" ht="15" customHeight="1" x14ac:dyDescent="0.25">
      <c r="A2" s="375"/>
      <c r="B2" s="375"/>
      <c r="C2" s="359"/>
      <c r="D2" s="359"/>
      <c r="E2" s="359"/>
      <c r="F2" s="359"/>
      <c r="G2" s="440" t="s">
        <v>144</v>
      </c>
      <c r="H2" s="440"/>
      <c r="I2" s="440"/>
      <c r="J2" s="551"/>
      <c r="K2" s="551"/>
    </row>
    <row r="3" spans="1:11" ht="34.5" customHeight="1" x14ac:dyDescent="0.25">
      <c r="A3" s="375"/>
      <c r="B3" s="375"/>
      <c r="C3" s="359" t="s">
        <v>46</v>
      </c>
      <c r="D3" s="359"/>
      <c r="E3" s="359"/>
      <c r="F3" s="359"/>
      <c r="G3" s="440" t="s">
        <v>145</v>
      </c>
      <c r="H3" s="440"/>
      <c r="I3" s="440"/>
      <c r="J3" s="551"/>
      <c r="K3" s="551"/>
    </row>
    <row r="4" spans="1:11" ht="15.75" customHeight="1" x14ac:dyDescent="0.25">
      <c r="A4" s="375"/>
      <c r="B4" s="375"/>
      <c r="C4" s="359"/>
      <c r="D4" s="359"/>
      <c r="E4" s="359"/>
      <c r="F4" s="359"/>
      <c r="G4" s="440" t="s">
        <v>5</v>
      </c>
      <c r="H4" s="440"/>
      <c r="I4" s="440"/>
      <c r="J4" s="551"/>
      <c r="K4" s="551"/>
    </row>
    <row r="5" spans="1:11" ht="15.75" thickBot="1" x14ac:dyDescent="0.3"/>
    <row r="6" spans="1:11" ht="26.25" customHeight="1" x14ac:dyDescent="0.25">
      <c r="A6" s="556" t="s">
        <v>146</v>
      </c>
      <c r="B6" s="557"/>
      <c r="C6" s="557"/>
      <c r="D6" s="557"/>
      <c r="E6" s="557"/>
      <c r="F6" s="557"/>
      <c r="G6" s="557"/>
      <c r="H6" s="557"/>
      <c r="I6" s="557"/>
      <c r="J6" s="557"/>
      <c r="K6" s="558"/>
    </row>
    <row r="7" spans="1:11" ht="24" customHeight="1" x14ac:dyDescent="0.25">
      <c r="A7" s="22" t="s">
        <v>7</v>
      </c>
      <c r="B7" s="559" t="s">
        <v>364</v>
      </c>
      <c r="C7" s="559"/>
      <c r="D7" s="559"/>
      <c r="E7" s="559"/>
      <c r="F7" s="559"/>
      <c r="G7" s="559"/>
      <c r="H7" s="559"/>
      <c r="I7" s="559"/>
      <c r="J7" s="559"/>
      <c r="K7" s="560"/>
    </row>
    <row r="8" spans="1:11" ht="35.25" customHeight="1" x14ac:dyDescent="0.25">
      <c r="A8" s="21" t="s">
        <v>9</v>
      </c>
      <c r="B8" s="561" t="s">
        <v>517</v>
      </c>
      <c r="C8" s="562"/>
      <c r="D8" s="562"/>
      <c r="E8" s="562"/>
      <c r="F8" s="562"/>
      <c r="G8" s="562"/>
      <c r="H8" s="562"/>
      <c r="I8" s="562"/>
      <c r="J8" s="562"/>
      <c r="K8" s="563"/>
    </row>
    <row r="9" spans="1:11" ht="29.25" customHeight="1" thickBot="1" x14ac:dyDescent="0.3">
      <c r="A9" s="31" t="s">
        <v>147</v>
      </c>
      <c r="B9" s="593" t="s">
        <v>518</v>
      </c>
      <c r="C9" s="594"/>
      <c r="D9" s="594"/>
      <c r="E9" s="594"/>
      <c r="F9" s="594"/>
      <c r="G9" s="594"/>
      <c r="H9" s="594"/>
      <c r="I9" s="594"/>
      <c r="J9" s="594"/>
      <c r="K9" s="595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67" t="s">
        <v>148</v>
      </c>
      <c r="K11" s="568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52" t="s">
        <v>149</v>
      </c>
      <c r="B13" s="27">
        <v>5</v>
      </c>
      <c r="C13" s="553"/>
      <c r="D13" s="554"/>
      <c r="E13" s="555"/>
      <c r="F13" s="555"/>
      <c r="G13" s="555"/>
      <c r="H13" s="41"/>
      <c r="I13" s="41"/>
      <c r="J13" s="33"/>
      <c r="K13" s="47" t="s">
        <v>150</v>
      </c>
    </row>
    <row r="14" spans="1:11" ht="30" customHeight="1" thickBot="1" x14ac:dyDescent="0.3">
      <c r="A14" s="552"/>
      <c r="B14" s="28" t="s">
        <v>151</v>
      </c>
      <c r="C14" s="553"/>
      <c r="D14" s="554"/>
      <c r="E14" s="555"/>
      <c r="F14" s="555"/>
      <c r="G14" s="555"/>
      <c r="H14" s="41"/>
      <c r="I14" s="41"/>
      <c r="J14" s="43"/>
      <c r="K14" s="47"/>
    </row>
    <row r="15" spans="1:11" ht="30" customHeight="1" thickBot="1" x14ac:dyDescent="0.3">
      <c r="A15" s="552"/>
      <c r="B15" s="27">
        <v>4</v>
      </c>
      <c r="C15" s="569"/>
      <c r="D15" s="554"/>
      <c r="E15" s="554" t="s">
        <v>327</v>
      </c>
      <c r="F15" s="570"/>
      <c r="G15" s="555"/>
      <c r="H15" s="41"/>
      <c r="I15" s="41"/>
      <c r="J15" s="34"/>
      <c r="K15" s="47" t="s">
        <v>152</v>
      </c>
    </row>
    <row r="16" spans="1:11" ht="30" customHeight="1" thickBot="1" x14ac:dyDescent="0.3">
      <c r="A16" s="552"/>
      <c r="B16" s="28" t="s">
        <v>153</v>
      </c>
      <c r="C16" s="569"/>
      <c r="D16" s="554"/>
      <c r="E16" s="554"/>
      <c r="F16" s="571"/>
      <c r="G16" s="555"/>
      <c r="H16" s="41"/>
      <c r="I16" s="41"/>
      <c r="J16" s="32"/>
      <c r="K16" s="47"/>
    </row>
    <row r="17" spans="1:11" ht="30" customHeight="1" thickBot="1" x14ac:dyDescent="0.3">
      <c r="A17" s="552"/>
      <c r="B17" s="27">
        <v>3</v>
      </c>
      <c r="C17" s="573"/>
      <c r="D17" s="574"/>
      <c r="E17" s="575"/>
      <c r="F17" s="570"/>
      <c r="G17" s="555"/>
      <c r="H17" s="41"/>
      <c r="I17" s="41"/>
      <c r="J17" s="35"/>
      <c r="K17" s="47" t="s">
        <v>154</v>
      </c>
    </row>
    <row r="18" spans="1:11" ht="30" customHeight="1" thickBot="1" x14ac:dyDescent="0.3">
      <c r="A18" s="552"/>
      <c r="B18" s="28" t="s">
        <v>155</v>
      </c>
      <c r="C18" s="573"/>
      <c r="D18" s="574"/>
      <c r="E18" s="576"/>
      <c r="F18" s="571"/>
      <c r="G18" s="555"/>
      <c r="H18" s="41"/>
      <c r="I18" s="41"/>
      <c r="J18" s="32"/>
      <c r="K18" s="47"/>
    </row>
    <row r="19" spans="1:11" ht="30" customHeight="1" thickBot="1" x14ac:dyDescent="0.3">
      <c r="A19" s="552"/>
      <c r="B19" s="27">
        <v>2</v>
      </c>
      <c r="C19" s="573"/>
      <c r="D19" s="577"/>
      <c r="E19" s="578"/>
      <c r="F19" s="580"/>
      <c r="G19" s="592"/>
      <c r="H19" s="41"/>
      <c r="I19" s="41"/>
      <c r="J19" s="36"/>
      <c r="K19" s="47" t="s">
        <v>156</v>
      </c>
    </row>
    <row r="20" spans="1:11" ht="30" customHeight="1" thickBot="1" x14ac:dyDescent="0.3">
      <c r="A20" s="552"/>
      <c r="B20" s="28" t="s">
        <v>283</v>
      </c>
      <c r="C20" s="573"/>
      <c r="D20" s="577"/>
      <c r="E20" s="579"/>
      <c r="F20" s="581"/>
      <c r="G20" s="592"/>
      <c r="H20" s="41"/>
      <c r="I20" s="41"/>
      <c r="J20" s="41"/>
      <c r="K20" s="42"/>
    </row>
    <row r="21" spans="1:11" ht="30" customHeight="1" thickBot="1" x14ac:dyDescent="0.3">
      <c r="A21" s="552"/>
      <c r="B21" s="27">
        <v>1</v>
      </c>
      <c r="C21" s="573"/>
      <c r="D21" s="577"/>
      <c r="E21" s="574"/>
      <c r="F21" s="554"/>
      <c r="G21" s="554"/>
      <c r="H21" s="41"/>
      <c r="I21" s="41"/>
      <c r="J21" s="41"/>
      <c r="K21" s="42"/>
    </row>
    <row r="22" spans="1:11" ht="30" customHeight="1" thickBot="1" x14ac:dyDescent="0.3">
      <c r="A22" s="552"/>
      <c r="B22" s="28" t="s">
        <v>157</v>
      </c>
      <c r="C22" s="582"/>
      <c r="D22" s="583"/>
      <c r="E22" s="584"/>
      <c r="F22" s="585"/>
      <c r="G22" s="585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158</v>
      </c>
      <c r="D24" s="26" t="s">
        <v>159</v>
      </c>
      <c r="E24" s="26" t="s">
        <v>160</v>
      </c>
      <c r="F24" s="26" t="s">
        <v>161</v>
      </c>
      <c r="G24" s="26" t="s">
        <v>162</v>
      </c>
      <c r="H24" s="41"/>
      <c r="I24" s="41"/>
      <c r="J24" s="41"/>
      <c r="K24" s="42"/>
    </row>
    <row r="25" spans="1:11" x14ac:dyDescent="0.25">
      <c r="A25" s="40"/>
      <c r="B25" s="41"/>
      <c r="C25" s="572" t="s">
        <v>163</v>
      </c>
      <c r="D25" s="572"/>
      <c r="E25" s="572"/>
      <c r="F25" s="572"/>
      <c r="G25" s="572"/>
      <c r="H25" s="41"/>
      <c r="I25" s="41"/>
      <c r="J25" s="41"/>
      <c r="K25" s="42"/>
    </row>
    <row r="26" spans="1:11" x14ac:dyDescent="0.25">
      <c r="A26" s="40"/>
      <c r="B26" s="41"/>
      <c r="C26" s="572"/>
      <c r="D26" s="572"/>
      <c r="E26" s="572"/>
      <c r="F26" s="572"/>
      <c r="G26" s="572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2578125" defaultRowHeight="15" x14ac:dyDescent="0.25"/>
  <cols>
    <col min="1" max="1" width="37.5703125" customWidth="1"/>
    <col min="2" max="2" width="72.28515625" customWidth="1"/>
    <col min="3" max="3" width="59.85546875" style="54" customWidth="1"/>
  </cols>
  <sheetData>
    <row r="1" spans="1:1" x14ac:dyDescent="0.25">
      <c r="A1" s="74" t="s">
        <v>165</v>
      </c>
    </row>
    <row r="2" spans="1:1" x14ac:dyDescent="0.25">
      <c r="A2" s="8"/>
    </row>
    <row r="3" spans="1:1" x14ac:dyDescent="0.25">
      <c r="A3" s="8" t="s">
        <v>166</v>
      </c>
    </row>
    <row r="4" spans="1:1" x14ac:dyDescent="0.25">
      <c r="A4" s="8" t="s">
        <v>167</v>
      </c>
    </row>
    <row r="6" spans="1:1" x14ac:dyDescent="0.25">
      <c r="A6" s="74" t="s">
        <v>168</v>
      </c>
    </row>
    <row r="7" spans="1:1" x14ac:dyDescent="0.25">
      <c r="A7" t="s">
        <v>103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9" spans="1:3" x14ac:dyDescent="0.25">
      <c r="A19" s="74" t="s">
        <v>163</v>
      </c>
    </row>
    <row r="20" spans="1:3" x14ac:dyDescent="0.25">
      <c r="A20" t="s">
        <v>117</v>
      </c>
    </row>
    <row r="21" spans="1:3" x14ac:dyDescent="0.25">
      <c r="A21" t="s">
        <v>178</v>
      </c>
    </row>
    <row r="22" spans="1:3" x14ac:dyDescent="0.25">
      <c r="A22" t="s">
        <v>179</v>
      </c>
    </row>
    <row r="23" spans="1:3" x14ac:dyDescent="0.25">
      <c r="A23" t="s">
        <v>180</v>
      </c>
    </row>
    <row r="24" spans="1:3" x14ac:dyDescent="0.25">
      <c r="A24" t="s">
        <v>181</v>
      </c>
    </row>
    <row r="25" spans="1:3" x14ac:dyDescent="0.25">
      <c r="A25" t="s">
        <v>182</v>
      </c>
    </row>
    <row r="28" spans="1:3" ht="141" customHeight="1" x14ac:dyDescent="0.25">
      <c r="A28" s="105" t="s">
        <v>183</v>
      </c>
      <c r="B28" s="107" t="s">
        <v>184</v>
      </c>
      <c r="C28" s="107" t="s">
        <v>185</v>
      </c>
    </row>
    <row r="29" spans="1:3" ht="144" customHeight="1" x14ac:dyDescent="0.25">
      <c r="A29" t="s">
        <v>186</v>
      </c>
      <c r="B29" s="78" t="s">
        <v>187</v>
      </c>
      <c r="C29" s="106" t="s">
        <v>188</v>
      </c>
    </row>
    <row r="30" spans="1:3" ht="135" x14ac:dyDescent="0.25">
      <c r="A30" s="99" t="s">
        <v>189</v>
      </c>
      <c r="B30" s="73" t="s">
        <v>190</v>
      </c>
      <c r="C30" s="106" t="s">
        <v>191</v>
      </c>
    </row>
    <row r="31" spans="1:3" ht="102.75" x14ac:dyDescent="0.25">
      <c r="A31" t="s">
        <v>192</v>
      </c>
      <c r="B31" s="73" t="s">
        <v>193</v>
      </c>
      <c r="C31" s="106" t="s">
        <v>194</v>
      </c>
    </row>
    <row r="32" spans="1:3" ht="102.75" x14ac:dyDescent="0.25">
      <c r="A32" t="s">
        <v>195</v>
      </c>
      <c r="B32" s="73" t="s">
        <v>196</v>
      </c>
      <c r="C32" s="106" t="s">
        <v>197</v>
      </c>
    </row>
    <row r="34" spans="1:3" x14ac:dyDescent="0.25">
      <c r="A34" t="s">
        <v>198</v>
      </c>
      <c r="C34" s="110" t="s">
        <v>199</v>
      </c>
    </row>
    <row r="35" spans="1:3" x14ac:dyDescent="0.25">
      <c r="A35">
        <v>1</v>
      </c>
      <c r="B35">
        <f>IF(' IMPACTO RIESGOS CORRUPCION'!D11="X",1,0)</f>
        <v>1</v>
      </c>
    </row>
    <row r="36" spans="1:3" x14ac:dyDescent="0.25">
      <c r="A36">
        <v>2</v>
      </c>
      <c r="B36">
        <f>IF(' IMPACTO RIESGOS CORRUPCION'!D12="X",1,0)</f>
        <v>1</v>
      </c>
      <c r="C36" s="54" t="s">
        <v>166</v>
      </c>
    </row>
    <row r="37" spans="1:3" x14ac:dyDescent="0.25">
      <c r="A37">
        <v>3</v>
      </c>
      <c r="B37">
        <f>IF(' IMPACTO RIESGOS CORRUPCION'!D13="X",1,0)</f>
        <v>1</v>
      </c>
    </row>
    <row r="38" spans="1:3" x14ac:dyDescent="0.25">
      <c r="A38">
        <v>4</v>
      </c>
      <c r="B38">
        <f>IF(' IMPACTO RIESGOS CORRUPCION'!D14="X",1,0)</f>
        <v>1</v>
      </c>
    </row>
    <row r="39" spans="1:3" x14ac:dyDescent="0.25">
      <c r="A39">
        <v>5</v>
      </c>
      <c r="B39">
        <f>IF(' IMPACTO RIESGOS CORRUPCION'!D15="X",1,0)</f>
        <v>1</v>
      </c>
    </row>
    <row r="40" spans="1:3" x14ac:dyDescent="0.25">
      <c r="A40">
        <v>6</v>
      </c>
      <c r="B40">
        <f>IF(' IMPACTO RIESGOS CORRUPCION'!D16="X",1,0)</f>
        <v>0</v>
      </c>
    </row>
    <row r="41" spans="1:3" x14ac:dyDescent="0.25">
      <c r="A41">
        <v>7</v>
      </c>
      <c r="B41">
        <f>IF(' IMPACTO RIESGOS CORRUPCION'!D17="X",1,0)</f>
        <v>1</v>
      </c>
    </row>
    <row r="42" spans="1:3" x14ac:dyDescent="0.25">
      <c r="A42">
        <v>8</v>
      </c>
      <c r="B42">
        <f>IF(' IMPACTO RIESGOS CORRUPCION'!D18="X",1,0)</f>
        <v>0</v>
      </c>
    </row>
    <row r="43" spans="1:3" x14ac:dyDescent="0.25">
      <c r="A43">
        <v>9</v>
      </c>
      <c r="B43">
        <f>IF(' IMPACTO RIESGOS CORRUPCION'!D19="X",1,0)</f>
        <v>0</v>
      </c>
    </row>
    <row r="44" spans="1:3" x14ac:dyDescent="0.25">
      <c r="A44">
        <v>10</v>
      </c>
      <c r="B44">
        <f>IF(' IMPACTO RIESGOS CORRUPCION'!D20="X",1,0)</f>
        <v>1</v>
      </c>
    </row>
    <row r="45" spans="1:3" x14ac:dyDescent="0.25">
      <c r="A45">
        <v>11</v>
      </c>
      <c r="B45">
        <f>IF(' IMPACTO RIESGOS CORRUPCION'!D21="X",1,0)</f>
        <v>1</v>
      </c>
    </row>
    <row r="46" spans="1:3" x14ac:dyDescent="0.25">
      <c r="A46">
        <v>12</v>
      </c>
      <c r="B46">
        <f>IF(' IMPACTO RIESGOS CORRUPCION'!D22="X",1,0)</f>
        <v>1</v>
      </c>
    </row>
    <row r="47" spans="1:3" x14ac:dyDescent="0.25">
      <c r="A47">
        <v>13</v>
      </c>
      <c r="B47">
        <f>IF(' IMPACTO RIESGOS CORRUPCION'!D23="X",1,0)</f>
        <v>1</v>
      </c>
    </row>
    <row r="48" spans="1:3" x14ac:dyDescent="0.25">
      <c r="A48">
        <v>14</v>
      </c>
      <c r="B48">
        <f>IF(' IMPACTO RIESGOS CORRUPCION'!D24="X",1,0)</f>
        <v>1</v>
      </c>
    </row>
    <row r="49" spans="1:2" x14ac:dyDescent="0.25">
      <c r="A49">
        <v>15</v>
      </c>
      <c r="B49">
        <f>IF(' IMPACTO RIESGOS CORRUPCION'!D25="X",1,0)</f>
        <v>1</v>
      </c>
    </row>
    <row r="50" spans="1:2" x14ac:dyDescent="0.25">
      <c r="A50">
        <v>16</v>
      </c>
      <c r="B50">
        <f>IF(' IMPACTO RIESGOS CORRUPCION'!D26="X",1,0)</f>
        <v>0</v>
      </c>
    </row>
    <row r="51" spans="1:2" x14ac:dyDescent="0.25">
      <c r="A51">
        <v>17</v>
      </c>
      <c r="B51">
        <f>IF(' IMPACTO RIESGOS CORRUPCION'!D27="X",1,0)</f>
        <v>1</v>
      </c>
    </row>
    <row r="52" spans="1:2" x14ac:dyDescent="0.25">
      <c r="A52">
        <v>18</v>
      </c>
      <c r="B52">
        <f>IF(' IMPACTO RIESGOS CORRUPCION'!D28="X",1,0)</f>
        <v>1</v>
      </c>
    </row>
    <row r="53" spans="1:2" x14ac:dyDescent="0.25">
      <c r="A53">
        <v>19</v>
      </c>
      <c r="B53">
        <f>IF(' IMPACTO RIESGOS CORRUPCION'!D29="X",1,0)</f>
        <v>0</v>
      </c>
    </row>
    <row r="54" spans="1:2" x14ac:dyDescent="0.25">
      <c r="A54" t="s">
        <v>200</v>
      </c>
      <c r="B54">
        <f>SUM(B35:B53)</f>
        <v>14</v>
      </c>
    </row>
    <row r="57" spans="1:2" x14ac:dyDescent="0.25">
      <c r="A57" t="s">
        <v>201</v>
      </c>
    </row>
    <row r="58" spans="1:2" x14ac:dyDescent="0.25">
      <c r="A58">
        <v>1</v>
      </c>
      <c r="B58">
        <f>IF(' IMPACTO RIESGOS CORRUPCION'!D34="X",1,0)</f>
        <v>1</v>
      </c>
    </row>
    <row r="59" spans="1:2" x14ac:dyDescent="0.25">
      <c r="A59">
        <v>2</v>
      </c>
      <c r="B59">
        <f>IF(' IMPACTO RIESGOS CORRUPCION'!D35="X",1,0)</f>
        <v>1</v>
      </c>
    </row>
    <row r="60" spans="1:2" x14ac:dyDescent="0.25">
      <c r="A60">
        <v>3</v>
      </c>
      <c r="B60">
        <f>IF(' IMPACTO RIESGOS CORRUPCION'!D36="X",1,0)</f>
        <v>1</v>
      </c>
    </row>
    <row r="61" spans="1:2" x14ac:dyDescent="0.25">
      <c r="A61">
        <v>4</v>
      </c>
      <c r="B61">
        <f>IF(' IMPACTO RIESGOS CORRUPCION'!D37="X",1,0)</f>
        <v>1</v>
      </c>
    </row>
    <row r="62" spans="1:2" x14ac:dyDescent="0.25">
      <c r="A62">
        <v>5</v>
      </c>
      <c r="B62">
        <f>IF(' IMPACTO RIESGOS CORRUPCION'!D38="X",1,0)</f>
        <v>0</v>
      </c>
    </row>
    <row r="63" spans="1:2" x14ac:dyDescent="0.25">
      <c r="A63">
        <v>6</v>
      </c>
      <c r="B63">
        <f>IF(' IMPACTO RIESGOS CORRUPCION'!D39="X",1,0)</f>
        <v>1</v>
      </c>
    </row>
    <row r="64" spans="1:2" x14ac:dyDescent="0.25">
      <c r="A64">
        <v>7</v>
      </c>
      <c r="B64">
        <f>IF(' IMPACTO RIESGOS CORRUPCION'!D40="X",1,0)</f>
        <v>1</v>
      </c>
    </row>
    <row r="65" spans="1:2" x14ac:dyDescent="0.25">
      <c r="A65">
        <v>8</v>
      </c>
      <c r="B65">
        <f>IF(' IMPACTO RIESGOS CORRUPCION'!D41="X",1,0)</f>
        <v>1</v>
      </c>
    </row>
    <row r="66" spans="1:2" x14ac:dyDescent="0.25">
      <c r="A66">
        <v>9</v>
      </c>
      <c r="B66">
        <f>IF(' IMPACTO RIESGOS CORRUPCION'!D42="X",1,0)</f>
        <v>0</v>
      </c>
    </row>
    <row r="67" spans="1:2" x14ac:dyDescent="0.25">
      <c r="A67">
        <v>10</v>
      </c>
      <c r="B67">
        <f>IF(' IMPACTO RIESGOS CORRUPCION'!D43="X",1,0)</f>
        <v>1</v>
      </c>
    </row>
    <row r="68" spans="1:2" x14ac:dyDescent="0.25">
      <c r="A68">
        <v>11</v>
      </c>
      <c r="B68">
        <f>IF(' IMPACTO RIESGOS CORRUPCION'!D44="X",1,0)</f>
        <v>1</v>
      </c>
    </row>
    <row r="69" spans="1:2" x14ac:dyDescent="0.25">
      <c r="A69">
        <v>12</v>
      </c>
      <c r="B69">
        <f>IF(' IMPACTO RIESGOS CORRUPCION'!D45="X",1,0)</f>
        <v>1</v>
      </c>
    </row>
    <row r="70" spans="1:2" x14ac:dyDescent="0.25">
      <c r="A70">
        <v>13</v>
      </c>
      <c r="B70">
        <f>IF(' IMPACTO RIESGOS CORRUPCION'!D46="X",1,0)</f>
        <v>1</v>
      </c>
    </row>
    <row r="71" spans="1:2" x14ac:dyDescent="0.25">
      <c r="A71">
        <v>14</v>
      </c>
      <c r="B71">
        <f>IF(' IMPACTO RIESGOS CORRUPCION'!D47="X",1,0)</f>
        <v>1</v>
      </c>
    </row>
    <row r="72" spans="1:2" x14ac:dyDescent="0.25">
      <c r="A72">
        <v>15</v>
      </c>
      <c r="B72">
        <f>IF(' IMPACTO RIESGOS CORRUPCION'!D48="X",1,0)</f>
        <v>1</v>
      </c>
    </row>
    <row r="73" spans="1:2" x14ac:dyDescent="0.25">
      <c r="A73">
        <v>16</v>
      </c>
      <c r="B73">
        <f>IF(' IMPACTO RIESGOS CORRUPCION'!D49="X",1,0)</f>
        <v>1</v>
      </c>
    </row>
    <row r="74" spans="1:2" x14ac:dyDescent="0.25">
      <c r="A74">
        <v>17</v>
      </c>
      <c r="B74">
        <f>IF(' IMPACTO RIESGOS CORRUPCION'!D50="X",1,0)</f>
        <v>1</v>
      </c>
    </row>
    <row r="75" spans="1:2" x14ac:dyDescent="0.25">
      <c r="A75">
        <v>18</v>
      </c>
      <c r="B75">
        <f>IF(' IMPACTO RIESGOS CORRUPCION'!D51="X",1,0)</f>
        <v>1</v>
      </c>
    </row>
    <row r="76" spans="1:2" x14ac:dyDescent="0.25">
      <c r="A76">
        <v>19</v>
      </c>
      <c r="B76">
        <f>IF(' IMPACTO RIESGOS CORRUPCION'!D52="X",1,0)</f>
        <v>0</v>
      </c>
    </row>
    <row r="77" spans="1:2" x14ac:dyDescent="0.25">
      <c r="A77" t="s">
        <v>200</v>
      </c>
      <c r="B77">
        <f>SUM(B58:B76)</f>
        <v>16</v>
      </c>
    </row>
    <row r="80" spans="1:2" x14ac:dyDescent="0.25">
      <c r="A80" t="s">
        <v>202</v>
      </c>
    </row>
    <row r="81" spans="1:2" x14ac:dyDescent="0.25">
      <c r="A81">
        <v>1</v>
      </c>
      <c r="B81">
        <f>IF(' IMPACTO RIESGOS CORRUPCION'!D57="X",1,0)</f>
        <v>0</v>
      </c>
    </row>
    <row r="82" spans="1:2" x14ac:dyDescent="0.25">
      <c r="A82">
        <v>2</v>
      </c>
      <c r="B82">
        <f>IF(' IMPACTO RIESGOS CORRUPCION'!D58="X",1,0)</f>
        <v>0</v>
      </c>
    </row>
    <row r="83" spans="1:2" x14ac:dyDescent="0.25">
      <c r="A83">
        <v>3</v>
      </c>
      <c r="B83">
        <f>IF(' IMPACTO RIESGOS CORRUPCION'!D59="X",1,0)</f>
        <v>0</v>
      </c>
    </row>
    <row r="84" spans="1:2" x14ac:dyDescent="0.25">
      <c r="A84">
        <v>4</v>
      </c>
      <c r="B84">
        <f>IF(' IMPACTO RIESGOS CORRUPCION'!D60="X",1,0)</f>
        <v>0</v>
      </c>
    </row>
    <row r="85" spans="1:2" x14ac:dyDescent="0.25">
      <c r="A85">
        <v>5</v>
      </c>
      <c r="B85">
        <f>IF(' IMPACTO RIESGOS CORRUPCION'!D61="X",1,0)</f>
        <v>0</v>
      </c>
    </row>
    <row r="86" spans="1:2" x14ac:dyDescent="0.25">
      <c r="A86">
        <v>6</v>
      </c>
      <c r="B86">
        <f>IF(' IMPACTO RIESGOS CORRUPCION'!D62="X",1,0)</f>
        <v>0</v>
      </c>
    </row>
    <row r="87" spans="1:2" x14ac:dyDescent="0.25">
      <c r="A87">
        <v>7</v>
      </c>
      <c r="B87">
        <f>IF(' IMPACTO RIESGOS CORRUPCION'!D63="X",1,0)</f>
        <v>0</v>
      </c>
    </row>
    <row r="88" spans="1:2" x14ac:dyDescent="0.25">
      <c r="A88">
        <v>8</v>
      </c>
      <c r="B88">
        <f>IF(' IMPACTO RIESGOS CORRUPCION'!D64="X",1,0)</f>
        <v>0</v>
      </c>
    </row>
    <row r="89" spans="1:2" x14ac:dyDescent="0.25">
      <c r="A89">
        <v>9</v>
      </c>
      <c r="B89">
        <f>IF(' IMPACTO RIESGOS CORRUPCION'!D65="X",1,0)</f>
        <v>0</v>
      </c>
    </row>
    <row r="90" spans="1:2" x14ac:dyDescent="0.25">
      <c r="A90">
        <v>10</v>
      </c>
      <c r="B90">
        <f>IF(' IMPACTO RIESGOS CORRUPCION'!D66="X",1,0)</f>
        <v>0</v>
      </c>
    </row>
    <row r="91" spans="1:2" x14ac:dyDescent="0.25">
      <c r="A91">
        <v>11</v>
      </c>
      <c r="B91">
        <f>IF(' IMPACTO RIESGOS CORRUPCION'!D67="X",1,0)</f>
        <v>0</v>
      </c>
    </row>
    <row r="92" spans="1:2" x14ac:dyDescent="0.25">
      <c r="A92">
        <v>12</v>
      </c>
      <c r="B92">
        <f>IF(' IMPACTO RIESGOS CORRUPCION'!D68="X",1,0)</f>
        <v>0</v>
      </c>
    </row>
    <row r="93" spans="1:2" x14ac:dyDescent="0.25">
      <c r="A93">
        <v>13</v>
      </c>
      <c r="B93">
        <f>IF(' IMPACTO RIESGOS CORRUPCION'!D69="X",1,0)</f>
        <v>0</v>
      </c>
    </row>
    <row r="94" spans="1:2" x14ac:dyDescent="0.25">
      <c r="A94">
        <v>14</v>
      </c>
      <c r="B94">
        <f>IF(' IMPACTO RIESGOS CORRUPCION'!D70="X",1,0)</f>
        <v>0</v>
      </c>
    </row>
    <row r="95" spans="1:2" x14ac:dyDescent="0.25">
      <c r="A95">
        <v>15</v>
      </c>
      <c r="B95">
        <f>IF(' IMPACTO RIESGOS CORRUPCION'!D71="X",1,0)</f>
        <v>0</v>
      </c>
    </row>
    <row r="96" spans="1:2" x14ac:dyDescent="0.25">
      <c r="A96">
        <v>16</v>
      </c>
      <c r="B96">
        <f>IF(' IMPACTO RIESGOS CORRUPCION'!D72="X",1,0)</f>
        <v>0</v>
      </c>
    </row>
    <row r="97" spans="1:2" x14ac:dyDescent="0.25">
      <c r="A97">
        <v>17</v>
      </c>
      <c r="B97">
        <f>IF(' IMPACTO RIESGOS CORRUPCION'!D73="X",1,0)</f>
        <v>0</v>
      </c>
    </row>
    <row r="98" spans="1:2" x14ac:dyDescent="0.25">
      <c r="A98">
        <v>18</v>
      </c>
      <c r="B98">
        <f>IF(' IMPACTO RIESGOS CORRUPCION'!D74="X",1,0)</f>
        <v>0</v>
      </c>
    </row>
    <row r="99" spans="1:2" x14ac:dyDescent="0.25">
      <c r="A99">
        <v>19</v>
      </c>
      <c r="B99">
        <f>IF(' IMPACTO RIESGOS CORRUPCION'!D75="X",1,0)</f>
        <v>0</v>
      </c>
    </row>
    <row r="100" spans="1:2" x14ac:dyDescent="0.25">
      <c r="A100" t="s">
        <v>200</v>
      </c>
      <c r="B100">
        <f>SUM(B81:B99)</f>
        <v>0</v>
      </c>
    </row>
    <row r="103" spans="1:2" x14ac:dyDescent="0.25">
      <c r="A103" t="s">
        <v>203</v>
      </c>
    </row>
    <row r="104" spans="1:2" x14ac:dyDescent="0.25">
      <c r="A104">
        <v>1</v>
      </c>
      <c r="B104">
        <f>IF(' IMPACTO RIESGOS CORRUPCION'!D80="X",1,0)</f>
        <v>0</v>
      </c>
    </row>
    <row r="105" spans="1:2" x14ac:dyDescent="0.25">
      <c r="A105">
        <v>2</v>
      </c>
      <c r="B105">
        <f>IF(' IMPACTO RIESGOS CORRUPCION'!D81="X",1,0)</f>
        <v>0</v>
      </c>
    </row>
    <row r="106" spans="1:2" x14ac:dyDescent="0.25">
      <c r="A106">
        <v>3</v>
      </c>
      <c r="B106">
        <f>IF(' IMPACTO RIESGOS CORRUPCION'!D82="X",1,0)</f>
        <v>0</v>
      </c>
    </row>
    <row r="107" spans="1:2" x14ac:dyDescent="0.25">
      <c r="A107">
        <v>4</v>
      </c>
      <c r="B107">
        <f>IF(' IMPACTO RIESGOS CORRUPCION'!D83="X",1,0)</f>
        <v>0</v>
      </c>
    </row>
    <row r="108" spans="1:2" x14ac:dyDescent="0.25">
      <c r="A108">
        <v>5</v>
      </c>
      <c r="B108">
        <f>IF(' IMPACTO RIESGOS CORRUPCION'!D84="X",1,0)</f>
        <v>0</v>
      </c>
    </row>
    <row r="109" spans="1:2" x14ac:dyDescent="0.25">
      <c r="A109">
        <v>6</v>
      </c>
      <c r="B109">
        <f>IF(' IMPACTO RIESGOS CORRUPCION'!D85="X",1,0)</f>
        <v>0</v>
      </c>
    </row>
    <row r="110" spans="1:2" x14ac:dyDescent="0.25">
      <c r="A110">
        <v>7</v>
      </c>
      <c r="B110">
        <f>IF(' IMPACTO RIESGOS CORRUPCION'!D86="X",1,0)</f>
        <v>0</v>
      </c>
    </row>
    <row r="111" spans="1:2" x14ac:dyDescent="0.25">
      <c r="A111">
        <v>8</v>
      </c>
      <c r="B111">
        <f>IF(' IMPACTO RIESGOS CORRUPCION'!D87="X",1,0)</f>
        <v>0</v>
      </c>
    </row>
    <row r="112" spans="1:2" x14ac:dyDescent="0.25">
      <c r="A112">
        <v>9</v>
      </c>
      <c r="B112">
        <f>IF(' IMPACTO RIESGOS CORRUPCION'!D88="X",1,0)</f>
        <v>0</v>
      </c>
    </row>
    <row r="113" spans="1:2" x14ac:dyDescent="0.25">
      <c r="A113">
        <v>10</v>
      </c>
      <c r="B113">
        <f>IF(' IMPACTO RIESGOS CORRUPCION'!D89="X",1,0)</f>
        <v>0</v>
      </c>
    </row>
    <row r="114" spans="1:2" x14ac:dyDescent="0.25">
      <c r="A114">
        <v>11</v>
      </c>
      <c r="B114">
        <f>IF(' IMPACTO RIESGOS CORRUPCION'!D90="X",1,0)</f>
        <v>0</v>
      </c>
    </row>
    <row r="115" spans="1:2" x14ac:dyDescent="0.25">
      <c r="A115">
        <v>12</v>
      </c>
      <c r="B115">
        <f>IF(' IMPACTO RIESGOS CORRUPCION'!D91="X",1,0)</f>
        <v>0</v>
      </c>
    </row>
    <row r="116" spans="1:2" x14ac:dyDescent="0.25">
      <c r="A116">
        <v>13</v>
      </c>
      <c r="B116">
        <f>IF(' IMPACTO RIESGOS CORRUPCION'!D92="X",1,0)</f>
        <v>0</v>
      </c>
    </row>
    <row r="117" spans="1:2" x14ac:dyDescent="0.25">
      <c r="A117">
        <v>14</v>
      </c>
      <c r="B117">
        <f>IF(' IMPACTO RIESGOS CORRUPCION'!D93="X",1,0)</f>
        <v>0</v>
      </c>
    </row>
    <row r="118" spans="1:2" x14ac:dyDescent="0.25">
      <c r="A118">
        <v>15</v>
      </c>
      <c r="B118">
        <f>IF(' IMPACTO RIESGOS CORRUPCION'!D94="X",1,0)</f>
        <v>0</v>
      </c>
    </row>
    <row r="119" spans="1:2" x14ac:dyDescent="0.25">
      <c r="A119">
        <v>16</v>
      </c>
      <c r="B119">
        <f>IF(' IMPACTO RIESGOS CORRUPCION'!D95="X",1,0)</f>
        <v>0</v>
      </c>
    </row>
    <row r="120" spans="1:2" x14ac:dyDescent="0.25">
      <c r="A120">
        <v>17</v>
      </c>
      <c r="B120">
        <f>IF(' IMPACTO RIESGOS CORRUPCION'!D96="X",1,0)</f>
        <v>0</v>
      </c>
    </row>
    <row r="121" spans="1:2" x14ac:dyDescent="0.25">
      <c r="A121">
        <v>18</v>
      </c>
      <c r="B121">
        <f>IF(' IMPACTO RIESGOS CORRUPCION'!D97="X",1,0)</f>
        <v>0</v>
      </c>
    </row>
    <row r="122" spans="1:2" x14ac:dyDescent="0.25">
      <c r="A122">
        <v>19</v>
      </c>
      <c r="B122">
        <f>IF(' IMPACTO RIESGOS CORRUPCION'!D98="X",1,0)</f>
        <v>0</v>
      </c>
    </row>
    <row r="123" spans="1:2" x14ac:dyDescent="0.25">
      <c r="A123" t="s">
        <v>200</v>
      </c>
      <c r="B123">
        <f>SUM(B104:B122)</f>
        <v>0</v>
      </c>
    </row>
    <row r="126" spans="1:2" x14ac:dyDescent="0.25">
      <c r="A126" t="s">
        <v>203</v>
      </c>
    </row>
    <row r="127" spans="1:2" x14ac:dyDescent="0.25">
      <c r="A127">
        <v>1</v>
      </c>
      <c r="B127">
        <f>IF(' IMPACTO RIESGOS CORRUPCION'!D103="X",1,0)</f>
        <v>0</v>
      </c>
    </row>
    <row r="128" spans="1:2" x14ac:dyDescent="0.25">
      <c r="A128">
        <v>2</v>
      </c>
      <c r="B128">
        <f>IF(' IMPACTO RIESGOS CORRUPCION'!D104="X",1,0)</f>
        <v>0</v>
      </c>
    </row>
    <row r="129" spans="1:2" x14ac:dyDescent="0.25">
      <c r="A129">
        <v>3</v>
      </c>
      <c r="B129">
        <f>IF(' IMPACTO RIESGOS CORRUPCION'!D105="X",1,0)</f>
        <v>0</v>
      </c>
    </row>
    <row r="130" spans="1:2" x14ac:dyDescent="0.25">
      <c r="A130">
        <v>4</v>
      </c>
      <c r="B130">
        <f>IF(' IMPACTO RIESGOS CORRUPCION'!D106="X",1,0)</f>
        <v>0</v>
      </c>
    </row>
    <row r="131" spans="1:2" x14ac:dyDescent="0.25">
      <c r="A131">
        <v>5</v>
      </c>
      <c r="B131">
        <f>IF(' IMPACTO RIESGOS CORRUPCION'!D107="X",1,0)</f>
        <v>0</v>
      </c>
    </row>
    <row r="132" spans="1:2" x14ac:dyDescent="0.25">
      <c r="A132">
        <v>6</v>
      </c>
      <c r="B132">
        <f>IF(' IMPACTO RIESGOS CORRUPCION'!D108="X",1,0)</f>
        <v>0</v>
      </c>
    </row>
    <row r="133" spans="1:2" x14ac:dyDescent="0.25">
      <c r="A133">
        <v>7</v>
      </c>
      <c r="B133">
        <f>IF(' IMPACTO RIESGOS CORRUPCION'!D109="X",1,0)</f>
        <v>0</v>
      </c>
    </row>
    <row r="134" spans="1:2" x14ac:dyDescent="0.25">
      <c r="A134">
        <v>8</v>
      </c>
      <c r="B134">
        <f>IF(' IMPACTO RIESGOS CORRUPCION'!D110="X",1,0)</f>
        <v>0</v>
      </c>
    </row>
    <row r="135" spans="1:2" x14ac:dyDescent="0.25">
      <c r="A135">
        <v>9</v>
      </c>
      <c r="B135">
        <f>IF(' IMPACTO RIESGOS CORRUPCION'!D111="X",1,0)</f>
        <v>0</v>
      </c>
    </row>
    <row r="136" spans="1:2" x14ac:dyDescent="0.25">
      <c r="A136">
        <v>10</v>
      </c>
      <c r="B136">
        <f>IF(' IMPACTO RIESGOS CORRUPCION'!D112="X",1,0)</f>
        <v>0</v>
      </c>
    </row>
    <row r="137" spans="1:2" x14ac:dyDescent="0.25">
      <c r="A137">
        <v>11</v>
      </c>
      <c r="B137">
        <f>IF(' IMPACTO RIESGOS CORRUPCION'!D113="X",1,0)</f>
        <v>0</v>
      </c>
    </row>
    <row r="138" spans="1:2" x14ac:dyDescent="0.25">
      <c r="A138">
        <v>12</v>
      </c>
      <c r="B138">
        <f>IF(' IMPACTO RIESGOS CORRUPCION'!D114="X",1,0)</f>
        <v>0</v>
      </c>
    </row>
    <row r="139" spans="1:2" x14ac:dyDescent="0.25">
      <c r="A139">
        <v>13</v>
      </c>
      <c r="B139">
        <f>IF(' IMPACTO RIESGOS CORRUPCION'!D115="X",1,0)</f>
        <v>0</v>
      </c>
    </row>
    <row r="140" spans="1:2" x14ac:dyDescent="0.25">
      <c r="A140">
        <v>14</v>
      </c>
      <c r="B140">
        <f>IF(' IMPACTO RIESGOS CORRUPCION'!D116="X",1,0)</f>
        <v>0</v>
      </c>
    </row>
    <row r="141" spans="1:2" x14ac:dyDescent="0.25">
      <c r="A141">
        <v>15</v>
      </c>
      <c r="B141">
        <f>IF(' IMPACTO RIESGOS CORRUPCION'!D117="X",1,0)</f>
        <v>0</v>
      </c>
    </row>
    <row r="142" spans="1:2" x14ac:dyDescent="0.25">
      <c r="A142">
        <v>16</v>
      </c>
      <c r="B142">
        <f>IF(' IMPACTO RIESGOS CORRUPCION'!D118="X",1,0)</f>
        <v>0</v>
      </c>
    </row>
    <row r="143" spans="1:2" x14ac:dyDescent="0.25">
      <c r="A143">
        <v>17</v>
      </c>
      <c r="B143">
        <f>IF(' IMPACTO RIESGOS CORRUPCION'!D119="X",1,0)</f>
        <v>0</v>
      </c>
    </row>
    <row r="144" spans="1:2" x14ac:dyDescent="0.25">
      <c r="A144">
        <v>18</v>
      </c>
      <c r="B144">
        <f>IF(' IMPACTO RIESGOS CORRUPCION'!D120="X",1,0)</f>
        <v>0</v>
      </c>
    </row>
    <row r="145" spans="1:2" x14ac:dyDescent="0.25">
      <c r="A145">
        <v>19</v>
      </c>
      <c r="B145">
        <f>IF(' IMPACTO RIESGOS CORRUPCION'!D121="X",1,0)</f>
        <v>0</v>
      </c>
    </row>
    <row r="146" spans="1:2" x14ac:dyDescent="0.25">
      <c r="A146" t="s">
        <v>200</v>
      </c>
      <c r="B146">
        <f>SUM(B127:B145)</f>
        <v>0</v>
      </c>
    </row>
    <row r="150" spans="1:2" x14ac:dyDescent="0.25">
      <c r="A150" t="s">
        <v>204</v>
      </c>
    </row>
    <row r="151" spans="1:2" x14ac:dyDescent="0.25">
      <c r="A151" s="89" t="s">
        <v>205</v>
      </c>
    </row>
    <row r="152" spans="1:2" x14ac:dyDescent="0.25">
      <c r="A152" t="s">
        <v>206</v>
      </c>
    </row>
    <row r="153" spans="1:2" x14ac:dyDescent="0.25">
      <c r="A153" t="s">
        <v>207</v>
      </c>
    </row>
    <row r="154" spans="1:2" x14ac:dyDescent="0.25">
      <c r="A154" t="s">
        <v>208</v>
      </c>
    </row>
    <row r="155" spans="1:2" x14ac:dyDescent="0.25">
      <c r="A155" t="s">
        <v>206</v>
      </c>
    </row>
    <row r="156" spans="1:2" x14ac:dyDescent="0.25">
      <c r="A156" t="s">
        <v>209</v>
      </c>
    </row>
    <row r="157" spans="1:2" x14ac:dyDescent="0.25">
      <c r="A157" t="s">
        <v>210</v>
      </c>
    </row>
    <row r="159" spans="1:2" x14ac:dyDescent="0.25">
      <c r="A159" s="89" t="s">
        <v>211</v>
      </c>
      <c r="B159" t="s">
        <v>167</v>
      </c>
    </row>
    <row r="160" spans="1:2" x14ac:dyDescent="0.25">
      <c r="A160" t="s">
        <v>206</v>
      </c>
    </row>
    <row r="161" spans="1:1" x14ac:dyDescent="0.25">
      <c r="A161" t="s">
        <v>212</v>
      </c>
    </row>
    <row r="162" spans="1:1" x14ac:dyDescent="0.25">
      <c r="A162" t="s">
        <v>213</v>
      </c>
    </row>
    <row r="164" spans="1:1" x14ac:dyDescent="0.25">
      <c r="A164" s="89" t="s">
        <v>214</v>
      </c>
    </row>
    <row r="165" spans="1:1" x14ac:dyDescent="0.25">
      <c r="A165" t="s">
        <v>206</v>
      </c>
    </row>
    <row r="166" spans="1:1" x14ac:dyDescent="0.25">
      <c r="A166" t="s">
        <v>215</v>
      </c>
    </row>
    <row r="167" spans="1:1" x14ac:dyDescent="0.25">
      <c r="A167" t="s">
        <v>216</v>
      </c>
    </row>
    <row r="168" spans="1:1" x14ac:dyDescent="0.25">
      <c r="A168" t="s">
        <v>217</v>
      </c>
    </row>
    <row r="170" spans="1:1" x14ac:dyDescent="0.25">
      <c r="A170" s="89" t="s">
        <v>218</v>
      </c>
    </row>
    <row r="171" spans="1:1" x14ac:dyDescent="0.25">
      <c r="A171" t="s">
        <v>206</v>
      </c>
    </row>
    <row r="172" spans="1:1" x14ac:dyDescent="0.25">
      <c r="A172" t="s">
        <v>219</v>
      </c>
    </row>
    <row r="173" spans="1:1" x14ac:dyDescent="0.25">
      <c r="A173" t="s">
        <v>220</v>
      </c>
    </row>
    <row r="175" spans="1:1" x14ac:dyDescent="0.25">
      <c r="A175" s="89" t="s">
        <v>221</v>
      </c>
    </row>
    <row r="176" spans="1:1" x14ac:dyDescent="0.25">
      <c r="A176" t="s">
        <v>206</v>
      </c>
    </row>
    <row r="177" spans="1:1" x14ac:dyDescent="0.25">
      <c r="A177" t="s">
        <v>222</v>
      </c>
    </row>
    <row r="178" spans="1:1" x14ac:dyDescent="0.25">
      <c r="A178" t="s">
        <v>223</v>
      </c>
    </row>
    <row r="180" spans="1:1" x14ac:dyDescent="0.25">
      <c r="A180" s="89" t="s">
        <v>224</v>
      </c>
    </row>
    <row r="181" spans="1:1" x14ac:dyDescent="0.25">
      <c r="A181" t="s">
        <v>206</v>
      </c>
    </row>
    <row r="182" spans="1:1" x14ac:dyDescent="0.25">
      <c r="A182" t="s">
        <v>225</v>
      </c>
    </row>
    <row r="183" spans="1:1" x14ac:dyDescent="0.25">
      <c r="A183" t="s">
        <v>226</v>
      </c>
    </row>
    <row r="184" spans="1:1" x14ac:dyDescent="0.25">
      <c r="A184" t="s">
        <v>227</v>
      </c>
    </row>
    <row r="186" spans="1:1" x14ac:dyDescent="0.25">
      <c r="A186" s="89" t="s">
        <v>228</v>
      </c>
    </row>
    <row r="187" spans="1:1" x14ac:dyDescent="0.25">
      <c r="A187" t="s">
        <v>206</v>
      </c>
    </row>
    <row r="188" spans="1:1" x14ac:dyDescent="0.25">
      <c r="A188" t="s">
        <v>229</v>
      </c>
    </row>
    <row r="189" spans="1:1" x14ac:dyDescent="0.25">
      <c r="A189" t="s">
        <v>230</v>
      </c>
    </row>
    <row r="190" spans="1:1" x14ac:dyDescent="0.25">
      <c r="A190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workbookViewId="0">
      <selection activeCell="B8" sqref="B8:K8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75"/>
      <c r="B1" s="375"/>
      <c r="C1" s="359" t="s">
        <v>0</v>
      </c>
      <c r="D1" s="359"/>
      <c r="E1" s="359"/>
      <c r="F1" s="359"/>
      <c r="G1" s="440" t="s">
        <v>1</v>
      </c>
      <c r="H1" s="440"/>
      <c r="I1" s="440"/>
      <c r="J1" s="551"/>
      <c r="K1" s="551"/>
    </row>
    <row r="2" spans="1:11" ht="15" customHeight="1" x14ac:dyDescent="0.25">
      <c r="A2" s="375"/>
      <c r="B2" s="375"/>
      <c r="C2" s="359"/>
      <c r="D2" s="359"/>
      <c r="E2" s="359"/>
      <c r="F2" s="359"/>
      <c r="G2" s="440" t="s">
        <v>144</v>
      </c>
      <c r="H2" s="440"/>
      <c r="I2" s="440"/>
      <c r="J2" s="551"/>
      <c r="K2" s="551"/>
    </row>
    <row r="3" spans="1:11" ht="34.5" customHeight="1" x14ac:dyDescent="0.25">
      <c r="A3" s="375"/>
      <c r="B3" s="375"/>
      <c r="C3" s="359" t="s">
        <v>46</v>
      </c>
      <c r="D3" s="359"/>
      <c r="E3" s="359"/>
      <c r="F3" s="359"/>
      <c r="G3" s="440" t="s">
        <v>145</v>
      </c>
      <c r="H3" s="440"/>
      <c r="I3" s="440"/>
      <c r="J3" s="551"/>
      <c r="K3" s="551"/>
    </row>
    <row r="4" spans="1:11" ht="15.75" customHeight="1" x14ac:dyDescent="0.25">
      <c r="A4" s="375"/>
      <c r="B4" s="375"/>
      <c r="C4" s="359"/>
      <c r="D4" s="359"/>
      <c r="E4" s="359"/>
      <c r="F4" s="359"/>
      <c r="G4" s="440" t="s">
        <v>5</v>
      </c>
      <c r="H4" s="440"/>
      <c r="I4" s="440"/>
      <c r="J4" s="551"/>
      <c r="K4" s="551"/>
    </row>
    <row r="5" spans="1:11" ht="15.75" thickBot="1" x14ac:dyDescent="0.3"/>
    <row r="6" spans="1:11" ht="26.25" customHeight="1" x14ac:dyDescent="0.25">
      <c r="A6" s="556" t="s">
        <v>146</v>
      </c>
      <c r="B6" s="557"/>
      <c r="C6" s="557"/>
      <c r="D6" s="557"/>
      <c r="E6" s="557"/>
      <c r="F6" s="557"/>
      <c r="G6" s="557"/>
      <c r="H6" s="557"/>
      <c r="I6" s="557"/>
      <c r="J6" s="557"/>
      <c r="K6" s="558"/>
    </row>
    <row r="7" spans="1:11" ht="24" customHeight="1" x14ac:dyDescent="0.25">
      <c r="A7" s="22" t="s">
        <v>7</v>
      </c>
      <c r="B7" s="559" t="s">
        <v>364</v>
      </c>
      <c r="C7" s="559"/>
      <c r="D7" s="559"/>
      <c r="E7" s="559"/>
      <c r="F7" s="559"/>
      <c r="G7" s="559"/>
      <c r="H7" s="559"/>
      <c r="I7" s="559"/>
      <c r="J7" s="559"/>
      <c r="K7" s="560"/>
    </row>
    <row r="8" spans="1:11" ht="35.25" customHeight="1" x14ac:dyDescent="0.25">
      <c r="A8" s="21" t="s">
        <v>9</v>
      </c>
      <c r="B8" s="561" t="s">
        <v>517</v>
      </c>
      <c r="C8" s="562"/>
      <c r="D8" s="562"/>
      <c r="E8" s="562"/>
      <c r="F8" s="562"/>
      <c r="G8" s="562"/>
      <c r="H8" s="562"/>
      <c r="I8" s="562"/>
      <c r="J8" s="562"/>
      <c r="K8" s="563"/>
    </row>
    <row r="9" spans="1:11" ht="29.25" customHeight="1" thickBot="1" x14ac:dyDescent="0.3">
      <c r="A9" s="31" t="s">
        <v>147</v>
      </c>
      <c r="B9" s="596" t="s">
        <v>384</v>
      </c>
      <c r="C9" s="597"/>
      <c r="D9" s="597"/>
      <c r="E9" s="597"/>
      <c r="F9" s="597"/>
      <c r="G9" s="597"/>
      <c r="H9" s="597"/>
      <c r="I9" s="597"/>
      <c r="J9" s="597"/>
      <c r="K9" s="598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67" t="s">
        <v>148</v>
      </c>
      <c r="K11" s="568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52" t="s">
        <v>149</v>
      </c>
      <c r="B13" s="27">
        <v>5</v>
      </c>
      <c r="C13" s="553"/>
      <c r="D13" s="554"/>
      <c r="E13" s="555"/>
      <c r="F13" s="555"/>
      <c r="G13" s="555"/>
      <c r="H13" s="41"/>
      <c r="I13" s="41"/>
      <c r="J13" s="33"/>
      <c r="K13" s="47" t="s">
        <v>150</v>
      </c>
    </row>
    <row r="14" spans="1:11" ht="30" customHeight="1" thickBot="1" x14ac:dyDescent="0.3">
      <c r="A14" s="552"/>
      <c r="B14" s="28" t="s">
        <v>151</v>
      </c>
      <c r="C14" s="553"/>
      <c r="D14" s="554"/>
      <c r="E14" s="555"/>
      <c r="F14" s="555"/>
      <c r="G14" s="555"/>
      <c r="H14" s="41"/>
      <c r="I14" s="41"/>
      <c r="J14" s="43"/>
      <c r="K14" s="47"/>
    </row>
    <row r="15" spans="1:11" ht="30" customHeight="1" thickBot="1" x14ac:dyDescent="0.3">
      <c r="A15" s="552"/>
      <c r="B15" s="27">
        <v>4</v>
      </c>
      <c r="C15" s="569"/>
      <c r="D15" s="554"/>
      <c r="E15" s="554"/>
      <c r="F15" s="570"/>
      <c r="G15" s="555"/>
      <c r="H15" s="41"/>
      <c r="I15" s="41"/>
      <c r="J15" s="34"/>
      <c r="K15" s="47" t="s">
        <v>152</v>
      </c>
    </row>
    <row r="16" spans="1:11" ht="30" customHeight="1" thickBot="1" x14ac:dyDescent="0.3">
      <c r="A16" s="552"/>
      <c r="B16" s="28" t="s">
        <v>153</v>
      </c>
      <c r="C16" s="569"/>
      <c r="D16" s="554"/>
      <c r="E16" s="554"/>
      <c r="F16" s="571"/>
      <c r="G16" s="555"/>
      <c r="H16" s="41"/>
      <c r="I16" s="41"/>
      <c r="J16" s="32"/>
      <c r="K16" s="47"/>
    </row>
    <row r="17" spans="1:11" ht="30" customHeight="1" thickBot="1" x14ac:dyDescent="0.3">
      <c r="A17" s="552"/>
      <c r="B17" s="27">
        <v>3</v>
      </c>
      <c r="C17" s="573"/>
      <c r="D17" s="574"/>
      <c r="E17" s="575" t="s">
        <v>327</v>
      </c>
      <c r="F17" s="570"/>
      <c r="G17" s="555"/>
      <c r="H17" s="41"/>
      <c r="I17" s="41"/>
      <c r="J17" s="35"/>
      <c r="K17" s="47" t="s">
        <v>154</v>
      </c>
    </row>
    <row r="18" spans="1:11" ht="30" customHeight="1" thickBot="1" x14ac:dyDescent="0.3">
      <c r="A18" s="552"/>
      <c r="B18" s="28" t="s">
        <v>155</v>
      </c>
      <c r="C18" s="573"/>
      <c r="D18" s="574"/>
      <c r="E18" s="576"/>
      <c r="F18" s="571"/>
      <c r="G18" s="555"/>
      <c r="H18" s="41"/>
      <c r="I18" s="41"/>
      <c r="J18" s="32"/>
      <c r="K18" s="47"/>
    </row>
    <row r="19" spans="1:11" ht="30" customHeight="1" thickBot="1" x14ac:dyDescent="0.3">
      <c r="A19" s="552"/>
      <c r="B19" s="27">
        <v>2</v>
      </c>
      <c r="C19" s="573"/>
      <c r="D19" s="577"/>
      <c r="E19" s="578"/>
      <c r="F19" s="580"/>
      <c r="G19" s="592"/>
      <c r="H19" s="41"/>
      <c r="I19" s="41"/>
      <c r="J19" s="36"/>
      <c r="K19" s="47" t="s">
        <v>156</v>
      </c>
    </row>
    <row r="20" spans="1:11" ht="30" customHeight="1" thickBot="1" x14ac:dyDescent="0.3">
      <c r="A20" s="552"/>
      <c r="B20" s="28" t="s">
        <v>283</v>
      </c>
      <c r="C20" s="573"/>
      <c r="D20" s="577"/>
      <c r="E20" s="579"/>
      <c r="F20" s="581"/>
      <c r="G20" s="592"/>
      <c r="H20" s="41"/>
      <c r="I20" s="41"/>
      <c r="J20" s="41"/>
      <c r="K20" s="42"/>
    </row>
    <row r="21" spans="1:11" ht="30" customHeight="1" thickBot="1" x14ac:dyDescent="0.3">
      <c r="A21" s="552"/>
      <c r="B21" s="27">
        <v>1</v>
      </c>
      <c r="C21" s="573"/>
      <c r="D21" s="577"/>
      <c r="E21" s="574"/>
      <c r="F21" s="554"/>
      <c r="G21" s="554"/>
      <c r="H21" s="41"/>
      <c r="I21" s="41"/>
      <c r="J21" s="41"/>
      <c r="K21" s="42"/>
    </row>
    <row r="22" spans="1:11" ht="30" customHeight="1" thickBot="1" x14ac:dyDescent="0.3">
      <c r="A22" s="552"/>
      <c r="B22" s="28" t="s">
        <v>157</v>
      </c>
      <c r="C22" s="582"/>
      <c r="D22" s="583"/>
      <c r="E22" s="584"/>
      <c r="F22" s="585"/>
      <c r="G22" s="585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158</v>
      </c>
      <c r="D24" s="26" t="s">
        <v>159</v>
      </c>
      <c r="E24" s="26" t="s">
        <v>160</v>
      </c>
      <c r="F24" s="26" t="s">
        <v>161</v>
      </c>
      <c r="G24" s="26" t="s">
        <v>162</v>
      </c>
      <c r="H24" s="41"/>
      <c r="I24" s="41"/>
      <c r="J24" s="41"/>
      <c r="K24" s="42"/>
    </row>
    <row r="25" spans="1:11" x14ac:dyDescent="0.25">
      <c r="A25" s="40"/>
      <c r="B25" s="41"/>
      <c r="C25" s="572" t="s">
        <v>163</v>
      </c>
      <c r="D25" s="572"/>
      <c r="E25" s="572"/>
      <c r="F25" s="572"/>
      <c r="G25" s="572"/>
      <c r="H25" s="41"/>
      <c r="I25" s="41"/>
      <c r="J25" s="41"/>
      <c r="K25" s="42"/>
    </row>
    <row r="26" spans="1:11" x14ac:dyDescent="0.25">
      <c r="A26" s="40"/>
      <c r="B26" s="41"/>
      <c r="C26" s="572"/>
      <c r="D26" s="572"/>
      <c r="E26" s="572"/>
      <c r="F26" s="572"/>
      <c r="G26" s="572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83"/>
  <sheetViews>
    <sheetView topLeftCell="A25" zoomScale="80" zoomScaleNormal="80" workbookViewId="0">
      <selection activeCell="B7" sqref="B7:K7"/>
    </sheetView>
  </sheetViews>
  <sheetFormatPr baseColWidth="10" defaultColWidth="11.42578125" defaultRowHeight="14.25" x14ac:dyDescent="0.2"/>
  <cols>
    <col min="1" max="1" width="31.140625" style="1" customWidth="1"/>
    <col min="2" max="2" width="32.85546875" style="1" customWidth="1"/>
    <col min="3" max="3" width="57.42578125" style="1" customWidth="1"/>
    <col min="4" max="4" width="29.28515625" style="1" customWidth="1"/>
    <col min="5" max="5" width="71.28515625" style="1" customWidth="1"/>
    <col min="6" max="7" width="15.7109375" style="1" customWidth="1"/>
    <col min="8" max="8" width="25.7109375" style="1" customWidth="1"/>
    <col min="9" max="9" width="26.7109375" style="1" customWidth="1"/>
    <col min="10" max="10" width="29" style="1" customWidth="1"/>
    <col min="11" max="11" width="22.5703125" style="1" customWidth="1"/>
    <col min="12" max="12" width="23.28515625" style="1" customWidth="1"/>
    <col min="13" max="16384" width="11.42578125" style="1"/>
  </cols>
  <sheetData>
    <row r="1" spans="1:12" customFormat="1" ht="15.75" customHeight="1" x14ac:dyDescent="0.25">
      <c r="A1" s="695"/>
      <c r="B1" s="385" t="s">
        <v>0</v>
      </c>
      <c r="C1" s="386"/>
      <c r="D1" s="386"/>
      <c r="E1" s="386"/>
      <c r="F1" s="386"/>
      <c r="G1" s="496"/>
      <c r="H1" s="475" t="s">
        <v>30</v>
      </c>
      <c r="I1" s="475"/>
      <c r="J1" s="697"/>
    </row>
    <row r="2" spans="1:12" customFormat="1" ht="15.75" customHeight="1" x14ac:dyDescent="0.25">
      <c r="A2" s="380"/>
      <c r="B2" s="696"/>
      <c r="C2" s="521"/>
      <c r="D2" s="521"/>
      <c r="E2" s="521"/>
      <c r="F2" s="521"/>
      <c r="G2" s="522"/>
      <c r="H2" s="440" t="s">
        <v>2</v>
      </c>
      <c r="I2" s="440"/>
      <c r="J2" s="698"/>
    </row>
    <row r="3" spans="1:12" customFormat="1" ht="36" customHeight="1" x14ac:dyDescent="0.25">
      <c r="A3" s="380"/>
      <c r="B3" s="696" t="s">
        <v>232</v>
      </c>
      <c r="C3" s="521"/>
      <c r="D3" s="521"/>
      <c r="E3" s="521"/>
      <c r="F3" s="521"/>
      <c r="G3" s="522"/>
      <c r="H3" s="440" t="s">
        <v>4</v>
      </c>
      <c r="I3" s="440"/>
      <c r="J3" s="698"/>
    </row>
    <row r="4" spans="1:12" customFormat="1" ht="15.75" customHeight="1" thickBot="1" x14ac:dyDescent="0.3">
      <c r="A4" s="381"/>
      <c r="B4" s="394"/>
      <c r="C4" s="395"/>
      <c r="D4" s="395"/>
      <c r="E4" s="395"/>
      <c r="F4" s="395"/>
      <c r="G4" s="497"/>
      <c r="H4" s="700" t="s">
        <v>5</v>
      </c>
      <c r="I4" s="700"/>
      <c r="J4" s="699"/>
    </row>
    <row r="5" spans="1:12" x14ac:dyDescent="0.2">
      <c r="B5" s="692"/>
      <c r="C5" s="692"/>
      <c r="D5" s="692"/>
      <c r="E5" s="692"/>
      <c r="F5" s="692"/>
      <c r="G5" s="692"/>
    </row>
    <row r="6" spans="1:12" customFormat="1" ht="24" customHeight="1" x14ac:dyDescent="0.25">
      <c r="A6" s="90" t="s">
        <v>7</v>
      </c>
      <c r="B6" s="693" t="s">
        <v>347</v>
      </c>
      <c r="C6" s="693"/>
      <c r="D6" s="693"/>
      <c r="E6" s="693"/>
      <c r="F6" s="693"/>
      <c r="G6" s="693"/>
      <c r="H6" s="693"/>
      <c r="I6" s="693"/>
      <c r="J6" s="693"/>
    </row>
    <row r="7" spans="1:12" customFormat="1" ht="35.25" customHeight="1" x14ac:dyDescent="0.25">
      <c r="A7" s="91" t="s">
        <v>9</v>
      </c>
      <c r="B7" s="561" t="s">
        <v>517</v>
      </c>
      <c r="C7" s="562"/>
      <c r="D7" s="562"/>
      <c r="E7" s="562"/>
      <c r="F7" s="562"/>
      <c r="G7" s="562"/>
      <c r="H7" s="562"/>
      <c r="I7" s="562"/>
      <c r="J7" s="562"/>
      <c r="K7" s="563"/>
    </row>
    <row r="8" spans="1:12" ht="15" thickBot="1" x14ac:dyDescent="0.25">
      <c r="C8" s="283"/>
      <c r="D8" s="283"/>
      <c r="E8" s="283"/>
      <c r="F8" s="283"/>
      <c r="G8" s="283"/>
      <c r="H8" s="283"/>
    </row>
    <row r="9" spans="1:12" s="122" customFormat="1" ht="30" customHeight="1" x14ac:dyDescent="0.25">
      <c r="A9" s="611" t="s">
        <v>112</v>
      </c>
      <c r="B9" s="660" t="s">
        <v>260</v>
      </c>
      <c r="C9" s="613" t="s">
        <v>348</v>
      </c>
      <c r="D9" s="615" t="s">
        <v>234</v>
      </c>
      <c r="E9" s="615"/>
      <c r="F9" s="615"/>
      <c r="G9" s="615"/>
      <c r="H9" s="615"/>
      <c r="I9" s="281" t="s">
        <v>235</v>
      </c>
      <c r="J9" s="616" t="s">
        <v>236</v>
      </c>
      <c r="K9" s="618" t="s">
        <v>237</v>
      </c>
    </row>
    <row r="10" spans="1:12" s="123" customFormat="1" ht="60.75" thickBot="1" x14ac:dyDescent="0.3">
      <c r="A10" s="694"/>
      <c r="B10" s="686"/>
      <c r="C10" s="614"/>
      <c r="D10" s="282" t="s">
        <v>238</v>
      </c>
      <c r="E10" s="119" t="s">
        <v>239</v>
      </c>
      <c r="F10" s="282" t="s">
        <v>240</v>
      </c>
      <c r="G10" s="282" t="s">
        <v>241</v>
      </c>
      <c r="H10" s="120" t="s">
        <v>242</v>
      </c>
      <c r="I10" s="121" t="s">
        <v>243</v>
      </c>
      <c r="J10" s="617"/>
      <c r="K10" s="668"/>
    </row>
    <row r="11" spans="1:12" ht="20.25" customHeight="1" x14ac:dyDescent="0.2">
      <c r="A11" s="687" t="s">
        <v>333</v>
      </c>
      <c r="B11" s="343" t="s">
        <v>287</v>
      </c>
      <c r="C11" s="688" t="s">
        <v>512</v>
      </c>
      <c r="D11" s="364" t="s">
        <v>244</v>
      </c>
      <c r="E11" s="24" t="s">
        <v>245</v>
      </c>
      <c r="F11" s="23" t="s">
        <v>207</v>
      </c>
      <c r="G11" s="23">
        <f>IF(F11="Asignado",15,0)</f>
        <v>15</v>
      </c>
      <c r="H11" s="609" t="s">
        <v>397</v>
      </c>
      <c r="I11" s="367" t="s">
        <v>231</v>
      </c>
      <c r="J11" s="367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Débil</v>
      </c>
      <c r="K11" s="600" t="str">
        <f>IF(J11="Fuerte","NO",IF(J11=" "," ","SI"))</f>
        <v>SI</v>
      </c>
      <c r="L11" s="155"/>
    </row>
    <row r="12" spans="1:12" ht="28.5" x14ac:dyDescent="0.2">
      <c r="A12" s="688"/>
      <c r="B12" s="343"/>
      <c r="C12" s="688"/>
      <c r="D12" s="364"/>
      <c r="E12" s="25" t="s">
        <v>246</v>
      </c>
      <c r="F12" s="279" t="s">
        <v>209</v>
      </c>
      <c r="G12" s="279">
        <f>IF(F12="Adecuado",15,0)</f>
        <v>15</v>
      </c>
      <c r="H12" s="609"/>
      <c r="I12" s="343"/>
      <c r="J12" s="343"/>
      <c r="K12" s="600"/>
    </row>
    <row r="13" spans="1:12" ht="42.75" x14ac:dyDescent="0.2">
      <c r="A13" s="688"/>
      <c r="B13" s="343"/>
      <c r="C13" s="688"/>
      <c r="D13" s="115" t="s">
        <v>247</v>
      </c>
      <c r="E13" s="25" t="s">
        <v>248</v>
      </c>
      <c r="F13" s="279" t="s">
        <v>213</v>
      </c>
      <c r="G13" s="279">
        <f>IF(F13="Oportuna",15,0)</f>
        <v>0</v>
      </c>
      <c r="H13" s="609"/>
      <c r="I13" s="343"/>
      <c r="J13" s="343"/>
      <c r="K13" s="600"/>
    </row>
    <row r="14" spans="1:12" ht="42.75" x14ac:dyDescent="0.2">
      <c r="A14" s="688"/>
      <c r="B14" s="343"/>
      <c r="C14" s="688"/>
      <c r="D14" s="115" t="s">
        <v>249</v>
      </c>
      <c r="E14" s="25" t="s">
        <v>250</v>
      </c>
      <c r="F14" s="98" t="s">
        <v>215</v>
      </c>
      <c r="G14" s="279">
        <f>IF(F14="Prevenir",15,IF(F14="Detectar",10,0))</f>
        <v>15</v>
      </c>
      <c r="H14" s="609"/>
      <c r="I14" s="343"/>
      <c r="J14" s="343"/>
      <c r="K14" s="600"/>
    </row>
    <row r="15" spans="1:12" ht="28.5" x14ac:dyDescent="0.2">
      <c r="A15" s="688"/>
      <c r="B15" s="343"/>
      <c r="C15" s="688"/>
      <c r="D15" s="115" t="s">
        <v>251</v>
      </c>
      <c r="E15" s="25" t="s">
        <v>252</v>
      </c>
      <c r="F15" s="279" t="s">
        <v>219</v>
      </c>
      <c r="G15" s="279">
        <f>IF(F15="Confiable",15,0)</f>
        <v>15</v>
      </c>
      <c r="H15" s="609"/>
      <c r="I15" s="343"/>
      <c r="J15" s="343"/>
      <c r="K15" s="600"/>
    </row>
    <row r="16" spans="1:12" ht="57" x14ac:dyDescent="0.2">
      <c r="A16" s="688"/>
      <c r="B16" s="343"/>
      <c r="C16" s="688"/>
      <c r="D16" s="115" t="s">
        <v>253</v>
      </c>
      <c r="E16" s="25" t="s">
        <v>254</v>
      </c>
      <c r="F16" s="98" t="s">
        <v>223</v>
      </c>
      <c r="G16" s="279">
        <f>IF(F16="Se investigan y se resuelven oportunamente",15,0)</f>
        <v>0</v>
      </c>
      <c r="H16" s="609"/>
      <c r="I16" s="343"/>
      <c r="J16" s="343"/>
      <c r="K16" s="600"/>
    </row>
    <row r="17" spans="1:11" ht="29.25" thickBot="1" x14ac:dyDescent="0.25">
      <c r="A17" s="689"/>
      <c r="B17" s="343"/>
      <c r="C17" s="691"/>
      <c r="D17" s="102" t="s">
        <v>255</v>
      </c>
      <c r="E17" s="25" t="s">
        <v>256</v>
      </c>
      <c r="F17" s="279" t="s">
        <v>226</v>
      </c>
      <c r="G17" s="279">
        <f>IF(F17="Completa",10,IF(F17="Incompleta",5,0))</f>
        <v>5</v>
      </c>
      <c r="H17" s="610"/>
      <c r="I17" s="343"/>
      <c r="J17" s="343"/>
      <c r="K17" s="600"/>
    </row>
    <row r="18" spans="1:11" s="123" customFormat="1" ht="30" customHeight="1" x14ac:dyDescent="0.25">
      <c r="A18" s="611" t="s">
        <v>112</v>
      </c>
      <c r="B18" s="660" t="s">
        <v>260</v>
      </c>
      <c r="C18" s="613" t="s">
        <v>233</v>
      </c>
      <c r="D18" s="615" t="s">
        <v>234</v>
      </c>
      <c r="E18" s="615"/>
      <c r="F18" s="615"/>
      <c r="G18" s="615"/>
      <c r="H18" s="615"/>
      <c r="I18" s="281" t="s">
        <v>235</v>
      </c>
      <c r="J18" s="616" t="s">
        <v>236</v>
      </c>
      <c r="K18" s="618" t="s">
        <v>237</v>
      </c>
    </row>
    <row r="19" spans="1:11" s="123" customFormat="1" ht="60.75" thickBot="1" x14ac:dyDescent="0.3">
      <c r="A19" s="612"/>
      <c r="B19" s="686"/>
      <c r="C19" s="614"/>
      <c r="D19" s="282" t="s">
        <v>238</v>
      </c>
      <c r="E19" s="119" t="s">
        <v>239</v>
      </c>
      <c r="F19" s="282" t="s">
        <v>240</v>
      </c>
      <c r="G19" s="287" t="s">
        <v>241</v>
      </c>
      <c r="H19" s="235" t="s">
        <v>258</v>
      </c>
      <c r="I19" s="236" t="s">
        <v>243</v>
      </c>
      <c r="J19" s="666"/>
      <c r="K19" s="668"/>
    </row>
    <row r="20" spans="1:11" s="123" customFormat="1" ht="15.75" thickBot="1" x14ac:dyDescent="0.3">
      <c r="A20" s="294"/>
      <c r="B20" s="284"/>
      <c r="C20" s="295"/>
      <c r="D20" s="296"/>
      <c r="E20" s="234"/>
      <c r="F20" s="287"/>
      <c r="G20" s="287"/>
      <c r="H20" s="297"/>
      <c r="I20" s="298"/>
      <c r="J20" s="291"/>
      <c r="K20" s="299"/>
    </row>
    <row r="21" spans="1:11" s="123" customFormat="1" ht="42.75" x14ac:dyDescent="0.2">
      <c r="A21" s="670" t="s">
        <v>333</v>
      </c>
      <c r="B21" s="690" t="s">
        <v>330</v>
      </c>
      <c r="C21" s="639" t="s">
        <v>513</v>
      </c>
      <c r="D21" s="115" t="s">
        <v>247</v>
      </c>
      <c r="E21" s="25" t="s">
        <v>248</v>
      </c>
      <c r="F21" s="279" t="s">
        <v>206</v>
      </c>
      <c r="G21" s="279">
        <f>IF(F21="Oportuna",15,0)</f>
        <v>0</v>
      </c>
      <c r="H21" s="609" t="s">
        <v>397</v>
      </c>
      <c r="I21" s="367" t="s">
        <v>231</v>
      </c>
      <c r="J21" s="367" t="str">
        <f>IF(AND(H21="Fuerte",I21="Fuerte (Siempre se Ejecuta)"),"Fuerte",IF(AND(H21="Fuerte",I21="Moderado (Algunas veces se ejecuta)"),"Moderado",IF(AND(H21="Fuerte",I21="Débil (No se ejecuta)"),"Débil",IF(AND(H21="Moderado",I21="Fuerte (Siempre se Ejecuta)"),"Moderado",IF(AND(H21="Moderado",I21="Moderado (Algunas veces se ejecuta)"),"Moderado",IF(AND(H21="Moderado",I21="Débil (No se ejecuta)"),"Débil",IF(AND(H21="Débil",I21="Fuerte (Siempre se Ejecuta)"),"Débil",IF(AND(H21="Débil",I21="Moderado (Algunas veces se ejecuta)"),"Débil",IF(AND(H21="Débil",I21="Débil (No se ejecuta)"),"Débil"," ")))))))))</f>
        <v>Débil</v>
      </c>
      <c r="K21" s="600" t="str">
        <f>IF(J21="Fuerte","NO",IF(J21=" "," ","SI"))</f>
        <v>SI</v>
      </c>
    </row>
    <row r="22" spans="1:11" s="123" customFormat="1" ht="42.75" x14ac:dyDescent="0.2">
      <c r="A22" s="671"/>
      <c r="B22" s="479"/>
      <c r="C22" s="640"/>
      <c r="D22" s="115" t="s">
        <v>249</v>
      </c>
      <c r="E22" s="25" t="s">
        <v>250</v>
      </c>
      <c r="F22" s="98" t="s">
        <v>217</v>
      </c>
      <c r="G22" s="279">
        <f>IF(F22="Prevenir",15,IF(F22="Detectar",10,0))</f>
        <v>0</v>
      </c>
      <c r="H22" s="609"/>
      <c r="I22" s="343"/>
      <c r="J22" s="343"/>
      <c r="K22" s="600"/>
    </row>
    <row r="23" spans="1:11" s="123" customFormat="1" ht="28.5" x14ac:dyDescent="0.2">
      <c r="A23" s="671"/>
      <c r="B23" s="479"/>
      <c r="C23" s="640"/>
      <c r="D23" s="115" t="s">
        <v>251</v>
      </c>
      <c r="E23" s="25" t="s">
        <v>252</v>
      </c>
      <c r="F23" s="279" t="s">
        <v>206</v>
      </c>
      <c r="G23" s="279">
        <f>IF(F23="Confiable",15,0)</f>
        <v>0</v>
      </c>
      <c r="H23" s="609"/>
      <c r="I23" s="343"/>
      <c r="J23" s="343"/>
      <c r="K23" s="600"/>
    </row>
    <row r="24" spans="1:11" s="123" customFormat="1" ht="57" x14ac:dyDescent="0.2">
      <c r="A24" s="671"/>
      <c r="B24" s="479"/>
      <c r="C24" s="640"/>
      <c r="D24" s="115" t="s">
        <v>253</v>
      </c>
      <c r="E24" s="25" t="s">
        <v>254</v>
      </c>
      <c r="F24" s="98" t="s">
        <v>223</v>
      </c>
      <c r="G24" s="279">
        <f>IF(F24="Se investigan y se resuelven oportunamente",15,0)</f>
        <v>0</v>
      </c>
      <c r="H24" s="609"/>
      <c r="I24" s="343"/>
      <c r="J24" s="343"/>
      <c r="K24" s="600"/>
    </row>
    <row r="25" spans="1:11" s="123" customFormat="1" ht="28.5" x14ac:dyDescent="0.2">
      <c r="A25" s="671"/>
      <c r="B25" s="479"/>
      <c r="C25" s="640"/>
      <c r="D25" s="102" t="s">
        <v>255</v>
      </c>
      <c r="E25" s="25" t="s">
        <v>256</v>
      </c>
      <c r="F25" s="279" t="s">
        <v>227</v>
      </c>
      <c r="G25" s="279">
        <f>IF(F25="Completa",10,IF(F25="Incompleta",5,0))</f>
        <v>0</v>
      </c>
      <c r="H25" s="609"/>
      <c r="I25" s="343"/>
      <c r="J25" s="343"/>
      <c r="K25" s="600"/>
    </row>
    <row r="26" spans="1:11" s="123" customFormat="1" ht="15" customHeight="1" x14ac:dyDescent="0.25">
      <c r="A26" s="671"/>
      <c r="B26" s="479"/>
      <c r="C26" s="640"/>
      <c r="D26" s="241" t="s">
        <v>412</v>
      </c>
      <c r="E26" s="242"/>
      <c r="F26" s="292"/>
      <c r="G26" s="285"/>
      <c r="H26" s="609"/>
      <c r="I26" s="343"/>
      <c r="J26" s="343"/>
      <c r="K26" s="600"/>
    </row>
    <row r="27" spans="1:11" s="123" customFormat="1" ht="15" customHeight="1" x14ac:dyDescent="0.25">
      <c r="A27" s="671"/>
      <c r="B27" s="479"/>
      <c r="C27" s="640"/>
      <c r="D27" s="241"/>
      <c r="E27" s="242"/>
      <c r="F27" s="292"/>
      <c r="G27" s="292"/>
      <c r="H27" s="609"/>
      <c r="I27" s="343"/>
      <c r="J27" s="343"/>
      <c r="K27" s="600"/>
    </row>
    <row r="28" spans="1:11" s="123" customFormat="1" ht="14.25" customHeight="1" thickBot="1" x14ac:dyDescent="0.3">
      <c r="A28" s="671"/>
      <c r="B28" s="479"/>
      <c r="C28" s="640"/>
      <c r="D28" s="241"/>
      <c r="E28" s="242"/>
      <c r="F28" s="292"/>
      <c r="G28" s="292"/>
      <c r="H28" s="609"/>
      <c r="I28" s="249"/>
      <c r="J28" s="249"/>
      <c r="K28" s="249"/>
    </row>
    <row r="29" spans="1:11" s="123" customFormat="1" ht="30" customHeight="1" x14ac:dyDescent="0.25">
      <c r="A29" s="239" t="s">
        <v>112</v>
      </c>
      <c r="B29" s="237" t="s">
        <v>260</v>
      </c>
      <c r="C29" s="613" t="s">
        <v>233</v>
      </c>
      <c r="D29" s="615" t="s">
        <v>234</v>
      </c>
      <c r="E29" s="615"/>
      <c r="F29" s="615"/>
      <c r="G29" s="615"/>
      <c r="H29" s="615"/>
      <c r="I29" s="281" t="s">
        <v>235</v>
      </c>
      <c r="J29" s="616" t="s">
        <v>236</v>
      </c>
      <c r="K29" s="618" t="s">
        <v>237</v>
      </c>
    </row>
    <row r="30" spans="1:11" s="123" customFormat="1" ht="63.75" customHeight="1" x14ac:dyDescent="0.25">
      <c r="A30" s="240"/>
      <c r="B30" s="238"/>
      <c r="C30" s="626"/>
      <c r="D30" s="287" t="s">
        <v>238</v>
      </c>
      <c r="E30" s="234" t="s">
        <v>239</v>
      </c>
      <c r="F30" s="287" t="s">
        <v>240</v>
      </c>
      <c r="G30" s="287" t="s">
        <v>241</v>
      </c>
      <c r="H30" s="235" t="s">
        <v>258</v>
      </c>
      <c r="I30" s="236" t="s">
        <v>243</v>
      </c>
      <c r="J30" s="666"/>
      <c r="K30" s="668"/>
    </row>
    <row r="31" spans="1:11" s="123" customFormat="1" ht="63.75" customHeight="1" x14ac:dyDescent="0.2">
      <c r="A31" s="300"/>
      <c r="B31" s="238"/>
      <c r="C31" s="601" t="s">
        <v>514</v>
      </c>
      <c r="D31" s="364" t="s">
        <v>244</v>
      </c>
      <c r="E31" s="24" t="s">
        <v>245</v>
      </c>
      <c r="F31" s="23" t="s">
        <v>208</v>
      </c>
      <c r="G31" s="292"/>
      <c r="H31" s="601" t="s">
        <v>397</v>
      </c>
      <c r="I31" s="236"/>
      <c r="J31" s="288"/>
      <c r="K31" s="299"/>
    </row>
    <row r="32" spans="1:11" s="123" customFormat="1" ht="63.75" customHeight="1" x14ac:dyDescent="0.2">
      <c r="A32" s="300"/>
      <c r="B32" s="238"/>
      <c r="C32" s="602"/>
      <c r="D32" s="364"/>
      <c r="E32" s="25" t="s">
        <v>246</v>
      </c>
      <c r="F32" s="279" t="s">
        <v>210</v>
      </c>
      <c r="G32" s="292"/>
      <c r="H32" s="602"/>
      <c r="I32" s="236"/>
      <c r="J32" s="288"/>
      <c r="K32" s="299"/>
    </row>
    <row r="33" spans="1:11" s="123" customFormat="1" ht="42" customHeight="1" x14ac:dyDescent="0.2">
      <c r="A33" s="687" t="s">
        <v>333</v>
      </c>
      <c r="B33" s="690" t="s">
        <v>331</v>
      </c>
      <c r="C33" s="602"/>
      <c r="D33" s="115" t="s">
        <v>247</v>
      </c>
      <c r="E33" s="25" t="s">
        <v>248</v>
      </c>
      <c r="F33" s="279" t="s">
        <v>206</v>
      </c>
      <c r="G33" s="279">
        <f>IF(F33="Oportuna",15,0)</f>
        <v>0</v>
      </c>
      <c r="H33" s="602"/>
      <c r="I33" s="601" t="s">
        <v>400</v>
      </c>
      <c r="J33" s="652" t="s">
        <v>401</v>
      </c>
      <c r="K33" s="685" t="s">
        <v>123</v>
      </c>
    </row>
    <row r="34" spans="1:11" s="123" customFormat="1" ht="25.5" customHeight="1" x14ac:dyDescent="0.2">
      <c r="A34" s="688"/>
      <c r="B34" s="479"/>
      <c r="C34" s="602"/>
      <c r="D34" s="115" t="s">
        <v>249</v>
      </c>
      <c r="E34" s="25" t="s">
        <v>250</v>
      </c>
      <c r="F34" s="98" t="s">
        <v>217</v>
      </c>
      <c r="G34" s="279">
        <f>IF(F34="Prevenir",15,IF(F34="Detectar",10,0))</f>
        <v>0</v>
      </c>
      <c r="H34" s="602"/>
      <c r="I34" s="602"/>
      <c r="J34" s="653"/>
      <c r="K34" s="685"/>
    </row>
    <row r="35" spans="1:11" s="123" customFormat="1" ht="33" customHeight="1" x14ac:dyDescent="0.2">
      <c r="A35" s="688"/>
      <c r="B35" s="479"/>
      <c r="C35" s="602"/>
      <c r="D35" s="115" t="s">
        <v>251</v>
      </c>
      <c r="E35" s="25" t="s">
        <v>252</v>
      </c>
      <c r="F35" s="279" t="s">
        <v>206</v>
      </c>
      <c r="G35" s="279">
        <f>IF(F35="Confiable",15,0)</f>
        <v>0</v>
      </c>
      <c r="H35" s="602"/>
      <c r="I35" s="602"/>
      <c r="J35" s="653"/>
      <c r="K35" s="685"/>
    </row>
    <row r="36" spans="1:11" s="123" customFormat="1" ht="57" x14ac:dyDescent="0.2">
      <c r="A36" s="688"/>
      <c r="B36" s="479"/>
      <c r="C36" s="602"/>
      <c r="D36" s="115" t="s">
        <v>253</v>
      </c>
      <c r="E36" s="25" t="s">
        <v>254</v>
      </c>
      <c r="F36" s="98" t="s">
        <v>223</v>
      </c>
      <c r="G36" s="279">
        <f>IF(F36="Se investigan y se resuelven oportunamente",15,0)</f>
        <v>0</v>
      </c>
      <c r="H36" s="602"/>
      <c r="I36" s="602"/>
      <c r="J36" s="653"/>
      <c r="K36" s="685"/>
    </row>
    <row r="37" spans="1:11" s="123" customFormat="1" ht="28.5" x14ac:dyDescent="0.2">
      <c r="A37" s="688"/>
      <c r="B37" s="479"/>
      <c r="C37" s="602"/>
      <c r="D37" s="102" t="s">
        <v>255</v>
      </c>
      <c r="E37" s="25" t="s">
        <v>256</v>
      </c>
      <c r="F37" s="279" t="s">
        <v>227</v>
      </c>
      <c r="G37" s="279">
        <f>IF(F37="Completa",10,IF(F37="Incompleta",5,0))</f>
        <v>0</v>
      </c>
      <c r="H37" s="602"/>
      <c r="I37" s="602"/>
      <c r="J37" s="653"/>
      <c r="K37" s="685"/>
    </row>
    <row r="38" spans="1:11" s="123" customFormat="1" ht="15" x14ac:dyDescent="0.25">
      <c r="A38" s="688"/>
      <c r="B38" s="479"/>
      <c r="C38" s="602"/>
      <c r="D38" s="241" t="s">
        <v>412</v>
      </c>
      <c r="E38" s="242"/>
      <c r="F38" s="292"/>
      <c r="G38" s="285"/>
      <c r="H38" s="602"/>
      <c r="I38" s="602"/>
      <c r="J38" s="653"/>
      <c r="K38" s="685"/>
    </row>
    <row r="39" spans="1:11" s="123" customFormat="1" ht="15" x14ac:dyDescent="0.25">
      <c r="A39" s="688"/>
      <c r="B39" s="479"/>
      <c r="C39" s="602"/>
      <c r="D39" s="241"/>
      <c r="E39" s="242"/>
      <c r="F39" s="292"/>
      <c r="G39" s="292"/>
      <c r="H39" s="602"/>
      <c r="I39" s="602"/>
      <c r="J39" s="653"/>
      <c r="K39" s="685"/>
    </row>
    <row r="40" spans="1:11" s="123" customFormat="1" ht="15" x14ac:dyDescent="0.25">
      <c r="A40" s="688"/>
      <c r="B40" s="479"/>
      <c r="C40" s="603"/>
      <c r="D40" s="241"/>
      <c r="E40" s="242"/>
      <c r="F40" s="292"/>
      <c r="G40" s="292"/>
      <c r="H40" s="603"/>
      <c r="I40" s="603"/>
      <c r="J40" s="654"/>
      <c r="K40" s="685"/>
    </row>
    <row r="41" spans="1:11" ht="15.75" customHeight="1" thickBot="1" x14ac:dyDescent="0.25">
      <c r="A41" s="689"/>
      <c r="B41" s="673"/>
    </row>
    <row r="42" spans="1:11" s="123" customFormat="1" ht="30" customHeight="1" x14ac:dyDescent="0.25">
      <c r="A42" s="611" t="s">
        <v>112</v>
      </c>
      <c r="B42" s="660" t="s">
        <v>260</v>
      </c>
      <c r="C42" s="613" t="s">
        <v>233</v>
      </c>
      <c r="D42" s="615" t="s">
        <v>234</v>
      </c>
      <c r="E42" s="615"/>
      <c r="F42" s="615"/>
      <c r="G42" s="615"/>
      <c r="H42" s="615"/>
      <c r="I42" s="281" t="s">
        <v>235</v>
      </c>
      <c r="J42" s="616" t="s">
        <v>236</v>
      </c>
      <c r="K42" s="618" t="s">
        <v>237</v>
      </c>
    </row>
    <row r="43" spans="1:11" s="123" customFormat="1" ht="60.75" thickBot="1" x14ac:dyDescent="0.3">
      <c r="A43" s="612"/>
      <c r="B43" s="686"/>
      <c r="C43" s="614"/>
      <c r="D43" s="282" t="s">
        <v>238</v>
      </c>
      <c r="E43" s="119" t="s">
        <v>239</v>
      </c>
      <c r="F43" s="282" t="s">
        <v>240</v>
      </c>
      <c r="G43" s="282" t="s">
        <v>241</v>
      </c>
      <c r="H43" s="120" t="s">
        <v>258</v>
      </c>
      <c r="I43" s="121" t="s">
        <v>243</v>
      </c>
      <c r="J43" s="617"/>
      <c r="K43" s="619"/>
    </row>
    <row r="44" spans="1:11" ht="20.25" customHeight="1" x14ac:dyDescent="0.2">
      <c r="A44" s="681" t="str">
        <f>+(PROBABILIDAD!A11)</f>
        <v>No garantizar la prestaciòn del servicio educativo integral</v>
      </c>
      <c r="B44" s="604" t="str">
        <f>+(DESCRIPCION!D11)</f>
        <v>Deficiencia de recursos para la implementaciòn de las polìticas educativas Nacionales</v>
      </c>
      <c r="C44" s="638" t="s">
        <v>515</v>
      </c>
      <c r="D44" s="674" t="s">
        <v>244</v>
      </c>
      <c r="E44" s="160" t="s">
        <v>245</v>
      </c>
      <c r="F44" s="161" t="s">
        <v>208</v>
      </c>
      <c r="G44" s="161">
        <f>IF(F44="Asignado",15,0)</f>
        <v>0</v>
      </c>
      <c r="H44" s="684" t="s">
        <v>397</v>
      </c>
      <c r="I44" s="676" t="s">
        <v>231</v>
      </c>
      <c r="J44" s="676" t="str">
        <f>IF(AND(H44="Fuerte",I44="Fuerte (Siempre se Ejecuta)"),"Fuerte",IF(AND(H44="Fuerte",I44="Moderado (Algunas veces se ejecuta)"),"Moderado",IF(AND(H44="Fuerte",I44="Débil (No se ejecuta)"),"Débil",IF(AND(H44="Moderado",I44="Fuerte (Siempre se Ejecuta)"),"Moderado",IF(AND(H44="Moderado",I44="Moderado (Algunas veces se ejecuta)"),"Moderado",IF(AND(H44="Moderado",I44="Débil (No se ejecuta)"),"Débil",IF(AND(H44="Débil",I44="Fuerte (Siempre se Ejecuta)"),"Débil",IF(AND(H44="Débil",I44="Moderado (Algunas veces se ejecuta)"),"Débil",IF(AND(H44="Débil",I44="Débil (No se ejecuta)"),"Débil"," ")))))))))</f>
        <v>Débil</v>
      </c>
      <c r="K44" s="677" t="str">
        <f>IF(J44="Fuerte","NO",IF(J44=" "," ","SI"))</f>
        <v>SI</v>
      </c>
    </row>
    <row r="45" spans="1:11" ht="29.25" customHeight="1" x14ac:dyDescent="0.2">
      <c r="A45" s="682"/>
      <c r="B45" s="605"/>
      <c r="C45" s="607"/>
      <c r="D45" s="364"/>
      <c r="E45" s="25" t="s">
        <v>246</v>
      </c>
      <c r="F45" s="279" t="s">
        <v>206</v>
      </c>
      <c r="G45" s="279">
        <f>IF(F45="Adecuado",15,0)</f>
        <v>0</v>
      </c>
      <c r="H45" s="609"/>
      <c r="I45" s="343"/>
      <c r="J45" s="343"/>
      <c r="K45" s="678"/>
    </row>
    <row r="46" spans="1:11" ht="43.5" customHeight="1" x14ac:dyDescent="0.2">
      <c r="A46" s="682"/>
      <c r="B46" s="605"/>
      <c r="C46" s="607"/>
      <c r="D46" s="115" t="s">
        <v>247</v>
      </c>
      <c r="E46" s="25" t="s">
        <v>248</v>
      </c>
      <c r="F46" s="279" t="s">
        <v>206</v>
      </c>
      <c r="G46" s="279">
        <f>IF(F46="Oportuna",15,0)</f>
        <v>0</v>
      </c>
      <c r="H46" s="609"/>
      <c r="I46" s="343"/>
      <c r="J46" s="343"/>
      <c r="K46" s="678"/>
    </row>
    <row r="47" spans="1:11" ht="43.5" customHeight="1" x14ac:dyDescent="0.2">
      <c r="A47" s="682"/>
      <c r="B47" s="605"/>
      <c r="C47" s="607"/>
      <c r="D47" s="115" t="s">
        <v>249</v>
      </c>
      <c r="E47" s="25" t="s">
        <v>250</v>
      </c>
      <c r="F47" s="98" t="s">
        <v>206</v>
      </c>
      <c r="G47" s="279">
        <f>IF(F47="Prevenir",15,IF(F47="Detectar",10,0))</f>
        <v>0</v>
      </c>
      <c r="H47" s="609"/>
      <c r="I47" s="343"/>
      <c r="J47" s="343"/>
      <c r="K47" s="678"/>
    </row>
    <row r="48" spans="1:11" ht="29.25" customHeight="1" x14ac:dyDescent="0.2">
      <c r="A48" s="682"/>
      <c r="B48" s="605"/>
      <c r="C48" s="607"/>
      <c r="D48" s="115" t="s">
        <v>251</v>
      </c>
      <c r="E48" s="25" t="s">
        <v>252</v>
      </c>
      <c r="F48" s="279" t="s">
        <v>206</v>
      </c>
      <c r="G48" s="279">
        <f>IF(F48="Confiable",15,0)</f>
        <v>0</v>
      </c>
      <c r="H48" s="609"/>
      <c r="I48" s="343"/>
      <c r="J48" s="343"/>
      <c r="K48" s="678"/>
    </row>
    <row r="49" spans="1:11" ht="43.5" customHeight="1" x14ac:dyDescent="0.2">
      <c r="A49" s="682"/>
      <c r="B49" s="605"/>
      <c r="C49" s="607"/>
      <c r="D49" s="115" t="s">
        <v>253</v>
      </c>
      <c r="E49" s="25" t="s">
        <v>254</v>
      </c>
      <c r="F49" s="98" t="s">
        <v>206</v>
      </c>
      <c r="G49" s="279">
        <f>IF(F49="Se investigan y se resuelven oportunamente",15,0)</f>
        <v>0</v>
      </c>
      <c r="H49" s="609"/>
      <c r="I49" s="343"/>
      <c r="J49" s="343"/>
      <c r="K49" s="678"/>
    </row>
    <row r="50" spans="1:11" ht="29.25" customHeight="1" thickBot="1" x14ac:dyDescent="0.25">
      <c r="A50" s="683"/>
      <c r="B50" s="605"/>
      <c r="C50" s="608"/>
      <c r="D50" s="102" t="s">
        <v>255</v>
      </c>
      <c r="E50" s="25" t="s">
        <v>256</v>
      </c>
      <c r="F50" s="279" t="s">
        <v>206</v>
      </c>
      <c r="G50" s="279">
        <f>IF(F50="Completa",10,IF(F50="Incompleta",5,0))</f>
        <v>0</v>
      </c>
      <c r="H50" s="610"/>
      <c r="I50" s="343"/>
      <c r="J50" s="343"/>
      <c r="K50" s="678"/>
    </row>
    <row r="51" spans="1:11" s="122" customFormat="1" ht="29.25" customHeight="1" x14ac:dyDescent="0.25">
      <c r="A51" s="658" t="s">
        <v>112</v>
      </c>
      <c r="B51" s="660" t="s">
        <v>260</v>
      </c>
      <c r="C51" s="626" t="s">
        <v>233</v>
      </c>
      <c r="D51" s="663" t="s">
        <v>234</v>
      </c>
      <c r="E51" s="664"/>
      <c r="F51" s="664"/>
      <c r="G51" s="664"/>
      <c r="H51" s="665"/>
      <c r="I51" s="289" t="s">
        <v>235</v>
      </c>
      <c r="J51" s="666" t="s">
        <v>236</v>
      </c>
      <c r="K51" s="668" t="s">
        <v>237</v>
      </c>
    </row>
    <row r="52" spans="1:11" s="123" customFormat="1" ht="60.75" thickBot="1" x14ac:dyDescent="0.3">
      <c r="A52" s="659"/>
      <c r="B52" s="661"/>
      <c r="C52" s="662"/>
      <c r="D52" s="282" t="s">
        <v>238</v>
      </c>
      <c r="E52" s="119" t="s">
        <v>239</v>
      </c>
      <c r="F52" s="282" t="s">
        <v>240</v>
      </c>
      <c r="G52" s="282" t="s">
        <v>241</v>
      </c>
      <c r="H52" s="120" t="s">
        <v>258</v>
      </c>
      <c r="I52" s="121" t="s">
        <v>243</v>
      </c>
      <c r="J52" s="679"/>
      <c r="K52" s="680"/>
    </row>
    <row r="53" spans="1:11" s="123" customFormat="1" ht="45" customHeight="1" x14ac:dyDescent="0.2">
      <c r="A53" s="670" t="s">
        <v>334</v>
      </c>
      <c r="B53" s="644" t="s">
        <v>287</v>
      </c>
      <c r="C53" s="639" t="s">
        <v>516</v>
      </c>
      <c r="D53" s="674" t="s">
        <v>244</v>
      </c>
      <c r="E53" s="160" t="s">
        <v>245</v>
      </c>
      <c r="F53" s="161" t="s">
        <v>207</v>
      </c>
      <c r="G53" s="161">
        <f>IF(F53="Asignado",15,0)</f>
        <v>15</v>
      </c>
      <c r="H53" s="675" t="s">
        <v>397</v>
      </c>
      <c r="I53" s="675" t="s">
        <v>400</v>
      </c>
      <c r="J53" s="652" t="s">
        <v>401</v>
      </c>
      <c r="K53" s="655" t="s">
        <v>123</v>
      </c>
    </row>
    <row r="54" spans="1:11" s="123" customFormat="1" ht="28.5" x14ac:dyDescent="0.2">
      <c r="A54" s="671"/>
      <c r="B54" s="479"/>
      <c r="C54" s="640"/>
      <c r="D54" s="364"/>
      <c r="E54" s="25" t="s">
        <v>246</v>
      </c>
      <c r="F54" s="279" t="s">
        <v>209</v>
      </c>
      <c r="G54" s="279">
        <f>IF(F54="Adecuado",15,0)</f>
        <v>15</v>
      </c>
      <c r="H54" s="602"/>
      <c r="I54" s="602"/>
      <c r="J54" s="653"/>
      <c r="K54" s="656"/>
    </row>
    <row r="55" spans="1:11" s="123" customFormat="1" ht="42.75" x14ac:dyDescent="0.2">
      <c r="A55" s="671"/>
      <c r="B55" s="479"/>
      <c r="C55" s="640"/>
      <c r="D55" s="115" t="s">
        <v>247</v>
      </c>
      <c r="E55" s="25" t="s">
        <v>248</v>
      </c>
      <c r="F55" s="279" t="s">
        <v>213</v>
      </c>
      <c r="G55" s="279">
        <f>IF(F55="Oportuna",15,0)</f>
        <v>0</v>
      </c>
      <c r="H55" s="602"/>
      <c r="I55" s="602"/>
      <c r="J55" s="653"/>
      <c r="K55" s="656"/>
    </row>
    <row r="56" spans="1:11" s="123" customFormat="1" ht="42.75" x14ac:dyDescent="0.2">
      <c r="A56" s="671"/>
      <c r="B56" s="479"/>
      <c r="C56" s="640"/>
      <c r="D56" s="115" t="s">
        <v>249</v>
      </c>
      <c r="E56" s="25" t="s">
        <v>250</v>
      </c>
      <c r="F56" s="98" t="s">
        <v>216</v>
      </c>
      <c r="G56" s="279">
        <f>IF(F56="Prevenir",15,IF(F56="Detectar",10,0))</f>
        <v>10</v>
      </c>
      <c r="H56" s="602"/>
      <c r="I56" s="602"/>
      <c r="J56" s="653"/>
      <c r="K56" s="656"/>
    </row>
    <row r="57" spans="1:11" s="123" customFormat="1" ht="28.5" x14ac:dyDescent="0.2">
      <c r="A57" s="671"/>
      <c r="B57" s="479"/>
      <c r="C57" s="640"/>
      <c r="D57" s="115" t="s">
        <v>251</v>
      </c>
      <c r="E57" s="25" t="s">
        <v>252</v>
      </c>
      <c r="F57" s="279" t="s">
        <v>220</v>
      </c>
      <c r="G57" s="279">
        <f>IF(F57="Confiable",15,0)</f>
        <v>0</v>
      </c>
      <c r="H57" s="602"/>
      <c r="I57" s="602"/>
      <c r="J57" s="653"/>
      <c r="K57" s="656"/>
    </row>
    <row r="58" spans="1:11" s="123" customFormat="1" ht="57" x14ac:dyDescent="0.2">
      <c r="A58" s="671"/>
      <c r="B58" s="479"/>
      <c r="C58" s="640"/>
      <c r="D58" s="115" t="s">
        <v>253</v>
      </c>
      <c r="E58" s="25" t="s">
        <v>254</v>
      </c>
      <c r="F58" s="98" t="s">
        <v>223</v>
      </c>
      <c r="G58" s="279">
        <f>IF(F58="Se investigan y se resuelven oportunamente",15,0)</f>
        <v>0</v>
      </c>
      <c r="H58" s="602"/>
      <c r="I58" s="602"/>
      <c r="J58" s="653"/>
      <c r="K58" s="656"/>
    </row>
    <row r="59" spans="1:11" s="123" customFormat="1" ht="28.5" x14ac:dyDescent="0.2">
      <c r="A59" s="671"/>
      <c r="B59" s="479"/>
      <c r="C59" s="640"/>
      <c r="D59" s="102" t="s">
        <v>255</v>
      </c>
      <c r="E59" s="25" t="s">
        <v>256</v>
      </c>
      <c r="F59" s="279" t="s">
        <v>225</v>
      </c>
      <c r="G59" s="279">
        <f>IF(F59="Completa",10,IF(F59="Incompleta",5,0))</f>
        <v>10</v>
      </c>
      <c r="H59" s="602"/>
      <c r="I59" s="602"/>
      <c r="J59" s="653"/>
      <c r="K59" s="656"/>
    </row>
    <row r="60" spans="1:11" s="123" customFormat="1" ht="15" x14ac:dyDescent="0.25">
      <c r="A60" s="671"/>
      <c r="B60" s="479"/>
      <c r="C60" s="640"/>
      <c r="D60" s="292"/>
      <c r="E60" s="242"/>
      <c r="F60" s="292"/>
      <c r="G60" s="292"/>
      <c r="H60" s="603"/>
      <c r="I60" s="603"/>
      <c r="J60" s="654"/>
      <c r="K60" s="657"/>
    </row>
    <row r="61" spans="1:11" s="123" customFormat="1" ht="15" x14ac:dyDescent="0.25">
      <c r="A61" s="671"/>
      <c r="B61" s="479"/>
      <c r="C61" s="640"/>
      <c r="D61" s="292"/>
      <c r="E61" s="242"/>
      <c r="F61" s="292"/>
      <c r="G61" s="292"/>
      <c r="H61" s="244"/>
      <c r="I61" s="292"/>
      <c r="J61" s="250"/>
      <c r="K61" s="286"/>
    </row>
    <row r="62" spans="1:11" ht="15" customHeight="1" thickBot="1" x14ac:dyDescent="0.25">
      <c r="A62" s="672"/>
      <c r="B62" s="673"/>
      <c r="C62" s="641"/>
      <c r="D62" s="168"/>
      <c r="E62" s="168"/>
      <c r="F62" s="168"/>
      <c r="G62" s="168"/>
      <c r="H62" s="168"/>
      <c r="I62" s="168"/>
      <c r="J62" s="168"/>
      <c r="K62" s="168"/>
    </row>
    <row r="63" spans="1:11" s="122" customFormat="1" ht="29.25" customHeight="1" x14ac:dyDescent="0.25">
      <c r="A63" s="658" t="s">
        <v>112</v>
      </c>
      <c r="B63" s="660" t="s">
        <v>260</v>
      </c>
      <c r="C63" s="626" t="s">
        <v>233</v>
      </c>
      <c r="D63" s="663" t="s">
        <v>234</v>
      </c>
      <c r="E63" s="664"/>
      <c r="F63" s="664"/>
      <c r="G63" s="664"/>
      <c r="H63" s="665"/>
      <c r="I63" s="289" t="s">
        <v>235</v>
      </c>
      <c r="J63" s="666" t="s">
        <v>236</v>
      </c>
      <c r="K63" s="668" t="s">
        <v>237</v>
      </c>
    </row>
    <row r="64" spans="1:11" s="123" customFormat="1" ht="60.75" thickBot="1" x14ac:dyDescent="0.3">
      <c r="A64" s="659"/>
      <c r="B64" s="661"/>
      <c r="C64" s="662"/>
      <c r="D64" s="282" t="s">
        <v>238</v>
      </c>
      <c r="E64" s="119" t="s">
        <v>239</v>
      </c>
      <c r="F64" s="282" t="s">
        <v>240</v>
      </c>
      <c r="G64" s="282" t="s">
        <v>241</v>
      </c>
      <c r="H64" s="120" t="s">
        <v>258</v>
      </c>
      <c r="I64" s="121" t="s">
        <v>243</v>
      </c>
      <c r="J64" s="667"/>
      <c r="K64" s="669"/>
    </row>
    <row r="65" spans="1:11" ht="20.25" customHeight="1" x14ac:dyDescent="0.2">
      <c r="A65" s="644" t="s">
        <v>328</v>
      </c>
      <c r="B65" s="650" t="s">
        <v>299</v>
      </c>
      <c r="C65" s="647" t="s">
        <v>390</v>
      </c>
      <c r="D65" s="364" t="s">
        <v>244</v>
      </c>
      <c r="E65" s="24" t="s">
        <v>245</v>
      </c>
      <c r="F65" s="23" t="s">
        <v>207</v>
      </c>
      <c r="G65" s="23">
        <f>IF(F65="Asignado",15,0)</f>
        <v>15</v>
      </c>
      <c r="H65" s="609" t="str">
        <f>IF(AND(G72&gt;0,G72&lt;=85),"Débil",IF(AND(G72&gt;85,G72&lt;=95),"Moderado",IF(G72&gt;96,"Fuerte"," ")))</f>
        <v>Débil</v>
      </c>
      <c r="I65" s="367" t="s">
        <v>231</v>
      </c>
      <c r="J65" s="367" t="str">
        <f>IF(AND(H65="Fuerte",I65="Fuerte (Siempre se Ejecuta)"),"Fuerte",IF(AND(H65="Fuerte",I65="Moderado (Algunas veces se ejecuta)"),"Moderado",IF(AND(H65="Fuerte",I65="Débil (No se ejecuta)"),"Débil",IF(AND(H65="Moderado",I65="Fuerte (Siempre se Ejecuta)"),"Moderado",IF(AND(H65="Moderado",I65="Moderado (Algunas veces se ejecuta)"),"Moderado",IF(AND(H65="Moderado",I65="Débil (No se ejecuta)"),"Débil",IF(AND(H65="Débil",I65="Fuerte (Siempre se Ejecuta)"),"Débil",IF(AND(H65="Débil",I65="Moderado (Algunas veces se ejecuta)"),"Débil",IF(AND(H65="Débil",I65="Débil (No se ejecuta)"),"Débil"," ")))))))))</f>
        <v>Débil</v>
      </c>
      <c r="K65" s="599" t="str">
        <f>IF(J65="Fuerte","NO",IF(J65=" "," ","SI"))</f>
        <v>SI</v>
      </c>
    </row>
    <row r="66" spans="1:11" ht="28.5" x14ac:dyDescent="0.2">
      <c r="A66" s="479"/>
      <c r="B66" s="651"/>
      <c r="C66" s="648"/>
      <c r="D66" s="364"/>
      <c r="E66" s="25" t="s">
        <v>246</v>
      </c>
      <c r="F66" s="279" t="s">
        <v>206</v>
      </c>
      <c r="G66" s="279">
        <f>IF(F66="Adecuado",15,0)</f>
        <v>0</v>
      </c>
      <c r="H66" s="609"/>
      <c r="I66" s="343"/>
      <c r="J66" s="343"/>
      <c r="K66" s="600"/>
    </row>
    <row r="67" spans="1:11" ht="42.75" customHeight="1" x14ac:dyDescent="0.2">
      <c r="A67" s="479"/>
      <c r="B67" s="651"/>
      <c r="C67" s="648"/>
      <c r="D67" s="115" t="s">
        <v>247</v>
      </c>
      <c r="E67" s="25" t="s">
        <v>248</v>
      </c>
      <c r="F67" s="279" t="s">
        <v>206</v>
      </c>
      <c r="G67" s="279">
        <f>IF(F67="Oportuna",15,0)</f>
        <v>0</v>
      </c>
      <c r="H67" s="609"/>
      <c r="I67" s="343"/>
      <c r="J67" s="343"/>
      <c r="K67" s="600"/>
    </row>
    <row r="68" spans="1:11" ht="42.75" x14ac:dyDescent="0.2">
      <c r="A68" s="479"/>
      <c r="B68" s="651"/>
      <c r="C68" s="648"/>
      <c r="D68" s="115" t="s">
        <v>249</v>
      </c>
      <c r="E68" s="25" t="s">
        <v>250</v>
      </c>
      <c r="F68" s="98" t="s">
        <v>215</v>
      </c>
      <c r="G68" s="279">
        <f>IF(F68="Prevenir",15,IF(F68="Detectar",10,0))</f>
        <v>15</v>
      </c>
      <c r="H68" s="609"/>
      <c r="I68" s="343"/>
      <c r="J68" s="343"/>
      <c r="K68" s="600"/>
    </row>
    <row r="69" spans="1:11" ht="28.5" customHeight="1" x14ac:dyDescent="0.2">
      <c r="A69" s="479"/>
      <c r="B69" s="651"/>
      <c r="C69" s="648"/>
      <c r="D69" s="115" t="s">
        <v>251</v>
      </c>
      <c r="E69" s="25" t="s">
        <v>252</v>
      </c>
      <c r="F69" s="279" t="s">
        <v>206</v>
      </c>
      <c r="G69" s="279">
        <f>IF(F69="Confiable",15,0)</f>
        <v>0</v>
      </c>
      <c r="H69" s="609"/>
      <c r="I69" s="343"/>
      <c r="J69" s="343"/>
      <c r="K69" s="600"/>
    </row>
    <row r="70" spans="1:11" ht="42.75" x14ac:dyDescent="0.2">
      <c r="A70" s="479"/>
      <c r="B70" s="651"/>
      <c r="C70" s="648"/>
      <c r="D70" s="115" t="s">
        <v>253</v>
      </c>
      <c r="E70" s="25" t="s">
        <v>254</v>
      </c>
      <c r="F70" s="98" t="s">
        <v>206</v>
      </c>
      <c r="G70" s="279">
        <f>IF(F70="Se investigan y se resuelven oportunamente",15,0)</f>
        <v>0</v>
      </c>
      <c r="H70" s="609"/>
      <c r="I70" s="343"/>
      <c r="J70" s="343"/>
      <c r="K70" s="600"/>
    </row>
    <row r="71" spans="1:11" ht="28.5" customHeight="1" x14ac:dyDescent="0.2">
      <c r="A71" s="479"/>
      <c r="B71" s="651"/>
      <c r="C71" s="648"/>
      <c r="D71" s="102" t="s">
        <v>255</v>
      </c>
      <c r="E71" s="25" t="s">
        <v>256</v>
      </c>
      <c r="F71" s="279" t="s">
        <v>206</v>
      </c>
      <c r="G71" s="279">
        <f>IF(F71="Completa",10,IF(F71="Incompleta",5,0))</f>
        <v>0</v>
      </c>
      <c r="H71" s="610"/>
      <c r="I71" s="343"/>
      <c r="J71" s="343"/>
      <c r="K71" s="600"/>
    </row>
    <row r="72" spans="1:11" ht="15" x14ac:dyDescent="0.2">
      <c r="A72" s="480"/>
      <c r="B72" s="651"/>
      <c r="C72" s="648"/>
      <c r="D72" s="116"/>
      <c r="E72" s="19" t="s">
        <v>257</v>
      </c>
      <c r="F72" s="18"/>
      <c r="G72" s="18">
        <f>SUM(G65:G71)</f>
        <v>30</v>
      </c>
      <c r="H72" s="52"/>
    </row>
    <row r="73" spans="1:11" ht="15" thickBot="1" x14ac:dyDescent="0.25">
      <c r="A73" s="124"/>
      <c r="B73" s="157"/>
    </row>
    <row r="74" spans="1:11" s="123" customFormat="1" ht="30" customHeight="1" x14ac:dyDescent="0.25">
      <c r="A74" s="611" t="s">
        <v>112</v>
      </c>
      <c r="B74" s="156"/>
      <c r="C74" s="613" t="s">
        <v>233</v>
      </c>
      <c r="D74" s="615" t="s">
        <v>234</v>
      </c>
      <c r="E74" s="615"/>
      <c r="F74" s="615"/>
      <c r="G74" s="615"/>
      <c r="H74" s="615"/>
      <c r="I74" s="281" t="s">
        <v>235</v>
      </c>
      <c r="J74" s="616" t="s">
        <v>236</v>
      </c>
      <c r="K74" s="618" t="s">
        <v>237</v>
      </c>
    </row>
    <row r="75" spans="1:11" s="123" customFormat="1" ht="60.75" thickBot="1" x14ac:dyDescent="0.3">
      <c r="A75" s="612"/>
      <c r="B75" s="158"/>
      <c r="C75" s="614"/>
      <c r="D75" s="282" t="s">
        <v>238</v>
      </c>
      <c r="E75" s="119" t="s">
        <v>239</v>
      </c>
      <c r="F75" s="282" t="s">
        <v>240</v>
      </c>
      <c r="G75" s="282" t="s">
        <v>241</v>
      </c>
      <c r="H75" s="120" t="s">
        <v>258</v>
      </c>
      <c r="I75" s="121" t="s">
        <v>243</v>
      </c>
      <c r="J75" s="617"/>
      <c r="K75" s="619"/>
    </row>
    <row r="76" spans="1:11" ht="20.25" customHeight="1" x14ac:dyDescent="0.2">
      <c r="A76" s="644" t="s">
        <v>328</v>
      </c>
      <c r="B76" s="645" t="s">
        <v>323</v>
      </c>
      <c r="C76" s="647" t="s">
        <v>392</v>
      </c>
      <c r="D76" s="364" t="s">
        <v>391</v>
      </c>
      <c r="E76" s="24" t="s">
        <v>245</v>
      </c>
      <c r="F76" s="23" t="s">
        <v>207</v>
      </c>
      <c r="G76" s="23">
        <f>IF(F76="Asignado",15,0)</f>
        <v>15</v>
      </c>
      <c r="H76" s="609" t="str">
        <f>IF(AND(G83&gt;0,G83&lt;=85),"Débil",IF(AND(G83&gt;85,G83&lt;=95),"Moderado",IF(G83&gt;96,"Fuerte"," ")))</f>
        <v>Débil</v>
      </c>
      <c r="I76" s="367" t="s">
        <v>230</v>
      </c>
      <c r="J76" s="367" t="str">
        <f>IF(AND(H76="Fuerte",I76="Fuerte (Siempre se Ejecuta)"),"Fuerte",IF(AND(H76="Fuerte",I76="Moderado (Algunas veces se ejecuta)"),"Moderado",IF(AND(H76="Fuerte",I76="Débil (No se ejecuta)"),"Débil",IF(AND(H76="Moderado",I76="Fuerte (Siempre se Ejecuta)"),"Moderado",IF(AND(H76="Moderado",I76="Moderado (Algunas veces se ejecuta)"),"Moderado",IF(AND(H76="Moderado",I76="Débil (No se ejecuta)"),"Débil",IF(AND(H76="Débil",I76="Fuerte (Siempre se Ejecuta)"),"Débil",IF(AND(H76="Débil",I76="Moderado (Algunas veces se ejecuta)"),"Débil",IF(AND(H76="Débil",I76="Débil (No se ejecuta)"),"Débil"," ")))))))))</f>
        <v>Débil</v>
      </c>
      <c r="K76" s="599" t="str">
        <f>IF(J76="Fuerte","NO",IF(J76=" "," ","SI"))</f>
        <v>SI</v>
      </c>
    </row>
    <row r="77" spans="1:11" ht="28.5" x14ac:dyDescent="0.2">
      <c r="A77" s="479"/>
      <c r="B77" s="646"/>
      <c r="C77" s="648"/>
      <c r="D77" s="364"/>
      <c r="E77" s="25" t="s">
        <v>246</v>
      </c>
      <c r="F77" s="279" t="s">
        <v>209</v>
      </c>
      <c r="G77" s="279">
        <f>IF(F77="Adecuado",15,0)</f>
        <v>15</v>
      </c>
      <c r="H77" s="609"/>
      <c r="I77" s="343"/>
      <c r="J77" s="343"/>
      <c r="K77" s="600"/>
    </row>
    <row r="78" spans="1:11" ht="42.75" x14ac:dyDescent="0.2">
      <c r="A78" s="479"/>
      <c r="B78" s="646"/>
      <c r="C78" s="648"/>
      <c r="D78" s="115" t="s">
        <v>247</v>
      </c>
      <c r="E78" s="25" t="s">
        <v>248</v>
      </c>
      <c r="F78" s="279" t="s">
        <v>212</v>
      </c>
      <c r="G78" s="279">
        <f>IF(F78="Oportuna",15,0)</f>
        <v>15</v>
      </c>
      <c r="H78" s="609"/>
      <c r="I78" s="343"/>
      <c r="J78" s="343"/>
      <c r="K78" s="600"/>
    </row>
    <row r="79" spans="1:11" ht="42.75" x14ac:dyDescent="0.2">
      <c r="A79" s="479"/>
      <c r="B79" s="646"/>
      <c r="C79" s="648"/>
      <c r="D79" s="115" t="s">
        <v>249</v>
      </c>
      <c r="E79" s="25" t="s">
        <v>250</v>
      </c>
      <c r="F79" s="98" t="s">
        <v>215</v>
      </c>
      <c r="G79" s="279">
        <f>IF(F79="Prevenir",15,IF(F79="Detectar",10,0))</f>
        <v>15</v>
      </c>
      <c r="H79" s="609"/>
      <c r="I79" s="343"/>
      <c r="J79" s="343"/>
      <c r="K79" s="600"/>
    </row>
    <row r="80" spans="1:11" ht="28.5" x14ac:dyDescent="0.2">
      <c r="A80" s="479"/>
      <c r="B80" s="646"/>
      <c r="C80" s="648"/>
      <c r="D80" s="115" t="s">
        <v>251</v>
      </c>
      <c r="E80" s="25" t="s">
        <v>252</v>
      </c>
      <c r="F80" s="279" t="s">
        <v>219</v>
      </c>
      <c r="G80" s="279">
        <f>IF(F80="Confiable",15,0)</f>
        <v>15</v>
      </c>
      <c r="H80" s="609"/>
      <c r="I80" s="343"/>
      <c r="J80" s="343"/>
      <c r="K80" s="600"/>
    </row>
    <row r="81" spans="1:11" ht="57" x14ac:dyDescent="0.2">
      <c r="A81" s="479"/>
      <c r="B81" s="646"/>
      <c r="C81" s="648"/>
      <c r="D81" s="115" t="s">
        <v>253</v>
      </c>
      <c r="E81" s="25" t="s">
        <v>254</v>
      </c>
      <c r="F81" s="98" t="s">
        <v>223</v>
      </c>
      <c r="G81" s="279">
        <f>IF(F81="Se investigan y se resuelven oportunamente",15,0)</f>
        <v>0</v>
      </c>
      <c r="H81" s="609"/>
      <c r="I81" s="343"/>
      <c r="J81" s="343"/>
      <c r="K81" s="600"/>
    </row>
    <row r="82" spans="1:11" ht="28.5" x14ac:dyDescent="0.2">
      <c r="A82" s="479"/>
      <c r="B82" s="646"/>
      <c r="C82" s="649"/>
      <c r="D82" s="102" t="s">
        <v>255</v>
      </c>
      <c r="E82" s="25" t="s">
        <v>256</v>
      </c>
      <c r="F82" s="279" t="s">
        <v>226</v>
      </c>
      <c r="G82" s="279">
        <f>IF(F82="Completa",10,IF(F82="Incompleta",5,0))</f>
        <v>5</v>
      </c>
      <c r="H82" s="610"/>
      <c r="I82" s="343"/>
      <c r="J82" s="343"/>
      <c r="K82" s="600"/>
    </row>
    <row r="83" spans="1:11" s="129" customFormat="1" ht="15.75" thickBot="1" x14ac:dyDescent="0.25">
      <c r="A83" s="480"/>
      <c r="B83" s="159"/>
      <c r="C83" s="205"/>
      <c r="D83" s="206"/>
      <c r="E83" s="207"/>
      <c r="F83" s="208"/>
      <c r="G83" s="208">
        <f>SUM(G76:G82)</f>
        <v>80</v>
      </c>
      <c r="H83" s="128"/>
    </row>
    <row r="84" spans="1:11" ht="15" thickBot="1" x14ac:dyDescent="0.25"/>
    <row r="85" spans="1:11" s="122" customFormat="1" ht="30" customHeight="1" x14ac:dyDescent="0.25">
      <c r="A85" s="611" t="s">
        <v>112</v>
      </c>
      <c r="B85" s="156"/>
      <c r="C85" s="613" t="s">
        <v>233</v>
      </c>
      <c r="D85" s="615" t="s">
        <v>234</v>
      </c>
      <c r="E85" s="615"/>
      <c r="F85" s="615"/>
      <c r="G85" s="615"/>
      <c r="H85" s="615"/>
      <c r="I85" s="281" t="s">
        <v>235</v>
      </c>
      <c r="J85" s="616" t="s">
        <v>236</v>
      </c>
      <c r="K85" s="618" t="s">
        <v>237</v>
      </c>
    </row>
    <row r="86" spans="1:11" s="123" customFormat="1" ht="60.75" thickBot="1" x14ac:dyDescent="0.3">
      <c r="A86" s="612"/>
      <c r="B86" s="158"/>
      <c r="C86" s="614"/>
      <c r="D86" s="282" t="s">
        <v>238</v>
      </c>
      <c r="E86" s="119" t="s">
        <v>239</v>
      </c>
      <c r="F86" s="282" t="s">
        <v>240</v>
      </c>
      <c r="G86" s="282" t="s">
        <v>241</v>
      </c>
      <c r="H86" s="120" t="s">
        <v>258</v>
      </c>
      <c r="I86" s="121" t="s">
        <v>243</v>
      </c>
      <c r="J86" s="617"/>
      <c r="K86" s="619"/>
    </row>
    <row r="87" spans="1:11" ht="20.25" customHeight="1" x14ac:dyDescent="0.2">
      <c r="A87" s="620" t="s">
        <v>343</v>
      </c>
      <c r="B87" s="642" t="s">
        <v>393</v>
      </c>
      <c r="C87" s="607" t="s">
        <v>394</v>
      </c>
      <c r="D87" s="364" t="s">
        <v>244</v>
      </c>
      <c r="E87" s="24" t="s">
        <v>245</v>
      </c>
      <c r="F87" s="23" t="s">
        <v>206</v>
      </c>
      <c r="G87" s="23">
        <f>IF(F87="Asignado",15,0)</f>
        <v>0</v>
      </c>
      <c r="H87" s="609" t="s">
        <v>395</v>
      </c>
      <c r="I87" s="367" t="s">
        <v>231</v>
      </c>
      <c r="J87" s="367" t="s">
        <v>396</v>
      </c>
      <c r="K87" s="599" t="s">
        <v>40</v>
      </c>
    </row>
    <row r="88" spans="1:11" ht="28.5" x14ac:dyDescent="0.2">
      <c r="A88" s="621"/>
      <c r="B88" s="643"/>
      <c r="C88" s="607"/>
      <c r="D88" s="364"/>
      <c r="E88" s="25" t="s">
        <v>246</v>
      </c>
      <c r="F88" s="279" t="s">
        <v>206</v>
      </c>
      <c r="G88" s="279">
        <f>IF(F88="Adecuado",15,0)</f>
        <v>0</v>
      </c>
      <c r="H88" s="609"/>
      <c r="I88" s="343"/>
      <c r="J88" s="343"/>
      <c r="K88" s="600"/>
    </row>
    <row r="89" spans="1:11" ht="42.75" x14ac:dyDescent="0.2">
      <c r="A89" s="621"/>
      <c r="B89" s="643"/>
      <c r="C89" s="607"/>
      <c r="D89" s="115" t="s">
        <v>247</v>
      </c>
      <c r="E89" s="25" t="s">
        <v>248</v>
      </c>
      <c r="F89" s="279" t="s">
        <v>206</v>
      </c>
      <c r="G89" s="279">
        <f>IF(F89="Oportuna",15,0)</f>
        <v>0</v>
      </c>
      <c r="H89" s="609"/>
      <c r="I89" s="343"/>
      <c r="J89" s="343"/>
      <c r="K89" s="600"/>
    </row>
    <row r="90" spans="1:11" ht="42.75" x14ac:dyDescent="0.2">
      <c r="A90" s="621"/>
      <c r="B90" s="643"/>
      <c r="C90" s="607"/>
      <c r="D90" s="115" t="s">
        <v>249</v>
      </c>
      <c r="E90" s="25" t="s">
        <v>250</v>
      </c>
      <c r="F90" s="98" t="s">
        <v>206</v>
      </c>
      <c r="G90" s="279">
        <f>IF(F90="Prevenir",15,IF(F90="Detectar",10,0))</f>
        <v>0</v>
      </c>
      <c r="H90" s="609"/>
      <c r="I90" s="343"/>
      <c r="J90" s="343"/>
      <c r="K90" s="600"/>
    </row>
    <row r="91" spans="1:11" ht="28.5" x14ac:dyDescent="0.2">
      <c r="A91" s="621"/>
      <c r="B91" s="643"/>
      <c r="C91" s="607"/>
      <c r="D91" s="115" t="s">
        <v>251</v>
      </c>
      <c r="E91" s="25" t="s">
        <v>252</v>
      </c>
      <c r="F91" s="279" t="s">
        <v>206</v>
      </c>
      <c r="G91" s="279">
        <f>IF(F91="Confiable",15,0)</f>
        <v>0</v>
      </c>
      <c r="H91" s="609"/>
      <c r="I91" s="343"/>
      <c r="J91" s="343"/>
      <c r="K91" s="600"/>
    </row>
    <row r="92" spans="1:11" ht="42.75" x14ac:dyDescent="0.2">
      <c r="A92" s="621"/>
      <c r="B92" s="643"/>
      <c r="C92" s="607"/>
      <c r="D92" s="115" t="s">
        <v>253</v>
      </c>
      <c r="E92" s="25" t="s">
        <v>254</v>
      </c>
      <c r="F92" s="98" t="s">
        <v>206</v>
      </c>
      <c r="G92" s="279">
        <f>IF(F92="Se investigan y se resuelven oportunamente",15,0)</f>
        <v>0</v>
      </c>
      <c r="H92" s="609"/>
      <c r="I92" s="343"/>
      <c r="J92" s="343"/>
      <c r="K92" s="600"/>
    </row>
    <row r="93" spans="1:11" ht="28.5" x14ac:dyDescent="0.2">
      <c r="A93" s="621"/>
      <c r="B93" s="643"/>
      <c r="C93" s="607"/>
      <c r="D93" s="115" t="s">
        <v>255</v>
      </c>
      <c r="E93" s="265" t="s">
        <v>256</v>
      </c>
      <c r="F93" s="278" t="s">
        <v>206</v>
      </c>
      <c r="G93" s="278">
        <f>IF(F93="Completa",10,IF(F93="Incompleta",5,0))</f>
        <v>0</v>
      </c>
      <c r="H93" s="610"/>
      <c r="I93" s="366"/>
      <c r="J93" s="366"/>
      <c r="K93" s="630"/>
    </row>
    <row r="94" spans="1:11" s="123" customFormat="1" ht="30" customHeight="1" x14ac:dyDescent="0.25">
      <c r="A94" s="631" t="s">
        <v>112</v>
      </c>
      <c r="B94" s="290"/>
      <c r="C94" s="632" t="s">
        <v>233</v>
      </c>
      <c r="D94" s="633" t="s">
        <v>234</v>
      </c>
      <c r="E94" s="634"/>
      <c r="F94" s="634"/>
      <c r="G94" s="634"/>
      <c r="H94" s="635"/>
      <c r="I94" s="289" t="s">
        <v>235</v>
      </c>
      <c r="J94" s="636" t="s">
        <v>236</v>
      </c>
      <c r="K94" s="637" t="s">
        <v>237</v>
      </c>
    </row>
    <row r="95" spans="1:11" s="123" customFormat="1" ht="60.75" thickBot="1" x14ac:dyDescent="0.3">
      <c r="A95" s="612"/>
      <c r="B95" s="158"/>
      <c r="C95" s="614"/>
      <c r="D95" s="282" t="s">
        <v>238</v>
      </c>
      <c r="E95" s="119" t="s">
        <v>239</v>
      </c>
      <c r="F95" s="282" t="s">
        <v>240</v>
      </c>
      <c r="G95" s="282" t="s">
        <v>241</v>
      </c>
      <c r="H95" s="120" t="s">
        <v>258</v>
      </c>
      <c r="I95" s="121" t="s">
        <v>243</v>
      </c>
      <c r="J95" s="617"/>
      <c r="K95" s="619"/>
    </row>
    <row r="96" spans="1:11" s="123" customFormat="1" ht="42.75" customHeight="1" x14ac:dyDescent="0.2">
      <c r="A96" s="620" t="s">
        <v>343</v>
      </c>
      <c r="B96" s="638" t="s">
        <v>388</v>
      </c>
      <c r="C96" s="639" t="s">
        <v>389</v>
      </c>
      <c r="D96" s="364" t="s">
        <v>244</v>
      </c>
      <c r="E96" s="24" t="s">
        <v>245</v>
      </c>
      <c r="F96" s="23" t="s">
        <v>207</v>
      </c>
      <c r="G96" s="23">
        <f>IF(F96="Asignado",15,0)</f>
        <v>15</v>
      </c>
      <c r="H96" s="609" t="str">
        <f>IF(AND(G103&gt;0,G103&lt;=85),"Débil",IF(AND(G103&gt;85,G103&lt;=95),"Moderado",IF(G103&gt;96,"Fuerte"," ")))</f>
        <v>Moderado</v>
      </c>
      <c r="I96" s="367" t="s">
        <v>229</v>
      </c>
      <c r="J96" s="367" t="str">
        <f>IF(AND(H96="Fuerte",I96="Fuerte (Siempre se Ejecuta)"),"Fuerte",IF(AND(H96="Fuerte",I96="Moderado (Algunas veces se ejecuta)"),"Moderado",IF(AND(H96="Fuerte",I96="Débil (No se ejecuta)"),"Débil",IF(AND(H96="Moderado",I96="Fuerte (Siempre se Ejecuta)"),"Moderado",IF(AND(H96="Moderado",I96="Moderado (Algunas veces se ejecuta)"),"Moderado",IF(AND(H96="Moderado",I96="Débil (No se ejecuta)"),"Débil",IF(AND(H96="Débil",I96="Fuerte (Siempre se Ejecuta)"),"Débil",IF(AND(H96="Débil",I96="Moderado (Algunas veces se ejecuta)"),"Débil",IF(AND(H96="Débil",I96="Débil (No se ejecuta)"),"Débil"," ")))))))))</f>
        <v>Moderado</v>
      </c>
      <c r="K96" s="599" t="str">
        <f>IF(J96="Fuerte","NO",IF(J96=" "," ","SI"))</f>
        <v>SI</v>
      </c>
    </row>
    <row r="97" spans="1:11" s="123" customFormat="1" ht="28.5" x14ac:dyDescent="0.2">
      <c r="A97" s="621"/>
      <c r="B97" s="607"/>
      <c r="C97" s="640"/>
      <c r="D97" s="364"/>
      <c r="E97" s="25" t="s">
        <v>246</v>
      </c>
      <c r="F97" s="279" t="s">
        <v>209</v>
      </c>
      <c r="G97" s="279">
        <f>IF(F97="Adecuado",15,0)</f>
        <v>15</v>
      </c>
      <c r="H97" s="609"/>
      <c r="I97" s="343"/>
      <c r="J97" s="343"/>
      <c r="K97" s="600"/>
    </row>
    <row r="98" spans="1:11" s="123" customFormat="1" ht="42.75" x14ac:dyDescent="0.2">
      <c r="A98" s="621"/>
      <c r="B98" s="607"/>
      <c r="C98" s="640"/>
      <c r="D98" s="115" t="s">
        <v>247</v>
      </c>
      <c r="E98" s="25" t="s">
        <v>248</v>
      </c>
      <c r="F98" s="279" t="s">
        <v>212</v>
      </c>
      <c r="G98" s="279">
        <f>IF(F98="Oportuna",15,0)</f>
        <v>15</v>
      </c>
      <c r="H98" s="609"/>
      <c r="I98" s="343"/>
      <c r="J98" s="343"/>
      <c r="K98" s="600"/>
    </row>
    <row r="99" spans="1:11" s="123" customFormat="1" ht="42.75" x14ac:dyDescent="0.2">
      <c r="A99" s="621"/>
      <c r="B99" s="607"/>
      <c r="C99" s="640"/>
      <c r="D99" s="115" t="s">
        <v>249</v>
      </c>
      <c r="E99" s="25" t="s">
        <v>250</v>
      </c>
      <c r="F99" s="98" t="s">
        <v>216</v>
      </c>
      <c r="G99" s="279">
        <f>IF(F99="Prevenir",15,IF(F99="Detectar",10,0))</f>
        <v>10</v>
      </c>
      <c r="H99" s="609"/>
      <c r="I99" s="343"/>
      <c r="J99" s="343"/>
      <c r="K99" s="600"/>
    </row>
    <row r="100" spans="1:11" s="123" customFormat="1" ht="28.5" x14ac:dyDescent="0.2">
      <c r="A100" s="621"/>
      <c r="B100" s="607"/>
      <c r="C100" s="640"/>
      <c r="D100" s="115" t="s">
        <v>251</v>
      </c>
      <c r="E100" s="25" t="s">
        <v>252</v>
      </c>
      <c r="F100" s="279" t="s">
        <v>219</v>
      </c>
      <c r="G100" s="279">
        <f>IF(F100="Confiable",15,0)</f>
        <v>15</v>
      </c>
      <c r="H100" s="609"/>
      <c r="I100" s="343"/>
      <c r="J100" s="343"/>
      <c r="K100" s="600"/>
    </row>
    <row r="101" spans="1:11" s="123" customFormat="1" ht="42.75" x14ac:dyDescent="0.2">
      <c r="A101" s="621"/>
      <c r="B101" s="607"/>
      <c r="C101" s="640"/>
      <c r="D101" s="115" t="s">
        <v>253</v>
      </c>
      <c r="E101" s="25" t="s">
        <v>254</v>
      </c>
      <c r="F101" s="98" t="s">
        <v>222</v>
      </c>
      <c r="G101" s="279">
        <f>IF(F101="Se investigan y se resuelven oportunamente",15,0)</f>
        <v>15</v>
      </c>
      <c r="H101" s="609"/>
      <c r="I101" s="343"/>
      <c r="J101" s="343"/>
      <c r="K101" s="600"/>
    </row>
    <row r="102" spans="1:11" s="123" customFormat="1" ht="28.5" x14ac:dyDescent="0.2">
      <c r="A102" s="621"/>
      <c r="B102" s="608"/>
      <c r="C102" s="641"/>
      <c r="D102" s="115" t="s">
        <v>255</v>
      </c>
      <c r="E102" s="265" t="s">
        <v>256</v>
      </c>
      <c r="F102" s="278" t="s">
        <v>225</v>
      </c>
      <c r="G102" s="278">
        <f>IF(F102="Completa",10,IF(F102="Incompleta",5,0))</f>
        <v>10</v>
      </c>
      <c r="H102" s="610"/>
      <c r="I102" s="366"/>
      <c r="J102" s="366"/>
      <c r="K102" s="630"/>
    </row>
    <row r="103" spans="1:11" s="123" customFormat="1" ht="15" x14ac:dyDescent="0.25">
      <c r="A103" s="268"/>
      <c r="B103" s="268"/>
      <c r="C103" s="292"/>
      <c r="D103" s="292"/>
      <c r="E103" s="242"/>
      <c r="F103" s="292"/>
      <c r="G103" s="292">
        <f>SUM(G96:G102)</f>
        <v>95</v>
      </c>
      <c r="H103" s="244"/>
      <c r="I103" s="292"/>
      <c r="J103" s="293"/>
      <c r="K103" s="246"/>
    </row>
    <row r="104" spans="1:11" s="123" customFormat="1" ht="15" x14ac:dyDescent="0.25">
      <c r="A104" s="268"/>
      <c r="B104" s="268"/>
      <c r="C104" s="292"/>
      <c r="D104" s="292"/>
      <c r="E104" s="242"/>
      <c r="F104" s="292"/>
      <c r="G104" s="292"/>
      <c r="H104" s="244"/>
      <c r="I104" s="292"/>
      <c r="J104" s="293"/>
      <c r="K104" s="246"/>
    </row>
    <row r="105" spans="1:11" s="123" customFormat="1" ht="15" x14ac:dyDescent="0.25">
      <c r="A105" s="268"/>
      <c r="B105" s="268"/>
      <c r="C105" s="292"/>
      <c r="D105" s="292"/>
      <c r="E105" s="242"/>
      <c r="F105" s="292"/>
      <c r="G105" s="292"/>
      <c r="H105" s="244"/>
      <c r="I105" s="292"/>
      <c r="J105" s="293"/>
      <c r="K105" s="246"/>
    </row>
    <row r="106" spans="1:11" ht="15" x14ac:dyDescent="0.2">
      <c r="A106" s="167"/>
      <c r="B106" s="279"/>
      <c r="C106" s="254"/>
      <c r="D106" s="267"/>
      <c r="E106" s="19"/>
      <c r="F106" s="18"/>
      <c r="G106" s="18"/>
      <c r="H106" s="18"/>
      <c r="I106" s="168"/>
      <c r="J106" s="168"/>
      <c r="K106" s="168"/>
    </row>
    <row r="107" spans="1:11" x14ac:dyDescent="0.2">
      <c r="A107" s="167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</row>
    <row r="108" spans="1:11" s="123" customFormat="1" ht="30" customHeight="1" x14ac:dyDescent="0.25">
      <c r="A108" s="631" t="s">
        <v>112</v>
      </c>
      <c r="B108" s="290"/>
      <c r="C108" s="632" t="s">
        <v>233</v>
      </c>
      <c r="D108" s="633" t="s">
        <v>234</v>
      </c>
      <c r="E108" s="634"/>
      <c r="F108" s="634"/>
      <c r="G108" s="634"/>
      <c r="H108" s="635"/>
      <c r="I108" s="289" t="s">
        <v>235</v>
      </c>
      <c r="J108" s="636" t="s">
        <v>236</v>
      </c>
      <c r="K108" s="637" t="s">
        <v>237</v>
      </c>
    </row>
    <row r="109" spans="1:11" s="123" customFormat="1" ht="60.75" thickBot="1" x14ac:dyDescent="0.3">
      <c r="A109" s="612"/>
      <c r="B109" s="158"/>
      <c r="C109" s="614"/>
      <c r="D109" s="282" t="s">
        <v>238</v>
      </c>
      <c r="E109" s="119" t="s">
        <v>239</v>
      </c>
      <c r="F109" s="282" t="s">
        <v>240</v>
      </c>
      <c r="G109" s="282" t="s">
        <v>241</v>
      </c>
      <c r="H109" s="120" t="s">
        <v>258</v>
      </c>
      <c r="I109" s="121" t="s">
        <v>243</v>
      </c>
      <c r="J109" s="617"/>
      <c r="K109" s="619"/>
    </row>
    <row r="110" spans="1:11" ht="20.25" customHeight="1" x14ac:dyDescent="0.2">
      <c r="A110" s="627"/>
      <c r="B110" s="604"/>
      <c r="C110" s="607"/>
      <c r="D110" s="364"/>
      <c r="E110" s="24"/>
      <c r="F110" s="23"/>
      <c r="G110" s="23"/>
      <c r="H110" s="609"/>
      <c r="I110" s="367"/>
      <c r="J110" s="367"/>
      <c r="K110" s="599"/>
    </row>
    <row r="111" spans="1:11" ht="6.75" customHeight="1" x14ac:dyDescent="0.2">
      <c r="A111" s="628"/>
      <c r="B111" s="605"/>
      <c r="C111" s="607"/>
      <c r="D111" s="364"/>
      <c r="E111" s="25"/>
      <c r="F111" s="279"/>
      <c r="G111" s="279"/>
      <c r="H111" s="609"/>
      <c r="I111" s="343"/>
      <c r="J111" s="343"/>
      <c r="K111" s="600"/>
    </row>
    <row r="112" spans="1:11" ht="43.5" hidden="1" customHeight="1" x14ac:dyDescent="0.2">
      <c r="A112" s="628"/>
      <c r="B112" s="605"/>
      <c r="C112" s="607"/>
      <c r="D112" s="115"/>
      <c r="E112" s="25"/>
      <c r="F112" s="279"/>
      <c r="G112" s="279"/>
      <c r="H112" s="609"/>
      <c r="I112" s="343"/>
      <c r="J112" s="343"/>
      <c r="K112" s="600"/>
    </row>
    <row r="113" spans="1:11" ht="43.5" hidden="1" customHeight="1" x14ac:dyDescent="0.2">
      <c r="A113" s="628"/>
      <c r="B113" s="605"/>
      <c r="C113" s="607"/>
      <c r="D113" s="115"/>
      <c r="E113" s="25"/>
      <c r="F113" s="98"/>
      <c r="G113" s="279"/>
      <c r="H113" s="609"/>
      <c r="I113" s="343"/>
      <c r="J113" s="343"/>
      <c r="K113" s="600"/>
    </row>
    <row r="114" spans="1:11" ht="29.25" hidden="1" customHeight="1" x14ac:dyDescent="0.2">
      <c r="A114" s="628"/>
      <c r="B114" s="605"/>
      <c r="C114" s="607"/>
      <c r="D114" s="115"/>
      <c r="E114" s="25"/>
      <c r="F114" s="279"/>
      <c r="G114" s="279"/>
      <c r="H114" s="609"/>
      <c r="I114" s="343"/>
      <c r="J114" s="343"/>
      <c r="K114" s="600"/>
    </row>
    <row r="115" spans="1:11" ht="43.5" hidden="1" customHeight="1" x14ac:dyDescent="0.2">
      <c r="A115" s="628"/>
      <c r="B115" s="605"/>
      <c r="C115" s="607"/>
      <c r="D115" s="115"/>
      <c r="E115" s="25"/>
      <c r="F115" s="98"/>
      <c r="G115" s="279"/>
      <c r="H115" s="609"/>
      <c r="I115" s="343"/>
      <c r="J115" s="343"/>
      <c r="K115" s="600"/>
    </row>
    <row r="116" spans="1:11" ht="29.25" hidden="1" customHeight="1" x14ac:dyDescent="0.2">
      <c r="A116" s="628"/>
      <c r="B116" s="605"/>
      <c r="C116" s="608"/>
      <c r="D116" s="102"/>
      <c r="E116" s="25"/>
      <c r="F116" s="279"/>
      <c r="G116" s="279"/>
      <c r="H116" s="610"/>
      <c r="I116" s="343"/>
      <c r="J116" s="343"/>
      <c r="K116" s="600"/>
    </row>
    <row r="117" spans="1:11" s="129" customFormat="1" ht="15.75" hidden="1" thickBot="1" x14ac:dyDescent="0.25">
      <c r="A117" s="629"/>
      <c r="B117" s="606"/>
      <c r="C117" s="125"/>
      <c r="D117" s="126"/>
      <c r="E117" s="127"/>
      <c r="F117" s="17"/>
      <c r="G117" s="17"/>
      <c r="H117" s="128"/>
    </row>
    <row r="118" spans="1:11" ht="15" thickBot="1" x14ac:dyDescent="0.25"/>
    <row r="119" spans="1:11" s="122" customFormat="1" ht="30" customHeight="1" x14ac:dyDescent="0.25">
      <c r="A119" s="611" t="s">
        <v>112</v>
      </c>
      <c r="B119" s="156"/>
      <c r="C119" s="613" t="s">
        <v>233</v>
      </c>
      <c r="D119" s="615" t="s">
        <v>234</v>
      </c>
      <c r="E119" s="615"/>
      <c r="F119" s="615"/>
      <c r="G119" s="615"/>
      <c r="H119" s="615"/>
      <c r="I119" s="281" t="s">
        <v>235</v>
      </c>
      <c r="J119" s="616" t="s">
        <v>236</v>
      </c>
      <c r="K119" s="618" t="s">
        <v>237</v>
      </c>
    </row>
    <row r="120" spans="1:11" s="123" customFormat="1" ht="60.75" thickBot="1" x14ac:dyDescent="0.3">
      <c r="A120" s="612"/>
      <c r="B120" s="253"/>
      <c r="C120" s="626"/>
      <c r="D120" s="282" t="s">
        <v>238</v>
      </c>
      <c r="E120" s="119" t="s">
        <v>239</v>
      </c>
      <c r="F120" s="282" t="s">
        <v>240</v>
      </c>
      <c r="G120" s="282" t="s">
        <v>241</v>
      </c>
      <c r="H120" s="120" t="s">
        <v>258</v>
      </c>
      <c r="I120" s="121" t="s">
        <v>243</v>
      </c>
      <c r="J120" s="617"/>
      <c r="K120" s="619"/>
    </row>
    <row r="121" spans="1:11" ht="20.25" customHeight="1" x14ac:dyDescent="0.2">
      <c r="A121" s="623"/>
      <c r="B121" s="343"/>
      <c r="C121" s="343"/>
      <c r="D121" s="364"/>
      <c r="E121" s="24"/>
      <c r="F121" s="23"/>
      <c r="G121" s="23"/>
      <c r="H121" s="609"/>
      <c r="I121" s="367"/>
      <c r="J121" s="367"/>
      <c r="K121" s="599"/>
    </row>
    <row r="122" spans="1:11" ht="1.5" customHeight="1" x14ac:dyDescent="0.2">
      <c r="A122" s="624"/>
      <c r="B122" s="343"/>
      <c r="C122" s="343"/>
      <c r="D122" s="364"/>
      <c r="E122" s="25"/>
      <c r="F122" s="279"/>
      <c r="G122" s="279"/>
      <c r="H122" s="609"/>
      <c r="I122" s="343"/>
      <c r="J122" s="343"/>
      <c r="K122" s="600"/>
    </row>
    <row r="123" spans="1:11" hidden="1" x14ac:dyDescent="0.2">
      <c r="A123" s="624"/>
      <c r="B123" s="343"/>
      <c r="C123" s="343"/>
      <c r="D123" s="115"/>
      <c r="E123" s="25"/>
      <c r="F123" s="279"/>
      <c r="G123" s="279"/>
      <c r="H123" s="609"/>
      <c r="I123" s="343"/>
      <c r="J123" s="343"/>
      <c r="K123" s="600"/>
    </row>
    <row r="124" spans="1:11" hidden="1" x14ac:dyDescent="0.2">
      <c r="A124" s="624"/>
      <c r="B124" s="343"/>
      <c r="C124" s="343"/>
      <c r="D124" s="115"/>
      <c r="E124" s="25"/>
      <c r="F124" s="98"/>
      <c r="G124" s="279"/>
      <c r="H124" s="609"/>
      <c r="I124" s="343"/>
      <c r="J124" s="343"/>
      <c r="K124" s="600"/>
    </row>
    <row r="125" spans="1:11" hidden="1" x14ac:dyDescent="0.2">
      <c r="A125" s="624"/>
      <c r="B125" s="343"/>
      <c r="C125" s="343"/>
      <c r="D125" s="115"/>
      <c r="E125" s="25"/>
      <c r="F125" s="279"/>
      <c r="G125" s="279"/>
      <c r="H125" s="609"/>
      <c r="I125" s="343"/>
      <c r="J125" s="343"/>
      <c r="K125" s="600"/>
    </row>
    <row r="126" spans="1:11" hidden="1" x14ac:dyDescent="0.2">
      <c r="A126" s="624"/>
      <c r="B126" s="343"/>
      <c r="C126" s="343"/>
      <c r="D126" s="115"/>
      <c r="E126" s="25"/>
      <c r="F126" s="98"/>
      <c r="G126" s="279"/>
      <c r="H126" s="609"/>
      <c r="I126" s="343"/>
      <c r="J126" s="343"/>
      <c r="K126" s="600"/>
    </row>
    <row r="127" spans="1:11" hidden="1" x14ac:dyDescent="0.2">
      <c r="A127" s="624"/>
      <c r="B127" s="343"/>
      <c r="C127" s="343"/>
      <c r="D127" s="102"/>
      <c r="E127" s="25"/>
      <c r="F127" s="279"/>
      <c r="G127" s="279"/>
      <c r="H127" s="610"/>
      <c r="I127" s="343"/>
      <c r="J127" s="343"/>
      <c r="K127" s="600"/>
    </row>
    <row r="128" spans="1:11" ht="15.75" hidden="1" thickBot="1" x14ac:dyDescent="0.25">
      <c r="A128" s="625"/>
      <c r="B128" s="343"/>
      <c r="C128" s="254"/>
      <c r="D128" s="116"/>
      <c r="E128" s="19"/>
      <c r="F128" s="18"/>
      <c r="G128" s="18"/>
      <c r="H128" s="52"/>
    </row>
    <row r="129" spans="1:11" ht="15" thickBot="1" x14ac:dyDescent="0.25">
      <c r="A129" s="124"/>
      <c r="B129" s="157"/>
    </row>
    <row r="130" spans="1:11" s="123" customFormat="1" ht="30" customHeight="1" x14ac:dyDescent="0.25">
      <c r="A130" s="611" t="s">
        <v>112</v>
      </c>
      <c r="B130" s="156"/>
      <c r="C130" s="613" t="s">
        <v>233</v>
      </c>
      <c r="D130" s="615" t="s">
        <v>234</v>
      </c>
      <c r="E130" s="615"/>
      <c r="F130" s="615"/>
      <c r="G130" s="615"/>
      <c r="H130" s="615"/>
      <c r="I130" s="281" t="s">
        <v>235</v>
      </c>
      <c r="J130" s="616" t="s">
        <v>236</v>
      </c>
      <c r="K130" s="618" t="s">
        <v>237</v>
      </c>
    </row>
    <row r="131" spans="1:11" s="123" customFormat="1" ht="60.75" thickBot="1" x14ac:dyDescent="0.3">
      <c r="A131" s="612"/>
      <c r="B131" s="158"/>
      <c r="C131" s="614"/>
      <c r="D131" s="282" t="s">
        <v>238</v>
      </c>
      <c r="E131" s="119" t="s">
        <v>239</v>
      </c>
      <c r="F131" s="282" t="s">
        <v>240</v>
      </c>
      <c r="G131" s="282" t="s">
        <v>241</v>
      </c>
      <c r="H131" s="120" t="s">
        <v>258</v>
      </c>
      <c r="I131" s="121" t="s">
        <v>243</v>
      </c>
      <c r="J131" s="617"/>
      <c r="K131" s="619"/>
    </row>
    <row r="132" spans="1:11" ht="20.25" customHeight="1" x14ac:dyDescent="0.2">
      <c r="A132" s="604" t="s">
        <v>387</v>
      </c>
      <c r="B132" s="620" t="s">
        <v>372</v>
      </c>
      <c r="C132" s="607" t="s">
        <v>374</v>
      </c>
      <c r="D132" s="364" t="s">
        <v>244</v>
      </c>
      <c r="E132" s="24" t="s">
        <v>245</v>
      </c>
      <c r="F132" s="23" t="s">
        <v>207</v>
      </c>
      <c r="G132" s="23">
        <f>IF(F132="Asignado",15,0)</f>
        <v>15</v>
      </c>
      <c r="H132" s="609" t="str">
        <f>IF(AND(G139&gt;0,G139&lt;=85),"Débil",IF(AND(G139&gt;85,G139&lt;=95),"Moderado",IF(G139&gt;96,"Fuerte"," ")))</f>
        <v>Débil</v>
      </c>
      <c r="I132" s="367" t="s">
        <v>231</v>
      </c>
      <c r="J132" s="367" t="str">
        <f>IF(AND(H132="Fuerte",I132="Fuerte (Siempre se Ejecuta)"),"Fuerte",IF(AND(H132="Fuerte",I132="Moderado (Algunas veces se ejecuta)"),"Moderado",IF(AND(H132="Fuerte",I132="Débil (No se ejecuta)"),"Débil",IF(AND(H132="Moderado",I132="Fuerte (Siempre se Ejecuta)"),"Moderado",IF(AND(H132="Moderado",I132="Moderado (Algunas veces se ejecuta)"),"Moderado",IF(AND(H132="Moderado",I132="Débil (No se ejecuta)"),"Débil",IF(AND(H132="Débil",I132="Fuerte (Siempre se Ejecuta)"),"Débil",IF(AND(H132="Débil",I132="Moderado (Algunas veces se ejecuta)"),"Débil",IF(AND(H132="Débil",I132="Débil (No se ejecuta)"),"Débil"," ")))))))))</f>
        <v>Débil</v>
      </c>
      <c r="K132" s="599" t="str">
        <f>IF(J132="Fuerte","NO",IF(J132=" "," ","SI"))</f>
        <v>SI</v>
      </c>
    </row>
    <row r="133" spans="1:11" ht="29.25" customHeight="1" x14ac:dyDescent="0.2">
      <c r="A133" s="605"/>
      <c r="B133" s="621"/>
      <c r="C133" s="607"/>
      <c r="D133" s="364"/>
      <c r="E133" s="25" t="s">
        <v>246</v>
      </c>
      <c r="F133" s="279" t="s">
        <v>209</v>
      </c>
      <c r="G133" s="279">
        <f>IF(F133="Adecuado",15,0)</f>
        <v>15</v>
      </c>
      <c r="H133" s="609"/>
      <c r="I133" s="343"/>
      <c r="J133" s="343"/>
      <c r="K133" s="600"/>
    </row>
    <row r="134" spans="1:11" ht="43.5" customHeight="1" x14ac:dyDescent="0.2">
      <c r="A134" s="605"/>
      <c r="B134" s="621"/>
      <c r="C134" s="607"/>
      <c r="D134" s="115" t="s">
        <v>247</v>
      </c>
      <c r="E134" s="25" t="s">
        <v>248</v>
      </c>
      <c r="F134" s="279" t="s">
        <v>213</v>
      </c>
      <c r="G134" s="279">
        <f>IF(F134="Oportuna",15,0)</f>
        <v>0</v>
      </c>
      <c r="H134" s="609"/>
      <c r="I134" s="343"/>
      <c r="J134" s="343"/>
      <c r="K134" s="600"/>
    </row>
    <row r="135" spans="1:11" ht="43.5" customHeight="1" x14ac:dyDescent="0.2">
      <c r="A135" s="605"/>
      <c r="B135" s="621"/>
      <c r="C135" s="607"/>
      <c r="D135" s="115" t="s">
        <v>249</v>
      </c>
      <c r="E135" s="25" t="s">
        <v>250</v>
      </c>
      <c r="F135" s="98" t="s">
        <v>216</v>
      </c>
      <c r="G135" s="279">
        <f>IF(F135="Prevenir",15,IF(F135="Detectar",10,0))</f>
        <v>10</v>
      </c>
      <c r="H135" s="609"/>
      <c r="I135" s="343"/>
      <c r="J135" s="343"/>
      <c r="K135" s="600"/>
    </row>
    <row r="136" spans="1:11" ht="29.25" customHeight="1" x14ac:dyDescent="0.2">
      <c r="A136" s="605"/>
      <c r="B136" s="621"/>
      <c r="C136" s="607"/>
      <c r="D136" s="115" t="s">
        <v>251</v>
      </c>
      <c r="E136" s="25" t="s">
        <v>252</v>
      </c>
      <c r="F136" s="279" t="s">
        <v>219</v>
      </c>
      <c r="G136" s="279">
        <f>IF(F136="Confiable",15,0)</f>
        <v>15</v>
      </c>
      <c r="H136" s="609"/>
      <c r="I136" s="343"/>
      <c r="J136" s="343"/>
      <c r="K136" s="600"/>
    </row>
    <row r="137" spans="1:11" ht="43.5" customHeight="1" x14ac:dyDescent="0.2">
      <c r="A137" s="605"/>
      <c r="B137" s="621"/>
      <c r="C137" s="607"/>
      <c r="D137" s="115" t="s">
        <v>253</v>
      </c>
      <c r="E137" s="25" t="s">
        <v>254</v>
      </c>
      <c r="F137" s="98" t="s">
        <v>222</v>
      </c>
      <c r="G137" s="279">
        <f>IF(F137="Se investigan y se resuelven oportunamente",15,0)</f>
        <v>15</v>
      </c>
      <c r="H137" s="609"/>
      <c r="I137" s="343"/>
      <c r="J137" s="343"/>
      <c r="K137" s="600"/>
    </row>
    <row r="138" spans="1:11" ht="29.25" customHeight="1" x14ac:dyDescent="0.2">
      <c r="A138" s="605"/>
      <c r="B138" s="621"/>
      <c r="C138" s="608"/>
      <c r="D138" s="102" t="s">
        <v>255</v>
      </c>
      <c r="E138" s="25" t="s">
        <v>256</v>
      </c>
      <c r="F138" s="279" t="s">
        <v>225</v>
      </c>
      <c r="G138" s="279">
        <f>IF(F138="Completa",10,IF(F138="Incompleta",5,0))</f>
        <v>10</v>
      </c>
      <c r="H138" s="610"/>
      <c r="I138" s="343"/>
      <c r="J138" s="343"/>
      <c r="K138" s="600"/>
    </row>
    <row r="139" spans="1:11" s="129" customFormat="1" ht="15.75" thickBot="1" x14ac:dyDescent="0.25">
      <c r="A139" s="606"/>
      <c r="B139" s="622"/>
      <c r="C139" s="125"/>
      <c r="D139" s="126"/>
      <c r="E139" s="127" t="s">
        <v>257</v>
      </c>
      <c r="F139" s="17"/>
      <c r="G139" s="17">
        <f>SUM(G132:G138)</f>
        <v>80</v>
      </c>
      <c r="H139" s="128"/>
    </row>
    <row r="140" spans="1:11" ht="15" thickBot="1" x14ac:dyDescent="0.25"/>
    <row r="141" spans="1:11" s="122" customFormat="1" ht="30" customHeight="1" x14ac:dyDescent="0.25">
      <c r="A141" s="611" t="s">
        <v>112</v>
      </c>
      <c r="B141" s="156"/>
      <c r="C141" s="613" t="s">
        <v>233</v>
      </c>
      <c r="D141" s="615" t="s">
        <v>234</v>
      </c>
      <c r="E141" s="615"/>
      <c r="F141" s="615"/>
      <c r="G141" s="615"/>
      <c r="H141" s="615"/>
      <c r="I141" s="281" t="s">
        <v>235</v>
      </c>
      <c r="J141" s="616" t="s">
        <v>236</v>
      </c>
      <c r="K141" s="618" t="s">
        <v>237</v>
      </c>
    </row>
    <row r="142" spans="1:11" s="123" customFormat="1" ht="60.75" thickBot="1" x14ac:dyDescent="0.3">
      <c r="A142" s="612"/>
      <c r="B142" s="158"/>
      <c r="C142" s="614"/>
      <c r="D142" s="282" t="s">
        <v>238</v>
      </c>
      <c r="E142" s="119" t="s">
        <v>239</v>
      </c>
      <c r="F142" s="282" t="s">
        <v>240</v>
      </c>
      <c r="G142" s="282" t="s">
        <v>241</v>
      </c>
      <c r="H142" s="120" t="s">
        <v>258</v>
      </c>
      <c r="I142" s="121" t="s">
        <v>243</v>
      </c>
      <c r="J142" s="617"/>
      <c r="K142" s="619"/>
    </row>
    <row r="143" spans="1:11" ht="20.25" customHeight="1" x14ac:dyDescent="0.2">
      <c r="A143" s="604" t="s">
        <v>386</v>
      </c>
      <c r="B143" s="620" t="s">
        <v>373</v>
      </c>
      <c r="C143" s="607" t="s">
        <v>375</v>
      </c>
      <c r="D143" s="364" t="s">
        <v>244</v>
      </c>
      <c r="E143" s="24" t="s">
        <v>245</v>
      </c>
      <c r="F143" s="23" t="s">
        <v>208</v>
      </c>
      <c r="G143" s="23">
        <f>IF(F143="Asignado",15,0)</f>
        <v>0</v>
      </c>
      <c r="H143" s="609" t="s">
        <v>396</v>
      </c>
      <c r="I143" s="367" t="s">
        <v>231</v>
      </c>
      <c r="J143" s="367" t="s">
        <v>398</v>
      </c>
      <c r="K143" s="599" t="s">
        <v>399</v>
      </c>
    </row>
    <row r="144" spans="1:11" ht="28.5" x14ac:dyDescent="0.2">
      <c r="A144" s="605"/>
      <c r="B144" s="621"/>
      <c r="C144" s="607"/>
      <c r="D144" s="364"/>
      <c r="E144" s="25" t="s">
        <v>246</v>
      </c>
      <c r="F144" s="279" t="s">
        <v>206</v>
      </c>
      <c r="G144" s="279">
        <f>IF(F144="Adecuado",15,0)</f>
        <v>0</v>
      </c>
      <c r="H144" s="609"/>
      <c r="I144" s="343"/>
      <c r="J144" s="343"/>
      <c r="K144" s="600"/>
    </row>
    <row r="145" spans="1:11" ht="42.75" x14ac:dyDescent="0.2">
      <c r="A145" s="605"/>
      <c r="B145" s="621"/>
      <c r="C145" s="607"/>
      <c r="D145" s="115" t="s">
        <v>247</v>
      </c>
      <c r="E145" s="25" t="s">
        <v>248</v>
      </c>
      <c r="F145" s="279" t="s">
        <v>206</v>
      </c>
      <c r="G145" s="279">
        <f>IF(F145="Oportuna",15,0)</f>
        <v>0</v>
      </c>
      <c r="H145" s="609"/>
      <c r="I145" s="343"/>
      <c r="J145" s="343"/>
      <c r="K145" s="600"/>
    </row>
    <row r="146" spans="1:11" ht="42.75" x14ac:dyDescent="0.2">
      <c r="A146" s="605"/>
      <c r="B146" s="621"/>
      <c r="C146" s="607"/>
      <c r="D146" s="115" t="s">
        <v>249</v>
      </c>
      <c r="E146" s="25" t="s">
        <v>250</v>
      </c>
      <c r="F146" s="98" t="s">
        <v>206</v>
      </c>
      <c r="G146" s="279">
        <f>IF(F146="Prevenir",15,IF(F146="Detectar",10,0))</f>
        <v>0</v>
      </c>
      <c r="H146" s="609"/>
      <c r="I146" s="343"/>
      <c r="J146" s="343"/>
      <c r="K146" s="600"/>
    </row>
    <row r="147" spans="1:11" ht="28.5" x14ac:dyDescent="0.2">
      <c r="A147" s="605"/>
      <c r="B147" s="621"/>
      <c r="C147" s="607"/>
      <c r="D147" s="115" t="s">
        <v>251</v>
      </c>
      <c r="E147" s="25" t="s">
        <v>252</v>
      </c>
      <c r="F147" s="279" t="s">
        <v>206</v>
      </c>
      <c r="G147" s="279">
        <f>IF(F147="Confiable",15,0)</f>
        <v>0</v>
      </c>
      <c r="H147" s="609"/>
      <c r="I147" s="343"/>
      <c r="J147" s="343"/>
      <c r="K147" s="600"/>
    </row>
    <row r="148" spans="1:11" ht="42.75" x14ac:dyDescent="0.2">
      <c r="A148" s="605"/>
      <c r="B148" s="621"/>
      <c r="C148" s="607"/>
      <c r="D148" s="115" t="s">
        <v>253</v>
      </c>
      <c r="E148" s="25" t="s">
        <v>254</v>
      </c>
      <c r="F148" s="98" t="s">
        <v>206</v>
      </c>
      <c r="G148" s="279">
        <f>IF(F148="Se investigan y se resuelven oportunamente",15,0)</f>
        <v>0</v>
      </c>
      <c r="H148" s="609"/>
      <c r="I148" s="343"/>
      <c r="J148" s="343"/>
      <c r="K148" s="600"/>
    </row>
    <row r="149" spans="1:11" ht="28.5" x14ac:dyDescent="0.2">
      <c r="A149" s="605"/>
      <c r="B149" s="621"/>
      <c r="C149" s="608"/>
      <c r="D149" s="102" t="s">
        <v>255</v>
      </c>
      <c r="E149" s="25" t="s">
        <v>256</v>
      </c>
      <c r="F149" s="279" t="s">
        <v>227</v>
      </c>
      <c r="G149" s="279">
        <f>IF(F149="Completa",10,IF(F149="Incompleta",5,0))</f>
        <v>0</v>
      </c>
      <c r="H149" s="610"/>
      <c r="I149" s="343"/>
      <c r="J149" s="343"/>
      <c r="K149" s="600"/>
    </row>
    <row r="150" spans="1:11" ht="15.75" thickBot="1" x14ac:dyDescent="0.25">
      <c r="A150" s="606"/>
      <c r="B150" s="622"/>
      <c r="C150" s="20"/>
      <c r="D150" s="116"/>
      <c r="E150" s="19" t="s">
        <v>257</v>
      </c>
      <c r="F150" s="18"/>
      <c r="G150" s="18">
        <f>SUM(G143:G149)</f>
        <v>0</v>
      </c>
      <c r="H150" s="52"/>
    </row>
    <row r="151" spans="1:11" ht="15" thickBot="1" x14ac:dyDescent="0.25">
      <c r="A151" s="124"/>
      <c r="B151" s="157"/>
    </row>
    <row r="152" spans="1:11" s="123" customFormat="1" ht="30" customHeight="1" x14ac:dyDescent="0.25">
      <c r="A152" s="611" t="s">
        <v>112</v>
      </c>
      <c r="B152" s="156"/>
      <c r="C152" s="613" t="s">
        <v>233</v>
      </c>
      <c r="D152" s="615" t="s">
        <v>234</v>
      </c>
      <c r="E152" s="615"/>
      <c r="F152" s="615"/>
      <c r="G152" s="615"/>
      <c r="H152" s="615"/>
      <c r="I152" s="281" t="s">
        <v>235</v>
      </c>
      <c r="J152" s="616" t="s">
        <v>236</v>
      </c>
      <c r="K152" s="618" t="s">
        <v>237</v>
      </c>
    </row>
    <row r="153" spans="1:11" s="123" customFormat="1" ht="60.75" thickBot="1" x14ac:dyDescent="0.3">
      <c r="A153" s="612"/>
      <c r="B153" s="158"/>
      <c r="C153" s="614"/>
      <c r="D153" s="282" t="s">
        <v>238</v>
      </c>
      <c r="E153" s="119" t="s">
        <v>239</v>
      </c>
      <c r="F153" s="282" t="s">
        <v>240</v>
      </c>
      <c r="G153" s="282" t="s">
        <v>241</v>
      </c>
      <c r="H153" s="120" t="s">
        <v>258</v>
      </c>
      <c r="I153" s="121" t="s">
        <v>243</v>
      </c>
      <c r="J153" s="617"/>
      <c r="K153" s="619"/>
    </row>
    <row r="154" spans="1:11" ht="20.25" customHeight="1" x14ac:dyDescent="0.2">
      <c r="A154" s="604" t="s">
        <v>381</v>
      </c>
      <c r="B154" s="620" t="s">
        <v>376</v>
      </c>
      <c r="C154" s="607" t="s">
        <v>385</v>
      </c>
      <c r="D154" s="364" t="s">
        <v>244</v>
      </c>
      <c r="E154" s="24" t="s">
        <v>245</v>
      </c>
      <c r="F154" s="23" t="s">
        <v>207</v>
      </c>
      <c r="G154" s="23">
        <f>IF(F154="Asignado",15,0)</f>
        <v>15</v>
      </c>
      <c r="H154" s="609" t="str">
        <f>IF(AND(G161&gt;0,G161&lt;=85),"Débil",IF(AND(G161&gt;85,G161&lt;=95),"Moderado",IF(G161&gt;96,"Fuerte"," ")))</f>
        <v>Moderado</v>
      </c>
      <c r="I154" s="367" t="s">
        <v>229</v>
      </c>
      <c r="J154" s="367" t="str">
        <f>IF(AND(H154="Fuerte",I154="Fuerte (Siempre se Ejecuta)"),"Fuerte",IF(AND(H154="Fuerte",I154="Moderado (Algunas veces se ejecuta)"),"Moderado",IF(AND(H154="Fuerte",I154="Débil (No se ejecuta)"),"Débil",IF(AND(H154="Moderado",I154="Fuerte (Siempre se Ejecuta)"),"Moderado",IF(AND(H154="Moderado",I154="Moderado (Algunas veces se ejecuta)"),"Moderado",IF(AND(H154="Moderado",I154="Débil (No se ejecuta)"),"Débil",IF(AND(H154="Débil",I154="Fuerte (Siempre se Ejecuta)"),"Débil",IF(AND(H154="Débil",I154="Moderado (Algunas veces se ejecuta)"),"Débil",IF(AND(H154="Débil",I154="Débil (No se ejecuta)"),"Débil"," ")))))))))</f>
        <v>Moderado</v>
      </c>
      <c r="K154" s="599" t="str">
        <f>IF(J154="Fuerte","NO",IF(J154=" "," ","SI"))</f>
        <v>SI</v>
      </c>
    </row>
    <row r="155" spans="1:11" ht="28.5" x14ac:dyDescent="0.2">
      <c r="A155" s="605"/>
      <c r="B155" s="621"/>
      <c r="C155" s="607"/>
      <c r="D155" s="364"/>
      <c r="E155" s="25" t="s">
        <v>246</v>
      </c>
      <c r="F155" s="279" t="s">
        <v>209</v>
      </c>
      <c r="G155" s="279">
        <f>IF(F155="Adecuado",15,0)</f>
        <v>15</v>
      </c>
      <c r="H155" s="609"/>
      <c r="I155" s="343"/>
      <c r="J155" s="343"/>
      <c r="K155" s="600"/>
    </row>
    <row r="156" spans="1:11" ht="42.75" x14ac:dyDescent="0.2">
      <c r="A156" s="605"/>
      <c r="B156" s="621"/>
      <c r="C156" s="607"/>
      <c r="D156" s="115" t="s">
        <v>247</v>
      </c>
      <c r="E156" s="25" t="s">
        <v>248</v>
      </c>
      <c r="F156" s="279" t="s">
        <v>212</v>
      </c>
      <c r="G156" s="279">
        <f>IF(F156="Oportuna",15,0)</f>
        <v>15</v>
      </c>
      <c r="H156" s="609"/>
      <c r="I156" s="343"/>
      <c r="J156" s="343"/>
      <c r="K156" s="600"/>
    </row>
    <row r="157" spans="1:11" ht="42.75" x14ac:dyDescent="0.2">
      <c r="A157" s="605"/>
      <c r="B157" s="621"/>
      <c r="C157" s="607"/>
      <c r="D157" s="115" t="s">
        <v>249</v>
      </c>
      <c r="E157" s="25" t="s">
        <v>250</v>
      </c>
      <c r="F157" s="98" t="s">
        <v>216</v>
      </c>
      <c r="G157" s="279">
        <f>IF(F157="Prevenir",15,IF(F157="Detectar",10,0))</f>
        <v>10</v>
      </c>
      <c r="H157" s="609"/>
      <c r="I157" s="343"/>
      <c r="J157" s="343"/>
      <c r="K157" s="600"/>
    </row>
    <row r="158" spans="1:11" ht="28.5" x14ac:dyDescent="0.2">
      <c r="A158" s="605"/>
      <c r="B158" s="621"/>
      <c r="C158" s="607"/>
      <c r="D158" s="115" t="s">
        <v>251</v>
      </c>
      <c r="E158" s="25" t="s">
        <v>252</v>
      </c>
      <c r="F158" s="279" t="s">
        <v>219</v>
      </c>
      <c r="G158" s="279">
        <f>IF(F158="Confiable",15,0)</f>
        <v>15</v>
      </c>
      <c r="H158" s="609"/>
      <c r="I158" s="343"/>
      <c r="J158" s="343"/>
      <c r="K158" s="600"/>
    </row>
    <row r="159" spans="1:11" ht="42.75" x14ac:dyDescent="0.2">
      <c r="A159" s="605"/>
      <c r="B159" s="621"/>
      <c r="C159" s="607"/>
      <c r="D159" s="115" t="s">
        <v>253</v>
      </c>
      <c r="E159" s="25" t="s">
        <v>254</v>
      </c>
      <c r="F159" s="98" t="s">
        <v>222</v>
      </c>
      <c r="G159" s="279">
        <f>IF(F159="Se investigan y se resuelven oportunamente",15,0)</f>
        <v>15</v>
      </c>
      <c r="H159" s="609"/>
      <c r="I159" s="343"/>
      <c r="J159" s="343"/>
      <c r="K159" s="600"/>
    </row>
    <row r="160" spans="1:11" ht="28.5" x14ac:dyDescent="0.2">
      <c r="A160" s="605"/>
      <c r="B160" s="621"/>
      <c r="C160" s="608"/>
      <c r="D160" s="102" t="s">
        <v>255</v>
      </c>
      <c r="E160" s="25" t="s">
        <v>256</v>
      </c>
      <c r="F160" s="279" t="s">
        <v>225</v>
      </c>
      <c r="G160" s="279">
        <f>IF(F160="Completa",10,IF(F160="Incompleta",5,0))</f>
        <v>10</v>
      </c>
      <c r="H160" s="610"/>
      <c r="I160" s="343"/>
      <c r="J160" s="343"/>
      <c r="K160" s="600"/>
    </row>
    <row r="161" spans="1:11" s="129" customFormat="1" ht="15.75" thickBot="1" x14ac:dyDescent="0.25">
      <c r="A161" s="606"/>
      <c r="B161" s="159"/>
      <c r="C161" s="125"/>
      <c r="D161" s="126"/>
      <c r="E161" s="127" t="s">
        <v>257</v>
      </c>
      <c r="F161" s="17"/>
      <c r="G161" s="17">
        <f>SUM(G154:G160)</f>
        <v>95</v>
      </c>
      <c r="H161" s="128"/>
    </row>
    <row r="162" spans="1:11" ht="15" thickBot="1" x14ac:dyDescent="0.25"/>
    <row r="163" spans="1:11" s="122" customFormat="1" ht="30" customHeight="1" x14ac:dyDescent="0.25">
      <c r="A163" s="611" t="s">
        <v>112</v>
      </c>
      <c r="B163" s="156"/>
      <c r="C163" s="613" t="s">
        <v>233</v>
      </c>
      <c r="D163" s="615" t="s">
        <v>234</v>
      </c>
      <c r="E163" s="615"/>
      <c r="F163" s="615"/>
      <c r="G163" s="615"/>
      <c r="H163" s="615"/>
      <c r="I163" s="281" t="s">
        <v>235</v>
      </c>
      <c r="J163" s="616" t="s">
        <v>236</v>
      </c>
      <c r="K163" s="618" t="s">
        <v>237</v>
      </c>
    </row>
    <row r="164" spans="1:11" s="123" customFormat="1" ht="60.75" thickBot="1" x14ac:dyDescent="0.3">
      <c r="A164" s="612"/>
      <c r="B164" s="158"/>
      <c r="C164" s="614"/>
      <c r="D164" s="282" t="s">
        <v>238</v>
      </c>
      <c r="E164" s="119" t="s">
        <v>239</v>
      </c>
      <c r="F164" s="282" t="s">
        <v>240</v>
      </c>
      <c r="G164" s="282" t="s">
        <v>241</v>
      </c>
      <c r="H164" s="120" t="s">
        <v>258</v>
      </c>
      <c r="I164" s="121" t="s">
        <v>243</v>
      </c>
      <c r="J164" s="617"/>
      <c r="K164" s="619"/>
    </row>
    <row r="165" spans="1:11" ht="20.25" customHeight="1" x14ac:dyDescent="0.2">
      <c r="A165" s="604"/>
      <c r="B165" s="604"/>
      <c r="C165" s="607"/>
      <c r="D165" s="364"/>
      <c r="E165" s="24"/>
      <c r="F165" s="23"/>
      <c r="G165" s="23"/>
      <c r="H165" s="609"/>
      <c r="I165" s="367"/>
      <c r="J165" s="367"/>
      <c r="K165" s="599"/>
    </row>
    <row r="166" spans="1:11" x14ac:dyDescent="0.2">
      <c r="A166" s="605"/>
      <c r="B166" s="605"/>
      <c r="C166" s="607"/>
      <c r="D166" s="364"/>
      <c r="E166" s="25"/>
      <c r="F166" s="279"/>
      <c r="G166" s="279"/>
      <c r="H166" s="609"/>
      <c r="I166" s="343"/>
      <c r="J166" s="343"/>
      <c r="K166" s="600"/>
    </row>
    <row r="167" spans="1:11" x14ac:dyDescent="0.2">
      <c r="A167" s="605"/>
      <c r="B167" s="605"/>
      <c r="C167" s="607"/>
      <c r="D167" s="115"/>
      <c r="E167" s="25"/>
      <c r="F167" s="279"/>
      <c r="G167" s="279"/>
      <c r="H167" s="609"/>
      <c r="I167" s="343"/>
      <c r="J167" s="343"/>
      <c r="K167" s="600"/>
    </row>
    <row r="168" spans="1:11" x14ac:dyDescent="0.2">
      <c r="A168" s="605"/>
      <c r="B168" s="605"/>
      <c r="C168" s="607"/>
      <c r="D168" s="115"/>
      <c r="E168" s="25"/>
      <c r="F168" s="98"/>
      <c r="G168" s="279"/>
      <c r="H168" s="609"/>
      <c r="I168" s="343"/>
      <c r="J168" s="343"/>
      <c r="K168" s="600"/>
    </row>
    <row r="169" spans="1:11" x14ac:dyDescent="0.2">
      <c r="A169" s="605"/>
      <c r="B169" s="605"/>
      <c r="C169" s="607"/>
      <c r="D169" s="115"/>
      <c r="E169" s="25"/>
      <c r="F169" s="279"/>
      <c r="G169" s="279"/>
      <c r="H169" s="609"/>
      <c r="I169" s="343"/>
      <c r="J169" s="343"/>
      <c r="K169" s="600"/>
    </row>
    <row r="170" spans="1:11" x14ac:dyDescent="0.2">
      <c r="A170" s="605"/>
      <c r="B170" s="605"/>
      <c r="C170" s="607"/>
      <c r="D170" s="115"/>
      <c r="E170" s="25"/>
      <c r="F170" s="98"/>
      <c r="G170" s="279"/>
      <c r="H170" s="609"/>
      <c r="I170" s="343"/>
      <c r="J170" s="343"/>
      <c r="K170" s="600"/>
    </row>
    <row r="171" spans="1:11" x14ac:dyDescent="0.2">
      <c r="A171" s="605"/>
      <c r="B171" s="605"/>
      <c r="C171" s="608"/>
      <c r="D171" s="102"/>
      <c r="E171" s="25"/>
      <c r="F171" s="279"/>
      <c r="G171" s="279"/>
      <c r="H171" s="610"/>
      <c r="I171" s="343"/>
      <c r="J171" s="343"/>
      <c r="K171" s="600"/>
    </row>
    <row r="172" spans="1:11" ht="15" x14ac:dyDescent="0.2">
      <c r="A172" s="605"/>
      <c r="B172" s="605"/>
      <c r="C172" s="20"/>
      <c r="D172" s="116"/>
      <c r="E172" s="19"/>
      <c r="F172" s="18"/>
      <c r="G172" s="18"/>
      <c r="H172" s="52"/>
    </row>
    <row r="173" spans="1:11" ht="15" thickBot="1" x14ac:dyDescent="0.25">
      <c r="A173" s="124"/>
      <c r="B173" s="157"/>
    </row>
    <row r="174" spans="1:11" s="123" customFormat="1" ht="30" customHeight="1" x14ac:dyDescent="0.25">
      <c r="A174" s="611" t="s">
        <v>112</v>
      </c>
      <c r="B174" s="156"/>
      <c r="C174" s="613" t="s">
        <v>233</v>
      </c>
      <c r="D174" s="615" t="s">
        <v>234</v>
      </c>
      <c r="E174" s="615"/>
      <c r="F174" s="615"/>
      <c r="G174" s="615"/>
      <c r="H174" s="615"/>
      <c r="I174" s="281" t="s">
        <v>235</v>
      </c>
      <c r="J174" s="616" t="s">
        <v>236</v>
      </c>
      <c r="K174" s="618" t="s">
        <v>237</v>
      </c>
    </row>
    <row r="175" spans="1:11" s="123" customFormat="1" ht="60.75" thickBot="1" x14ac:dyDescent="0.3">
      <c r="A175" s="612"/>
      <c r="B175" s="158"/>
      <c r="C175" s="614"/>
      <c r="D175" s="282" t="s">
        <v>238</v>
      </c>
      <c r="E175" s="119" t="s">
        <v>239</v>
      </c>
      <c r="F175" s="282" t="s">
        <v>240</v>
      </c>
      <c r="G175" s="282" t="s">
        <v>241</v>
      </c>
      <c r="H175" s="120" t="s">
        <v>258</v>
      </c>
      <c r="I175" s="121" t="s">
        <v>243</v>
      </c>
      <c r="J175" s="617"/>
      <c r="K175" s="619"/>
    </row>
    <row r="176" spans="1:11" ht="20.25" customHeight="1" x14ac:dyDescent="0.2">
      <c r="A176" s="604"/>
      <c r="B176" s="604"/>
      <c r="C176" s="607"/>
      <c r="D176" s="364"/>
      <c r="E176" s="24"/>
      <c r="F176" s="23"/>
      <c r="G176" s="23"/>
      <c r="H176" s="609"/>
      <c r="I176" s="367"/>
      <c r="J176" s="367"/>
      <c r="K176" s="599" t="str">
        <f>IF(J176="Fuerte","NO",IF(J176=" "," ","SI"))</f>
        <v>SI</v>
      </c>
    </row>
    <row r="177" spans="1:11" ht="29.25" customHeight="1" x14ac:dyDescent="0.2">
      <c r="A177" s="605"/>
      <c r="B177" s="605"/>
      <c r="C177" s="607"/>
      <c r="D177" s="364"/>
      <c r="E177" s="25"/>
      <c r="F177" s="279"/>
      <c r="G177" s="279"/>
      <c r="H177" s="609"/>
      <c r="I177" s="343"/>
      <c r="J177" s="343"/>
      <c r="K177" s="600"/>
    </row>
    <row r="178" spans="1:11" ht="43.5" customHeight="1" x14ac:dyDescent="0.2">
      <c r="A178" s="605"/>
      <c r="B178" s="605"/>
      <c r="C178" s="607"/>
      <c r="D178" s="115"/>
      <c r="E178" s="25"/>
      <c r="F178" s="279"/>
      <c r="G178" s="279"/>
      <c r="H178" s="609"/>
      <c r="I178" s="343"/>
      <c r="J178" s="343"/>
      <c r="K178" s="600"/>
    </row>
    <row r="179" spans="1:11" ht="43.5" customHeight="1" x14ac:dyDescent="0.2">
      <c r="A179" s="605"/>
      <c r="B179" s="605"/>
      <c r="C179" s="607"/>
      <c r="D179" s="115"/>
      <c r="E179" s="25"/>
      <c r="F179" s="98"/>
      <c r="G179" s="279"/>
      <c r="H179" s="609"/>
      <c r="I179" s="343"/>
      <c r="J179" s="343"/>
      <c r="K179" s="600"/>
    </row>
    <row r="180" spans="1:11" ht="29.25" customHeight="1" x14ac:dyDescent="0.2">
      <c r="A180" s="605"/>
      <c r="B180" s="605"/>
      <c r="C180" s="607"/>
      <c r="D180" s="115"/>
      <c r="E180" s="25"/>
      <c r="F180" s="279"/>
      <c r="G180" s="279"/>
      <c r="H180" s="609"/>
      <c r="I180" s="343"/>
      <c r="J180" s="343"/>
      <c r="K180" s="600"/>
    </row>
    <row r="181" spans="1:11" ht="43.5" customHeight="1" x14ac:dyDescent="0.2">
      <c r="A181" s="605"/>
      <c r="B181" s="605"/>
      <c r="C181" s="607"/>
      <c r="D181" s="115"/>
      <c r="E181" s="25"/>
      <c r="F181" s="98"/>
      <c r="G181" s="279"/>
      <c r="H181" s="609"/>
      <c r="I181" s="343"/>
      <c r="J181" s="343"/>
      <c r="K181" s="600"/>
    </row>
    <row r="182" spans="1:11" ht="29.25" customHeight="1" x14ac:dyDescent="0.2">
      <c r="A182" s="605"/>
      <c r="B182" s="605"/>
      <c r="C182" s="608"/>
      <c r="D182" s="102"/>
      <c r="E182" s="25"/>
      <c r="F182" s="279"/>
      <c r="G182" s="279"/>
      <c r="H182" s="610"/>
      <c r="I182" s="343"/>
      <c r="J182" s="343"/>
      <c r="K182" s="600"/>
    </row>
    <row r="183" spans="1:11" s="129" customFormat="1" ht="15.75" thickBot="1" x14ac:dyDescent="0.25">
      <c r="A183" s="605"/>
      <c r="B183" s="606"/>
      <c r="C183" s="125"/>
      <c r="D183" s="126"/>
      <c r="E183" s="127"/>
      <c r="F183" s="17"/>
      <c r="G183" s="17"/>
      <c r="H183" s="128"/>
    </row>
  </sheetData>
  <mergeCells count="222">
    <mergeCell ref="B5:G5"/>
    <mergeCell ref="B6:J6"/>
    <mergeCell ref="A9:A10"/>
    <mergeCell ref="B9:B10"/>
    <mergeCell ref="C9:C10"/>
    <mergeCell ref="D9:H9"/>
    <mergeCell ref="J9:J10"/>
    <mergeCell ref="A1:A4"/>
    <mergeCell ref="B1:G2"/>
    <mergeCell ref="H1:I1"/>
    <mergeCell ref="J1:J4"/>
    <mergeCell ref="H2:I2"/>
    <mergeCell ref="B3:G4"/>
    <mergeCell ref="H3:I3"/>
    <mergeCell ref="H4:I4"/>
    <mergeCell ref="B7:K7"/>
    <mergeCell ref="A18:A19"/>
    <mergeCell ref="B18:B19"/>
    <mergeCell ref="C18:C19"/>
    <mergeCell ref="D18:H18"/>
    <mergeCell ref="J18:J19"/>
    <mergeCell ref="K18:K19"/>
    <mergeCell ref="K9:K10"/>
    <mergeCell ref="A11:A17"/>
    <mergeCell ref="B11:B17"/>
    <mergeCell ref="C11:C17"/>
    <mergeCell ref="D11:D12"/>
    <mergeCell ref="H11:H17"/>
    <mergeCell ref="I11:I17"/>
    <mergeCell ref="J11:J17"/>
    <mergeCell ref="K11:K17"/>
    <mergeCell ref="K33:K40"/>
    <mergeCell ref="A42:A43"/>
    <mergeCell ref="B42:B43"/>
    <mergeCell ref="C42:C43"/>
    <mergeCell ref="D42:H42"/>
    <mergeCell ref="J42:J43"/>
    <mergeCell ref="K42:K43"/>
    <mergeCell ref="K21:K27"/>
    <mergeCell ref="C29:C30"/>
    <mergeCell ref="D29:H29"/>
    <mergeCell ref="J29:J30"/>
    <mergeCell ref="K29:K30"/>
    <mergeCell ref="A33:A41"/>
    <mergeCell ref="B33:B41"/>
    <mergeCell ref="I33:I40"/>
    <mergeCell ref="J33:J40"/>
    <mergeCell ref="A21:A28"/>
    <mergeCell ref="B21:B28"/>
    <mergeCell ref="C21:C28"/>
    <mergeCell ref="H21:H28"/>
    <mergeCell ref="I21:I27"/>
    <mergeCell ref="J21:J27"/>
    <mergeCell ref="C31:C40"/>
    <mergeCell ref="J44:J50"/>
    <mergeCell ref="K44:K50"/>
    <mergeCell ref="A51:A52"/>
    <mergeCell ref="B51:B52"/>
    <mergeCell ref="C51:C52"/>
    <mergeCell ref="D51:H51"/>
    <mergeCell ref="J51:J52"/>
    <mergeCell ref="K51:K52"/>
    <mergeCell ref="A44:A50"/>
    <mergeCell ref="B44:B50"/>
    <mergeCell ref="C44:C50"/>
    <mergeCell ref="D44:D45"/>
    <mergeCell ref="H44:H50"/>
    <mergeCell ref="I44:I50"/>
    <mergeCell ref="J53:J60"/>
    <mergeCell ref="K53:K60"/>
    <mergeCell ref="A63:A64"/>
    <mergeCell ref="B63:B64"/>
    <mergeCell ref="C63:C64"/>
    <mergeCell ref="D63:H63"/>
    <mergeCell ref="J63:J64"/>
    <mergeCell ref="K63:K64"/>
    <mergeCell ref="A53:A62"/>
    <mergeCell ref="B53:B62"/>
    <mergeCell ref="C53:C62"/>
    <mergeCell ref="D53:D54"/>
    <mergeCell ref="H53:H60"/>
    <mergeCell ref="I53:I60"/>
    <mergeCell ref="J65:J71"/>
    <mergeCell ref="K65:K71"/>
    <mergeCell ref="A74:A75"/>
    <mergeCell ref="C74:C75"/>
    <mergeCell ref="D74:H74"/>
    <mergeCell ref="J74:J75"/>
    <mergeCell ref="K74:K75"/>
    <mergeCell ref="A65:A72"/>
    <mergeCell ref="B65:B72"/>
    <mergeCell ref="C65:C72"/>
    <mergeCell ref="D65:D66"/>
    <mergeCell ref="H65:H71"/>
    <mergeCell ref="I65:I71"/>
    <mergeCell ref="J76:J82"/>
    <mergeCell ref="K76:K82"/>
    <mergeCell ref="A85:A86"/>
    <mergeCell ref="C85:C86"/>
    <mergeCell ref="D85:H85"/>
    <mergeCell ref="J85:J86"/>
    <mergeCell ref="K85:K86"/>
    <mergeCell ref="A76:A83"/>
    <mergeCell ref="B76:B82"/>
    <mergeCell ref="C76:C82"/>
    <mergeCell ref="D76:D77"/>
    <mergeCell ref="H76:H82"/>
    <mergeCell ref="I76:I82"/>
    <mergeCell ref="J87:J93"/>
    <mergeCell ref="K87:K93"/>
    <mergeCell ref="A94:A95"/>
    <mergeCell ref="C94:C95"/>
    <mergeCell ref="D94:H94"/>
    <mergeCell ref="J94:J95"/>
    <mergeCell ref="K94:K95"/>
    <mergeCell ref="A87:A93"/>
    <mergeCell ref="B87:B93"/>
    <mergeCell ref="C87:C93"/>
    <mergeCell ref="D87:D88"/>
    <mergeCell ref="H87:H93"/>
    <mergeCell ref="I87:I93"/>
    <mergeCell ref="J96:J102"/>
    <mergeCell ref="K96:K102"/>
    <mergeCell ref="A108:A109"/>
    <mergeCell ref="C108:C109"/>
    <mergeCell ref="D108:H108"/>
    <mergeCell ref="J108:J109"/>
    <mergeCell ref="K108:K109"/>
    <mergeCell ref="A96:A102"/>
    <mergeCell ref="B96:B102"/>
    <mergeCell ref="C96:C102"/>
    <mergeCell ref="D96:D97"/>
    <mergeCell ref="H96:H102"/>
    <mergeCell ref="I96:I102"/>
    <mergeCell ref="J110:J116"/>
    <mergeCell ref="K110:K116"/>
    <mergeCell ref="A119:A120"/>
    <mergeCell ref="C119:C120"/>
    <mergeCell ref="D119:H119"/>
    <mergeCell ref="J119:J120"/>
    <mergeCell ref="K119:K120"/>
    <mergeCell ref="A110:A117"/>
    <mergeCell ref="B110:B117"/>
    <mergeCell ref="C110:C116"/>
    <mergeCell ref="D110:D111"/>
    <mergeCell ref="H110:H116"/>
    <mergeCell ref="I110:I116"/>
    <mergeCell ref="J121:J127"/>
    <mergeCell ref="K121:K127"/>
    <mergeCell ref="A130:A131"/>
    <mergeCell ref="C130:C131"/>
    <mergeCell ref="D130:H130"/>
    <mergeCell ref="J130:J131"/>
    <mergeCell ref="K130:K131"/>
    <mergeCell ref="A121:A128"/>
    <mergeCell ref="B121:B128"/>
    <mergeCell ref="C121:C127"/>
    <mergeCell ref="D121:D122"/>
    <mergeCell ref="H121:H127"/>
    <mergeCell ref="I121:I127"/>
    <mergeCell ref="J132:J138"/>
    <mergeCell ref="K132:K138"/>
    <mergeCell ref="A141:A142"/>
    <mergeCell ref="C141:C142"/>
    <mergeCell ref="D141:H141"/>
    <mergeCell ref="J141:J142"/>
    <mergeCell ref="K141:K142"/>
    <mergeCell ref="A132:A139"/>
    <mergeCell ref="B132:B139"/>
    <mergeCell ref="C132:C138"/>
    <mergeCell ref="D132:D133"/>
    <mergeCell ref="H132:H138"/>
    <mergeCell ref="I132:I138"/>
    <mergeCell ref="J143:J149"/>
    <mergeCell ref="K143:K149"/>
    <mergeCell ref="A152:A153"/>
    <mergeCell ref="C152:C153"/>
    <mergeCell ref="D152:H152"/>
    <mergeCell ref="J152:J153"/>
    <mergeCell ref="K152:K153"/>
    <mergeCell ref="A143:A150"/>
    <mergeCell ref="B143:B150"/>
    <mergeCell ref="C143:C149"/>
    <mergeCell ref="D143:D144"/>
    <mergeCell ref="H143:H149"/>
    <mergeCell ref="I143:I149"/>
    <mergeCell ref="K154:K160"/>
    <mergeCell ref="A163:A164"/>
    <mergeCell ref="C163:C164"/>
    <mergeCell ref="D163:H163"/>
    <mergeCell ref="J163:J164"/>
    <mergeCell ref="K163:K164"/>
    <mergeCell ref="A154:A161"/>
    <mergeCell ref="B154:B160"/>
    <mergeCell ref="C154:C160"/>
    <mergeCell ref="D154:D155"/>
    <mergeCell ref="H154:H160"/>
    <mergeCell ref="I154:I160"/>
    <mergeCell ref="J176:J182"/>
    <mergeCell ref="K176:K182"/>
    <mergeCell ref="D31:D32"/>
    <mergeCell ref="H31:H40"/>
    <mergeCell ref="A176:A183"/>
    <mergeCell ref="B176:B183"/>
    <mergeCell ref="C176:C182"/>
    <mergeCell ref="D176:D177"/>
    <mergeCell ref="H176:H182"/>
    <mergeCell ref="I176:I182"/>
    <mergeCell ref="J165:J171"/>
    <mergeCell ref="K165:K171"/>
    <mergeCell ref="A174:A175"/>
    <mergeCell ref="C174:C175"/>
    <mergeCell ref="D174:H174"/>
    <mergeCell ref="J174:J175"/>
    <mergeCell ref="K174:K175"/>
    <mergeCell ref="A165:A172"/>
    <mergeCell ref="B165:B172"/>
    <mergeCell ref="C165:C171"/>
    <mergeCell ref="D165:D166"/>
    <mergeCell ref="H165:H171"/>
    <mergeCell ref="I165:I171"/>
    <mergeCell ref="J154:J160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Hoja3!$A$187:$A$190</xm:f>
          </x14:formula1>
          <xm:sqref>I176:I182 I44:I50 I65:I71 I76:I82 I87:I93 I110:I116 I121:I127 I132:I138 I143:I149 I154:I160 I165:I171 I11:I17 I21:I27 I96:I102</xm:sqref>
        </x14:dataValidation>
        <x14:dataValidation type="list" allowBlank="1" showInputMessage="1" showErrorMessage="1">
          <x14:formula1>
            <xm:f>Hoja3!$A$181:$A$184</xm:f>
          </x14:formula1>
          <xm:sqref>F182 F50 F71 F82 F93 F116 F127 F138 F149 F160 F171 F17 F25 F102 F37 F59</xm:sqref>
        </x14:dataValidation>
        <x14:dataValidation type="list" allowBlank="1" showInputMessage="1" showErrorMessage="1">
          <x14:formula1>
            <xm:f>Hoja3!$A$176:$A$178</xm:f>
          </x14:formula1>
          <xm:sqref>F16 F49 F70 F81 F92 F115 F126 F137 F148 F159 F170 F181 F24 F101 F36 F58</xm:sqref>
        </x14:dataValidation>
        <x14:dataValidation type="list" allowBlank="1" showInputMessage="1" showErrorMessage="1">
          <x14:formula1>
            <xm:f>Hoja3!$A$171:$A$173</xm:f>
          </x14:formula1>
          <xm:sqref>F15 F48 F69 F80 F91 F114 F125 F136 F147 F158 F169 F180 F23 F100 F35 F57</xm:sqref>
        </x14:dataValidation>
        <x14:dataValidation type="list" allowBlank="1" showInputMessage="1" showErrorMessage="1">
          <x14:formula1>
            <xm:f>Hoja3!$A$165:$A$168</xm:f>
          </x14:formula1>
          <xm:sqref>F14 F47 F68 F79 F90 F113 F124 F135 F146 F157 F168 F179 F22 F99 F34 F56</xm:sqref>
        </x14:dataValidation>
        <x14:dataValidation type="list" allowBlank="1" showInputMessage="1" showErrorMessage="1">
          <x14:formula1>
            <xm:f>Hoja3!$A$160:$A$162</xm:f>
          </x14:formula1>
          <xm:sqref>F13 F46 F67 F78 F89 F112 F123 F134 F145 F156 F167 F178 F21 F98 F33 F55</xm:sqref>
        </x14:dataValidation>
        <x14:dataValidation type="list" allowBlank="1" showInputMessage="1" showErrorMessage="1">
          <x14:formula1>
            <xm:f>Hoja3!$A$155:$A$157</xm:f>
          </x14:formula1>
          <xm:sqref>F12 F45 F66 F77 F88 F111 F122 F133 F144 F155 F166 F177 F97 F54 F32</xm:sqref>
        </x14:dataValidation>
        <x14:dataValidation type="list" allowBlank="1" showInputMessage="1" showErrorMessage="1">
          <x14:formula1>
            <xm:f>Hoja3!$A$152:$A$154</xm:f>
          </x14:formula1>
          <xm:sqref>F11 F44 F65 F76 F87 F110 F121 F132 F143 F154 F165 F176 F96 F53 F31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80"/>
  <sheetViews>
    <sheetView zoomScale="80" zoomScaleNormal="80" workbookViewId="0">
      <selection activeCell="C30" sqref="C30:C36"/>
    </sheetView>
  </sheetViews>
  <sheetFormatPr baseColWidth="10" defaultColWidth="11.42578125" defaultRowHeight="14.25" x14ac:dyDescent="0.2"/>
  <cols>
    <col min="1" max="1" width="31.140625" style="1" customWidth="1"/>
    <col min="2" max="2" width="32.85546875" style="1" customWidth="1"/>
    <col min="3" max="3" width="57.42578125" style="1" customWidth="1"/>
    <col min="4" max="4" width="29.28515625" style="1" customWidth="1"/>
    <col min="5" max="5" width="71.28515625" style="1" customWidth="1"/>
    <col min="6" max="7" width="15.7109375" style="1" customWidth="1"/>
    <col min="8" max="8" width="25.7109375" style="1" customWidth="1"/>
    <col min="9" max="9" width="26.7109375" style="1" customWidth="1"/>
    <col min="10" max="10" width="29" style="1" customWidth="1"/>
    <col min="11" max="11" width="22.5703125" style="1" customWidth="1"/>
    <col min="12" max="12" width="23.28515625" style="1" customWidth="1"/>
    <col min="13" max="16384" width="11.42578125" style="1"/>
  </cols>
  <sheetData>
    <row r="1" spans="1:12" customFormat="1" ht="15.75" customHeight="1" x14ac:dyDescent="0.25">
      <c r="A1" s="695"/>
      <c r="B1" s="385" t="s">
        <v>0</v>
      </c>
      <c r="C1" s="386"/>
      <c r="D1" s="386"/>
      <c r="E1" s="386"/>
      <c r="F1" s="386"/>
      <c r="G1" s="496"/>
      <c r="H1" s="475" t="s">
        <v>30</v>
      </c>
      <c r="I1" s="475"/>
      <c r="J1" s="697"/>
    </row>
    <row r="2" spans="1:12" customFormat="1" ht="15.75" customHeight="1" x14ac:dyDescent="0.25">
      <c r="A2" s="380"/>
      <c r="B2" s="696"/>
      <c r="C2" s="521"/>
      <c r="D2" s="521"/>
      <c r="E2" s="521"/>
      <c r="F2" s="521"/>
      <c r="G2" s="522"/>
      <c r="H2" s="440" t="s">
        <v>2</v>
      </c>
      <c r="I2" s="440"/>
      <c r="J2" s="698"/>
    </row>
    <row r="3" spans="1:12" customFormat="1" ht="36" customHeight="1" x14ac:dyDescent="0.25">
      <c r="A3" s="380"/>
      <c r="B3" s="696" t="s">
        <v>232</v>
      </c>
      <c r="C3" s="521"/>
      <c r="D3" s="521"/>
      <c r="E3" s="521"/>
      <c r="F3" s="521"/>
      <c r="G3" s="522"/>
      <c r="H3" s="440" t="s">
        <v>4</v>
      </c>
      <c r="I3" s="440"/>
      <c r="J3" s="698"/>
    </row>
    <row r="4" spans="1:12" customFormat="1" ht="15.75" customHeight="1" thickBot="1" x14ac:dyDescent="0.3">
      <c r="A4" s="381"/>
      <c r="B4" s="394"/>
      <c r="C4" s="395"/>
      <c r="D4" s="395"/>
      <c r="E4" s="395"/>
      <c r="F4" s="395"/>
      <c r="G4" s="497"/>
      <c r="H4" s="700" t="s">
        <v>5</v>
      </c>
      <c r="I4" s="700"/>
      <c r="J4" s="699"/>
    </row>
    <row r="5" spans="1:12" x14ac:dyDescent="0.2">
      <c r="B5" s="692"/>
      <c r="C5" s="692"/>
      <c r="D5" s="692"/>
      <c r="E5" s="692"/>
      <c r="F5" s="692"/>
      <c r="G5" s="692"/>
    </row>
    <row r="6" spans="1:12" customFormat="1" ht="24" customHeight="1" x14ac:dyDescent="0.25">
      <c r="A6" s="90" t="s">
        <v>7</v>
      </c>
      <c r="B6" s="693" t="s">
        <v>347</v>
      </c>
      <c r="C6" s="693"/>
      <c r="D6" s="693"/>
      <c r="E6" s="693"/>
      <c r="F6" s="693"/>
      <c r="G6" s="693"/>
      <c r="H6" s="693"/>
      <c r="I6" s="693"/>
      <c r="J6" s="693"/>
    </row>
    <row r="7" spans="1:12" customFormat="1" ht="35.25" customHeight="1" x14ac:dyDescent="0.25">
      <c r="A7" s="91" t="s">
        <v>9</v>
      </c>
      <c r="B7" s="693"/>
      <c r="C7" s="693"/>
      <c r="D7" s="693"/>
      <c r="E7" s="693"/>
      <c r="F7" s="693"/>
      <c r="G7" s="693"/>
      <c r="H7" s="693"/>
      <c r="I7" s="693"/>
      <c r="J7" s="693"/>
    </row>
    <row r="8" spans="1:12" ht="15" thickBot="1" x14ac:dyDescent="0.25">
      <c r="C8" s="63"/>
      <c r="D8" s="63"/>
      <c r="E8" s="63"/>
      <c r="F8" s="63"/>
      <c r="G8" s="63"/>
      <c r="H8" s="63"/>
    </row>
    <row r="9" spans="1:12" s="122" customFormat="1" ht="30" customHeight="1" x14ac:dyDescent="0.25">
      <c r="A9" s="611" t="s">
        <v>112</v>
      </c>
      <c r="B9" s="660" t="s">
        <v>260</v>
      </c>
      <c r="C9" s="613" t="s">
        <v>348</v>
      </c>
      <c r="D9" s="615" t="s">
        <v>234</v>
      </c>
      <c r="E9" s="615"/>
      <c r="F9" s="615"/>
      <c r="G9" s="615"/>
      <c r="H9" s="615"/>
      <c r="I9" s="117" t="s">
        <v>235</v>
      </c>
      <c r="J9" s="616" t="s">
        <v>236</v>
      </c>
      <c r="K9" s="618" t="s">
        <v>237</v>
      </c>
    </row>
    <row r="10" spans="1:12" s="123" customFormat="1" ht="60.75" thickBot="1" x14ac:dyDescent="0.3">
      <c r="A10" s="694"/>
      <c r="B10" s="686"/>
      <c r="C10" s="614"/>
      <c r="D10" s="118" t="s">
        <v>238</v>
      </c>
      <c r="E10" s="119" t="s">
        <v>239</v>
      </c>
      <c r="F10" s="118" t="s">
        <v>240</v>
      </c>
      <c r="G10" s="118" t="s">
        <v>241</v>
      </c>
      <c r="H10" s="120" t="s">
        <v>242</v>
      </c>
      <c r="I10" s="121" t="s">
        <v>243</v>
      </c>
      <c r="J10" s="617"/>
      <c r="K10" s="668"/>
    </row>
    <row r="11" spans="1:12" ht="20.25" customHeight="1" x14ac:dyDescent="0.2">
      <c r="A11" s="687" t="s">
        <v>333</v>
      </c>
      <c r="B11" s="343" t="s">
        <v>287</v>
      </c>
      <c r="C11" s="688"/>
      <c r="D11" s="364" t="s">
        <v>244</v>
      </c>
      <c r="E11" s="24" t="s">
        <v>245</v>
      </c>
      <c r="F11" s="23" t="s">
        <v>207</v>
      </c>
      <c r="G11" s="23">
        <f>IF(F11="Asignado",15,0)</f>
        <v>15</v>
      </c>
      <c r="H11" s="609" t="s">
        <v>397</v>
      </c>
      <c r="I11" s="367" t="s">
        <v>231</v>
      </c>
      <c r="J11" s="367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Débil</v>
      </c>
      <c r="K11" s="600" t="str">
        <f>IF(J11="Fuerte","NO",IF(J11=" "," ","SI"))</f>
        <v>SI</v>
      </c>
      <c r="L11" s="155"/>
    </row>
    <row r="12" spans="1:12" ht="28.5" x14ac:dyDescent="0.2">
      <c r="A12" s="688"/>
      <c r="B12" s="343"/>
      <c r="C12" s="688"/>
      <c r="D12" s="364"/>
      <c r="E12" s="25" t="s">
        <v>246</v>
      </c>
      <c r="F12" s="16" t="s">
        <v>209</v>
      </c>
      <c r="G12" s="16">
        <f>IF(F12="Adecuado",15,0)</f>
        <v>15</v>
      </c>
      <c r="H12" s="609"/>
      <c r="I12" s="343"/>
      <c r="J12" s="343"/>
      <c r="K12" s="600"/>
    </row>
    <row r="13" spans="1:12" ht="42.75" x14ac:dyDescent="0.2">
      <c r="A13" s="688"/>
      <c r="B13" s="343"/>
      <c r="C13" s="688"/>
      <c r="D13" s="115" t="s">
        <v>247</v>
      </c>
      <c r="E13" s="25" t="s">
        <v>248</v>
      </c>
      <c r="F13" s="16" t="s">
        <v>213</v>
      </c>
      <c r="G13" s="16">
        <f>IF(F13="Oportuna",15,0)</f>
        <v>0</v>
      </c>
      <c r="H13" s="609"/>
      <c r="I13" s="343"/>
      <c r="J13" s="343"/>
      <c r="K13" s="600"/>
    </row>
    <row r="14" spans="1:12" ht="42.75" x14ac:dyDescent="0.2">
      <c r="A14" s="688"/>
      <c r="B14" s="343"/>
      <c r="C14" s="688"/>
      <c r="D14" s="115" t="s">
        <v>249</v>
      </c>
      <c r="E14" s="25" t="s">
        <v>250</v>
      </c>
      <c r="F14" s="98" t="s">
        <v>216</v>
      </c>
      <c r="G14" s="16">
        <f>IF(F14="Prevenir",15,IF(F14="Detectar",10,0))</f>
        <v>10</v>
      </c>
      <c r="H14" s="609"/>
      <c r="I14" s="343"/>
      <c r="J14" s="343"/>
      <c r="K14" s="600"/>
    </row>
    <row r="15" spans="1:12" ht="28.5" x14ac:dyDescent="0.2">
      <c r="A15" s="688"/>
      <c r="B15" s="343"/>
      <c r="C15" s="688"/>
      <c r="D15" s="115" t="s">
        <v>251</v>
      </c>
      <c r="E15" s="25" t="s">
        <v>252</v>
      </c>
      <c r="F15" s="16" t="s">
        <v>220</v>
      </c>
      <c r="G15" s="16">
        <f>IF(F15="Confiable",15,0)</f>
        <v>0</v>
      </c>
      <c r="H15" s="609"/>
      <c r="I15" s="343"/>
      <c r="J15" s="343"/>
      <c r="K15" s="600"/>
    </row>
    <row r="16" spans="1:12" ht="42.75" x14ac:dyDescent="0.2">
      <c r="A16" s="688"/>
      <c r="B16" s="343"/>
      <c r="C16" s="688"/>
      <c r="D16" s="115" t="s">
        <v>253</v>
      </c>
      <c r="E16" s="25" t="s">
        <v>254</v>
      </c>
      <c r="F16" s="98" t="s">
        <v>222</v>
      </c>
      <c r="G16" s="16">
        <f>IF(F16="Se investigan y se resuelven oportunamente",15,0)</f>
        <v>15</v>
      </c>
      <c r="H16" s="609"/>
      <c r="I16" s="343"/>
      <c r="J16" s="343"/>
      <c r="K16" s="600"/>
    </row>
    <row r="17" spans="1:11" ht="29.25" thickBot="1" x14ac:dyDescent="0.25">
      <c r="A17" s="689"/>
      <c r="B17" s="343"/>
      <c r="C17" s="691"/>
      <c r="D17" s="102" t="s">
        <v>255</v>
      </c>
      <c r="E17" s="25" t="s">
        <v>256</v>
      </c>
      <c r="F17" s="16" t="s">
        <v>225</v>
      </c>
      <c r="G17" s="16">
        <f>IF(F17="Completa",10,IF(F17="Incompleta",5,0))</f>
        <v>10</v>
      </c>
      <c r="H17" s="610"/>
      <c r="I17" s="343"/>
      <c r="J17" s="343"/>
      <c r="K17" s="600"/>
    </row>
    <row r="18" spans="1:11" s="123" customFormat="1" ht="30" customHeight="1" x14ac:dyDescent="0.25">
      <c r="A18" s="611" t="s">
        <v>112</v>
      </c>
      <c r="B18" s="660" t="s">
        <v>260</v>
      </c>
      <c r="C18" s="613" t="s">
        <v>233</v>
      </c>
      <c r="D18" s="615" t="s">
        <v>234</v>
      </c>
      <c r="E18" s="615"/>
      <c r="F18" s="615"/>
      <c r="G18" s="615"/>
      <c r="H18" s="615"/>
      <c r="I18" s="222" t="s">
        <v>235</v>
      </c>
      <c r="J18" s="616" t="s">
        <v>236</v>
      </c>
      <c r="K18" s="618" t="s">
        <v>237</v>
      </c>
    </row>
    <row r="19" spans="1:11" s="123" customFormat="1" ht="60.75" thickBot="1" x14ac:dyDescent="0.3">
      <c r="A19" s="612"/>
      <c r="B19" s="686"/>
      <c r="C19" s="614"/>
      <c r="D19" s="223" t="s">
        <v>238</v>
      </c>
      <c r="E19" s="119" t="s">
        <v>239</v>
      </c>
      <c r="F19" s="223" t="s">
        <v>240</v>
      </c>
      <c r="G19" s="260" t="s">
        <v>241</v>
      </c>
      <c r="H19" s="235" t="s">
        <v>258</v>
      </c>
      <c r="I19" s="236" t="s">
        <v>243</v>
      </c>
      <c r="J19" s="666"/>
      <c r="K19" s="668"/>
    </row>
    <row r="20" spans="1:11" s="123" customFormat="1" ht="42.75" x14ac:dyDescent="0.2">
      <c r="A20" s="670" t="s">
        <v>333</v>
      </c>
      <c r="B20" s="690" t="s">
        <v>330</v>
      </c>
      <c r="C20" s="675"/>
      <c r="D20" s="115" t="s">
        <v>247</v>
      </c>
      <c r="E20" s="25" t="s">
        <v>248</v>
      </c>
      <c r="F20" s="259" t="s">
        <v>206</v>
      </c>
      <c r="G20" s="259">
        <f>IF(F20="Oportuna",15,0)</f>
        <v>0</v>
      </c>
      <c r="H20" s="609" t="s">
        <v>397</v>
      </c>
      <c r="I20" s="367" t="s">
        <v>231</v>
      </c>
      <c r="J20" s="367" t="str">
        <f>IF(AND(H20="Fuerte",I20="Fuerte (Siempre se Ejecuta)"),"Fuerte",IF(AND(H20="Fuerte",I20="Moderado (Algunas veces se ejecuta)"),"Moderado",IF(AND(H20="Fuerte",I20="Débil (No se ejecuta)"),"Débil",IF(AND(H20="Moderado",I20="Fuerte (Siempre se Ejecuta)"),"Moderado",IF(AND(H20="Moderado",I20="Moderado (Algunas veces se ejecuta)"),"Moderado",IF(AND(H20="Moderado",I20="Débil (No se ejecuta)"),"Débil",IF(AND(H20="Débil",I20="Fuerte (Siempre se Ejecuta)"),"Débil",IF(AND(H20="Débil",I20="Moderado (Algunas veces se ejecuta)"),"Débil",IF(AND(H20="Débil",I20="Débil (No se ejecuta)"),"Débil"," ")))))))))</f>
        <v>Débil</v>
      </c>
      <c r="K20" s="600" t="str">
        <f>IF(J20="Fuerte","NO",IF(J20=" "," ","SI"))</f>
        <v>SI</v>
      </c>
    </row>
    <row r="21" spans="1:11" s="123" customFormat="1" ht="42.75" x14ac:dyDescent="0.2">
      <c r="A21" s="671"/>
      <c r="B21" s="479"/>
      <c r="C21" s="602"/>
      <c r="D21" s="115" t="s">
        <v>249</v>
      </c>
      <c r="E21" s="25" t="s">
        <v>250</v>
      </c>
      <c r="F21" s="98" t="s">
        <v>217</v>
      </c>
      <c r="G21" s="259">
        <f>IF(F21="Prevenir",15,IF(F21="Detectar",10,0))</f>
        <v>0</v>
      </c>
      <c r="H21" s="609"/>
      <c r="I21" s="343"/>
      <c r="J21" s="343"/>
      <c r="K21" s="600"/>
    </row>
    <row r="22" spans="1:11" s="123" customFormat="1" ht="28.5" x14ac:dyDescent="0.2">
      <c r="A22" s="671"/>
      <c r="B22" s="479"/>
      <c r="C22" s="602"/>
      <c r="D22" s="115" t="s">
        <v>251</v>
      </c>
      <c r="E22" s="25" t="s">
        <v>252</v>
      </c>
      <c r="F22" s="259" t="s">
        <v>206</v>
      </c>
      <c r="G22" s="259">
        <f>IF(F22="Confiable",15,0)</f>
        <v>0</v>
      </c>
      <c r="H22" s="609"/>
      <c r="I22" s="343"/>
      <c r="J22" s="343"/>
      <c r="K22" s="600"/>
    </row>
    <row r="23" spans="1:11" s="123" customFormat="1" ht="57" x14ac:dyDescent="0.2">
      <c r="A23" s="671"/>
      <c r="B23" s="479"/>
      <c r="C23" s="602"/>
      <c r="D23" s="115" t="s">
        <v>253</v>
      </c>
      <c r="E23" s="25" t="s">
        <v>254</v>
      </c>
      <c r="F23" s="98" t="s">
        <v>223</v>
      </c>
      <c r="G23" s="259">
        <f>IF(F23="Se investigan y se resuelven oportunamente",15,0)</f>
        <v>0</v>
      </c>
      <c r="H23" s="609"/>
      <c r="I23" s="343"/>
      <c r="J23" s="343"/>
      <c r="K23" s="600"/>
    </row>
    <row r="24" spans="1:11" s="123" customFormat="1" ht="28.5" x14ac:dyDescent="0.2">
      <c r="A24" s="671"/>
      <c r="B24" s="479"/>
      <c r="C24" s="602"/>
      <c r="D24" s="102" t="s">
        <v>255</v>
      </c>
      <c r="E24" s="25" t="s">
        <v>256</v>
      </c>
      <c r="F24" s="259" t="s">
        <v>227</v>
      </c>
      <c r="G24" s="259">
        <f>IF(F24="Completa",10,IF(F24="Incompleta",5,0))</f>
        <v>0</v>
      </c>
      <c r="H24" s="609"/>
      <c r="I24" s="343"/>
      <c r="J24" s="343"/>
      <c r="K24" s="600"/>
    </row>
    <row r="25" spans="1:11" s="123" customFormat="1" ht="15" customHeight="1" x14ac:dyDescent="0.25">
      <c r="A25" s="671"/>
      <c r="B25" s="479"/>
      <c r="C25" s="602"/>
      <c r="D25" s="241" t="s">
        <v>506</v>
      </c>
      <c r="E25" s="242"/>
      <c r="F25" s="243"/>
      <c r="G25" s="261"/>
      <c r="H25" s="609"/>
      <c r="I25" s="343"/>
      <c r="J25" s="343"/>
      <c r="K25" s="600"/>
    </row>
    <row r="26" spans="1:11" s="123" customFormat="1" ht="15" customHeight="1" x14ac:dyDescent="0.25">
      <c r="A26" s="671"/>
      <c r="B26" s="479"/>
      <c r="C26" s="602"/>
      <c r="D26" s="241"/>
      <c r="E26" s="242"/>
      <c r="F26" s="243"/>
      <c r="G26" s="243"/>
      <c r="H26" s="609"/>
      <c r="I26" s="343"/>
      <c r="J26" s="343"/>
      <c r="K26" s="600"/>
    </row>
    <row r="27" spans="1:11" s="123" customFormat="1" ht="14.25" customHeight="1" thickBot="1" x14ac:dyDescent="0.3">
      <c r="A27" s="671"/>
      <c r="B27" s="479"/>
      <c r="C27" s="602"/>
      <c r="D27" s="241"/>
      <c r="E27" s="242"/>
      <c r="F27" s="243"/>
      <c r="G27" s="243"/>
      <c r="H27" s="609"/>
      <c r="I27" s="249"/>
      <c r="J27" s="249"/>
      <c r="K27" s="249"/>
    </row>
    <row r="28" spans="1:11" s="123" customFormat="1" ht="30" customHeight="1" x14ac:dyDescent="0.25">
      <c r="A28" s="239" t="s">
        <v>112</v>
      </c>
      <c r="B28" s="237" t="s">
        <v>260</v>
      </c>
      <c r="C28" s="613" t="s">
        <v>233</v>
      </c>
      <c r="D28" s="615" t="s">
        <v>234</v>
      </c>
      <c r="E28" s="615"/>
      <c r="F28" s="615"/>
      <c r="G28" s="615"/>
      <c r="H28" s="615"/>
      <c r="I28" s="222" t="s">
        <v>235</v>
      </c>
      <c r="J28" s="616" t="s">
        <v>236</v>
      </c>
      <c r="K28" s="618" t="s">
        <v>237</v>
      </c>
    </row>
    <row r="29" spans="1:11" s="123" customFormat="1" ht="63.75" customHeight="1" x14ac:dyDescent="0.25">
      <c r="A29" s="240"/>
      <c r="B29" s="238"/>
      <c r="C29" s="626"/>
      <c r="D29" s="233" t="s">
        <v>238</v>
      </c>
      <c r="E29" s="234" t="s">
        <v>239</v>
      </c>
      <c r="F29" s="233" t="s">
        <v>240</v>
      </c>
      <c r="G29" s="233" t="s">
        <v>241</v>
      </c>
      <c r="H29" s="235" t="s">
        <v>258</v>
      </c>
      <c r="I29" s="236" t="s">
        <v>243</v>
      </c>
      <c r="J29" s="666"/>
      <c r="K29" s="668"/>
    </row>
    <row r="30" spans="1:11" s="123" customFormat="1" ht="47.25" customHeight="1" x14ac:dyDescent="0.2">
      <c r="A30" s="687" t="s">
        <v>333</v>
      </c>
      <c r="B30" s="690" t="s">
        <v>331</v>
      </c>
      <c r="C30" s="601"/>
      <c r="D30" s="115" t="s">
        <v>247</v>
      </c>
      <c r="E30" s="25" t="s">
        <v>248</v>
      </c>
      <c r="F30" s="269" t="s">
        <v>206</v>
      </c>
      <c r="G30" s="269">
        <f>IF(F30="Oportuna",15,0)</f>
        <v>0</v>
      </c>
      <c r="H30" s="601" t="s">
        <v>397</v>
      </c>
      <c r="I30" s="601" t="s">
        <v>400</v>
      </c>
      <c r="J30" s="652" t="s">
        <v>401</v>
      </c>
      <c r="K30" s="685" t="s">
        <v>123</v>
      </c>
    </row>
    <row r="31" spans="1:11" s="123" customFormat="1" ht="19.5" customHeight="1" x14ac:dyDescent="0.2">
      <c r="A31" s="688"/>
      <c r="B31" s="479"/>
      <c r="C31" s="602"/>
      <c r="D31" s="115" t="s">
        <v>249</v>
      </c>
      <c r="E31" s="25" t="s">
        <v>250</v>
      </c>
      <c r="F31" s="98" t="s">
        <v>217</v>
      </c>
      <c r="G31" s="269">
        <f>IF(F31="Prevenir",15,IF(F31="Detectar",10,0))</f>
        <v>0</v>
      </c>
      <c r="H31" s="602"/>
      <c r="I31" s="602"/>
      <c r="J31" s="653"/>
      <c r="K31" s="685"/>
    </row>
    <row r="32" spans="1:11" s="123" customFormat="1" ht="21" customHeight="1" x14ac:dyDescent="0.2">
      <c r="A32" s="688"/>
      <c r="B32" s="479"/>
      <c r="C32" s="602"/>
      <c r="D32" s="115" t="s">
        <v>251</v>
      </c>
      <c r="E32" s="25" t="s">
        <v>252</v>
      </c>
      <c r="F32" s="269" t="s">
        <v>206</v>
      </c>
      <c r="G32" s="269">
        <f>IF(F32="Confiable",15,0)</f>
        <v>0</v>
      </c>
      <c r="H32" s="602"/>
      <c r="I32" s="602"/>
      <c r="J32" s="653"/>
      <c r="K32" s="685"/>
    </row>
    <row r="33" spans="1:11" s="123" customFormat="1" ht="57" x14ac:dyDescent="0.2">
      <c r="A33" s="688"/>
      <c r="B33" s="479"/>
      <c r="C33" s="602"/>
      <c r="D33" s="115" t="s">
        <v>253</v>
      </c>
      <c r="E33" s="25" t="s">
        <v>254</v>
      </c>
      <c r="F33" s="98" t="s">
        <v>223</v>
      </c>
      <c r="G33" s="269">
        <f>IF(F33="Se investigan y se resuelven oportunamente",15,0)</f>
        <v>0</v>
      </c>
      <c r="H33" s="602"/>
      <c r="I33" s="602"/>
      <c r="J33" s="653"/>
      <c r="K33" s="685"/>
    </row>
    <row r="34" spans="1:11" s="123" customFormat="1" ht="28.5" x14ac:dyDescent="0.2">
      <c r="A34" s="688"/>
      <c r="B34" s="479"/>
      <c r="C34" s="602"/>
      <c r="D34" s="102" t="s">
        <v>255</v>
      </c>
      <c r="E34" s="25" t="s">
        <v>256</v>
      </c>
      <c r="F34" s="269" t="s">
        <v>227</v>
      </c>
      <c r="G34" s="269">
        <f>IF(F34="Completa",10,IF(F34="Incompleta",5,0))</f>
        <v>0</v>
      </c>
      <c r="H34" s="602"/>
      <c r="I34" s="602"/>
      <c r="J34" s="653"/>
      <c r="K34" s="685"/>
    </row>
    <row r="35" spans="1:11" s="123" customFormat="1" ht="15" x14ac:dyDescent="0.25">
      <c r="A35" s="688"/>
      <c r="B35" s="479"/>
      <c r="C35" s="602"/>
      <c r="D35" s="241"/>
      <c r="E35" s="242"/>
      <c r="F35" s="243"/>
      <c r="G35" s="270"/>
      <c r="H35" s="602"/>
      <c r="I35" s="602"/>
      <c r="J35" s="653"/>
      <c r="K35" s="685"/>
    </row>
    <row r="36" spans="1:11" s="123" customFormat="1" ht="15" x14ac:dyDescent="0.25">
      <c r="A36" s="688"/>
      <c r="B36" s="479"/>
      <c r="C36" s="603"/>
      <c r="D36" s="241"/>
      <c r="E36" s="242"/>
      <c r="F36" s="243"/>
      <c r="G36" s="243"/>
      <c r="H36" s="602"/>
      <c r="I36" s="602"/>
      <c r="J36" s="653"/>
      <c r="K36" s="685"/>
    </row>
    <row r="37" spans="1:11" s="123" customFormat="1" ht="15" x14ac:dyDescent="0.25">
      <c r="A37" s="688"/>
      <c r="B37" s="479"/>
      <c r="C37" s="247"/>
      <c r="D37" s="241"/>
      <c r="E37" s="242"/>
      <c r="F37" s="243"/>
      <c r="G37" s="243"/>
      <c r="H37" s="603"/>
      <c r="I37" s="603"/>
      <c r="J37" s="654"/>
      <c r="K37" s="685"/>
    </row>
    <row r="38" spans="1:11" ht="15.75" customHeight="1" thickBot="1" x14ac:dyDescent="0.25">
      <c r="A38" s="689"/>
      <c r="B38" s="673"/>
    </row>
    <row r="39" spans="1:11" s="123" customFormat="1" ht="30" customHeight="1" x14ac:dyDescent="0.25">
      <c r="A39" s="611" t="s">
        <v>112</v>
      </c>
      <c r="B39" s="660" t="s">
        <v>260</v>
      </c>
      <c r="C39" s="613" t="s">
        <v>233</v>
      </c>
      <c r="D39" s="615" t="s">
        <v>234</v>
      </c>
      <c r="E39" s="615"/>
      <c r="F39" s="615"/>
      <c r="G39" s="615"/>
      <c r="H39" s="615"/>
      <c r="I39" s="117" t="s">
        <v>235</v>
      </c>
      <c r="J39" s="616" t="s">
        <v>236</v>
      </c>
      <c r="K39" s="618" t="s">
        <v>237</v>
      </c>
    </row>
    <row r="40" spans="1:11" s="123" customFormat="1" ht="60.75" thickBot="1" x14ac:dyDescent="0.3">
      <c r="A40" s="612"/>
      <c r="B40" s="686"/>
      <c r="C40" s="614"/>
      <c r="D40" s="118" t="s">
        <v>238</v>
      </c>
      <c r="E40" s="119" t="s">
        <v>239</v>
      </c>
      <c r="F40" s="118" t="s">
        <v>240</v>
      </c>
      <c r="G40" s="118" t="s">
        <v>241</v>
      </c>
      <c r="H40" s="120" t="s">
        <v>258</v>
      </c>
      <c r="I40" s="121" t="s">
        <v>243</v>
      </c>
      <c r="J40" s="617"/>
      <c r="K40" s="619"/>
    </row>
    <row r="41" spans="1:11" ht="20.25" customHeight="1" x14ac:dyDescent="0.2">
      <c r="A41" s="681" t="str">
        <f>+(PROBABILIDAD!A11)</f>
        <v>No garantizar la prestaciòn del servicio educativo integral</v>
      </c>
      <c r="B41" s="604" t="str">
        <f>+(DESCRIPCION!D11)</f>
        <v>Deficiencia de recursos para la implementaciòn de las polìticas educativas Nacionales</v>
      </c>
      <c r="C41" s="638"/>
      <c r="D41" s="674" t="s">
        <v>244</v>
      </c>
      <c r="E41" s="160" t="s">
        <v>245</v>
      </c>
      <c r="F41" s="161" t="s">
        <v>208</v>
      </c>
      <c r="G41" s="161">
        <f>IF(F41="Asignado",15,0)</f>
        <v>0</v>
      </c>
      <c r="H41" s="684" t="s">
        <v>397</v>
      </c>
      <c r="I41" s="676" t="s">
        <v>231</v>
      </c>
      <c r="J41" s="676" t="str">
        <f>IF(AND(H41="Fuerte",I41="Fuerte (Siempre se Ejecuta)"),"Fuerte",IF(AND(H41="Fuerte",I41="Moderado (Algunas veces se ejecuta)"),"Moderado",IF(AND(H41="Fuerte",I41="Débil (No se ejecuta)"),"Débil",IF(AND(H41="Moderado",I41="Fuerte (Siempre se Ejecuta)"),"Moderado",IF(AND(H41="Moderado",I41="Moderado (Algunas veces se ejecuta)"),"Moderado",IF(AND(H41="Moderado",I41="Débil (No se ejecuta)"),"Débil",IF(AND(H41="Débil",I41="Fuerte (Siempre se Ejecuta)"),"Débil",IF(AND(H41="Débil",I41="Moderado (Algunas veces se ejecuta)"),"Débil",IF(AND(H41="Débil",I41="Débil (No se ejecuta)"),"Débil"," ")))))))))</f>
        <v>Débil</v>
      </c>
      <c r="K41" s="677" t="str">
        <f>IF(J41="Fuerte","NO",IF(J41=" "," ","SI"))</f>
        <v>SI</v>
      </c>
    </row>
    <row r="42" spans="1:11" ht="29.25" customHeight="1" x14ac:dyDescent="0.2">
      <c r="A42" s="682"/>
      <c r="B42" s="605"/>
      <c r="C42" s="607"/>
      <c r="D42" s="364"/>
      <c r="E42" s="25" t="s">
        <v>246</v>
      </c>
      <c r="F42" s="148" t="s">
        <v>206</v>
      </c>
      <c r="G42" s="148">
        <f>IF(F42="Adecuado",15,0)</f>
        <v>0</v>
      </c>
      <c r="H42" s="609"/>
      <c r="I42" s="343"/>
      <c r="J42" s="343"/>
      <c r="K42" s="678"/>
    </row>
    <row r="43" spans="1:11" ht="43.5" customHeight="1" x14ac:dyDescent="0.2">
      <c r="A43" s="682"/>
      <c r="B43" s="605"/>
      <c r="C43" s="607"/>
      <c r="D43" s="115" t="s">
        <v>247</v>
      </c>
      <c r="E43" s="25" t="s">
        <v>248</v>
      </c>
      <c r="F43" s="148" t="s">
        <v>206</v>
      </c>
      <c r="G43" s="148">
        <f>IF(F43="Oportuna",15,0)</f>
        <v>0</v>
      </c>
      <c r="H43" s="609"/>
      <c r="I43" s="343"/>
      <c r="J43" s="343"/>
      <c r="K43" s="678"/>
    </row>
    <row r="44" spans="1:11" ht="43.5" customHeight="1" x14ac:dyDescent="0.2">
      <c r="A44" s="682"/>
      <c r="B44" s="605"/>
      <c r="C44" s="607"/>
      <c r="D44" s="115" t="s">
        <v>249</v>
      </c>
      <c r="E44" s="25" t="s">
        <v>250</v>
      </c>
      <c r="F44" s="98" t="s">
        <v>206</v>
      </c>
      <c r="G44" s="148">
        <f>IF(F44="Prevenir",15,IF(F44="Detectar",10,0))</f>
        <v>0</v>
      </c>
      <c r="H44" s="609"/>
      <c r="I44" s="343"/>
      <c r="J44" s="343"/>
      <c r="K44" s="678"/>
    </row>
    <row r="45" spans="1:11" ht="29.25" customHeight="1" x14ac:dyDescent="0.2">
      <c r="A45" s="682"/>
      <c r="B45" s="605"/>
      <c r="C45" s="607"/>
      <c r="D45" s="115" t="s">
        <v>251</v>
      </c>
      <c r="E45" s="25" t="s">
        <v>252</v>
      </c>
      <c r="F45" s="148" t="s">
        <v>206</v>
      </c>
      <c r="G45" s="148">
        <f>IF(F45="Confiable",15,0)</f>
        <v>0</v>
      </c>
      <c r="H45" s="609"/>
      <c r="I45" s="343"/>
      <c r="J45" s="343"/>
      <c r="K45" s="678"/>
    </row>
    <row r="46" spans="1:11" ht="43.5" customHeight="1" x14ac:dyDescent="0.2">
      <c r="A46" s="682"/>
      <c r="B46" s="605"/>
      <c r="C46" s="607"/>
      <c r="D46" s="115" t="s">
        <v>253</v>
      </c>
      <c r="E46" s="25" t="s">
        <v>254</v>
      </c>
      <c r="F46" s="98" t="s">
        <v>206</v>
      </c>
      <c r="G46" s="148">
        <f>IF(F46="Se investigan y se resuelven oportunamente",15,0)</f>
        <v>0</v>
      </c>
      <c r="H46" s="609"/>
      <c r="I46" s="343"/>
      <c r="J46" s="343"/>
      <c r="K46" s="678"/>
    </row>
    <row r="47" spans="1:11" ht="29.25" customHeight="1" thickBot="1" x14ac:dyDescent="0.25">
      <c r="A47" s="683"/>
      <c r="B47" s="605"/>
      <c r="C47" s="608"/>
      <c r="D47" s="102" t="s">
        <v>255</v>
      </c>
      <c r="E47" s="25" t="s">
        <v>256</v>
      </c>
      <c r="F47" s="148" t="s">
        <v>206</v>
      </c>
      <c r="G47" s="148">
        <f>IF(F47="Completa",10,IF(F47="Incompleta",5,0))</f>
        <v>0</v>
      </c>
      <c r="H47" s="610"/>
      <c r="I47" s="343"/>
      <c r="J47" s="343"/>
      <c r="K47" s="678"/>
    </row>
    <row r="48" spans="1:11" s="122" customFormat="1" ht="29.25" customHeight="1" x14ac:dyDescent="0.25">
      <c r="A48" s="658" t="s">
        <v>112</v>
      </c>
      <c r="B48" s="660" t="s">
        <v>260</v>
      </c>
      <c r="C48" s="626" t="s">
        <v>233</v>
      </c>
      <c r="D48" s="663" t="s">
        <v>234</v>
      </c>
      <c r="E48" s="664"/>
      <c r="F48" s="664"/>
      <c r="G48" s="664"/>
      <c r="H48" s="665"/>
      <c r="I48" s="209" t="s">
        <v>235</v>
      </c>
      <c r="J48" s="666" t="s">
        <v>236</v>
      </c>
      <c r="K48" s="668" t="s">
        <v>237</v>
      </c>
    </row>
    <row r="49" spans="1:11" s="123" customFormat="1" ht="60.75" thickBot="1" x14ac:dyDescent="0.3">
      <c r="A49" s="659"/>
      <c r="B49" s="661"/>
      <c r="C49" s="662"/>
      <c r="D49" s="223" t="s">
        <v>238</v>
      </c>
      <c r="E49" s="119" t="s">
        <v>239</v>
      </c>
      <c r="F49" s="223" t="s">
        <v>240</v>
      </c>
      <c r="G49" s="223" t="s">
        <v>241</v>
      </c>
      <c r="H49" s="120" t="s">
        <v>258</v>
      </c>
      <c r="I49" s="121" t="s">
        <v>243</v>
      </c>
      <c r="J49" s="679"/>
      <c r="K49" s="680"/>
    </row>
    <row r="50" spans="1:11" s="123" customFormat="1" ht="45" customHeight="1" x14ac:dyDescent="0.2">
      <c r="A50" s="670" t="s">
        <v>334</v>
      </c>
      <c r="B50" s="644" t="s">
        <v>287</v>
      </c>
      <c r="C50" s="675" t="s">
        <v>505</v>
      </c>
      <c r="D50" s="674" t="s">
        <v>244</v>
      </c>
      <c r="E50" s="160" t="s">
        <v>245</v>
      </c>
      <c r="F50" s="161" t="s">
        <v>207</v>
      </c>
      <c r="G50" s="161">
        <f>IF(F50="Asignado",15,0)</f>
        <v>15</v>
      </c>
      <c r="H50" s="675" t="s">
        <v>397</v>
      </c>
      <c r="I50" s="675" t="s">
        <v>400</v>
      </c>
      <c r="J50" s="652" t="s">
        <v>401</v>
      </c>
      <c r="K50" s="655" t="s">
        <v>123</v>
      </c>
    </row>
    <row r="51" spans="1:11" s="123" customFormat="1" ht="28.5" x14ac:dyDescent="0.2">
      <c r="A51" s="671"/>
      <c r="B51" s="479"/>
      <c r="C51" s="602"/>
      <c r="D51" s="364"/>
      <c r="E51" s="25" t="s">
        <v>246</v>
      </c>
      <c r="F51" s="269" t="s">
        <v>209</v>
      </c>
      <c r="G51" s="269">
        <f>IF(F51="Adecuado",15,0)</f>
        <v>15</v>
      </c>
      <c r="H51" s="602"/>
      <c r="I51" s="602"/>
      <c r="J51" s="653"/>
      <c r="K51" s="656"/>
    </row>
    <row r="52" spans="1:11" s="123" customFormat="1" ht="42.75" x14ac:dyDescent="0.2">
      <c r="A52" s="671"/>
      <c r="B52" s="479"/>
      <c r="C52" s="602"/>
      <c r="D52" s="115" t="s">
        <v>247</v>
      </c>
      <c r="E52" s="25" t="s">
        <v>248</v>
      </c>
      <c r="F52" s="269" t="s">
        <v>213</v>
      </c>
      <c r="G52" s="269">
        <f>IF(F52="Oportuna",15,0)</f>
        <v>0</v>
      </c>
      <c r="H52" s="602"/>
      <c r="I52" s="602"/>
      <c r="J52" s="653"/>
      <c r="K52" s="656"/>
    </row>
    <row r="53" spans="1:11" s="123" customFormat="1" ht="42.75" x14ac:dyDescent="0.2">
      <c r="A53" s="671"/>
      <c r="B53" s="479"/>
      <c r="C53" s="602"/>
      <c r="D53" s="115" t="s">
        <v>249</v>
      </c>
      <c r="E53" s="25" t="s">
        <v>250</v>
      </c>
      <c r="F53" s="98" t="s">
        <v>216</v>
      </c>
      <c r="G53" s="269">
        <f>IF(F53="Prevenir",15,IF(F53="Detectar",10,0))</f>
        <v>10</v>
      </c>
      <c r="H53" s="602"/>
      <c r="I53" s="602"/>
      <c r="J53" s="653"/>
      <c r="K53" s="656"/>
    </row>
    <row r="54" spans="1:11" s="123" customFormat="1" ht="28.5" x14ac:dyDescent="0.2">
      <c r="A54" s="671"/>
      <c r="B54" s="479"/>
      <c r="C54" s="602"/>
      <c r="D54" s="115" t="s">
        <v>251</v>
      </c>
      <c r="E54" s="25" t="s">
        <v>252</v>
      </c>
      <c r="F54" s="269" t="s">
        <v>220</v>
      </c>
      <c r="G54" s="269">
        <f>IF(F54="Confiable",15,0)</f>
        <v>0</v>
      </c>
      <c r="H54" s="602"/>
      <c r="I54" s="602"/>
      <c r="J54" s="653"/>
      <c r="K54" s="656"/>
    </row>
    <row r="55" spans="1:11" s="123" customFormat="1" ht="57" x14ac:dyDescent="0.2">
      <c r="A55" s="671"/>
      <c r="B55" s="479"/>
      <c r="C55" s="602"/>
      <c r="D55" s="115" t="s">
        <v>253</v>
      </c>
      <c r="E55" s="25" t="s">
        <v>254</v>
      </c>
      <c r="F55" s="98" t="s">
        <v>223</v>
      </c>
      <c r="G55" s="269">
        <f>IF(F55="Se investigan y se resuelven oportunamente",15,0)</f>
        <v>0</v>
      </c>
      <c r="H55" s="602"/>
      <c r="I55" s="602"/>
      <c r="J55" s="653"/>
      <c r="K55" s="656"/>
    </row>
    <row r="56" spans="1:11" s="123" customFormat="1" ht="28.5" x14ac:dyDescent="0.2">
      <c r="A56" s="671"/>
      <c r="B56" s="479"/>
      <c r="C56" s="602"/>
      <c r="D56" s="102" t="s">
        <v>255</v>
      </c>
      <c r="E56" s="25" t="s">
        <v>256</v>
      </c>
      <c r="F56" s="269" t="s">
        <v>225</v>
      </c>
      <c r="G56" s="269">
        <f>IF(F56="Completa",10,IF(F56="Incompleta",5,0))</f>
        <v>10</v>
      </c>
      <c r="H56" s="602"/>
      <c r="I56" s="602"/>
      <c r="J56" s="653"/>
      <c r="K56" s="656"/>
    </row>
    <row r="57" spans="1:11" s="123" customFormat="1" ht="15" x14ac:dyDescent="0.25">
      <c r="A57" s="671"/>
      <c r="B57" s="479"/>
      <c r="C57" s="602"/>
      <c r="D57" s="243"/>
      <c r="E57" s="242"/>
      <c r="F57" s="243"/>
      <c r="G57" s="243"/>
      <c r="H57" s="603"/>
      <c r="I57" s="603"/>
      <c r="J57" s="654"/>
      <c r="K57" s="657"/>
    </row>
    <row r="58" spans="1:11" s="123" customFormat="1" ht="15" x14ac:dyDescent="0.25">
      <c r="A58" s="671"/>
      <c r="B58" s="479"/>
      <c r="C58" s="602"/>
      <c r="D58" s="243"/>
      <c r="E58" s="242"/>
      <c r="F58" s="243"/>
      <c r="G58" s="243"/>
      <c r="H58" s="244"/>
      <c r="I58" s="243"/>
      <c r="J58" s="250"/>
      <c r="K58" s="248"/>
    </row>
    <row r="59" spans="1:11" ht="15" customHeight="1" thickBot="1" x14ac:dyDescent="0.25">
      <c r="A59" s="672"/>
      <c r="B59" s="673"/>
      <c r="C59" s="603"/>
      <c r="D59" s="168"/>
      <c r="E59" s="168"/>
      <c r="F59" s="168"/>
      <c r="G59" s="168"/>
      <c r="H59" s="168"/>
      <c r="I59" s="168"/>
      <c r="J59" s="168"/>
      <c r="K59" s="168"/>
    </row>
    <row r="60" spans="1:11" s="122" customFormat="1" ht="29.25" customHeight="1" x14ac:dyDescent="0.25">
      <c r="A60" s="658" t="s">
        <v>112</v>
      </c>
      <c r="B60" s="660" t="s">
        <v>260</v>
      </c>
      <c r="C60" s="626" t="s">
        <v>233</v>
      </c>
      <c r="D60" s="663" t="s">
        <v>234</v>
      </c>
      <c r="E60" s="664"/>
      <c r="F60" s="664"/>
      <c r="G60" s="664"/>
      <c r="H60" s="665"/>
      <c r="I60" s="209" t="s">
        <v>235</v>
      </c>
      <c r="J60" s="666" t="s">
        <v>236</v>
      </c>
      <c r="K60" s="668" t="s">
        <v>237</v>
      </c>
    </row>
    <row r="61" spans="1:11" s="123" customFormat="1" ht="60.75" thickBot="1" x14ac:dyDescent="0.3">
      <c r="A61" s="659"/>
      <c r="B61" s="661"/>
      <c r="C61" s="662"/>
      <c r="D61" s="149" t="s">
        <v>238</v>
      </c>
      <c r="E61" s="119" t="s">
        <v>239</v>
      </c>
      <c r="F61" s="149" t="s">
        <v>240</v>
      </c>
      <c r="G61" s="149" t="s">
        <v>241</v>
      </c>
      <c r="H61" s="120" t="s">
        <v>258</v>
      </c>
      <c r="I61" s="121" t="s">
        <v>243</v>
      </c>
      <c r="J61" s="667"/>
      <c r="K61" s="669"/>
    </row>
    <row r="62" spans="1:11" ht="20.25" customHeight="1" x14ac:dyDescent="0.2">
      <c r="A62" s="644" t="s">
        <v>328</v>
      </c>
      <c r="B62" s="650" t="s">
        <v>299</v>
      </c>
      <c r="C62" s="647" t="s">
        <v>451</v>
      </c>
      <c r="D62" s="364" t="s">
        <v>244</v>
      </c>
      <c r="E62" s="24" t="s">
        <v>245</v>
      </c>
      <c r="F62" s="23" t="s">
        <v>207</v>
      </c>
      <c r="G62" s="23">
        <f>IF(F62="Asignado",15,0)</f>
        <v>15</v>
      </c>
      <c r="H62" s="609" t="str">
        <f>IF(AND(G69&gt;0,G69&lt;=85),"Débil",IF(AND(G69&gt;85,G69&lt;=95),"Moderado",IF(G69&gt;96,"Fuerte"," ")))</f>
        <v>Débil</v>
      </c>
      <c r="I62" s="367" t="s">
        <v>231</v>
      </c>
      <c r="J62" s="367" t="str">
        <f>IF(AND(H62="Fuerte",I62="Fuerte (Siempre se Ejecuta)"),"Fuerte",IF(AND(H62="Fuerte",I62="Moderado (Algunas veces se ejecuta)"),"Moderado",IF(AND(H62="Fuerte",I62="Débil (No se ejecuta)"),"Débil",IF(AND(H62="Moderado",I62="Fuerte (Siempre se Ejecuta)"),"Moderado",IF(AND(H62="Moderado",I62="Moderado (Algunas veces se ejecuta)"),"Moderado",IF(AND(H62="Moderado",I62="Débil (No se ejecuta)"),"Débil",IF(AND(H62="Débil",I62="Fuerte (Siempre se Ejecuta)"),"Débil",IF(AND(H62="Débil",I62="Moderado (Algunas veces se ejecuta)"),"Débil",IF(AND(H62="Débil",I62="Débil (No se ejecuta)"),"Débil"," ")))))))))</f>
        <v>Débil</v>
      </c>
      <c r="K62" s="599" t="str">
        <f>IF(J62="Fuerte","NO",IF(J62=" "," ","SI"))</f>
        <v>SI</v>
      </c>
    </row>
    <row r="63" spans="1:11" ht="28.5" x14ac:dyDescent="0.2">
      <c r="A63" s="479"/>
      <c r="B63" s="651"/>
      <c r="C63" s="648"/>
      <c r="D63" s="364"/>
      <c r="E63" s="25" t="s">
        <v>246</v>
      </c>
      <c r="F63" s="16" t="s">
        <v>206</v>
      </c>
      <c r="G63" s="16">
        <f>IF(F63="Adecuado",15,0)</f>
        <v>0</v>
      </c>
      <c r="H63" s="609"/>
      <c r="I63" s="343"/>
      <c r="J63" s="343"/>
      <c r="K63" s="600"/>
    </row>
    <row r="64" spans="1:11" ht="42.75" customHeight="1" x14ac:dyDescent="0.2">
      <c r="A64" s="479"/>
      <c r="B64" s="651"/>
      <c r="C64" s="648"/>
      <c r="D64" s="115" t="s">
        <v>247</v>
      </c>
      <c r="E64" s="25" t="s">
        <v>248</v>
      </c>
      <c r="F64" s="16" t="s">
        <v>206</v>
      </c>
      <c r="G64" s="16">
        <f>IF(F64="Oportuna",15,0)</f>
        <v>0</v>
      </c>
      <c r="H64" s="609"/>
      <c r="I64" s="343"/>
      <c r="J64" s="343"/>
      <c r="K64" s="600"/>
    </row>
    <row r="65" spans="1:11" ht="42.75" x14ac:dyDescent="0.2">
      <c r="A65" s="479"/>
      <c r="B65" s="651"/>
      <c r="C65" s="648"/>
      <c r="D65" s="115" t="s">
        <v>249</v>
      </c>
      <c r="E65" s="25" t="s">
        <v>250</v>
      </c>
      <c r="F65" s="98" t="s">
        <v>215</v>
      </c>
      <c r="G65" s="16">
        <f>IF(F65="Prevenir",15,IF(F65="Detectar",10,0))</f>
        <v>15</v>
      </c>
      <c r="H65" s="609"/>
      <c r="I65" s="343"/>
      <c r="J65" s="343"/>
      <c r="K65" s="600"/>
    </row>
    <row r="66" spans="1:11" ht="28.5" customHeight="1" x14ac:dyDescent="0.2">
      <c r="A66" s="479"/>
      <c r="B66" s="651"/>
      <c r="C66" s="648"/>
      <c r="D66" s="115" t="s">
        <v>251</v>
      </c>
      <c r="E66" s="25" t="s">
        <v>252</v>
      </c>
      <c r="F66" s="16" t="s">
        <v>206</v>
      </c>
      <c r="G66" s="16">
        <f>IF(F66="Confiable",15,0)</f>
        <v>0</v>
      </c>
      <c r="H66" s="609"/>
      <c r="I66" s="343"/>
      <c r="J66" s="343"/>
      <c r="K66" s="600"/>
    </row>
    <row r="67" spans="1:11" ht="42.75" x14ac:dyDescent="0.2">
      <c r="A67" s="479"/>
      <c r="B67" s="651"/>
      <c r="C67" s="648"/>
      <c r="D67" s="115" t="s">
        <v>253</v>
      </c>
      <c r="E67" s="25" t="s">
        <v>254</v>
      </c>
      <c r="F67" s="98" t="s">
        <v>206</v>
      </c>
      <c r="G67" s="16">
        <f>IF(F67="Se investigan y se resuelven oportunamente",15,0)</f>
        <v>0</v>
      </c>
      <c r="H67" s="609"/>
      <c r="I67" s="343"/>
      <c r="J67" s="343"/>
      <c r="K67" s="600"/>
    </row>
    <row r="68" spans="1:11" ht="28.5" customHeight="1" x14ac:dyDescent="0.2">
      <c r="A68" s="479"/>
      <c r="B68" s="651"/>
      <c r="C68" s="648"/>
      <c r="D68" s="102" t="s">
        <v>255</v>
      </c>
      <c r="E68" s="25" t="s">
        <v>256</v>
      </c>
      <c r="F68" s="16" t="s">
        <v>206</v>
      </c>
      <c r="G68" s="16">
        <f>IF(F68="Completa",10,IF(F68="Incompleta",5,0))</f>
        <v>0</v>
      </c>
      <c r="H68" s="610"/>
      <c r="I68" s="343"/>
      <c r="J68" s="343"/>
      <c r="K68" s="600"/>
    </row>
    <row r="69" spans="1:11" ht="15" x14ac:dyDescent="0.2">
      <c r="A69" s="480"/>
      <c r="B69" s="651"/>
      <c r="C69" s="648"/>
      <c r="D69" s="116"/>
      <c r="E69" s="19" t="s">
        <v>257</v>
      </c>
      <c r="F69" s="18"/>
      <c r="G69" s="18">
        <f>SUM(G62:G68)</f>
        <v>30</v>
      </c>
      <c r="H69" s="52"/>
    </row>
    <row r="70" spans="1:11" ht="15" thickBot="1" x14ac:dyDescent="0.25">
      <c r="A70" s="124"/>
      <c r="B70" s="157"/>
    </row>
    <row r="71" spans="1:11" s="123" customFormat="1" ht="30" customHeight="1" x14ac:dyDescent="0.25">
      <c r="A71" s="611" t="s">
        <v>112</v>
      </c>
      <c r="B71" s="156"/>
      <c r="C71" s="613" t="s">
        <v>233</v>
      </c>
      <c r="D71" s="615" t="s">
        <v>234</v>
      </c>
      <c r="E71" s="615"/>
      <c r="F71" s="615"/>
      <c r="G71" s="615"/>
      <c r="H71" s="615"/>
      <c r="I71" s="117" t="s">
        <v>235</v>
      </c>
      <c r="J71" s="616" t="s">
        <v>236</v>
      </c>
      <c r="K71" s="618" t="s">
        <v>237</v>
      </c>
    </row>
    <row r="72" spans="1:11" s="123" customFormat="1" ht="60.75" thickBot="1" x14ac:dyDescent="0.3">
      <c r="A72" s="612"/>
      <c r="B72" s="158"/>
      <c r="C72" s="614"/>
      <c r="D72" s="118" t="s">
        <v>238</v>
      </c>
      <c r="E72" s="119" t="s">
        <v>239</v>
      </c>
      <c r="F72" s="118" t="s">
        <v>240</v>
      </c>
      <c r="G72" s="118" t="s">
        <v>241</v>
      </c>
      <c r="H72" s="120" t="s">
        <v>258</v>
      </c>
      <c r="I72" s="121" t="s">
        <v>243</v>
      </c>
      <c r="J72" s="617"/>
      <c r="K72" s="619"/>
    </row>
    <row r="73" spans="1:11" ht="20.25" customHeight="1" x14ac:dyDescent="0.2">
      <c r="A73" s="644" t="s">
        <v>328</v>
      </c>
      <c r="B73" s="645" t="s">
        <v>323</v>
      </c>
      <c r="C73" s="647" t="s">
        <v>392</v>
      </c>
      <c r="D73" s="364" t="s">
        <v>391</v>
      </c>
      <c r="E73" s="24" t="s">
        <v>245</v>
      </c>
      <c r="F73" s="23" t="s">
        <v>207</v>
      </c>
      <c r="G73" s="23">
        <f>IF(F73="Asignado",15,0)</f>
        <v>15</v>
      </c>
      <c r="H73" s="609" t="str">
        <f>IF(AND(G80&gt;0,G80&lt;=85),"Débil",IF(AND(G80&gt;85,G80&lt;=95),"Moderado",IF(G80&gt;96,"Fuerte"," ")))</f>
        <v>Débil</v>
      </c>
      <c r="I73" s="367" t="s">
        <v>230</v>
      </c>
      <c r="J73" s="367" t="str">
        <f>IF(AND(H73="Fuerte",I73="Fuerte (Siempre se Ejecuta)"),"Fuerte",IF(AND(H73="Fuerte",I73="Moderado (Algunas veces se ejecuta)"),"Moderado",IF(AND(H73="Fuerte",I73="Débil (No se ejecuta)"),"Débil",IF(AND(H73="Moderado",I73="Fuerte (Siempre se Ejecuta)"),"Moderado",IF(AND(H73="Moderado",I73="Moderado (Algunas veces se ejecuta)"),"Moderado",IF(AND(H73="Moderado",I73="Débil (No se ejecuta)"),"Débil",IF(AND(H73="Débil",I73="Fuerte (Siempre se Ejecuta)"),"Débil",IF(AND(H73="Débil",I73="Moderado (Algunas veces se ejecuta)"),"Débil",IF(AND(H73="Débil",I73="Débil (No se ejecuta)"),"Débil"," ")))))))))</f>
        <v>Débil</v>
      </c>
      <c r="K73" s="599" t="str">
        <f>IF(J73="Fuerte","NO",IF(J73=" "," ","SI"))</f>
        <v>SI</v>
      </c>
    </row>
    <row r="74" spans="1:11" ht="28.5" x14ac:dyDescent="0.2">
      <c r="A74" s="479"/>
      <c r="B74" s="646"/>
      <c r="C74" s="648"/>
      <c r="D74" s="364"/>
      <c r="E74" s="25" t="s">
        <v>246</v>
      </c>
      <c r="F74" s="16" t="s">
        <v>209</v>
      </c>
      <c r="G74" s="16">
        <f>IF(F74="Adecuado",15,0)</f>
        <v>15</v>
      </c>
      <c r="H74" s="609"/>
      <c r="I74" s="343"/>
      <c r="J74" s="343"/>
      <c r="K74" s="600"/>
    </row>
    <row r="75" spans="1:11" ht="42.75" x14ac:dyDescent="0.2">
      <c r="A75" s="479"/>
      <c r="B75" s="646"/>
      <c r="C75" s="648"/>
      <c r="D75" s="115" t="s">
        <v>247</v>
      </c>
      <c r="E75" s="25" t="s">
        <v>248</v>
      </c>
      <c r="F75" s="16" t="s">
        <v>212</v>
      </c>
      <c r="G75" s="16">
        <f>IF(F75="Oportuna",15,0)</f>
        <v>15</v>
      </c>
      <c r="H75" s="609"/>
      <c r="I75" s="343"/>
      <c r="J75" s="343"/>
      <c r="K75" s="600"/>
    </row>
    <row r="76" spans="1:11" ht="42.75" x14ac:dyDescent="0.2">
      <c r="A76" s="479"/>
      <c r="B76" s="646"/>
      <c r="C76" s="648"/>
      <c r="D76" s="115" t="s">
        <v>249</v>
      </c>
      <c r="E76" s="25" t="s">
        <v>250</v>
      </c>
      <c r="F76" s="98" t="s">
        <v>215</v>
      </c>
      <c r="G76" s="16">
        <f>IF(F76="Prevenir",15,IF(F76="Detectar",10,0))</f>
        <v>15</v>
      </c>
      <c r="H76" s="609"/>
      <c r="I76" s="343"/>
      <c r="J76" s="343"/>
      <c r="K76" s="600"/>
    </row>
    <row r="77" spans="1:11" ht="28.5" x14ac:dyDescent="0.2">
      <c r="A77" s="479"/>
      <c r="B77" s="646"/>
      <c r="C77" s="648"/>
      <c r="D77" s="115" t="s">
        <v>251</v>
      </c>
      <c r="E77" s="25" t="s">
        <v>252</v>
      </c>
      <c r="F77" s="16" t="s">
        <v>219</v>
      </c>
      <c r="G77" s="16">
        <f>IF(F77="Confiable",15,0)</f>
        <v>15</v>
      </c>
      <c r="H77" s="609"/>
      <c r="I77" s="343"/>
      <c r="J77" s="343"/>
      <c r="K77" s="600"/>
    </row>
    <row r="78" spans="1:11" ht="57" x14ac:dyDescent="0.2">
      <c r="A78" s="479"/>
      <c r="B78" s="646"/>
      <c r="C78" s="648"/>
      <c r="D78" s="115" t="s">
        <v>253</v>
      </c>
      <c r="E78" s="25" t="s">
        <v>254</v>
      </c>
      <c r="F78" s="98" t="s">
        <v>223</v>
      </c>
      <c r="G78" s="16">
        <f>IF(F78="Se investigan y se resuelven oportunamente",15,0)</f>
        <v>0</v>
      </c>
      <c r="H78" s="609"/>
      <c r="I78" s="343"/>
      <c r="J78" s="343"/>
      <c r="K78" s="600"/>
    </row>
    <row r="79" spans="1:11" ht="28.5" x14ac:dyDescent="0.2">
      <c r="A79" s="479"/>
      <c r="B79" s="646"/>
      <c r="C79" s="649"/>
      <c r="D79" s="102" t="s">
        <v>255</v>
      </c>
      <c r="E79" s="25" t="s">
        <v>256</v>
      </c>
      <c r="F79" s="16" t="s">
        <v>226</v>
      </c>
      <c r="G79" s="16">
        <f>IF(F79="Completa",10,IF(F79="Incompleta",5,0))</f>
        <v>5</v>
      </c>
      <c r="H79" s="610"/>
      <c r="I79" s="343"/>
      <c r="J79" s="343"/>
      <c r="K79" s="600"/>
    </row>
    <row r="80" spans="1:11" s="129" customFormat="1" ht="15.75" thickBot="1" x14ac:dyDescent="0.25">
      <c r="A80" s="480"/>
      <c r="B80" s="159"/>
      <c r="C80" s="205"/>
      <c r="D80" s="206"/>
      <c r="E80" s="207"/>
      <c r="F80" s="208"/>
      <c r="G80" s="208">
        <f>SUM(G73:G79)</f>
        <v>80</v>
      </c>
      <c r="H80" s="128"/>
    </row>
    <row r="81" spans="1:11" ht="15" thickBot="1" x14ac:dyDescent="0.25"/>
    <row r="82" spans="1:11" s="122" customFormat="1" ht="30" customHeight="1" x14ac:dyDescent="0.25">
      <c r="A82" s="611" t="s">
        <v>112</v>
      </c>
      <c r="B82" s="156"/>
      <c r="C82" s="613" t="s">
        <v>233</v>
      </c>
      <c r="D82" s="615" t="s">
        <v>234</v>
      </c>
      <c r="E82" s="615"/>
      <c r="F82" s="615"/>
      <c r="G82" s="615"/>
      <c r="H82" s="615"/>
      <c r="I82" s="117" t="s">
        <v>235</v>
      </c>
      <c r="J82" s="616" t="s">
        <v>236</v>
      </c>
      <c r="K82" s="618" t="s">
        <v>237</v>
      </c>
    </row>
    <row r="83" spans="1:11" s="123" customFormat="1" ht="60.75" thickBot="1" x14ac:dyDescent="0.3">
      <c r="A83" s="612"/>
      <c r="B83" s="158"/>
      <c r="C83" s="614"/>
      <c r="D83" s="118" t="s">
        <v>238</v>
      </c>
      <c r="E83" s="119" t="s">
        <v>239</v>
      </c>
      <c r="F83" s="118" t="s">
        <v>240</v>
      </c>
      <c r="G83" s="118" t="s">
        <v>241</v>
      </c>
      <c r="H83" s="120" t="s">
        <v>258</v>
      </c>
      <c r="I83" s="121" t="s">
        <v>243</v>
      </c>
      <c r="J83" s="617"/>
      <c r="K83" s="619"/>
    </row>
    <row r="84" spans="1:11" ht="20.25" customHeight="1" x14ac:dyDescent="0.2">
      <c r="A84" s="620" t="s">
        <v>343</v>
      </c>
      <c r="B84" s="642" t="s">
        <v>393</v>
      </c>
      <c r="C84" s="607" t="s">
        <v>394</v>
      </c>
      <c r="D84" s="364" t="s">
        <v>244</v>
      </c>
      <c r="E84" s="24" t="s">
        <v>245</v>
      </c>
      <c r="F84" s="23" t="s">
        <v>206</v>
      </c>
      <c r="G84" s="23">
        <f>IF(F84="Asignado",15,0)</f>
        <v>0</v>
      </c>
      <c r="H84" s="609" t="s">
        <v>395</v>
      </c>
      <c r="I84" s="367" t="s">
        <v>231</v>
      </c>
      <c r="J84" s="367" t="s">
        <v>396</v>
      </c>
      <c r="K84" s="599" t="s">
        <v>40</v>
      </c>
    </row>
    <row r="85" spans="1:11" ht="28.5" x14ac:dyDescent="0.2">
      <c r="A85" s="621"/>
      <c r="B85" s="643"/>
      <c r="C85" s="607"/>
      <c r="D85" s="364"/>
      <c r="E85" s="25" t="s">
        <v>246</v>
      </c>
      <c r="F85" s="16" t="s">
        <v>206</v>
      </c>
      <c r="G85" s="16">
        <f>IF(F85="Adecuado",15,0)</f>
        <v>0</v>
      </c>
      <c r="H85" s="609"/>
      <c r="I85" s="343"/>
      <c r="J85" s="343"/>
      <c r="K85" s="600"/>
    </row>
    <row r="86" spans="1:11" ht="42.75" x14ac:dyDescent="0.2">
      <c r="A86" s="621"/>
      <c r="B86" s="643"/>
      <c r="C86" s="607"/>
      <c r="D86" s="115" t="s">
        <v>247</v>
      </c>
      <c r="E86" s="25" t="s">
        <v>248</v>
      </c>
      <c r="F86" s="16" t="s">
        <v>206</v>
      </c>
      <c r="G86" s="16">
        <f>IF(F86="Oportuna",15,0)</f>
        <v>0</v>
      </c>
      <c r="H86" s="609"/>
      <c r="I86" s="343"/>
      <c r="J86" s="343"/>
      <c r="K86" s="600"/>
    </row>
    <row r="87" spans="1:11" ht="42.75" x14ac:dyDescent="0.2">
      <c r="A87" s="621"/>
      <c r="B87" s="643"/>
      <c r="C87" s="607"/>
      <c r="D87" s="115" t="s">
        <v>249</v>
      </c>
      <c r="E87" s="25" t="s">
        <v>250</v>
      </c>
      <c r="F87" s="98" t="s">
        <v>206</v>
      </c>
      <c r="G87" s="16">
        <f>IF(F87="Prevenir",15,IF(F87="Detectar",10,0))</f>
        <v>0</v>
      </c>
      <c r="H87" s="609"/>
      <c r="I87" s="343"/>
      <c r="J87" s="343"/>
      <c r="K87" s="600"/>
    </row>
    <row r="88" spans="1:11" ht="28.5" x14ac:dyDescent="0.2">
      <c r="A88" s="621"/>
      <c r="B88" s="643"/>
      <c r="C88" s="607"/>
      <c r="D88" s="115" t="s">
        <v>251</v>
      </c>
      <c r="E88" s="25" t="s">
        <v>252</v>
      </c>
      <c r="F88" s="16" t="s">
        <v>206</v>
      </c>
      <c r="G88" s="16">
        <f>IF(F88="Confiable",15,0)</f>
        <v>0</v>
      </c>
      <c r="H88" s="609"/>
      <c r="I88" s="343"/>
      <c r="J88" s="343"/>
      <c r="K88" s="600"/>
    </row>
    <row r="89" spans="1:11" ht="42.75" x14ac:dyDescent="0.2">
      <c r="A89" s="621"/>
      <c r="B89" s="643"/>
      <c r="C89" s="607"/>
      <c r="D89" s="115" t="s">
        <v>253</v>
      </c>
      <c r="E89" s="25" t="s">
        <v>254</v>
      </c>
      <c r="F89" s="98" t="s">
        <v>206</v>
      </c>
      <c r="G89" s="16">
        <f>IF(F89="Se investigan y se resuelven oportunamente",15,0)</f>
        <v>0</v>
      </c>
      <c r="H89" s="609"/>
      <c r="I89" s="343"/>
      <c r="J89" s="343"/>
      <c r="K89" s="600"/>
    </row>
    <row r="90" spans="1:11" ht="28.5" x14ac:dyDescent="0.2">
      <c r="A90" s="621"/>
      <c r="B90" s="643"/>
      <c r="C90" s="607"/>
      <c r="D90" s="115" t="s">
        <v>255</v>
      </c>
      <c r="E90" s="265" t="s">
        <v>256</v>
      </c>
      <c r="F90" s="262" t="s">
        <v>206</v>
      </c>
      <c r="G90" s="262">
        <f>IF(F90="Completa",10,IF(F90="Incompleta",5,0))</f>
        <v>0</v>
      </c>
      <c r="H90" s="610"/>
      <c r="I90" s="366"/>
      <c r="J90" s="366"/>
      <c r="K90" s="630"/>
    </row>
    <row r="91" spans="1:11" s="123" customFormat="1" ht="30" customHeight="1" x14ac:dyDescent="0.25">
      <c r="A91" s="631" t="s">
        <v>112</v>
      </c>
      <c r="B91" s="266"/>
      <c r="C91" s="632" t="s">
        <v>233</v>
      </c>
      <c r="D91" s="633" t="s">
        <v>234</v>
      </c>
      <c r="E91" s="634"/>
      <c r="F91" s="634"/>
      <c r="G91" s="634"/>
      <c r="H91" s="635"/>
      <c r="I91" s="209" t="s">
        <v>235</v>
      </c>
      <c r="J91" s="636" t="s">
        <v>236</v>
      </c>
      <c r="K91" s="637" t="s">
        <v>237</v>
      </c>
    </row>
    <row r="92" spans="1:11" s="123" customFormat="1" ht="60.75" thickBot="1" x14ac:dyDescent="0.3">
      <c r="A92" s="612"/>
      <c r="B92" s="158"/>
      <c r="C92" s="614"/>
      <c r="D92" s="264" t="s">
        <v>238</v>
      </c>
      <c r="E92" s="119" t="s">
        <v>239</v>
      </c>
      <c r="F92" s="264" t="s">
        <v>240</v>
      </c>
      <c r="G92" s="264" t="s">
        <v>241</v>
      </c>
      <c r="H92" s="120" t="s">
        <v>258</v>
      </c>
      <c r="I92" s="121" t="s">
        <v>243</v>
      </c>
      <c r="J92" s="617"/>
      <c r="K92" s="619"/>
    </row>
    <row r="93" spans="1:11" s="123" customFormat="1" ht="42.75" customHeight="1" x14ac:dyDescent="0.2">
      <c r="A93" s="620" t="s">
        <v>343</v>
      </c>
      <c r="B93" s="638" t="s">
        <v>388</v>
      </c>
      <c r="C93" s="639" t="s">
        <v>389</v>
      </c>
      <c r="D93" s="364" t="s">
        <v>244</v>
      </c>
      <c r="E93" s="24" t="s">
        <v>245</v>
      </c>
      <c r="F93" s="23" t="s">
        <v>207</v>
      </c>
      <c r="G93" s="23">
        <f>IF(F93="Asignado",15,0)</f>
        <v>15</v>
      </c>
      <c r="H93" s="609" t="str">
        <f>IF(AND(G100&gt;0,G100&lt;=85),"Débil",IF(AND(G100&gt;85,G100&lt;=95),"Moderado",IF(G100&gt;96,"Fuerte"," ")))</f>
        <v>Moderado</v>
      </c>
      <c r="I93" s="367" t="s">
        <v>229</v>
      </c>
      <c r="J93" s="367" t="str">
        <f>IF(AND(H93="Fuerte",I93="Fuerte (Siempre se Ejecuta)"),"Fuerte",IF(AND(H93="Fuerte",I93="Moderado (Algunas veces se ejecuta)"),"Moderado",IF(AND(H93="Fuerte",I93="Débil (No se ejecuta)"),"Débil",IF(AND(H93="Moderado",I93="Fuerte (Siempre se Ejecuta)"),"Moderado",IF(AND(H93="Moderado",I93="Moderado (Algunas veces se ejecuta)"),"Moderado",IF(AND(H93="Moderado",I93="Débil (No se ejecuta)"),"Débil",IF(AND(H93="Débil",I93="Fuerte (Siempre se Ejecuta)"),"Débil",IF(AND(H93="Débil",I93="Moderado (Algunas veces se ejecuta)"),"Débil",IF(AND(H93="Débil",I93="Débil (No se ejecuta)"),"Débil"," ")))))))))</f>
        <v>Moderado</v>
      </c>
      <c r="K93" s="599" t="str">
        <f>IF(J93="Fuerte","NO",IF(J93=" "," ","SI"))</f>
        <v>SI</v>
      </c>
    </row>
    <row r="94" spans="1:11" s="123" customFormat="1" ht="28.5" x14ac:dyDescent="0.2">
      <c r="A94" s="621"/>
      <c r="B94" s="607"/>
      <c r="C94" s="640"/>
      <c r="D94" s="364"/>
      <c r="E94" s="25" t="s">
        <v>246</v>
      </c>
      <c r="F94" s="263" t="s">
        <v>209</v>
      </c>
      <c r="G94" s="263">
        <f>IF(F94="Adecuado",15,0)</f>
        <v>15</v>
      </c>
      <c r="H94" s="609"/>
      <c r="I94" s="343"/>
      <c r="J94" s="343"/>
      <c r="K94" s="600"/>
    </row>
    <row r="95" spans="1:11" s="123" customFormat="1" ht="42.75" x14ac:dyDescent="0.2">
      <c r="A95" s="621"/>
      <c r="B95" s="607"/>
      <c r="C95" s="640"/>
      <c r="D95" s="115" t="s">
        <v>247</v>
      </c>
      <c r="E95" s="25" t="s">
        <v>248</v>
      </c>
      <c r="F95" s="263" t="s">
        <v>212</v>
      </c>
      <c r="G95" s="263">
        <f>IF(F95="Oportuna",15,0)</f>
        <v>15</v>
      </c>
      <c r="H95" s="609"/>
      <c r="I95" s="343"/>
      <c r="J95" s="343"/>
      <c r="K95" s="600"/>
    </row>
    <row r="96" spans="1:11" s="123" customFormat="1" ht="42.75" x14ac:dyDescent="0.2">
      <c r="A96" s="621"/>
      <c r="B96" s="607"/>
      <c r="C96" s="640"/>
      <c r="D96" s="115" t="s">
        <v>249</v>
      </c>
      <c r="E96" s="25" t="s">
        <v>250</v>
      </c>
      <c r="F96" s="98" t="s">
        <v>216</v>
      </c>
      <c r="G96" s="263">
        <f>IF(F96="Prevenir",15,IF(F96="Detectar",10,0))</f>
        <v>10</v>
      </c>
      <c r="H96" s="609"/>
      <c r="I96" s="343"/>
      <c r="J96" s="343"/>
      <c r="K96" s="600"/>
    </row>
    <row r="97" spans="1:11" s="123" customFormat="1" ht="28.5" x14ac:dyDescent="0.2">
      <c r="A97" s="621"/>
      <c r="B97" s="607"/>
      <c r="C97" s="640"/>
      <c r="D97" s="115" t="s">
        <v>251</v>
      </c>
      <c r="E97" s="25" t="s">
        <v>252</v>
      </c>
      <c r="F97" s="263" t="s">
        <v>219</v>
      </c>
      <c r="G97" s="263">
        <f>IF(F97="Confiable",15,0)</f>
        <v>15</v>
      </c>
      <c r="H97" s="609"/>
      <c r="I97" s="343"/>
      <c r="J97" s="343"/>
      <c r="K97" s="600"/>
    </row>
    <row r="98" spans="1:11" s="123" customFormat="1" ht="42.75" x14ac:dyDescent="0.2">
      <c r="A98" s="621"/>
      <c r="B98" s="607"/>
      <c r="C98" s="640"/>
      <c r="D98" s="115" t="s">
        <v>253</v>
      </c>
      <c r="E98" s="25" t="s">
        <v>254</v>
      </c>
      <c r="F98" s="98" t="s">
        <v>222</v>
      </c>
      <c r="G98" s="263">
        <f>IF(F98="Se investigan y se resuelven oportunamente",15,0)</f>
        <v>15</v>
      </c>
      <c r="H98" s="609"/>
      <c r="I98" s="343"/>
      <c r="J98" s="343"/>
      <c r="K98" s="600"/>
    </row>
    <row r="99" spans="1:11" s="123" customFormat="1" ht="28.5" x14ac:dyDescent="0.2">
      <c r="A99" s="621"/>
      <c r="B99" s="608"/>
      <c r="C99" s="641"/>
      <c r="D99" s="115" t="s">
        <v>255</v>
      </c>
      <c r="E99" s="265" t="s">
        <v>256</v>
      </c>
      <c r="F99" s="262" t="s">
        <v>225</v>
      </c>
      <c r="G99" s="262">
        <f>IF(F99="Completa",10,IF(F99="Incompleta",5,0))</f>
        <v>10</v>
      </c>
      <c r="H99" s="610"/>
      <c r="I99" s="366"/>
      <c r="J99" s="366"/>
      <c r="K99" s="630"/>
    </row>
    <row r="100" spans="1:11" s="123" customFormat="1" ht="15" x14ac:dyDescent="0.25">
      <c r="A100" s="268"/>
      <c r="B100" s="268"/>
      <c r="C100" s="243"/>
      <c r="D100" s="243"/>
      <c r="E100" s="242"/>
      <c r="F100" s="243"/>
      <c r="G100" s="243">
        <f>SUM(G93:G99)</f>
        <v>95</v>
      </c>
      <c r="H100" s="244"/>
      <c r="I100" s="243"/>
      <c r="J100" s="245"/>
      <c r="K100" s="246"/>
    </row>
    <row r="101" spans="1:11" s="123" customFormat="1" ht="15" x14ac:dyDescent="0.25">
      <c r="A101" s="268"/>
      <c r="B101" s="268"/>
      <c r="C101" s="243"/>
      <c r="D101" s="243"/>
      <c r="E101" s="242"/>
      <c r="F101" s="243"/>
      <c r="G101" s="243"/>
      <c r="H101" s="244"/>
      <c r="I101" s="243"/>
      <c r="J101" s="245"/>
      <c r="K101" s="246"/>
    </row>
    <row r="102" spans="1:11" s="123" customFormat="1" ht="15" x14ac:dyDescent="0.25">
      <c r="A102" s="268"/>
      <c r="B102" s="268"/>
      <c r="C102" s="243"/>
      <c r="D102" s="243"/>
      <c r="E102" s="242"/>
      <c r="F102" s="243"/>
      <c r="G102" s="243"/>
      <c r="H102" s="244"/>
      <c r="I102" s="243"/>
      <c r="J102" s="245"/>
      <c r="K102" s="246"/>
    </row>
    <row r="103" spans="1:11" ht="15" x14ac:dyDescent="0.2">
      <c r="A103" s="167"/>
      <c r="B103" s="263"/>
      <c r="C103" s="254"/>
      <c r="D103" s="267"/>
      <c r="E103" s="19"/>
      <c r="F103" s="18"/>
      <c r="G103" s="18"/>
      <c r="H103" s="18"/>
      <c r="I103" s="168"/>
      <c r="J103" s="168"/>
      <c r="K103" s="168"/>
    </row>
    <row r="104" spans="1:11" x14ac:dyDescent="0.2">
      <c r="A104" s="167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</row>
    <row r="105" spans="1:11" s="123" customFormat="1" ht="30" customHeight="1" x14ac:dyDescent="0.25">
      <c r="A105" s="631" t="s">
        <v>112</v>
      </c>
      <c r="B105" s="266"/>
      <c r="C105" s="632" t="s">
        <v>233</v>
      </c>
      <c r="D105" s="633" t="s">
        <v>234</v>
      </c>
      <c r="E105" s="634"/>
      <c r="F105" s="634"/>
      <c r="G105" s="634"/>
      <c r="H105" s="635"/>
      <c r="I105" s="209" t="s">
        <v>235</v>
      </c>
      <c r="J105" s="636" t="s">
        <v>236</v>
      </c>
      <c r="K105" s="637" t="s">
        <v>237</v>
      </c>
    </row>
    <row r="106" spans="1:11" s="123" customFormat="1" ht="60.75" thickBot="1" x14ac:dyDescent="0.3">
      <c r="A106" s="612"/>
      <c r="B106" s="158"/>
      <c r="C106" s="614"/>
      <c r="D106" s="118" t="s">
        <v>238</v>
      </c>
      <c r="E106" s="119" t="s">
        <v>239</v>
      </c>
      <c r="F106" s="118" t="s">
        <v>240</v>
      </c>
      <c r="G106" s="118" t="s">
        <v>241</v>
      </c>
      <c r="H106" s="120" t="s">
        <v>258</v>
      </c>
      <c r="I106" s="121" t="s">
        <v>243</v>
      </c>
      <c r="J106" s="617"/>
      <c r="K106" s="619"/>
    </row>
    <row r="107" spans="1:11" ht="20.25" customHeight="1" x14ac:dyDescent="0.2">
      <c r="A107" s="627"/>
      <c r="B107" s="604"/>
      <c r="C107" s="607"/>
      <c r="D107" s="364"/>
      <c r="E107" s="24"/>
      <c r="F107" s="23"/>
      <c r="G107" s="23"/>
      <c r="H107" s="609"/>
      <c r="I107" s="367"/>
      <c r="J107" s="367"/>
      <c r="K107" s="599"/>
    </row>
    <row r="108" spans="1:11" ht="6.75" customHeight="1" x14ac:dyDescent="0.2">
      <c r="A108" s="628"/>
      <c r="B108" s="605"/>
      <c r="C108" s="607"/>
      <c r="D108" s="364"/>
      <c r="E108" s="25"/>
      <c r="F108" s="16"/>
      <c r="G108" s="16"/>
      <c r="H108" s="609"/>
      <c r="I108" s="343"/>
      <c r="J108" s="343"/>
      <c r="K108" s="600"/>
    </row>
    <row r="109" spans="1:11" ht="43.5" hidden="1" customHeight="1" x14ac:dyDescent="0.2">
      <c r="A109" s="628"/>
      <c r="B109" s="605"/>
      <c r="C109" s="607"/>
      <c r="D109" s="115"/>
      <c r="E109" s="25"/>
      <c r="F109" s="16"/>
      <c r="G109" s="16"/>
      <c r="H109" s="609"/>
      <c r="I109" s="343"/>
      <c r="J109" s="343"/>
      <c r="K109" s="600"/>
    </row>
    <row r="110" spans="1:11" ht="43.5" hidden="1" customHeight="1" x14ac:dyDescent="0.2">
      <c r="A110" s="628"/>
      <c r="B110" s="605"/>
      <c r="C110" s="607"/>
      <c r="D110" s="115"/>
      <c r="E110" s="25"/>
      <c r="F110" s="98"/>
      <c r="G110" s="16"/>
      <c r="H110" s="609"/>
      <c r="I110" s="343"/>
      <c r="J110" s="343"/>
      <c r="K110" s="600"/>
    </row>
    <row r="111" spans="1:11" ht="29.25" hidden="1" customHeight="1" x14ac:dyDescent="0.2">
      <c r="A111" s="628"/>
      <c r="B111" s="605"/>
      <c r="C111" s="607"/>
      <c r="D111" s="115"/>
      <c r="E111" s="25"/>
      <c r="F111" s="16"/>
      <c r="G111" s="16"/>
      <c r="H111" s="609"/>
      <c r="I111" s="343"/>
      <c r="J111" s="343"/>
      <c r="K111" s="600"/>
    </row>
    <row r="112" spans="1:11" ht="43.5" hidden="1" customHeight="1" x14ac:dyDescent="0.2">
      <c r="A112" s="628"/>
      <c r="B112" s="605"/>
      <c r="C112" s="607"/>
      <c r="D112" s="115"/>
      <c r="E112" s="25"/>
      <c r="F112" s="98"/>
      <c r="G112" s="16"/>
      <c r="H112" s="609"/>
      <c r="I112" s="343"/>
      <c r="J112" s="343"/>
      <c r="K112" s="600"/>
    </row>
    <row r="113" spans="1:11" ht="29.25" hidden="1" customHeight="1" x14ac:dyDescent="0.2">
      <c r="A113" s="628"/>
      <c r="B113" s="605"/>
      <c r="C113" s="608"/>
      <c r="D113" s="102"/>
      <c r="E113" s="25"/>
      <c r="F113" s="16"/>
      <c r="G113" s="16"/>
      <c r="H113" s="610"/>
      <c r="I113" s="343"/>
      <c r="J113" s="343"/>
      <c r="K113" s="600"/>
    </row>
    <row r="114" spans="1:11" s="129" customFormat="1" ht="15.75" hidden="1" thickBot="1" x14ac:dyDescent="0.25">
      <c r="A114" s="629"/>
      <c r="B114" s="606"/>
      <c r="C114" s="125"/>
      <c r="D114" s="126"/>
      <c r="E114" s="127"/>
      <c r="F114" s="17"/>
      <c r="G114" s="17"/>
      <c r="H114" s="128"/>
    </row>
    <row r="115" spans="1:11" ht="15" thickBot="1" x14ac:dyDescent="0.25"/>
    <row r="116" spans="1:11" s="122" customFormat="1" ht="30" customHeight="1" x14ac:dyDescent="0.25">
      <c r="A116" s="611" t="s">
        <v>112</v>
      </c>
      <c r="B116" s="156"/>
      <c r="C116" s="613" t="s">
        <v>233</v>
      </c>
      <c r="D116" s="615" t="s">
        <v>234</v>
      </c>
      <c r="E116" s="615"/>
      <c r="F116" s="615"/>
      <c r="G116" s="615"/>
      <c r="H116" s="615"/>
      <c r="I116" s="117" t="s">
        <v>235</v>
      </c>
      <c r="J116" s="616" t="s">
        <v>236</v>
      </c>
      <c r="K116" s="618" t="s">
        <v>237</v>
      </c>
    </row>
    <row r="117" spans="1:11" s="123" customFormat="1" ht="60.75" thickBot="1" x14ac:dyDescent="0.3">
      <c r="A117" s="612"/>
      <c r="B117" s="253"/>
      <c r="C117" s="626"/>
      <c r="D117" s="118" t="s">
        <v>238</v>
      </c>
      <c r="E117" s="119" t="s">
        <v>239</v>
      </c>
      <c r="F117" s="118" t="s">
        <v>240</v>
      </c>
      <c r="G117" s="118" t="s">
        <v>241</v>
      </c>
      <c r="H117" s="120" t="s">
        <v>258</v>
      </c>
      <c r="I117" s="121" t="s">
        <v>243</v>
      </c>
      <c r="J117" s="617"/>
      <c r="K117" s="619"/>
    </row>
    <row r="118" spans="1:11" ht="18" customHeight="1" x14ac:dyDescent="0.2">
      <c r="A118" s="623"/>
      <c r="B118" s="343"/>
      <c r="C118" s="343"/>
      <c r="D118" s="364"/>
      <c r="E118" s="24"/>
      <c r="F118" s="23"/>
      <c r="G118" s="23"/>
      <c r="H118" s="609"/>
      <c r="I118" s="367"/>
      <c r="J118" s="367"/>
      <c r="K118" s="599" t="s">
        <v>40</v>
      </c>
    </row>
    <row r="119" spans="1:11" hidden="1" x14ac:dyDescent="0.2">
      <c r="A119" s="624"/>
      <c r="B119" s="343"/>
      <c r="C119" s="343"/>
      <c r="D119" s="364"/>
      <c r="E119" s="25"/>
      <c r="F119" s="16"/>
      <c r="G119" s="16"/>
      <c r="H119" s="609"/>
      <c r="I119" s="343"/>
      <c r="J119" s="343"/>
      <c r="K119" s="600"/>
    </row>
    <row r="120" spans="1:11" hidden="1" x14ac:dyDescent="0.2">
      <c r="A120" s="624"/>
      <c r="B120" s="343"/>
      <c r="C120" s="343"/>
      <c r="D120" s="115"/>
      <c r="E120" s="25"/>
      <c r="F120" s="16"/>
      <c r="G120" s="16"/>
      <c r="H120" s="609"/>
      <c r="I120" s="343"/>
      <c r="J120" s="343"/>
      <c r="K120" s="600"/>
    </row>
    <row r="121" spans="1:11" hidden="1" x14ac:dyDescent="0.2">
      <c r="A121" s="624"/>
      <c r="B121" s="343"/>
      <c r="C121" s="343"/>
      <c r="D121" s="115"/>
      <c r="E121" s="25"/>
      <c r="F121" s="98"/>
      <c r="G121" s="16"/>
      <c r="H121" s="609"/>
      <c r="I121" s="343"/>
      <c r="J121" s="343"/>
      <c r="K121" s="600"/>
    </row>
    <row r="122" spans="1:11" hidden="1" x14ac:dyDescent="0.2">
      <c r="A122" s="624"/>
      <c r="B122" s="343"/>
      <c r="C122" s="343"/>
      <c r="D122" s="115"/>
      <c r="E122" s="25"/>
      <c r="F122" s="16"/>
      <c r="G122" s="16"/>
      <c r="H122" s="609"/>
      <c r="I122" s="343"/>
      <c r="J122" s="343"/>
      <c r="K122" s="600"/>
    </row>
    <row r="123" spans="1:11" hidden="1" x14ac:dyDescent="0.2">
      <c r="A123" s="624"/>
      <c r="B123" s="343"/>
      <c r="C123" s="343"/>
      <c r="D123" s="115"/>
      <c r="E123" s="25"/>
      <c r="F123" s="98"/>
      <c r="G123" s="16"/>
      <c r="H123" s="609"/>
      <c r="I123" s="343"/>
      <c r="J123" s="343"/>
      <c r="K123" s="600"/>
    </row>
    <row r="124" spans="1:11" hidden="1" x14ac:dyDescent="0.2">
      <c r="A124" s="624"/>
      <c r="B124" s="343"/>
      <c r="C124" s="343"/>
      <c r="D124" s="102"/>
      <c r="E124" s="25"/>
      <c r="F124" s="16"/>
      <c r="G124" s="16"/>
      <c r="H124" s="610"/>
      <c r="I124" s="343"/>
      <c r="J124" s="343"/>
      <c r="K124" s="600"/>
    </row>
    <row r="125" spans="1:11" ht="15.75" hidden="1" thickBot="1" x14ac:dyDescent="0.25">
      <c r="A125" s="625"/>
      <c r="B125" s="343"/>
      <c r="C125" s="254"/>
      <c r="D125" s="116"/>
      <c r="E125" s="19"/>
      <c r="F125" s="18"/>
      <c r="G125" s="18"/>
      <c r="H125" s="52"/>
    </row>
    <row r="126" spans="1:11" ht="15" thickBot="1" x14ac:dyDescent="0.25">
      <c r="A126" s="124"/>
      <c r="B126" s="157"/>
    </row>
    <row r="127" spans="1:11" s="123" customFormat="1" ht="30" customHeight="1" x14ac:dyDescent="0.25">
      <c r="A127" s="611" t="s">
        <v>112</v>
      </c>
      <c r="B127" s="156"/>
      <c r="C127" s="613" t="s">
        <v>233</v>
      </c>
      <c r="D127" s="615" t="s">
        <v>234</v>
      </c>
      <c r="E127" s="615"/>
      <c r="F127" s="615"/>
      <c r="G127" s="615"/>
      <c r="H127" s="615"/>
      <c r="I127" s="117" t="s">
        <v>235</v>
      </c>
      <c r="J127" s="616" t="s">
        <v>236</v>
      </c>
      <c r="K127" s="618" t="s">
        <v>237</v>
      </c>
    </row>
    <row r="128" spans="1:11" s="123" customFormat="1" ht="60.75" thickBot="1" x14ac:dyDescent="0.3">
      <c r="A128" s="612"/>
      <c r="B128" s="158"/>
      <c r="C128" s="614"/>
      <c r="D128" s="118" t="s">
        <v>238</v>
      </c>
      <c r="E128" s="119" t="s">
        <v>239</v>
      </c>
      <c r="F128" s="118" t="s">
        <v>240</v>
      </c>
      <c r="G128" s="118" t="s">
        <v>241</v>
      </c>
      <c r="H128" s="120" t="s">
        <v>258</v>
      </c>
      <c r="I128" s="121" t="s">
        <v>243</v>
      </c>
      <c r="J128" s="617"/>
      <c r="K128" s="619"/>
    </row>
    <row r="129" spans="1:11" ht="20.25" customHeight="1" x14ac:dyDescent="0.2">
      <c r="A129" s="604" t="s">
        <v>387</v>
      </c>
      <c r="B129" s="620" t="s">
        <v>372</v>
      </c>
      <c r="C129" s="607" t="s">
        <v>374</v>
      </c>
      <c r="D129" s="364" t="s">
        <v>244</v>
      </c>
      <c r="E129" s="24" t="s">
        <v>245</v>
      </c>
      <c r="F129" s="23" t="s">
        <v>207</v>
      </c>
      <c r="G129" s="23">
        <f>IF(F129="Asignado",15,0)</f>
        <v>15</v>
      </c>
      <c r="H129" s="609" t="str">
        <f>IF(AND(G136&gt;0,G136&lt;=85),"Débil",IF(AND(G136&gt;85,G136&lt;=95),"Moderado",IF(G136&gt;96,"Fuerte"," ")))</f>
        <v>Débil</v>
      </c>
      <c r="I129" s="367" t="s">
        <v>231</v>
      </c>
      <c r="J129" s="367" t="str">
        <f>IF(AND(H129="Fuerte",I129="Fuerte (Siempre se Ejecuta)"),"Fuerte",IF(AND(H129="Fuerte",I129="Moderado (Algunas veces se ejecuta)"),"Moderado",IF(AND(H129="Fuerte",I129="Débil (No se ejecuta)"),"Débil",IF(AND(H129="Moderado",I129="Fuerte (Siempre se Ejecuta)"),"Moderado",IF(AND(H129="Moderado",I129="Moderado (Algunas veces se ejecuta)"),"Moderado",IF(AND(H129="Moderado",I129="Débil (No se ejecuta)"),"Débil",IF(AND(H129="Débil",I129="Fuerte (Siempre se Ejecuta)"),"Débil",IF(AND(H129="Débil",I129="Moderado (Algunas veces se ejecuta)"),"Débil",IF(AND(H129="Débil",I129="Débil (No se ejecuta)"),"Débil"," ")))))))))</f>
        <v>Débil</v>
      </c>
      <c r="K129" s="599" t="str">
        <f>IF(J129="Fuerte","NO",IF(J129=" "," ","SI"))</f>
        <v>SI</v>
      </c>
    </row>
    <row r="130" spans="1:11" ht="29.25" customHeight="1" x14ac:dyDescent="0.2">
      <c r="A130" s="605"/>
      <c r="B130" s="621"/>
      <c r="C130" s="607"/>
      <c r="D130" s="364"/>
      <c r="E130" s="25" t="s">
        <v>246</v>
      </c>
      <c r="F130" s="16" t="s">
        <v>209</v>
      </c>
      <c r="G130" s="16">
        <f>IF(F130="Adecuado",15,0)</f>
        <v>15</v>
      </c>
      <c r="H130" s="609"/>
      <c r="I130" s="343"/>
      <c r="J130" s="343"/>
      <c r="K130" s="600"/>
    </row>
    <row r="131" spans="1:11" ht="43.5" customHeight="1" x14ac:dyDescent="0.2">
      <c r="A131" s="605"/>
      <c r="B131" s="621"/>
      <c r="C131" s="607"/>
      <c r="D131" s="115" t="s">
        <v>247</v>
      </c>
      <c r="E131" s="25" t="s">
        <v>248</v>
      </c>
      <c r="F131" s="16" t="s">
        <v>213</v>
      </c>
      <c r="G131" s="16">
        <f>IF(F131="Oportuna",15,0)</f>
        <v>0</v>
      </c>
      <c r="H131" s="609"/>
      <c r="I131" s="343"/>
      <c r="J131" s="343"/>
      <c r="K131" s="600"/>
    </row>
    <row r="132" spans="1:11" ht="43.5" customHeight="1" x14ac:dyDescent="0.2">
      <c r="A132" s="605"/>
      <c r="B132" s="621"/>
      <c r="C132" s="607"/>
      <c r="D132" s="115" t="s">
        <v>249</v>
      </c>
      <c r="E132" s="25" t="s">
        <v>250</v>
      </c>
      <c r="F132" s="98" t="s">
        <v>216</v>
      </c>
      <c r="G132" s="16">
        <f>IF(F132="Prevenir",15,IF(F132="Detectar",10,0))</f>
        <v>10</v>
      </c>
      <c r="H132" s="609"/>
      <c r="I132" s="343"/>
      <c r="J132" s="343"/>
      <c r="K132" s="600"/>
    </row>
    <row r="133" spans="1:11" ht="29.25" customHeight="1" x14ac:dyDescent="0.2">
      <c r="A133" s="605"/>
      <c r="B133" s="621"/>
      <c r="C133" s="607"/>
      <c r="D133" s="115" t="s">
        <v>251</v>
      </c>
      <c r="E133" s="25" t="s">
        <v>252</v>
      </c>
      <c r="F133" s="16" t="s">
        <v>219</v>
      </c>
      <c r="G133" s="16">
        <f>IF(F133="Confiable",15,0)</f>
        <v>15</v>
      </c>
      <c r="H133" s="609"/>
      <c r="I133" s="343"/>
      <c r="J133" s="343"/>
      <c r="K133" s="600"/>
    </row>
    <row r="134" spans="1:11" ht="43.5" customHeight="1" x14ac:dyDescent="0.2">
      <c r="A134" s="605"/>
      <c r="B134" s="621"/>
      <c r="C134" s="607"/>
      <c r="D134" s="115" t="s">
        <v>253</v>
      </c>
      <c r="E134" s="25" t="s">
        <v>254</v>
      </c>
      <c r="F134" s="98" t="s">
        <v>222</v>
      </c>
      <c r="G134" s="16">
        <f>IF(F134="Se investigan y se resuelven oportunamente",15,0)</f>
        <v>15</v>
      </c>
      <c r="H134" s="609"/>
      <c r="I134" s="343"/>
      <c r="J134" s="343"/>
      <c r="K134" s="600"/>
    </row>
    <row r="135" spans="1:11" ht="29.25" customHeight="1" x14ac:dyDescent="0.2">
      <c r="A135" s="605"/>
      <c r="B135" s="621"/>
      <c r="C135" s="608"/>
      <c r="D135" s="102" t="s">
        <v>255</v>
      </c>
      <c r="E135" s="25" t="s">
        <v>256</v>
      </c>
      <c r="F135" s="16" t="s">
        <v>225</v>
      </c>
      <c r="G135" s="16">
        <f>IF(F135="Completa",10,IF(F135="Incompleta",5,0))</f>
        <v>10</v>
      </c>
      <c r="H135" s="610"/>
      <c r="I135" s="343"/>
      <c r="J135" s="343"/>
      <c r="K135" s="600"/>
    </row>
    <row r="136" spans="1:11" s="129" customFormat="1" ht="15.75" thickBot="1" x14ac:dyDescent="0.25">
      <c r="A136" s="606"/>
      <c r="B136" s="622"/>
      <c r="C136" s="125"/>
      <c r="D136" s="126"/>
      <c r="E136" s="127" t="s">
        <v>257</v>
      </c>
      <c r="F136" s="17"/>
      <c r="G136" s="17">
        <f>SUM(G129:G135)</f>
        <v>80</v>
      </c>
      <c r="H136" s="128"/>
    </row>
    <row r="137" spans="1:11" ht="15" thickBot="1" x14ac:dyDescent="0.25"/>
    <row r="138" spans="1:11" s="122" customFormat="1" ht="30" customHeight="1" x14ac:dyDescent="0.25">
      <c r="A138" s="611" t="s">
        <v>112</v>
      </c>
      <c r="B138" s="156"/>
      <c r="C138" s="613" t="s">
        <v>233</v>
      </c>
      <c r="D138" s="615" t="s">
        <v>234</v>
      </c>
      <c r="E138" s="615"/>
      <c r="F138" s="615"/>
      <c r="G138" s="615"/>
      <c r="H138" s="615"/>
      <c r="I138" s="117" t="s">
        <v>235</v>
      </c>
      <c r="J138" s="616" t="s">
        <v>236</v>
      </c>
      <c r="K138" s="618" t="s">
        <v>237</v>
      </c>
    </row>
    <row r="139" spans="1:11" s="123" customFormat="1" ht="60.75" thickBot="1" x14ac:dyDescent="0.3">
      <c r="A139" s="612"/>
      <c r="B139" s="158"/>
      <c r="C139" s="614"/>
      <c r="D139" s="118" t="s">
        <v>238</v>
      </c>
      <c r="E139" s="119" t="s">
        <v>239</v>
      </c>
      <c r="F139" s="118" t="s">
        <v>240</v>
      </c>
      <c r="G139" s="118" t="s">
        <v>241</v>
      </c>
      <c r="H139" s="120" t="s">
        <v>258</v>
      </c>
      <c r="I139" s="121" t="s">
        <v>243</v>
      </c>
      <c r="J139" s="617"/>
      <c r="K139" s="619"/>
    </row>
    <row r="140" spans="1:11" ht="20.25" customHeight="1" x14ac:dyDescent="0.2">
      <c r="A140" s="604" t="s">
        <v>386</v>
      </c>
      <c r="B140" s="620" t="s">
        <v>373</v>
      </c>
      <c r="C140" s="607" t="s">
        <v>375</v>
      </c>
      <c r="D140" s="364" t="s">
        <v>244</v>
      </c>
      <c r="E140" s="24" t="s">
        <v>245</v>
      </c>
      <c r="F140" s="23" t="s">
        <v>208</v>
      </c>
      <c r="G140" s="23">
        <f>IF(F140="Asignado",15,0)</f>
        <v>0</v>
      </c>
      <c r="H140" s="609" t="s">
        <v>396</v>
      </c>
      <c r="I140" s="367" t="s">
        <v>231</v>
      </c>
      <c r="J140" s="367" t="s">
        <v>398</v>
      </c>
      <c r="K140" s="599" t="s">
        <v>399</v>
      </c>
    </row>
    <row r="141" spans="1:11" ht="28.5" x14ac:dyDescent="0.2">
      <c r="A141" s="605"/>
      <c r="B141" s="621"/>
      <c r="C141" s="607"/>
      <c r="D141" s="364"/>
      <c r="E141" s="25" t="s">
        <v>246</v>
      </c>
      <c r="F141" s="16" t="s">
        <v>206</v>
      </c>
      <c r="G141" s="16">
        <f>IF(F141="Adecuado",15,0)</f>
        <v>0</v>
      </c>
      <c r="H141" s="609"/>
      <c r="I141" s="343"/>
      <c r="J141" s="343"/>
      <c r="K141" s="600"/>
    </row>
    <row r="142" spans="1:11" ht="42.75" x14ac:dyDescent="0.2">
      <c r="A142" s="605"/>
      <c r="B142" s="621"/>
      <c r="C142" s="607"/>
      <c r="D142" s="115" t="s">
        <v>247</v>
      </c>
      <c r="E142" s="25" t="s">
        <v>248</v>
      </c>
      <c r="F142" s="16" t="s">
        <v>206</v>
      </c>
      <c r="G142" s="16">
        <f>IF(F142="Oportuna",15,0)</f>
        <v>0</v>
      </c>
      <c r="H142" s="609"/>
      <c r="I142" s="343"/>
      <c r="J142" s="343"/>
      <c r="K142" s="600"/>
    </row>
    <row r="143" spans="1:11" ht="42.75" x14ac:dyDescent="0.2">
      <c r="A143" s="605"/>
      <c r="B143" s="621"/>
      <c r="C143" s="607"/>
      <c r="D143" s="115" t="s">
        <v>249</v>
      </c>
      <c r="E143" s="25" t="s">
        <v>250</v>
      </c>
      <c r="F143" s="98" t="s">
        <v>206</v>
      </c>
      <c r="G143" s="16">
        <f>IF(F143="Prevenir",15,IF(F143="Detectar",10,0))</f>
        <v>0</v>
      </c>
      <c r="H143" s="609"/>
      <c r="I143" s="343"/>
      <c r="J143" s="343"/>
      <c r="K143" s="600"/>
    </row>
    <row r="144" spans="1:11" ht="28.5" x14ac:dyDescent="0.2">
      <c r="A144" s="605"/>
      <c r="B144" s="621"/>
      <c r="C144" s="607"/>
      <c r="D144" s="115" t="s">
        <v>251</v>
      </c>
      <c r="E144" s="25" t="s">
        <v>252</v>
      </c>
      <c r="F144" s="16" t="s">
        <v>206</v>
      </c>
      <c r="G144" s="16">
        <f>IF(F144="Confiable",15,0)</f>
        <v>0</v>
      </c>
      <c r="H144" s="609"/>
      <c r="I144" s="343"/>
      <c r="J144" s="343"/>
      <c r="K144" s="600"/>
    </row>
    <row r="145" spans="1:11" ht="42.75" x14ac:dyDescent="0.2">
      <c r="A145" s="605"/>
      <c r="B145" s="621"/>
      <c r="C145" s="607"/>
      <c r="D145" s="115" t="s">
        <v>253</v>
      </c>
      <c r="E145" s="25" t="s">
        <v>254</v>
      </c>
      <c r="F145" s="98" t="s">
        <v>206</v>
      </c>
      <c r="G145" s="16">
        <f>IF(F145="Se investigan y se resuelven oportunamente",15,0)</f>
        <v>0</v>
      </c>
      <c r="H145" s="609"/>
      <c r="I145" s="343"/>
      <c r="J145" s="343"/>
      <c r="K145" s="600"/>
    </row>
    <row r="146" spans="1:11" ht="28.5" x14ac:dyDescent="0.2">
      <c r="A146" s="605"/>
      <c r="B146" s="621"/>
      <c r="C146" s="608"/>
      <c r="D146" s="102" t="s">
        <v>255</v>
      </c>
      <c r="E146" s="25" t="s">
        <v>256</v>
      </c>
      <c r="F146" s="16" t="s">
        <v>227</v>
      </c>
      <c r="G146" s="16">
        <f>IF(F146="Completa",10,IF(F146="Incompleta",5,0))</f>
        <v>0</v>
      </c>
      <c r="H146" s="610"/>
      <c r="I146" s="343"/>
      <c r="J146" s="343"/>
      <c r="K146" s="600"/>
    </row>
    <row r="147" spans="1:11" ht="15.75" thickBot="1" x14ac:dyDescent="0.25">
      <c r="A147" s="606"/>
      <c r="B147" s="622"/>
      <c r="C147" s="20"/>
      <c r="D147" s="116"/>
      <c r="E147" s="19" t="s">
        <v>257</v>
      </c>
      <c r="F147" s="18"/>
      <c r="G147" s="18">
        <f>SUM(G140:G146)</f>
        <v>0</v>
      </c>
      <c r="H147" s="52"/>
    </row>
    <row r="148" spans="1:11" ht="15" thickBot="1" x14ac:dyDescent="0.25">
      <c r="A148" s="124"/>
      <c r="B148" s="157"/>
    </row>
    <row r="149" spans="1:11" s="123" customFormat="1" ht="30" customHeight="1" x14ac:dyDescent="0.25">
      <c r="A149" s="611" t="s">
        <v>112</v>
      </c>
      <c r="B149" s="156"/>
      <c r="C149" s="613" t="s">
        <v>233</v>
      </c>
      <c r="D149" s="615" t="s">
        <v>234</v>
      </c>
      <c r="E149" s="615"/>
      <c r="F149" s="615"/>
      <c r="G149" s="615"/>
      <c r="H149" s="615"/>
      <c r="I149" s="117" t="s">
        <v>235</v>
      </c>
      <c r="J149" s="616" t="s">
        <v>236</v>
      </c>
      <c r="K149" s="618" t="s">
        <v>237</v>
      </c>
    </row>
    <row r="150" spans="1:11" s="123" customFormat="1" ht="60.75" thickBot="1" x14ac:dyDescent="0.3">
      <c r="A150" s="612"/>
      <c r="B150" s="158"/>
      <c r="C150" s="614"/>
      <c r="D150" s="118" t="s">
        <v>238</v>
      </c>
      <c r="E150" s="119" t="s">
        <v>239</v>
      </c>
      <c r="F150" s="118" t="s">
        <v>240</v>
      </c>
      <c r="G150" s="118" t="s">
        <v>241</v>
      </c>
      <c r="H150" s="120" t="s">
        <v>258</v>
      </c>
      <c r="I150" s="121" t="s">
        <v>243</v>
      </c>
      <c r="J150" s="617"/>
      <c r="K150" s="619"/>
    </row>
    <row r="151" spans="1:11" ht="20.25" customHeight="1" x14ac:dyDescent="0.2">
      <c r="A151" s="604" t="s">
        <v>381</v>
      </c>
      <c r="B151" s="620" t="s">
        <v>376</v>
      </c>
      <c r="C151" s="607" t="s">
        <v>385</v>
      </c>
      <c r="D151" s="364" t="s">
        <v>244</v>
      </c>
      <c r="E151" s="24" t="s">
        <v>245</v>
      </c>
      <c r="F151" s="23" t="s">
        <v>207</v>
      </c>
      <c r="G151" s="23">
        <f>IF(F151="Asignado",15,0)</f>
        <v>15</v>
      </c>
      <c r="H151" s="609" t="str">
        <f>IF(AND(G158&gt;0,G158&lt;=85),"Débil",IF(AND(G158&gt;85,G158&lt;=95),"Moderado",IF(G158&gt;96,"Fuerte"," ")))</f>
        <v>Moderado</v>
      </c>
      <c r="I151" s="367" t="s">
        <v>229</v>
      </c>
      <c r="J151" s="367" t="str">
        <f>IF(AND(H151="Fuerte",I151="Fuerte (Siempre se Ejecuta)"),"Fuerte",IF(AND(H151="Fuerte",I151="Moderado (Algunas veces se ejecuta)"),"Moderado",IF(AND(H151="Fuerte",I151="Débil (No se ejecuta)"),"Débil",IF(AND(H151="Moderado",I151="Fuerte (Siempre se Ejecuta)"),"Moderado",IF(AND(H151="Moderado",I151="Moderado (Algunas veces se ejecuta)"),"Moderado",IF(AND(H151="Moderado",I151="Débil (No se ejecuta)"),"Débil",IF(AND(H151="Débil",I151="Fuerte (Siempre se Ejecuta)"),"Débil",IF(AND(H151="Débil",I151="Moderado (Algunas veces se ejecuta)"),"Débil",IF(AND(H151="Débil",I151="Débil (No se ejecuta)"),"Débil"," ")))))))))</f>
        <v>Moderado</v>
      </c>
      <c r="K151" s="599" t="str">
        <f>IF(J151="Fuerte","NO",IF(J151=" "," ","SI"))</f>
        <v>SI</v>
      </c>
    </row>
    <row r="152" spans="1:11" ht="28.5" x14ac:dyDescent="0.2">
      <c r="A152" s="605"/>
      <c r="B152" s="621"/>
      <c r="C152" s="607"/>
      <c r="D152" s="364"/>
      <c r="E152" s="25" t="s">
        <v>246</v>
      </c>
      <c r="F152" s="16" t="s">
        <v>209</v>
      </c>
      <c r="G152" s="16">
        <f>IF(F152="Adecuado",15,0)</f>
        <v>15</v>
      </c>
      <c r="H152" s="609"/>
      <c r="I152" s="343"/>
      <c r="J152" s="343"/>
      <c r="K152" s="600"/>
    </row>
    <row r="153" spans="1:11" ht="42.75" x14ac:dyDescent="0.2">
      <c r="A153" s="605"/>
      <c r="B153" s="621"/>
      <c r="C153" s="607"/>
      <c r="D153" s="115" t="s">
        <v>247</v>
      </c>
      <c r="E153" s="25" t="s">
        <v>248</v>
      </c>
      <c r="F153" s="16" t="s">
        <v>212</v>
      </c>
      <c r="G153" s="16">
        <f>IF(F153="Oportuna",15,0)</f>
        <v>15</v>
      </c>
      <c r="H153" s="609"/>
      <c r="I153" s="343"/>
      <c r="J153" s="343"/>
      <c r="K153" s="600"/>
    </row>
    <row r="154" spans="1:11" ht="42.75" x14ac:dyDescent="0.2">
      <c r="A154" s="605"/>
      <c r="B154" s="621"/>
      <c r="C154" s="607"/>
      <c r="D154" s="115" t="s">
        <v>249</v>
      </c>
      <c r="E154" s="25" t="s">
        <v>250</v>
      </c>
      <c r="F154" s="98" t="s">
        <v>216</v>
      </c>
      <c r="G154" s="16">
        <f>IF(F154="Prevenir",15,IF(F154="Detectar",10,0))</f>
        <v>10</v>
      </c>
      <c r="H154" s="609"/>
      <c r="I154" s="343"/>
      <c r="J154" s="343"/>
      <c r="K154" s="600"/>
    </row>
    <row r="155" spans="1:11" ht="28.5" x14ac:dyDescent="0.2">
      <c r="A155" s="605"/>
      <c r="B155" s="621"/>
      <c r="C155" s="607"/>
      <c r="D155" s="115" t="s">
        <v>251</v>
      </c>
      <c r="E155" s="25" t="s">
        <v>252</v>
      </c>
      <c r="F155" s="16" t="s">
        <v>219</v>
      </c>
      <c r="G155" s="16">
        <f>IF(F155="Confiable",15,0)</f>
        <v>15</v>
      </c>
      <c r="H155" s="609"/>
      <c r="I155" s="343"/>
      <c r="J155" s="343"/>
      <c r="K155" s="600"/>
    </row>
    <row r="156" spans="1:11" ht="42.75" x14ac:dyDescent="0.2">
      <c r="A156" s="605"/>
      <c r="B156" s="621"/>
      <c r="C156" s="607"/>
      <c r="D156" s="115" t="s">
        <v>253</v>
      </c>
      <c r="E156" s="25" t="s">
        <v>254</v>
      </c>
      <c r="F156" s="98" t="s">
        <v>222</v>
      </c>
      <c r="G156" s="16">
        <f>IF(F156="Se investigan y se resuelven oportunamente",15,0)</f>
        <v>15</v>
      </c>
      <c r="H156" s="609"/>
      <c r="I156" s="343"/>
      <c r="J156" s="343"/>
      <c r="K156" s="600"/>
    </row>
    <row r="157" spans="1:11" ht="28.5" x14ac:dyDescent="0.2">
      <c r="A157" s="605"/>
      <c r="B157" s="621"/>
      <c r="C157" s="608"/>
      <c r="D157" s="102" t="s">
        <v>255</v>
      </c>
      <c r="E157" s="25" t="s">
        <v>256</v>
      </c>
      <c r="F157" s="16" t="s">
        <v>225</v>
      </c>
      <c r="G157" s="16">
        <f>IF(F157="Completa",10,IF(F157="Incompleta",5,0))</f>
        <v>10</v>
      </c>
      <c r="H157" s="610"/>
      <c r="I157" s="343"/>
      <c r="J157" s="343"/>
      <c r="K157" s="600"/>
    </row>
    <row r="158" spans="1:11" s="129" customFormat="1" ht="15.75" thickBot="1" x14ac:dyDescent="0.25">
      <c r="A158" s="606"/>
      <c r="B158" s="159"/>
      <c r="C158" s="125"/>
      <c r="D158" s="126"/>
      <c r="E158" s="127" t="s">
        <v>257</v>
      </c>
      <c r="F158" s="17"/>
      <c r="G158" s="17">
        <f>SUM(G151:G157)</f>
        <v>95</v>
      </c>
      <c r="H158" s="128"/>
    </row>
    <row r="159" spans="1:11" ht="15" thickBot="1" x14ac:dyDescent="0.25"/>
    <row r="160" spans="1:11" s="122" customFormat="1" ht="30" customHeight="1" x14ac:dyDescent="0.25">
      <c r="A160" s="611" t="s">
        <v>112</v>
      </c>
      <c r="B160" s="156"/>
      <c r="C160" s="613" t="s">
        <v>233</v>
      </c>
      <c r="D160" s="615" t="s">
        <v>234</v>
      </c>
      <c r="E160" s="615"/>
      <c r="F160" s="615"/>
      <c r="G160" s="615"/>
      <c r="H160" s="615"/>
      <c r="I160" s="117" t="s">
        <v>235</v>
      </c>
      <c r="J160" s="616" t="s">
        <v>236</v>
      </c>
      <c r="K160" s="618" t="s">
        <v>237</v>
      </c>
    </row>
    <row r="161" spans="1:11" s="123" customFormat="1" ht="60.75" thickBot="1" x14ac:dyDescent="0.3">
      <c r="A161" s="612"/>
      <c r="B161" s="158"/>
      <c r="C161" s="614"/>
      <c r="D161" s="118" t="s">
        <v>238</v>
      </c>
      <c r="E161" s="119" t="s">
        <v>239</v>
      </c>
      <c r="F161" s="118" t="s">
        <v>240</v>
      </c>
      <c r="G161" s="118" t="s">
        <v>241</v>
      </c>
      <c r="H161" s="120" t="s">
        <v>258</v>
      </c>
      <c r="I161" s="121" t="s">
        <v>243</v>
      </c>
      <c r="J161" s="617"/>
      <c r="K161" s="619"/>
    </row>
    <row r="162" spans="1:11" ht="20.25" customHeight="1" x14ac:dyDescent="0.2">
      <c r="A162" s="604"/>
      <c r="B162" s="604"/>
      <c r="C162" s="607"/>
      <c r="D162" s="364"/>
      <c r="E162" s="24"/>
      <c r="F162" s="23"/>
      <c r="G162" s="23"/>
      <c r="H162" s="609"/>
      <c r="I162" s="367"/>
      <c r="J162" s="367"/>
      <c r="K162" s="599" t="s">
        <v>123</v>
      </c>
    </row>
    <row r="163" spans="1:11" x14ac:dyDescent="0.2">
      <c r="A163" s="605"/>
      <c r="B163" s="605"/>
      <c r="C163" s="607"/>
      <c r="D163" s="364"/>
      <c r="E163" s="25"/>
      <c r="F163" s="16"/>
      <c r="G163" s="16"/>
      <c r="H163" s="609"/>
      <c r="I163" s="343"/>
      <c r="J163" s="343"/>
      <c r="K163" s="600"/>
    </row>
    <row r="164" spans="1:11" x14ac:dyDescent="0.2">
      <c r="A164" s="605"/>
      <c r="B164" s="605"/>
      <c r="C164" s="607"/>
      <c r="D164" s="115"/>
      <c r="E164" s="25"/>
      <c r="F164" s="16"/>
      <c r="G164" s="16"/>
      <c r="H164" s="609"/>
      <c r="I164" s="343"/>
      <c r="J164" s="343"/>
      <c r="K164" s="600"/>
    </row>
    <row r="165" spans="1:11" x14ac:dyDescent="0.2">
      <c r="A165" s="605"/>
      <c r="B165" s="605"/>
      <c r="C165" s="607"/>
      <c r="D165" s="115"/>
      <c r="E165" s="25"/>
      <c r="F165" s="98"/>
      <c r="G165" s="16"/>
      <c r="H165" s="609"/>
      <c r="I165" s="343"/>
      <c r="J165" s="343"/>
      <c r="K165" s="600"/>
    </row>
    <row r="166" spans="1:11" x14ac:dyDescent="0.2">
      <c r="A166" s="605"/>
      <c r="B166" s="605"/>
      <c r="C166" s="607"/>
      <c r="D166" s="115"/>
      <c r="E166" s="25"/>
      <c r="F166" s="16"/>
      <c r="G166" s="16"/>
      <c r="H166" s="609"/>
      <c r="I166" s="343"/>
      <c r="J166" s="343"/>
      <c r="K166" s="600"/>
    </row>
    <row r="167" spans="1:11" x14ac:dyDescent="0.2">
      <c r="A167" s="605"/>
      <c r="B167" s="605"/>
      <c r="C167" s="607"/>
      <c r="D167" s="115"/>
      <c r="E167" s="25"/>
      <c r="F167" s="98"/>
      <c r="G167" s="16"/>
      <c r="H167" s="609"/>
      <c r="I167" s="343"/>
      <c r="J167" s="343"/>
      <c r="K167" s="600"/>
    </row>
    <row r="168" spans="1:11" x14ac:dyDescent="0.2">
      <c r="A168" s="605"/>
      <c r="B168" s="605"/>
      <c r="C168" s="608"/>
      <c r="D168" s="102"/>
      <c r="E168" s="25"/>
      <c r="F168" s="16"/>
      <c r="G168" s="16"/>
      <c r="H168" s="610"/>
      <c r="I168" s="343"/>
      <c r="J168" s="343"/>
      <c r="K168" s="600"/>
    </row>
    <row r="169" spans="1:11" ht="15" x14ac:dyDescent="0.2">
      <c r="A169" s="605"/>
      <c r="B169" s="605"/>
      <c r="C169" s="20"/>
      <c r="D169" s="116"/>
      <c r="E169" s="19"/>
      <c r="F169" s="18"/>
      <c r="G169" s="18"/>
      <c r="H169" s="52"/>
    </row>
    <row r="170" spans="1:11" ht="15" thickBot="1" x14ac:dyDescent="0.25">
      <c r="A170" s="124"/>
      <c r="B170" s="157"/>
    </row>
    <row r="171" spans="1:11" s="123" customFormat="1" ht="30" customHeight="1" x14ac:dyDescent="0.25">
      <c r="A171" s="611" t="s">
        <v>112</v>
      </c>
      <c r="B171" s="156"/>
      <c r="C171" s="613" t="s">
        <v>233</v>
      </c>
      <c r="D171" s="615" t="s">
        <v>234</v>
      </c>
      <c r="E171" s="615"/>
      <c r="F171" s="615"/>
      <c r="G171" s="615"/>
      <c r="H171" s="615"/>
      <c r="I171" s="117" t="s">
        <v>235</v>
      </c>
      <c r="J171" s="616" t="s">
        <v>236</v>
      </c>
      <c r="K171" s="618" t="s">
        <v>237</v>
      </c>
    </row>
    <row r="172" spans="1:11" s="123" customFormat="1" ht="60.75" thickBot="1" x14ac:dyDescent="0.3">
      <c r="A172" s="612"/>
      <c r="B172" s="158"/>
      <c r="C172" s="614"/>
      <c r="D172" s="118" t="s">
        <v>238</v>
      </c>
      <c r="E172" s="119" t="s">
        <v>239</v>
      </c>
      <c r="F172" s="118" t="s">
        <v>240</v>
      </c>
      <c r="G172" s="118" t="s">
        <v>241</v>
      </c>
      <c r="H172" s="120" t="s">
        <v>258</v>
      </c>
      <c r="I172" s="121" t="s">
        <v>243</v>
      </c>
      <c r="J172" s="617"/>
      <c r="K172" s="619"/>
    </row>
    <row r="173" spans="1:11" ht="20.25" customHeight="1" x14ac:dyDescent="0.2">
      <c r="A173" s="604"/>
      <c r="B173" s="604"/>
      <c r="C173" s="607"/>
      <c r="D173" s="364"/>
      <c r="E173" s="24"/>
      <c r="F173" s="23"/>
      <c r="G173" s="23"/>
      <c r="H173" s="609"/>
      <c r="I173" s="367"/>
      <c r="J173" s="367"/>
      <c r="K173" s="599" t="str">
        <f>IF(J173="Fuerte","NO",IF(J173=" "," ","SI"))</f>
        <v>SI</v>
      </c>
    </row>
    <row r="174" spans="1:11" ht="29.25" customHeight="1" x14ac:dyDescent="0.2">
      <c r="A174" s="605"/>
      <c r="B174" s="605"/>
      <c r="C174" s="607"/>
      <c r="D174" s="364"/>
      <c r="E174" s="25"/>
      <c r="F174" s="16"/>
      <c r="G174" s="16"/>
      <c r="H174" s="609"/>
      <c r="I174" s="343"/>
      <c r="J174" s="343"/>
      <c r="K174" s="600"/>
    </row>
    <row r="175" spans="1:11" ht="43.5" customHeight="1" x14ac:dyDescent="0.2">
      <c r="A175" s="605"/>
      <c r="B175" s="605"/>
      <c r="C175" s="607"/>
      <c r="D175" s="115"/>
      <c r="E175" s="25"/>
      <c r="F175" s="16"/>
      <c r="G175" s="16"/>
      <c r="H175" s="609"/>
      <c r="I175" s="343"/>
      <c r="J175" s="343"/>
      <c r="K175" s="600"/>
    </row>
    <row r="176" spans="1:11" ht="43.5" customHeight="1" x14ac:dyDescent="0.2">
      <c r="A176" s="605"/>
      <c r="B176" s="605"/>
      <c r="C176" s="607"/>
      <c r="D176" s="115"/>
      <c r="E176" s="25"/>
      <c r="F176" s="98"/>
      <c r="G176" s="16"/>
      <c r="H176" s="609"/>
      <c r="I176" s="343"/>
      <c r="J176" s="343"/>
      <c r="K176" s="600"/>
    </row>
    <row r="177" spans="1:11" ht="29.25" customHeight="1" x14ac:dyDescent="0.2">
      <c r="A177" s="605"/>
      <c r="B177" s="605"/>
      <c r="C177" s="607"/>
      <c r="D177" s="115"/>
      <c r="E177" s="25"/>
      <c r="F177" s="16"/>
      <c r="G177" s="16"/>
      <c r="H177" s="609"/>
      <c r="I177" s="343"/>
      <c r="J177" s="343"/>
      <c r="K177" s="600"/>
    </row>
    <row r="178" spans="1:11" ht="43.5" customHeight="1" x14ac:dyDescent="0.2">
      <c r="A178" s="605"/>
      <c r="B178" s="605"/>
      <c r="C178" s="607"/>
      <c r="D178" s="115"/>
      <c r="E178" s="25"/>
      <c r="F178" s="98"/>
      <c r="G178" s="16"/>
      <c r="H178" s="609"/>
      <c r="I178" s="343"/>
      <c r="J178" s="343"/>
      <c r="K178" s="600"/>
    </row>
    <row r="179" spans="1:11" ht="29.25" customHeight="1" x14ac:dyDescent="0.2">
      <c r="A179" s="605"/>
      <c r="B179" s="605"/>
      <c r="C179" s="608"/>
      <c r="D179" s="102"/>
      <c r="E179" s="25"/>
      <c r="F179" s="16"/>
      <c r="G179" s="16"/>
      <c r="H179" s="610"/>
      <c r="I179" s="343"/>
      <c r="J179" s="343"/>
      <c r="K179" s="600"/>
    </row>
    <row r="180" spans="1:11" s="129" customFormat="1" ht="15.75" thickBot="1" x14ac:dyDescent="0.25">
      <c r="A180" s="605"/>
      <c r="B180" s="606"/>
      <c r="C180" s="125"/>
      <c r="D180" s="126"/>
      <c r="E180" s="127"/>
      <c r="F180" s="17"/>
      <c r="G180" s="17"/>
      <c r="H180" s="128"/>
    </row>
  </sheetData>
  <mergeCells count="221">
    <mergeCell ref="I50:I57"/>
    <mergeCell ref="J50:J57"/>
    <mergeCell ref="A11:A17"/>
    <mergeCell ref="A20:A27"/>
    <mergeCell ref="A30:A38"/>
    <mergeCell ref="D18:H18"/>
    <mergeCell ref="J18:J19"/>
    <mergeCell ref="A39:A40"/>
    <mergeCell ref="C39:C40"/>
    <mergeCell ref="D39:H39"/>
    <mergeCell ref="J39:J40"/>
    <mergeCell ref="C18:C19"/>
    <mergeCell ref="A18:A19"/>
    <mergeCell ref="C28:C29"/>
    <mergeCell ref="D28:H28"/>
    <mergeCell ref="J28:J29"/>
    <mergeCell ref="H30:H37"/>
    <mergeCell ref="I30:I37"/>
    <mergeCell ref="J30:J37"/>
    <mergeCell ref="C30:C36"/>
    <mergeCell ref="J173:J179"/>
    <mergeCell ref="K173:K179"/>
    <mergeCell ref="A1:A4"/>
    <mergeCell ref="B1:G2"/>
    <mergeCell ref="B3:G4"/>
    <mergeCell ref="A173:A180"/>
    <mergeCell ref="C173:C179"/>
    <mergeCell ref="D173:D174"/>
    <mergeCell ref="H173:H179"/>
    <mergeCell ref="I173:I179"/>
    <mergeCell ref="J162:J168"/>
    <mergeCell ref="K162:K168"/>
    <mergeCell ref="A171:A172"/>
    <mergeCell ref="C171:C172"/>
    <mergeCell ref="D171:H171"/>
    <mergeCell ref="J171:J172"/>
    <mergeCell ref="K171:K172"/>
    <mergeCell ref="A162:A169"/>
    <mergeCell ref="A50:A59"/>
    <mergeCell ref="C162:C168"/>
    <mergeCell ref="D162:D163"/>
    <mergeCell ref="H162:H168"/>
    <mergeCell ref="I162:I168"/>
    <mergeCell ref="B50:B59"/>
    <mergeCell ref="J151:J157"/>
    <mergeCell ref="K151:K157"/>
    <mergeCell ref="A160:A161"/>
    <mergeCell ref="C160:C161"/>
    <mergeCell ref="D160:H160"/>
    <mergeCell ref="J160:J161"/>
    <mergeCell ref="K160:K161"/>
    <mergeCell ref="A151:A158"/>
    <mergeCell ref="C151:C157"/>
    <mergeCell ref="D151:D152"/>
    <mergeCell ref="H151:H157"/>
    <mergeCell ref="I151:I157"/>
    <mergeCell ref="B151:B157"/>
    <mergeCell ref="J140:J146"/>
    <mergeCell ref="K140:K146"/>
    <mergeCell ref="A149:A150"/>
    <mergeCell ref="C149:C150"/>
    <mergeCell ref="D149:H149"/>
    <mergeCell ref="J149:J150"/>
    <mergeCell ref="K149:K150"/>
    <mergeCell ref="A140:A147"/>
    <mergeCell ref="C140:C146"/>
    <mergeCell ref="D140:D141"/>
    <mergeCell ref="H140:H146"/>
    <mergeCell ref="I140:I146"/>
    <mergeCell ref="B140:B147"/>
    <mergeCell ref="J129:J135"/>
    <mergeCell ref="K129:K135"/>
    <mergeCell ref="A138:A139"/>
    <mergeCell ref="C138:C139"/>
    <mergeCell ref="D138:H138"/>
    <mergeCell ref="J138:J139"/>
    <mergeCell ref="K138:K139"/>
    <mergeCell ref="A129:A136"/>
    <mergeCell ref="C129:C135"/>
    <mergeCell ref="D129:D130"/>
    <mergeCell ref="H129:H135"/>
    <mergeCell ref="I129:I135"/>
    <mergeCell ref="B129:B136"/>
    <mergeCell ref="J118:J124"/>
    <mergeCell ref="K118:K124"/>
    <mergeCell ref="A127:A128"/>
    <mergeCell ref="C127:C128"/>
    <mergeCell ref="D127:H127"/>
    <mergeCell ref="J127:J128"/>
    <mergeCell ref="K127:K128"/>
    <mergeCell ref="A118:A125"/>
    <mergeCell ref="C118:C124"/>
    <mergeCell ref="D118:D119"/>
    <mergeCell ref="H118:H124"/>
    <mergeCell ref="I118:I124"/>
    <mergeCell ref="B118:B125"/>
    <mergeCell ref="J107:J113"/>
    <mergeCell ref="K107:K113"/>
    <mergeCell ref="A116:A117"/>
    <mergeCell ref="C116:C117"/>
    <mergeCell ref="D116:H116"/>
    <mergeCell ref="J116:J117"/>
    <mergeCell ref="K116:K117"/>
    <mergeCell ref="C107:C113"/>
    <mergeCell ref="D107:D108"/>
    <mergeCell ref="H107:H113"/>
    <mergeCell ref="I107:I113"/>
    <mergeCell ref="A107:A114"/>
    <mergeCell ref="B107:B114"/>
    <mergeCell ref="A105:A106"/>
    <mergeCell ref="C105:C106"/>
    <mergeCell ref="D105:H105"/>
    <mergeCell ref="J105:J106"/>
    <mergeCell ref="K105:K106"/>
    <mergeCell ref="D84:D85"/>
    <mergeCell ref="H84:H90"/>
    <mergeCell ref="I84:I90"/>
    <mergeCell ref="B73:B79"/>
    <mergeCell ref="C73:C79"/>
    <mergeCell ref="A82:A83"/>
    <mergeCell ref="C82:C83"/>
    <mergeCell ref="D82:H82"/>
    <mergeCell ref="J82:J83"/>
    <mergeCell ref="K82:K83"/>
    <mergeCell ref="A91:A92"/>
    <mergeCell ref="C91:C92"/>
    <mergeCell ref="D91:H91"/>
    <mergeCell ref="J91:J92"/>
    <mergeCell ref="K91:K92"/>
    <mergeCell ref="A93:A99"/>
    <mergeCell ref="B93:B99"/>
    <mergeCell ref="D93:D94"/>
    <mergeCell ref="H93:H99"/>
    <mergeCell ref="A71:A72"/>
    <mergeCell ref="C71:C72"/>
    <mergeCell ref="D71:H71"/>
    <mergeCell ref="J71:J72"/>
    <mergeCell ref="K71:K72"/>
    <mergeCell ref="J73:J79"/>
    <mergeCell ref="K73:K79"/>
    <mergeCell ref="A73:A80"/>
    <mergeCell ref="C84:C90"/>
    <mergeCell ref="D73:D74"/>
    <mergeCell ref="H73:H79"/>
    <mergeCell ref="I73:I79"/>
    <mergeCell ref="B84:B90"/>
    <mergeCell ref="J84:J90"/>
    <mergeCell ref="K84:K90"/>
    <mergeCell ref="A84:A90"/>
    <mergeCell ref="K30:K37"/>
    <mergeCell ref="A60:A61"/>
    <mergeCell ref="C60:C61"/>
    <mergeCell ref="D60:H60"/>
    <mergeCell ref="J60:J61"/>
    <mergeCell ref="K60:K61"/>
    <mergeCell ref="A62:A69"/>
    <mergeCell ref="D62:D63"/>
    <mergeCell ref="H62:H68"/>
    <mergeCell ref="I62:I68"/>
    <mergeCell ref="B60:B61"/>
    <mergeCell ref="B62:B69"/>
    <mergeCell ref="C62:C69"/>
    <mergeCell ref="J62:J68"/>
    <mergeCell ref="K62:K68"/>
    <mergeCell ref="K50:K57"/>
    <mergeCell ref="A48:A49"/>
    <mergeCell ref="B48:B49"/>
    <mergeCell ref="C48:C49"/>
    <mergeCell ref="D48:H48"/>
    <mergeCell ref="J48:J49"/>
    <mergeCell ref="C50:C59"/>
    <mergeCell ref="D50:D51"/>
    <mergeCell ref="H50:H57"/>
    <mergeCell ref="H2:I2"/>
    <mergeCell ref="H20:H27"/>
    <mergeCell ref="H3:I3"/>
    <mergeCell ref="H4:I4"/>
    <mergeCell ref="B9:B10"/>
    <mergeCell ref="B11:B17"/>
    <mergeCell ref="B18:B19"/>
    <mergeCell ref="K39:K40"/>
    <mergeCell ref="C41:C47"/>
    <mergeCell ref="D41:D42"/>
    <mergeCell ref="H41:H47"/>
    <mergeCell ref="I41:I47"/>
    <mergeCell ref="J41:J47"/>
    <mergeCell ref="K41:K47"/>
    <mergeCell ref="B39:B40"/>
    <mergeCell ref="B41:B47"/>
    <mergeCell ref="K18:K19"/>
    <mergeCell ref="I20:I26"/>
    <mergeCell ref="J20:J26"/>
    <mergeCell ref="K20:K26"/>
    <mergeCell ref="C20:C27"/>
    <mergeCell ref="K28:K29"/>
    <mergeCell ref="B30:B38"/>
    <mergeCell ref="B20:B27"/>
    <mergeCell ref="B162:B169"/>
    <mergeCell ref="B173:B180"/>
    <mergeCell ref="I93:I99"/>
    <mergeCell ref="J93:J99"/>
    <mergeCell ref="K93:K99"/>
    <mergeCell ref="C93:C99"/>
    <mergeCell ref="K48:K49"/>
    <mergeCell ref="A41:A47"/>
    <mergeCell ref="J1:J4"/>
    <mergeCell ref="B6:J6"/>
    <mergeCell ref="B7:J7"/>
    <mergeCell ref="A9:A10"/>
    <mergeCell ref="J11:J17"/>
    <mergeCell ref="K11:K17"/>
    <mergeCell ref="J9:J10"/>
    <mergeCell ref="K9:K10"/>
    <mergeCell ref="D11:D12"/>
    <mergeCell ref="H11:H17"/>
    <mergeCell ref="D9:H9"/>
    <mergeCell ref="I11:I17"/>
    <mergeCell ref="C11:C17"/>
    <mergeCell ref="C9:C10"/>
    <mergeCell ref="B5:G5"/>
    <mergeCell ref="H1:I1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Hoja3!$A$152:$A$154</xm:f>
          </x14:formula1>
          <xm:sqref>F11 F41 F62 F73 F84 F107 F118 F129 F140 F151 F162 F173 F93 F50</xm:sqref>
        </x14:dataValidation>
        <x14:dataValidation type="list" allowBlank="1" showInputMessage="1" showErrorMessage="1">
          <x14:formula1>
            <xm:f>Hoja3!$A$155:$A$157</xm:f>
          </x14:formula1>
          <xm:sqref>F12 F42 F63 F74 F85 F108 F119 F130 F141 F152 F163 F174 F94 F51</xm:sqref>
        </x14:dataValidation>
        <x14:dataValidation type="list" allowBlank="1" showInputMessage="1" showErrorMessage="1">
          <x14:formula1>
            <xm:f>Hoja3!$A$160:$A$162</xm:f>
          </x14:formula1>
          <xm:sqref>F13 F43 F64 F75 F86 F109 F120 F131 F142 F153 F164 F175 F20 F95 F30 F52</xm:sqref>
        </x14:dataValidation>
        <x14:dataValidation type="list" allowBlank="1" showInputMessage="1" showErrorMessage="1">
          <x14:formula1>
            <xm:f>Hoja3!$A$165:$A$168</xm:f>
          </x14:formula1>
          <xm:sqref>F14 F44 F65 F76 F87 F110 F121 F132 F143 F154 F165 F176 F21 F96 F31 F53</xm:sqref>
        </x14:dataValidation>
        <x14:dataValidation type="list" allowBlank="1" showInputMessage="1" showErrorMessage="1">
          <x14:formula1>
            <xm:f>Hoja3!$A$171:$A$173</xm:f>
          </x14:formula1>
          <xm:sqref>F15 F45 F66 F77 F88 F111 F122 F133 F144 F155 F166 F177 F22 F97 F32 F54</xm:sqref>
        </x14:dataValidation>
        <x14:dataValidation type="list" allowBlank="1" showInputMessage="1" showErrorMessage="1">
          <x14:formula1>
            <xm:f>Hoja3!$A$176:$A$178</xm:f>
          </x14:formula1>
          <xm:sqref>F16 F46 F67 F78 F89 F112 F123 F134 F145 F156 F167 F178 F23 F98 F33 F55</xm:sqref>
        </x14:dataValidation>
        <x14:dataValidation type="list" allowBlank="1" showInputMessage="1" showErrorMessage="1">
          <x14:formula1>
            <xm:f>Hoja3!$A$181:$A$184</xm:f>
          </x14:formula1>
          <xm:sqref>F179 F47 F68 F79 F90 F113 F124 F135 F146 F157 F168 F17 F24 F99 F34 F56</xm:sqref>
        </x14:dataValidation>
        <x14:dataValidation type="list" allowBlank="1" showInputMessage="1" showErrorMessage="1">
          <x14:formula1>
            <xm:f>Hoja3!$A$187:$A$190</xm:f>
          </x14:formula1>
          <xm:sqref>I173:I179 I41:I47 I62:I68 I73:I79 I84:I90 I107:I113 I118:I124 I129:I135 I140:I146 I151:I157 I162:I168 I11:I17 I20:I26 I93:I99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5"/>
  <sheetViews>
    <sheetView zoomScale="55" zoomScaleNormal="55" workbookViewId="0">
      <selection activeCell="L23" sqref="L23"/>
    </sheetView>
  </sheetViews>
  <sheetFormatPr baseColWidth="10" defaultColWidth="11.42578125" defaultRowHeight="14.25" x14ac:dyDescent="0.2"/>
  <cols>
    <col min="1" max="2" width="38.28515625" style="1" customWidth="1"/>
    <col min="3" max="3" width="83" style="1" customWidth="1"/>
    <col min="4" max="5" width="29.28515625" style="1" customWidth="1"/>
    <col min="6" max="6" width="22.85546875" style="1" customWidth="1"/>
    <col min="7" max="7" width="23.42578125" style="1" customWidth="1"/>
    <col min="8" max="8" width="39.7109375" style="1" customWidth="1"/>
    <col min="9" max="16384" width="11.42578125" style="1"/>
  </cols>
  <sheetData>
    <row r="1" spans="1:8" customFormat="1" ht="15.75" customHeight="1" x14ac:dyDescent="0.25">
      <c r="A1" s="695"/>
      <c r="B1" s="385" t="s">
        <v>0</v>
      </c>
      <c r="C1" s="386"/>
      <c r="D1" s="496"/>
      <c r="E1" s="475" t="s">
        <v>30</v>
      </c>
      <c r="F1" s="475"/>
      <c r="G1" s="475"/>
      <c r="H1" s="749"/>
    </row>
    <row r="2" spans="1:8" customFormat="1" ht="15.75" customHeight="1" x14ac:dyDescent="0.25">
      <c r="A2" s="380"/>
      <c r="B2" s="696"/>
      <c r="C2" s="521"/>
      <c r="D2" s="522"/>
      <c r="E2" s="440" t="s">
        <v>2</v>
      </c>
      <c r="F2" s="440"/>
      <c r="G2" s="440"/>
      <c r="H2" s="750"/>
    </row>
    <row r="3" spans="1:8" customFormat="1" ht="36" customHeight="1" x14ac:dyDescent="0.25">
      <c r="A3" s="380"/>
      <c r="B3" s="696" t="s">
        <v>259</v>
      </c>
      <c r="C3" s="521"/>
      <c r="D3" s="522"/>
      <c r="E3" s="440" t="s">
        <v>4</v>
      </c>
      <c r="F3" s="440"/>
      <c r="G3" s="440"/>
      <c r="H3" s="750"/>
    </row>
    <row r="4" spans="1:8" customFormat="1" ht="15.75" customHeight="1" thickBot="1" x14ac:dyDescent="0.3">
      <c r="A4" s="381"/>
      <c r="B4" s="394"/>
      <c r="C4" s="395"/>
      <c r="D4" s="497"/>
      <c r="E4" s="700" t="s">
        <v>5</v>
      </c>
      <c r="F4" s="700"/>
      <c r="G4" s="700"/>
      <c r="H4" s="751"/>
    </row>
    <row r="5" spans="1:8" ht="15" thickBot="1" x14ac:dyDescent="0.25">
      <c r="C5" s="63"/>
      <c r="D5" s="63"/>
      <c r="E5" s="63"/>
      <c r="F5" s="63"/>
      <c r="G5" s="63"/>
    </row>
    <row r="6" spans="1:8" customFormat="1" ht="24" customHeight="1" thickBot="1" x14ac:dyDescent="0.3">
      <c r="A6" s="341" t="s">
        <v>7</v>
      </c>
      <c r="B6" s="338"/>
      <c r="C6" s="339"/>
      <c r="D6" s="339"/>
      <c r="E6" s="339"/>
      <c r="F6" s="339"/>
      <c r="G6" s="339"/>
      <c r="H6" s="340"/>
    </row>
    <row r="7" spans="1:8" customFormat="1" ht="129" customHeight="1" thickBot="1" x14ac:dyDescent="0.3">
      <c r="A7" s="342" t="s">
        <v>9</v>
      </c>
      <c r="B7" s="701" t="s">
        <v>517</v>
      </c>
      <c r="C7" s="701"/>
      <c r="D7" s="701"/>
      <c r="E7" s="701"/>
      <c r="F7" s="701"/>
      <c r="G7" s="701"/>
      <c r="H7" s="702"/>
    </row>
    <row r="8" spans="1:8" ht="15" thickBot="1" x14ac:dyDescent="0.25">
      <c r="C8" s="63"/>
      <c r="D8" s="63"/>
      <c r="E8" s="63"/>
      <c r="F8" s="63"/>
      <c r="G8" s="63"/>
    </row>
    <row r="9" spans="1:8" s="122" customFormat="1" ht="30" customHeight="1" x14ac:dyDescent="0.25">
      <c r="A9" s="752" t="s">
        <v>112</v>
      </c>
      <c r="B9" s="752" t="s">
        <v>260</v>
      </c>
      <c r="C9" s="753" t="s">
        <v>233</v>
      </c>
      <c r="D9" s="753" t="s">
        <v>242</v>
      </c>
      <c r="E9" s="753" t="s">
        <v>261</v>
      </c>
      <c r="F9" s="754" t="s">
        <v>262</v>
      </c>
      <c r="G9" s="754"/>
      <c r="H9" s="755" t="s">
        <v>263</v>
      </c>
    </row>
    <row r="10" spans="1:8" s="123" customFormat="1" ht="48.75" customHeight="1" x14ac:dyDescent="0.25">
      <c r="A10" s="752"/>
      <c r="B10" s="752"/>
      <c r="C10" s="753"/>
      <c r="D10" s="753"/>
      <c r="E10" s="753"/>
      <c r="F10" s="754"/>
      <c r="G10" s="754"/>
      <c r="H10" s="755"/>
    </row>
    <row r="11" spans="1:8" s="123" customFormat="1" ht="39.75" customHeight="1" x14ac:dyDescent="0.25">
      <c r="A11" s="716" t="s">
        <v>333</v>
      </c>
      <c r="B11" s="734" t="s">
        <v>287</v>
      </c>
      <c r="C11" s="709" t="s">
        <v>370</v>
      </c>
      <c r="D11" s="710" t="s">
        <v>395</v>
      </c>
      <c r="E11" s="710" t="s">
        <v>402</v>
      </c>
      <c r="F11" s="706" t="s">
        <v>396</v>
      </c>
      <c r="G11" s="139">
        <v>0</v>
      </c>
      <c r="H11" s="725" t="str">
        <f>IF(G72=100,"Fuerte",IF(AND(G72&gt;=50,G72&lt;=99),"Moderado",IF(AND(G72&gt;0,G72&lt;=49),"Débil"," ")))</f>
        <v>Débil</v>
      </c>
    </row>
    <row r="12" spans="1:8" s="123" customFormat="1" ht="39.75" customHeight="1" x14ac:dyDescent="0.25">
      <c r="A12" s="717"/>
      <c r="B12" s="735"/>
      <c r="C12" s="709"/>
      <c r="D12" s="711"/>
      <c r="E12" s="711"/>
      <c r="F12" s="707"/>
      <c r="G12" s="139" t="str">
        <f>IF(F12="Fuerte",100,IF(F12="Moderado",50,IF(F12="Débil",0," ")))</f>
        <v xml:space="preserve"> </v>
      </c>
      <c r="H12" s="725"/>
    </row>
    <row r="13" spans="1:8" s="123" customFormat="1" ht="39.75" customHeight="1" x14ac:dyDescent="0.25">
      <c r="A13" s="717"/>
      <c r="B13" s="736"/>
      <c r="C13" s="709"/>
      <c r="D13" s="711"/>
      <c r="E13" s="711"/>
      <c r="F13" s="707"/>
      <c r="G13" s="139" t="str">
        <f t="shared" ref="G13:G22" si="0">IF(F13="Fuerte",100,IF(F13="Moderado",50,IF(F13="Débil",0," ")))</f>
        <v xml:space="preserve"> </v>
      </c>
      <c r="H13" s="725"/>
    </row>
    <row r="14" spans="1:8" s="123" customFormat="1" ht="39.75" customHeight="1" x14ac:dyDescent="0.25">
      <c r="A14" s="717"/>
      <c r="B14" s="734" t="s">
        <v>330</v>
      </c>
      <c r="C14" s="709"/>
      <c r="D14" s="711"/>
      <c r="E14" s="711"/>
      <c r="F14" s="707"/>
      <c r="G14" s="139" t="str">
        <f t="shared" si="0"/>
        <v xml:space="preserve"> </v>
      </c>
      <c r="H14" s="725"/>
    </row>
    <row r="15" spans="1:8" s="123" customFormat="1" ht="39.75" customHeight="1" x14ac:dyDescent="0.25">
      <c r="A15" s="717"/>
      <c r="B15" s="736"/>
      <c r="C15" s="709"/>
      <c r="D15" s="711"/>
      <c r="E15" s="711"/>
      <c r="F15" s="707"/>
      <c r="G15" s="139" t="str">
        <f t="shared" si="0"/>
        <v xml:space="preserve"> </v>
      </c>
      <c r="H15" s="725"/>
    </row>
    <row r="16" spans="1:8" s="123" customFormat="1" ht="39.75" customHeight="1" x14ac:dyDescent="0.25">
      <c r="A16" s="717"/>
      <c r="B16" s="734" t="s">
        <v>331</v>
      </c>
      <c r="C16" s="709"/>
      <c r="D16" s="711"/>
      <c r="E16" s="711"/>
      <c r="F16" s="707"/>
      <c r="G16" s="139" t="str">
        <f t="shared" si="0"/>
        <v xml:space="preserve"> </v>
      </c>
      <c r="H16" s="725"/>
    </row>
    <row r="17" spans="1:8" s="123" customFormat="1" ht="91.5" customHeight="1" x14ac:dyDescent="0.25">
      <c r="A17" s="739"/>
      <c r="B17" s="736"/>
      <c r="C17" s="709"/>
      <c r="D17" s="712"/>
      <c r="E17" s="712"/>
      <c r="F17" s="708"/>
      <c r="G17" s="139" t="str">
        <f t="shared" si="0"/>
        <v xml:space="preserve"> </v>
      </c>
      <c r="H17" s="725"/>
    </row>
    <row r="18" spans="1:8" s="123" customFormat="1" ht="91.5" customHeight="1" x14ac:dyDescent="0.25">
      <c r="A18" s="709" t="s">
        <v>334</v>
      </c>
      <c r="B18" s="255" t="s">
        <v>298</v>
      </c>
      <c r="C18" s="726"/>
      <c r="D18" s="710" t="s">
        <v>395</v>
      </c>
      <c r="E18" s="710" t="s">
        <v>402</v>
      </c>
      <c r="F18" s="706" t="s">
        <v>396</v>
      </c>
      <c r="G18" s="139">
        <v>0</v>
      </c>
      <c r="H18" s="725"/>
    </row>
    <row r="19" spans="1:8" s="123" customFormat="1" ht="78.75" customHeight="1" x14ac:dyDescent="0.25">
      <c r="A19" s="709"/>
      <c r="B19" s="255" t="s">
        <v>300</v>
      </c>
      <c r="C19" s="727"/>
      <c r="D19" s="711"/>
      <c r="E19" s="711"/>
      <c r="F19" s="707"/>
      <c r="G19" s="139" t="str">
        <f t="shared" si="0"/>
        <v xml:space="preserve"> </v>
      </c>
      <c r="H19" s="725"/>
    </row>
    <row r="20" spans="1:8" s="123" customFormat="1" ht="111" customHeight="1" x14ac:dyDescent="0.25">
      <c r="A20" s="716"/>
      <c r="B20" s="256" t="s">
        <v>287</v>
      </c>
      <c r="C20" s="727"/>
      <c r="D20" s="712"/>
      <c r="E20" s="712"/>
      <c r="F20" s="708"/>
      <c r="G20" s="139" t="str">
        <f t="shared" si="0"/>
        <v xml:space="preserve"> </v>
      </c>
      <c r="H20" s="725"/>
    </row>
    <row r="21" spans="1:8" s="123" customFormat="1" ht="39.75" customHeight="1" x14ac:dyDescent="0.25">
      <c r="A21" s="709" t="s">
        <v>328</v>
      </c>
      <c r="B21" s="709" t="s">
        <v>299</v>
      </c>
      <c r="C21" s="709" t="s">
        <v>368</v>
      </c>
      <c r="D21" s="710" t="s">
        <v>395</v>
      </c>
      <c r="E21" s="710" t="s">
        <v>402</v>
      </c>
      <c r="F21" s="706" t="s">
        <v>396</v>
      </c>
      <c r="G21" s="139">
        <v>0</v>
      </c>
      <c r="H21" s="725"/>
    </row>
    <row r="22" spans="1:8" s="123" customFormat="1" ht="39.75" customHeight="1" x14ac:dyDescent="0.25">
      <c r="A22" s="709"/>
      <c r="B22" s="709"/>
      <c r="C22" s="709"/>
      <c r="D22" s="711"/>
      <c r="E22" s="711"/>
      <c r="F22" s="707"/>
      <c r="G22" s="332" t="str">
        <f t="shared" si="0"/>
        <v xml:space="preserve"> </v>
      </c>
      <c r="H22" s="725"/>
    </row>
    <row r="23" spans="1:8" s="123" customFormat="1" ht="39.75" customHeight="1" x14ac:dyDescent="0.25">
      <c r="A23" s="709"/>
      <c r="B23" s="709"/>
      <c r="C23" s="709"/>
      <c r="D23" s="711"/>
      <c r="E23" s="711"/>
      <c r="F23" s="707"/>
      <c r="G23" s="333"/>
      <c r="H23" s="725"/>
    </row>
    <row r="24" spans="1:8" s="123" customFormat="1" ht="39.75" customHeight="1" x14ac:dyDescent="0.25">
      <c r="A24" s="709"/>
      <c r="B24" s="709"/>
      <c r="C24" s="709"/>
      <c r="D24" s="711"/>
      <c r="E24" s="711"/>
      <c r="F24" s="707"/>
      <c r="G24" s="333"/>
      <c r="H24" s="725"/>
    </row>
    <row r="25" spans="1:8" s="123" customFormat="1" ht="69.75" customHeight="1" x14ac:dyDescent="0.25">
      <c r="A25" s="709"/>
      <c r="B25" s="716" t="s">
        <v>323</v>
      </c>
      <c r="C25" s="709"/>
      <c r="D25" s="711"/>
      <c r="E25" s="711"/>
      <c r="F25" s="707"/>
      <c r="G25" s="333"/>
      <c r="H25" s="725"/>
    </row>
    <row r="26" spans="1:8" s="123" customFormat="1" ht="39.75" customHeight="1" x14ac:dyDescent="0.25">
      <c r="A26" s="709"/>
      <c r="B26" s="717"/>
      <c r="C26" s="709"/>
      <c r="D26" s="711"/>
      <c r="E26" s="711"/>
      <c r="F26" s="707"/>
      <c r="G26" s="333"/>
      <c r="H26" s="725"/>
    </row>
    <row r="27" spans="1:8" s="123" customFormat="1" ht="39.75" customHeight="1" x14ac:dyDescent="0.25">
      <c r="A27" s="709"/>
      <c r="B27" s="717"/>
      <c r="C27" s="709"/>
      <c r="D27" s="711"/>
      <c r="E27" s="711"/>
      <c r="F27" s="707"/>
      <c r="G27" s="333"/>
      <c r="H27" s="725"/>
    </row>
    <row r="28" spans="1:8" s="123" customFormat="1" ht="39.75" customHeight="1" x14ac:dyDescent="0.25">
      <c r="A28" s="709"/>
      <c r="B28" s="739"/>
      <c r="C28" s="709"/>
      <c r="D28" s="712"/>
      <c r="E28" s="712"/>
      <c r="F28" s="708"/>
      <c r="G28" s="334"/>
      <c r="H28" s="725"/>
    </row>
    <row r="29" spans="1:8" s="123" customFormat="1" ht="39.75" customHeight="1" x14ac:dyDescent="0.25">
      <c r="A29" s="366" t="s">
        <v>343</v>
      </c>
      <c r="B29" s="746" t="s">
        <v>405</v>
      </c>
      <c r="C29" s="743" t="s">
        <v>369</v>
      </c>
      <c r="D29" s="745" t="s">
        <v>395</v>
      </c>
      <c r="E29" s="745" t="s">
        <v>402</v>
      </c>
      <c r="F29" s="756" t="s">
        <v>396</v>
      </c>
      <c r="G29" s="703">
        <v>0</v>
      </c>
      <c r="H29" s="725"/>
    </row>
    <row r="30" spans="1:8" s="123" customFormat="1" ht="39.75" customHeight="1" x14ac:dyDescent="0.25">
      <c r="A30" s="368"/>
      <c r="B30" s="747"/>
      <c r="C30" s="743"/>
      <c r="D30" s="745"/>
      <c r="E30" s="745"/>
      <c r="F30" s="756"/>
      <c r="G30" s="704"/>
      <c r="H30" s="725"/>
    </row>
    <row r="31" spans="1:8" s="123" customFormat="1" ht="39.75" customHeight="1" x14ac:dyDescent="0.25">
      <c r="A31" s="368"/>
      <c r="B31" s="748"/>
      <c r="C31" s="743"/>
      <c r="D31" s="745"/>
      <c r="E31" s="745"/>
      <c r="F31" s="756"/>
      <c r="G31" s="704"/>
      <c r="H31" s="725"/>
    </row>
    <row r="32" spans="1:8" s="123" customFormat="1" ht="39.75" customHeight="1" x14ac:dyDescent="0.25">
      <c r="A32" s="368"/>
      <c r="B32" s="740" t="s">
        <v>457</v>
      </c>
      <c r="C32" s="743"/>
      <c r="D32" s="745"/>
      <c r="E32" s="745"/>
      <c r="F32" s="756"/>
      <c r="G32" s="705"/>
      <c r="H32" s="725"/>
    </row>
    <row r="33" spans="1:8" s="123" customFormat="1" ht="39.75" customHeight="1" x14ac:dyDescent="0.25">
      <c r="A33" s="368"/>
      <c r="B33" s="741"/>
      <c r="C33" s="743"/>
      <c r="D33" s="745" t="s">
        <v>189</v>
      </c>
      <c r="E33" s="711" t="s">
        <v>406</v>
      </c>
      <c r="F33" s="707" t="s">
        <v>407</v>
      </c>
      <c r="G33" s="703">
        <v>100</v>
      </c>
      <c r="H33" s="725"/>
    </row>
    <row r="34" spans="1:8" s="123" customFormat="1" ht="39.75" customHeight="1" x14ac:dyDescent="0.25">
      <c r="A34" s="368"/>
      <c r="B34" s="741"/>
      <c r="C34" s="743"/>
      <c r="D34" s="745"/>
      <c r="E34" s="711"/>
      <c r="F34" s="707"/>
      <c r="G34" s="704"/>
      <c r="H34" s="725"/>
    </row>
    <row r="35" spans="1:8" s="123" customFormat="1" ht="39.75" customHeight="1" x14ac:dyDescent="0.25">
      <c r="A35" s="367"/>
      <c r="B35" s="742"/>
      <c r="C35" s="744"/>
      <c r="D35" s="745"/>
      <c r="E35" s="712"/>
      <c r="F35" s="708"/>
      <c r="G35" s="705"/>
      <c r="H35" s="725"/>
    </row>
    <row r="36" spans="1:8" s="123" customFormat="1" ht="39.75" customHeight="1" x14ac:dyDescent="0.25">
      <c r="A36" s="728"/>
      <c r="B36" s="731"/>
      <c r="C36" s="709"/>
      <c r="D36" s="710"/>
      <c r="E36" s="710"/>
      <c r="F36" s="706"/>
      <c r="G36" s="703"/>
      <c r="H36" s="725"/>
    </row>
    <row r="37" spans="1:8" s="123" customFormat="1" ht="39.75" customHeight="1" x14ac:dyDescent="0.25">
      <c r="A37" s="729"/>
      <c r="B37" s="732"/>
      <c r="C37" s="709"/>
      <c r="D37" s="711"/>
      <c r="E37" s="711"/>
      <c r="F37" s="707"/>
      <c r="G37" s="704"/>
      <c r="H37" s="725"/>
    </row>
    <row r="38" spans="1:8" s="123" customFormat="1" ht="39.75" customHeight="1" x14ac:dyDescent="0.25">
      <c r="A38" s="729"/>
      <c r="B38" s="732"/>
      <c r="C38" s="709"/>
      <c r="D38" s="711"/>
      <c r="E38" s="711"/>
      <c r="F38" s="707"/>
      <c r="G38" s="704"/>
      <c r="H38" s="725"/>
    </row>
    <row r="39" spans="1:8" s="123" customFormat="1" ht="39.75" customHeight="1" x14ac:dyDescent="0.25">
      <c r="A39" s="729"/>
      <c r="B39" s="733"/>
      <c r="C39" s="709"/>
      <c r="D39" s="711"/>
      <c r="E39" s="711"/>
      <c r="F39" s="707"/>
      <c r="G39" s="704"/>
      <c r="H39" s="725"/>
    </row>
    <row r="40" spans="1:8" s="123" customFormat="1" ht="39.75" customHeight="1" x14ac:dyDescent="0.25">
      <c r="A40" s="729"/>
      <c r="B40" s="734"/>
      <c r="C40" s="709"/>
      <c r="D40" s="711"/>
      <c r="E40" s="711"/>
      <c r="F40" s="707"/>
      <c r="G40" s="704"/>
      <c r="H40" s="725"/>
    </row>
    <row r="41" spans="1:8" s="123" customFormat="1" ht="39.75" customHeight="1" x14ac:dyDescent="0.25">
      <c r="A41" s="729"/>
      <c r="B41" s="735"/>
      <c r="C41" s="709"/>
      <c r="D41" s="711"/>
      <c r="E41" s="711"/>
      <c r="F41" s="707"/>
      <c r="G41" s="704"/>
      <c r="H41" s="725"/>
    </row>
    <row r="42" spans="1:8" s="123" customFormat="1" ht="39.75" customHeight="1" x14ac:dyDescent="0.25">
      <c r="A42" s="730"/>
      <c r="B42" s="736"/>
      <c r="C42" s="709"/>
      <c r="D42" s="712"/>
      <c r="E42" s="712"/>
      <c r="F42" s="708"/>
      <c r="G42" s="705"/>
      <c r="H42" s="725"/>
    </row>
    <row r="43" spans="1:8" s="123" customFormat="1" ht="39.75" customHeight="1" x14ac:dyDescent="0.25">
      <c r="A43" s="719" t="s">
        <v>363</v>
      </c>
      <c r="B43" s="722" t="s">
        <v>372</v>
      </c>
      <c r="C43" s="709" t="s">
        <v>374</v>
      </c>
      <c r="D43" s="710" t="s">
        <v>395</v>
      </c>
      <c r="E43" s="710" t="s">
        <v>402</v>
      </c>
      <c r="F43" s="706" t="s">
        <v>396</v>
      </c>
      <c r="G43" s="703">
        <v>0</v>
      </c>
      <c r="H43" s="725"/>
    </row>
    <row r="44" spans="1:8" s="123" customFormat="1" ht="39.75" customHeight="1" x14ac:dyDescent="0.25">
      <c r="A44" s="720"/>
      <c r="B44" s="723"/>
      <c r="C44" s="709"/>
      <c r="D44" s="711"/>
      <c r="E44" s="711"/>
      <c r="F44" s="707"/>
      <c r="G44" s="704"/>
      <c r="H44" s="725"/>
    </row>
    <row r="45" spans="1:8" s="123" customFormat="1" ht="39.75" customHeight="1" x14ac:dyDescent="0.25">
      <c r="A45" s="720"/>
      <c r="B45" s="723"/>
      <c r="C45" s="709"/>
      <c r="D45" s="711"/>
      <c r="E45" s="711"/>
      <c r="F45" s="707"/>
      <c r="G45" s="704"/>
      <c r="H45" s="725"/>
    </row>
    <row r="46" spans="1:8" s="123" customFormat="1" ht="39.75" customHeight="1" x14ac:dyDescent="0.25">
      <c r="A46" s="720"/>
      <c r="B46" s="723"/>
      <c r="C46" s="709"/>
      <c r="D46" s="711"/>
      <c r="E46" s="711"/>
      <c r="F46" s="707"/>
      <c r="G46" s="704"/>
      <c r="H46" s="725"/>
    </row>
    <row r="47" spans="1:8" s="123" customFormat="1" ht="39.75" customHeight="1" x14ac:dyDescent="0.25">
      <c r="A47" s="720"/>
      <c r="B47" s="723"/>
      <c r="C47" s="709"/>
      <c r="D47" s="711"/>
      <c r="E47" s="711"/>
      <c r="F47" s="707"/>
      <c r="G47" s="704"/>
      <c r="H47" s="725"/>
    </row>
    <row r="48" spans="1:8" s="123" customFormat="1" ht="27.75" customHeight="1" x14ac:dyDescent="0.25">
      <c r="A48" s="720"/>
      <c r="B48" s="723"/>
      <c r="C48" s="709"/>
      <c r="D48" s="711"/>
      <c r="E48" s="711"/>
      <c r="F48" s="707"/>
      <c r="G48" s="704"/>
      <c r="H48" s="725"/>
    </row>
    <row r="49" spans="1:8" s="123" customFormat="1" ht="39.75" hidden="1" customHeight="1" x14ac:dyDescent="0.25">
      <c r="A49" s="720"/>
      <c r="B49" s="724"/>
      <c r="C49" s="709"/>
      <c r="D49" s="711"/>
      <c r="E49" s="711"/>
      <c r="F49" s="707"/>
      <c r="G49" s="704"/>
      <c r="H49" s="725"/>
    </row>
    <row r="50" spans="1:8" s="123" customFormat="1" ht="39.75" customHeight="1" x14ac:dyDescent="0.25">
      <c r="A50" s="720"/>
      <c r="B50" s="722" t="s">
        <v>460</v>
      </c>
      <c r="C50" s="709" t="s">
        <v>375</v>
      </c>
      <c r="D50" s="711"/>
      <c r="E50" s="711"/>
      <c r="F50" s="707"/>
      <c r="G50" s="704"/>
      <c r="H50" s="725"/>
    </row>
    <row r="51" spans="1:8" s="123" customFormat="1" ht="39.75" customHeight="1" x14ac:dyDescent="0.25">
      <c r="A51" s="720"/>
      <c r="B51" s="723"/>
      <c r="C51" s="709"/>
      <c r="D51" s="711"/>
      <c r="E51" s="711"/>
      <c r="F51" s="707"/>
      <c r="G51" s="704"/>
      <c r="H51" s="725"/>
    </row>
    <row r="52" spans="1:8" s="123" customFormat="1" ht="39.75" customHeight="1" x14ac:dyDescent="0.25">
      <c r="A52" s="720"/>
      <c r="B52" s="723"/>
      <c r="C52" s="709"/>
      <c r="D52" s="711"/>
      <c r="E52" s="711"/>
      <c r="F52" s="707"/>
      <c r="G52" s="704"/>
      <c r="H52" s="725"/>
    </row>
    <row r="53" spans="1:8" s="123" customFormat="1" ht="39.75" customHeight="1" x14ac:dyDescent="0.25">
      <c r="A53" s="720"/>
      <c r="B53" s="723"/>
      <c r="C53" s="709"/>
      <c r="D53" s="711"/>
      <c r="E53" s="711"/>
      <c r="F53" s="707"/>
      <c r="G53" s="704"/>
      <c r="H53" s="725"/>
    </row>
    <row r="54" spans="1:8" s="123" customFormat="1" ht="39.75" customHeight="1" x14ac:dyDescent="0.25">
      <c r="A54" s="720"/>
      <c r="B54" s="723"/>
      <c r="C54" s="709"/>
      <c r="D54" s="711"/>
      <c r="E54" s="711"/>
      <c r="F54" s="707"/>
      <c r="G54" s="704"/>
      <c r="H54" s="725"/>
    </row>
    <row r="55" spans="1:8" s="123" customFormat="1" ht="34.5" customHeight="1" x14ac:dyDescent="0.25">
      <c r="A55" s="720"/>
      <c r="B55" s="723"/>
      <c r="C55" s="709"/>
      <c r="D55" s="712"/>
      <c r="E55" s="712"/>
      <c r="F55" s="708"/>
      <c r="G55" s="705"/>
      <c r="H55" s="725"/>
    </row>
    <row r="56" spans="1:8" s="123" customFormat="1" ht="39.75" hidden="1" customHeight="1" x14ac:dyDescent="0.25">
      <c r="A56" s="721"/>
      <c r="B56" s="724"/>
      <c r="C56" s="709"/>
      <c r="D56" s="137"/>
      <c r="E56" s="137"/>
      <c r="F56" s="138"/>
      <c r="G56" s="139"/>
      <c r="H56" s="725"/>
    </row>
    <row r="57" spans="1:8" s="123" customFormat="1" ht="39.75" customHeight="1" x14ac:dyDescent="0.25">
      <c r="A57" s="713" t="s">
        <v>381</v>
      </c>
      <c r="B57" s="716" t="s">
        <v>376</v>
      </c>
      <c r="C57" s="709" t="s">
        <v>385</v>
      </c>
      <c r="D57" s="710" t="s">
        <v>189</v>
      </c>
      <c r="E57" s="710" t="s">
        <v>403</v>
      </c>
      <c r="F57" s="706" t="s">
        <v>407</v>
      </c>
      <c r="G57" s="703">
        <v>100</v>
      </c>
      <c r="H57" s="725"/>
    </row>
    <row r="58" spans="1:8" s="123" customFormat="1" ht="39.75" customHeight="1" x14ac:dyDescent="0.25">
      <c r="A58" s="714"/>
      <c r="B58" s="717"/>
      <c r="C58" s="709"/>
      <c r="D58" s="711"/>
      <c r="E58" s="711"/>
      <c r="F58" s="707"/>
      <c r="G58" s="704"/>
      <c r="H58" s="725"/>
    </row>
    <row r="59" spans="1:8" s="123" customFormat="1" ht="39.75" customHeight="1" x14ac:dyDescent="0.25">
      <c r="A59" s="714"/>
      <c r="B59" s="717"/>
      <c r="C59" s="709"/>
      <c r="D59" s="711"/>
      <c r="E59" s="711"/>
      <c r="F59" s="707"/>
      <c r="G59" s="704"/>
      <c r="H59" s="725"/>
    </row>
    <row r="60" spans="1:8" s="123" customFormat="1" ht="39.75" customHeight="1" x14ac:dyDescent="0.25">
      <c r="A60" s="714"/>
      <c r="B60" s="717"/>
      <c r="C60" s="709"/>
      <c r="D60" s="711"/>
      <c r="E60" s="711"/>
      <c r="F60" s="707"/>
      <c r="G60" s="704"/>
      <c r="H60" s="725"/>
    </row>
    <row r="61" spans="1:8" s="123" customFormat="1" ht="39.75" customHeight="1" x14ac:dyDescent="0.25">
      <c r="A61" s="714"/>
      <c r="B61" s="717"/>
      <c r="C61" s="709"/>
      <c r="D61" s="711"/>
      <c r="E61" s="711"/>
      <c r="F61" s="707"/>
      <c r="G61" s="704"/>
      <c r="H61" s="725"/>
    </row>
    <row r="62" spans="1:8" s="123" customFormat="1" ht="39.75" customHeight="1" x14ac:dyDescent="0.25">
      <c r="A62" s="714"/>
      <c r="B62" s="717"/>
      <c r="C62" s="709"/>
      <c r="D62" s="711"/>
      <c r="E62" s="711"/>
      <c r="F62" s="707"/>
      <c r="G62" s="704"/>
      <c r="H62" s="725"/>
    </row>
    <row r="63" spans="1:8" s="123" customFormat="1" ht="39.75" customHeight="1" thickBot="1" x14ac:dyDescent="0.3">
      <c r="A63" s="715"/>
      <c r="B63" s="718"/>
      <c r="C63" s="709"/>
      <c r="D63" s="712"/>
      <c r="E63" s="712"/>
      <c r="F63" s="708"/>
      <c r="G63" s="705"/>
      <c r="H63" s="725"/>
    </row>
    <row r="64" spans="1:8" s="123" customFormat="1" ht="39.75" customHeight="1" x14ac:dyDescent="0.25">
      <c r="A64" s="737"/>
      <c r="B64" s="737"/>
      <c r="C64" s="709"/>
      <c r="D64" s="710"/>
      <c r="E64" s="710"/>
      <c r="F64" s="706"/>
      <c r="G64" s="703"/>
      <c r="H64" s="725"/>
    </row>
    <row r="65" spans="1:8" s="123" customFormat="1" ht="39.75" customHeight="1" x14ac:dyDescent="0.25">
      <c r="A65" s="738"/>
      <c r="B65" s="738"/>
      <c r="C65" s="709"/>
      <c r="D65" s="711"/>
      <c r="E65" s="711"/>
      <c r="F65" s="707"/>
      <c r="G65" s="704"/>
      <c r="H65" s="725"/>
    </row>
    <row r="66" spans="1:8" s="123" customFormat="1" ht="39.75" customHeight="1" x14ac:dyDescent="0.25">
      <c r="A66" s="738"/>
      <c r="B66" s="738"/>
      <c r="C66" s="709"/>
      <c r="D66" s="711"/>
      <c r="E66" s="711"/>
      <c r="F66" s="707"/>
      <c r="G66" s="704"/>
      <c r="H66" s="725"/>
    </row>
    <row r="67" spans="1:8" s="123" customFormat="1" ht="39.75" customHeight="1" thickBot="1" x14ac:dyDescent="0.3">
      <c r="A67" s="738"/>
      <c r="B67" s="738"/>
      <c r="C67" s="709"/>
      <c r="D67" s="712"/>
      <c r="E67" s="712"/>
      <c r="F67" s="708"/>
      <c r="G67" s="705"/>
      <c r="H67" s="725"/>
    </row>
    <row r="68" spans="1:8" s="123" customFormat="1" ht="39.75" customHeight="1" x14ac:dyDescent="0.25">
      <c r="A68" s="738"/>
      <c r="B68" s="737"/>
      <c r="C68" s="709"/>
      <c r="D68" s="710"/>
      <c r="E68" s="710"/>
      <c r="F68" s="706"/>
      <c r="G68" s="139"/>
      <c r="H68" s="725"/>
    </row>
    <row r="69" spans="1:8" s="123" customFormat="1" ht="39.75" customHeight="1" x14ac:dyDescent="0.25">
      <c r="A69" s="738"/>
      <c r="B69" s="738"/>
      <c r="C69" s="709"/>
      <c r="D69" s="711"/>
      <c r="E69" s="711"/>
      <c r="F69" s="707"/>
      <c r="G69" s="139"/>
      <c r="H69" s="725"/>
    </row>
    <row r="70" spans="1:8" s="123" customFormat="1" ht="39.75" customHeight="1" x14ac:dyDescent="0.25">
      <c r="A70" s="738"/>
      <c r="B70" s="738"/>
      <c r="C70" s="709"/>
      <c r="D70" s="711"/>
      <c r="E70" s="711"/>
      <c r="F70" s="707"/>
      <c r="G70" s="139"/>
      <c r="H70" s="725"/>
    </row>
    <row r="71" spans="1:8" s="123" customFormat="1" ht="39.75" customHeight="1" x14ac:dyDescent="0.25">
      <c r="A71" s="738"/>
      <c r="B71" s="738"/>
      <c r="C71" s="709"/>
      <c r="D71" s="712"/>
      <c r="E71" s="712"/>
      <c r="F71" s="708"/>
      <c r="G71" s="139"/>
      <c r="H71" s="725"/>
    </row>
    <row r="72" spans="1:8" s="123" customFormat="1" ht="39.75" customHeight="1" x14ac:dyDescent="0.25">
      <c r="A72" s="140" t="s">
        <v>264</v>
      </c>
      <c r="B72" s="275"/>
      <c r="C72" s="276"/>
      <c r="D72" s="140"/>
      <c r="E72" s="140"/>
      <c r="F72" s="140"/>
      <c r="G72" s="141">
        <f>IF(ISERROR(AVERAGE(G11:G71)),0,AVERAGE(G11:G71))</f>
        <v>28.571428571428573</v>
      </c>
      <c r="H72" s="139"/>
    </row>
    <row r="73" spans="1:8" x14ac:dyDescent="0.2">
      <c r="B73" s="273"/>
      <c r="C73" s="276"/>
    </row>
    <row r="74" spans="1:8" x14ac:dyDescent="0.2">
      <c r="B74" s="273"/>
      <c r="C74" s="277"/>
    </row>
    <row r="75" spans="1:8" ht="15" thickBot="1" x14ac:dyDescent="0.25">
      <c r="B75" s="274"/>
    </row>
  </sheetData>
  <mergeCells count="85">
    <mergeCell ref="D11:D17"/>
    <mergeCell ref="E11:E17"/>
    <mergeCell ref="D18:D20"/>
    <mergeCell ref="G36:G42"/>
    <mergeCell ref="G43:G55"/>
    <mergeCell ref="E36:E42"/>
    <mergeCell ref="E43:E55"/>
    <mergeCell ref="F36:F42"/>
    <mergeCell ref="F43:F55"/>
    <mergeCell ref="D43:D55"/>
    <mergeCell ref="F11:F17"/>
    <mergeCell ref="F18:F20"/>
    <mergeCell ref="F21:F28"/>
    <mergeCell ref="F29:F32"/>
    <mergeCell ref="F33:F35"/>
    <mergeCell ref="G29:G32"/>
    <mergeCell ref="H1:H4"/>
    <mergeCell ref="A1:A4"/>
    <mergeCell ref="B9:B10"/>
    <mergeCell ref="D9:D10"/>
    <mergeCell ref="B1:D2"/>
    <mergeCell ref="B3:D4"/>
    <mergeCell ref="A9:A10"/>
    <mergeCell ref="C9:C10"/>
    <mergeCell ref="E9:E10"/>
    <mergeCell ref="E1:G1"/>
    <mergeCell ref="E2:G2"/>
    <mergeCell ref="F9:G10"/>
    <mergeCell ref="H9:H10"/>
    <mergeCell ref="E3:G3"/>
    <mergeCell ref="E4:G4"/>
    <mergeCell ref="E18:E20"/>
    <mergeCell ref="E21:E28"/>
    <mergeCell ref="E29:E32"/>
    <mergeCell ref="E33:E35"/>
    <mergeCell ref="D29:D32"/>
    <mergeCell ref="D33:D35"/>
    <mergeCell ref="A29:A35"/>
    <mergeCell ref="C11:C17"/>
    <mergeCell ref="A11:A17"/>
    <mergeCell ref="B16:B17"/>
    <mergeCell ref="B14:B15"/>
    <mergeCell ref="B11:B13"/>
    <mergeCell ref="B32:B35"/>
    <mergeCell ref="C29:C35"/>
    <mergeCell ref="B25:B28"/>
    <mergeCell ref="B29:B31"/>
    <mergeCell ref="A36:A42"/>
    <mergeCell ref="B36:B39"/>
    <mergeCell ref="B40:B42"/>
    <mergeCell ref="A64:A71"/>
    <mergeCell ref="B64:B67"/>
    <mergeCell ref="B68:B71"/>
    <mergeCell ref="A18:A20"/>
    <mergeCell ref="C18:C20"/>
    <mergeCell ref="C21:C28"/>
    <mergeCell ref="A21:A28"/>
    <mergeCell ref="B21:B24"/>
    <mergeCell ref="A57:A63"/>
    <mergeCell ref="B57:B63"/>
    <mergeCell ref="E64:E67"/>
    <mergeCell ref="E68:E71"/>
    <mergeCell ref="A43:A56"/>
    <mergeCell ref="E57:E63"/>
    <mergeCell ref="D57:D63"/>
    <mergeCell ref="C50:C56"/>
    <mergeCell ref="B50:B56"/>
    <mergeCell ref="C43:C49"/>
    <mergeCell ref="B43:B49"/>
    <mergeCell ref="B7:H7"/>
    <mergeCell ref="G33:G35"/>
    <mergeCell ref="F64:F67"/>
    <mergeCell ref="F68:F71"/>
    <mergeCell ref="C64:C67"/>
    <mergeCell ref="C68:C71"/>
    <mergeCell ref="D64:D67"/>
    <mergeCell ref="D68:D71"/>
    <mergeCell ref="C57:C63"/>
    <mergeCell ref="D36:D42"/>
    <mergeCell ref="G57:G63"/>
    <mergeCell ref="G64:G67"/>
    <mergeCell ref="F57:F63"/>
    <mergeCell ref="H11:H71"/>
    <mergeCell ref="C36:C42"/>
    <mergeCell ref="D21:D28"/>
  </mergeCells>
  <pageMargins left="0.7" right="0.7" top="0.75" bottom="0.75" header="0.3" footer="0.3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3"/>
  <sheetViews>
    <sheetView topLeftCell="A9" zoomScale="85" zoomScaleNormal="85" workbookViewId="0">
      <pane ySplit="1" topLeftCell="A10" activePane="bottomLeft" state="frozen"/>
      <selection activeCell="O20" sqref="O20"/>
      <selection pane="bottomLeft" activeCell="D15" sqref="D15"/>
    </sheetView>
  </sheetViews>
  <sheetFormatPr baseColWidth="10" defaultColWidth="11.42578125" defaultRowHeight="15" x14ac:dyDescent="0.25"/>
  <cols>
    <col min="1" max="1" width="31" customWidth="1"/>
    <col min="2" max="2" width="47.42578125" customWidth="1"/>
    <col min="3" max="3" width="27.28515625" customWidth="1"/>
    <col min="4" max="4" width="31.85546875" customWidth="1"/>
    <col min="5" max="5" width="15" customWidth="1"/>
    <col min="6" max="6" width="14.5703125" customWidth="1"/>
  </cols>
  <sheetData>
    <row r="1" spans="1:6" ht="28.5" customHeight="1" x14ac:dyDescent="0.25">
      <c r="A1" s="382"/>
      <c r="B1" s="359" t="s">
        <v>0</v>
      </c>
      <c r="C1" s="359"/>
      <c r="D1" s="440" t="s">
        <v>1</v>
      </c>
      <c r="E1" s="440"/>
      <c r="F1" s="389"/>
    </row>
    <row r="2" spans="1:6" x14ac:dyDescent="0.25">
      <c r="A2" s="383"/>
      <c r="B2" s="359" t="s">
        <v>97</v>
      </c>
      <c r="C2" s="359"/>
      <c r="D2" s="440" t="s">
        <v>45</v>
      </c>
      <c r="E2" s="440"/>
      <c r="F2" s="390"/>
    </row>
    <row r="3" spans="1:6" ht="15" customHeight="1" x14ac:dyDescent="0.25">
      <c r="A3" s="383"/>
      <c r="B3" s="359"/>
      <c r="C3" s="359"/>
      <c r="D3" s="440" t="s">
        <v>4</v>
      </c>
      <c r="E3" s="440"/>
      <c r="F3" s="390"/>
    </row>
    <row r="4" spans="1:6" ht="15.75" thickBot="1" x14ac:dyDescent="0.3">
      <c r="A4" s="384"/>
      <c r="B4" s="359"/>
      <c r="C4" s="359"/>
      <c r="D4" s="440" t="s">
        <v>5</v>
      </c>
      <c r="E4" s="440"/>
      <c r="F4" s="391"/>
    </row>
    <row r="5" spans="1:6" ht="15.75" thickBot="1" x14ac:dyDescent="0.3"/>
    <row r="6" spans="1:6" s="67" customFormat="1" ht="15.75" x14ac:dyDescent="0.25">
      <c r="A6" s="396" t="s">
        <v>98</v>
      </c>
      <c r="B6" s="397"/>
      <c r="C6" s="397"/>
      <c r="D6" s="474"/>
      <c r="E6" s="474"/>
      <c r="F6" s="398"/>
    </row>
    <row r="7" spans="1:6" s="67" customFormat="1" ht="25.5" customHeight="1" x14ac:dyDescent="0.25">
      <c r="A7" s="22" t="s">
        <v>7</v>
      </c>
      <c r="B7" s="693"/>
      <c r="C7" s="693"/>
      <c r="D7" s="693"/>
      <c r="E7" s="693"/>
      <c r="F7" s="693"/>
    </row>
    <row r="8" spans="1:6" s="67" customFormat="1" ht="40.5" customHeight="1" x14ac:dyDescent="0.25">
      <c r="A8" s="21" t="s">
        <v>9</v>
      </c>
      <c r="B8" s="693"/>
      <c r="C8" s="693"/>
      <c r="D8" s="693"/>
      <c r="E8" s="693"/>
      <c r="F8" s="693"/>
    </row>
    <row r="9" spans="1:6" ht="39.75" customHeight="1" x14ac:dyDescent="0.25">
      <c r="A9" s="68" t="s">
        <v>91</v>
      </c>
      <c r="B9" s="68" t="s">
        <v>99</v>
      </c>
      <c r="C9" s="199" t="s">
        <v>100</v>
      </c>
      <c r="D9" s="69" t="s">
        <v>101</v>
      </c>
      <c r="E9" s="759" t="s">
        <v>102</v>
      </c>
      <c r="F9" s="759"/>
    </row>
    <row r="10" spans="1:6" ht="76.5" customHeight="1" x14ac:dyDescent="0.25">
      <c r="A10" s="477" t="s">
        <v>334</v>
      </c>
      <c r="B10" s="343" t="s">
        <v>335</v>
      </c>
      <c r="C10" s="450" t="s">
        <v>281</v>
      </c>
      <c r="D10" s="146" t="s">
        <v>411</v>
      </c>
      <c r="E10" s="760" t="s">
        <v>320</v>
      </c>
      <c r="F10" s="761"/>
    </row>
    <row r="11" spans="1:6" ht="76.5" customHeight="1" x14ac:dyDescent="0.25">
      <c r="A11" s="477"/>
      <c r="B11" s="343"/>
      <c r="C11" s="450"/>
      <c r="D11" s="146" t="s">
        <v>300</v>
      </c>
      <c r="E11" s="760" t="s">
        <v>280</v>
      </c>
      <c r="F11" s="761"/>
    </row>
    <row r="12" spans="1:6" ht="60" x14ac:dyDescent="0.25">
      <c r="A12" s="477"/>
      <c r="B12" s="343"/>
      <c r="C12" s="450"/>
      <c r="D12" s="146" t="s">
        <v>287</v>
      </c>
      <c r="E12" s="760" t="s">
        <v>321</v>
      </c>
      <c r="F12" s="761"/>
    </row>
    <row r="13" spans="1:6" ht="42.75" customHeight="1" x14ac:dyDescent="0.25">
      <c r="A13" s="477" t="s">
        <v>328</v>
      </c>
      <c r="B13" s="343" t="s">
        <v>336</v>
      </c>
      <c r="C13" s="450" t="s">
        <v>338</v>
      </c>
      <c r="D13" s="146" t="s">
        <v>299</v>
      </c>
      <c r="E13" s="760" t="s">
        <v>325</v>
      </c>
      <c r="F13" s="761"/>
    </row>
    <row r="14" spans="1:6" ht="69.75" customHeight="1" x14ac:dyDescent="0.25">
      <c r="A14" s="477"/>
      <c r="B14" s="343"/>
      <c r="C14" s="450"/>
      <c r="D14" s="146" t="s">
        <v>323</v>
      </c>
      <c r="E14" s="760" t="s">
        <v>326</v>
      </c>
      <c r="F14" s="761"/>
    </row>
    <row r="15" spans="1:6" ht="97.5" customHeight="1" x14ac:dyDescent="0.25">
      <c r="A15" s="477" t="s">
        <v>333</v>
      </c>
      <c r="B15" s="366" t="s">
        <v>337</v>
      </c>
      <c r="C15" s="766" t="s">
        <v>281</v>
      </c>
      <c r="D15" s="174" t="s">
        <v>287</v>
      </c>
      <c r="E15" s="477" t="s">
        <v>321</v>
      </c>
      <c r="F15" s="477"/>
    </row>
    <row r="16" spans="1:6" ht="82.5" customHeight="1" x14ac:dyDescent="0.25">
      <c r="A16" s="477"/>
      <c r="B16" s="368"/>
      <c r="C16" s="767"/>
      <c r="D16" s="146" t="s">
        <v>330</v>
      </c>
      <c r="E16" s="762" t="s">
        <v>332</v>
      </c>
      <c r="F16" s="763"/>
    </row>
    <row r="17" spans="1:6" ht="53.25" customHeight="1" x14ac:dyDescent="0.25">
      <c r="A17" s="477"/>
      <c r="B17" s="367"/>
      <c r="C17" s="768"/>
      <c r="D17" s="146" t="s">
        <v>331</v>
      </c>
      <c r="E17" s="764"/>
      <c r="F17" s="765"/>
    </row>
    <row r="18" spans="1:6" ht="199.5" customHeight="1" x14ac:dyDescent="0.25">
      <c r="A18" s="366" t="s">
        <v>343</v>
      </c>
      <c r="B18" s="545" t="s">
        <v>345</v>
      </c>
      <c r="C18" s="529" t="s">
        <v>338</v>
      </c>
      <c r="D18" s="305" t="s">
        <v>457</v>
      </c>
      <c r="E18" s="770" t="s">
        <v>346</v>
      </c>
      <c r="F18" s="771"/>
    </row>
    <row r="19" spans="1:6" ht="44.25" customHeight="1" x14ac:dyDescent="0.25">
      <c r="A19" s="367"/>
      <c r="B19" s="769"/>
      <c r="C19" s="531"/>
      <c r="D19" s="305" t="s">
        <v>405</v>
      </c>
      <c r="E19" s="770"/>
      <c r="F19" s="771"/>
    </row>
    <row r="20" spans="1:6" ht="128.25" x14ac:dyDescent="0.25">
      <c r="A20" s="772" t="s">
        <v>363</v>
      </c>
      <c r="B20" s="545" t="s">
        <v>409</v>
      </c>
      <c r="C20" s="529" t="s">
        <v>356</v>
      </c>
      <c r="D20" s="150" t="s">
        <v>371</v>
      </c>
      <c r="E20" s="490" t="s">
        <v>359</v>
      </c>
      <c r="F20" s="490"/>
    </row>
    <row r="21" spans="1:6" ht="60" customHeight="1" x14ac:dyDescent="0.25">
      <c r="A21" s="773"/>
      <c r="B21" s="769"/>
      <c r="C21" s="531"/>
      <c r="D21" s="150" t="s">
        <v>460</v>
      </c>
      <c r="E21" s="774"/>
      <c r="F21" s="775"/>
    </row>
    <row r="22" spans="1:6" ht="45" x14ac:dyDescent="0.25">
      <c r="A22" s="213" t="s">
        <v>381</v>
      </c>
      <c r="B22" s="200" t="s">
        <v>410</v>
      </c>
      <c r="C22" s="8" t="s">
        <v>382</v>
      </c>
      <c r="D22" s="167" t="s">
        <v>376</v>
      </c>
      <c r="E22" s="547" t="s">
        <v>383</v>
      </c>
      <c r="F22" s="549"/>
    </row>
    <row r="23" spans="1:6" x14ac:dyDescent="0.25">
      <c r="A23" s="214"/>
      <c r="B23" s="200"/>
      <c r="C23" s="8"/>
      <c r="D23" s="271"/>
      <c r="E23" s="757"/>
      <c r="F23" s="758"/>
    </row>
  </sheetData>
  <mergeCells count="40">
    <mergeCell ref="C18:C19"/>
    <mergeCell ref="B18:B19"/>
    <mergeCell ref="A18:A19"/>
    <mergeCell ref="E19:F19"/>
    <mergeCell ref="C20:C21"/>
    <mergeCell ref="B20:B21"/>
    <mergeCell ref="A20:A21"/>
    <mergeCell ref="E21:F21"/>
    <mergeCell ref="E20:F20"/>
    <mergeCell ref="E18:F18"/>
    <mergeCell ref="A1:A4"/>
    <mergeCell ref="B1:C1"/>
    <mergeCell ref="D1:E1"/>
    <mergeCell ref="F1:F4"/>
    <mergeCell ref="B2:C4"/>
    <mergeCell ref="D2:E2"/>
    <mergeCell ref="D3:E3"/>
    <mergeCell ref="D4:E4"/>
    <mergeCell ref="E14:F14"/>
    <mergeCell ref="E15:F15"/>
    <mergeCell ref="E13:F13"/>
    <mergeCell ref="E16:F17"/>
    <mergeCell ref="B15:B17"/>
    <mergeCell ref="C15:C17"/>
    <mergeCell ref="E23:F23"/>
    <mergeCell ref="A6:F6"/>
    <mergeCell ref="A10:A12"/>
    <mergeCell ref="B10:B12"/>
    <mergeCell ref="E9:F9"/>
    <mergeCell ref="E10:F10"/>
    <mergeCell ref="E11:F11"/>
    <mergeCell ref="C10:C12"/>
    <mergeCell ref="B7:F7"/>
    <mergeCell ref="B8:F8"/>
    <mergeCell ref="E12:F12"/>
    <mergeCell ref="E22:F22"/>
    <mergeCell ref="A13:A14"/>
    <mergeCell ref="B13:B14"/>
    <mergeCell ref="C13:C14"/>
    <mergeCell ref="A15:A17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4"/>
  <sheetViews>
    <sheetView topLeftCell="A5" zoomScale="85" zoomScaleNormal="85" workbookViewId="0">
      <selection activeCell="A10" sqref="A10:A34"/>
    </sheetView>
  </sheetViews>
  <sheetFormatPr baseColWidth="10" defaultColWidth="11.42578125" defaultRowHeight="12.75" x14ac:dyDescent="0.2"/>
  <cols>
    <col min="1" max="1" width="28.140625" style="54" customWidth="1"/>
    <col min="2" max="2" width="25.28515625" style="56" customWidth="1"/>
    <col min="3" max="3" width="18.5703125" style="54" customWidth="1"/>
    <col min="4" max="4" width="20.5703125" style="56" customWidth="1"/>
    <col min="5" max="5" width="13.7109375" style="54" customWidth="1"/>
    <col min="6" max="6" width="13.28515625" style="54" customWidth="1"/>
    <col min="7" max="7" width="13.5703125" style="54" customWidth="1"/>
    <col min="8" max="8" width="16.28515625" style="54" customWidth="1"/>
    <col min="9" max="9" width="16.85546875" style="54" customWidth="1"/>
    <col min="10" max="10" width="16.140625" style="54" customWidth="1"/>
    <col min="11" max="13" width="13.140625" style="54" customWidth="1"/>
    <col min="14" max="14" width="35.85546875" style="54" customWidth="1"/>
    <col min="15" max="15" width="11.42578125" style="54"/>
    <col min="16" max="16" width="24.5703125" style="54" customWidth="1"/>
    <col min="17" max="16384" width="11.42578125" style="54"/>
  </cols>
  <sheetData>
    <row r="1" spans="1:14" ht="15.75" customHeight="1" x14ac:dyDescent="0.2">
      <c r="A1" s="807"/>
      <c r="B1" s="816" t="s">
        <v>265</v>
      </c>
      <c r="C1" s="817"/>
      <c r="D1" s="817"/>
      <c r="E1" s="817"/>
      <c r="F1" s="817"/>
      <c r="G1" s="817"/>
      <c r="H1" s="817"/>
      <c r="I1" s="818"/>
      <c r="J1" s="810" t="s">
        <v>30</v>
      </c>
      <c r="K1" s="811"/>
      <c r="L1" s="812"/>
      <c r="M1" s="801"/>
    </row>
    <row r="2" spans="1:14" ht="15.75" customHeight="1" x14ac:dyDescent="0.2">
      <c r="A2" s="808"/>
      <c r="B2" s="819"/>
      <c r="C2" s="820"/>
      <c r="D2" s="820"/>
      <c r="E2" s="820"/>
      <c r="F2" s="820"/>
      <c r="G2" s="820"/>
      <c r="H2" s="820"/>
      <c r="I2" s="821"/>
      <c r="J2" s="813" t="s">
        <v>45</v>
      </c>
      <c r="K2" s="814"/>
      <c r="L2" s="815"/>
      <c r="M2" s="802"/>
    </row>
    <row r="3" spans="1:14" ht="15.75" customHeight="1" x14ac:dyDescent="0.2">
      <c r="A3" s="808"/>
      <c r="B3" s="822" t="s">
        <v>266</v>
      </c>
      <c r="C3" s="823"/>
      <c r="D3" s="823"/>
      <c r="E3" s="823"/>
      <c r="F3" s="823"/>
      <c r="G3" s="823"/>
      <c r="H3" s="823"/>
      <c r="I3" s="824"/>
      <c r="J3" s="813" t="s">
        <v>111</v>
      </c>
      <c r="K3" s="814"/>
      <c r="L3" s="815"/>
      <c r="M3" s="802"/>
    </row>
    <row r="4" spans="1:14" ht="15.75" customHeight="1" x14ac:dyDescent="0.2">
      <c r="A4" s="809"/>
      <c r="B4" s="819"/>
      <c r="C4" s="820"/>
      <c r="D4" s="820"/>
      <c r="E4" s="820"/>
      <c r="F4" s="820"/>
      <c r="G4" s="820"/>
      <c r="H4" s="820"/>
      <c r="I4" s="821"/>
      <c r="J4" s="813" t="s">
        <v>5</v>
      </c>
      <c r="K4" s="814"/>
      <c r="L4" s="815"/>
      <c r="M4" s="803"/>
    </row>
    <row r="5" spans="1:14" ht="15" customHeight="1" x14ac:dyDescent="0.2">
      <c r="A5" s="804"/>
      <c r="B5" s="805"/>
      <c r="C5" s="805"/>
      <c r="D5" s="805"/>
      <c r="E5" s="805"/>
      <c r="F5" s="806"/>
      <c r="G5" s="95"/>
      <c r="H5" s="95"/>
      <c r="I5" s="95"/>
      <c r="J5" s="95"/>
      <c r="K5" s="95"/>
      <c r="L5" s="95"/>
      <c r="M5" s="96"/>
    </row>
    <row r="6" spans="1:14" s="55" customFormat="1" ht="15.75" customHeight="1" x14ac:dyDescent="0.2">
      <c r="A6" s="134" t="s">
        <v>267</v>
      </c>
      <c r="B6" s="825" t="s">
        <v>520</v>
      </c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7"/>
    </row>
    <row r="7" spans="1:14" s="55" customFormat="1" ht="63" customHeight="1" x14ac:dyDescent="0.2">
      <c r="A7" s="134" t="s">
        <v>268</v>
      </c>
      <c r="B7" s="813" t="s">
        <v>521</v>
      </c>
      <c r="C7" s="814"/>
      <c r="D7" s="814"/>
      <c r="E7" s="814"/>
      <c r="F7" s="814"/>
      <c r="G7" s="814"/>
      <c r="H7" s="814"/>
      <c r="I7" s="814"/>
      <c r="J7" s="814"/>
      <c r="K7" s="814"/>
      <c r="L7" s="814"/>
      <c r="M7" s="828"/>
    </row>
    <row r="8" spans="1:14" s="55" customFormat="1" ht="15" customHeight="1" x14ac:dyDescent="0.2">
      <c r="A8" s="829"/>
      <c r="B8" s="830"/>
      <c r="C8" s="830"/>
      <c r="D8" s="830"/>
      <c r="E8" s="830"/>
      <c r="F8" s="831"/>
      <c r="G8" s="133"/>
      <c r="H8" s="133"/>
      <c r="I8" s="133"/>
      <c r="J8" s="133"/>
      <c r="K8" s="133"/>
      <c r="L8" s="133"/>
      <c r="M8" s="135"/>
    </row>
    <row r="9" spans="1:14" s="132" customFormat="1" ht="40.5" customHeight="1" x14ac:dyDescent="0.2">
      <c r="A9" s="130" t="s">
        <v>269</v>
      </c>
      <c r="B9" s="70" t="s">
        <v>270</v>
      </c>
      <c r="C9" s="131" t="s">
        <v>96</v>
      </c>
      <c r="D9" s="131" t="s">
        <v>12</v>
      </c>
      <c r="E9" s="71" t="s">
        <v>271</v>
      </c>
      <c r="F9" s="71" t="s">
        <v>272</v>
      </c>
      <c r="G9" s="71" t="s">
        <v>273</v>
      </c>
      <c r="H9" s="71" t="s">
        <v>274</v>
      </c>
      <c r="I9" s="71" t="s">
        <v>275</v>
      </c>
      <c r="J9" s="70" t="s">
        <v>276</v>
      </c>
      <c r="K9" s="70" t="s">
        <v>277</v>
      </c>
      <c r="L9" s="70" t="s">
        <v>278</v>
      </c>
      <c r="M9" s="136" t="s">
        <v>279</v>
      </c>
    </row>
    <row r="10" spans="1:14" s="55" customFormat="1" ht="171.75" customHeight="1" x14ac:dyDescent="0.2">
      <c r="A10" s="791" t="s">
        <v>519</v>
      </c>
      <c r="B10" s="776" t="str">
        <f>+(PROBABILIDAD!A11)</f>
        <v>No garantizar la prestaciòn del servicio educativo integral</v>
      </c>
      <c r="C10" s="779" t="str">
        <f>+('IDENTIFICACION(GyC)'!J10)</f>
        <v>GESTION</v>
      </c>
      <c r="D10" s="152" t="str">
        <f>+(DESCRIPCION!D10)</f>
        <v xml:space="preserve">Personal insuficiente para la implementación de las estrategias y polìticas educativas </v>
      </c>
      <c r="E10" s="779" t="str">
        <f>+(PROBABILIDAD!T11)</f>
        <v>Posible</v>
      </c>
      <c r="F10" s="779" t="str">
        <f>+(' IMPACTO RIESGOS GESTION'!B11)</f>
        <v>3. MODERADO</v>
      </c>
      <c r="G10" s="776" t="s">
        <v>282</v>
      </c>
      <c r="H10" s="779" t="s">
        <v>284</v>
      </c>
      <c r="I10" s="307" t="s">
        <v>498</v>
      </c>
      <c r="J10" s="307" t="s">
        <v>454</v>
      </c>
      <c r="K10" s="307" t="s">
        <v>507</v>
      </c>
      <c r="L10" s="308" t="s">
        <v>414</v>
      </c>
      <c r="M10" s="306" t="s">
        <v>415</v>
      </c>
    </row>
    <row r="11" spans="1:14" s="55" customFormat="1" ht="114.75" customHeight="1" x14ac:dyDescent="0.2">
      <c r="A11" s="792"/>
      <c r="B11" s="777"/>
      <c r="C11" s="780"/>
      <c r="D11" s="61" t="str">
        <f>+(DESCRIPCION!D11)</f>
        <v>Deficiencia de recursos para la implementaciòn de las polìticas educativas Nacionales</v>
      </c>
      <c r="E11" s="780"/>
      <c r="F11" s="780"/>
      <c r="G11" s="777"/>
      <c r="H11" s="780"/>
      <c r="I11" s="307" t="s">
        <v>416</v>
      </c>
      <c r="J11" s="307" t="s">
        <v>417</v>
      </c>
      <c r="K11" s="307" t="s">
        <v>413</v>
      </c>
      <c r="L11" s="307" t="s">
        <v>418</v>
      </c>
      <c r="M11" s="306" t="s">
        <v>419</v>
      </c>
    </row>
    <row r="12" spans="1:14" s="55" customFormat="1" ht="96" customHeight="1" x14ac:dyDescent="0.2">
      <c r="A12" s="792"/>
      <c r="B12" s="777"/>
      <c r="C12" s="780"/>
      <c r="D12" s="61" t="str">
        <f>+(DESCRIPCION!D12)</f>
        <v>Falta de liderazgo y compromiso por parte de las Directivas de algunas Insituciones Educativas</v>
      </c>
      <c r="E12" s="780"/>
      <c r="F12" s="780"/>
      <c r="G12" s="777"/>
      <c r="H12" s="781"/>
      <c r="I12" s="307" t="s">
        <v>420</v>
      </c>
      <c r="J12" s="307" t="s">
        <v>421</v>
      </c>
      <c r="K12" s="307" t="s">
        <v>422</v>
      </c>
      <c r="L12" s="308" t="s">
        <v>414</v>
      </c>
      <c r="M12" s="306" t="s">
        <v>424</v>
      </c>
    </row>
    <row r="13" spans="1:14" s="55" customFormat="1" ht="64.5" customHeight="1" x14ac:dyDescent="0.2">
      <c r="A13" s="792"/>
      <c r="B13" s="778"/>
      <c r="C13" s="781"/>
      <c r="D13" s="316"/>
      <c r="E13" s="781"/>
      <c r="F13" s="781"/>
      <c r="G13" s="778"/>
      <c r="H13" s="319" t="s">
        <v>459</v>
      </c>
      <c r="I13" s="13" t="s">
        <v>500</v>
      </c>
      <c r="J13" s="311" t="s">
        <v>501</v>
      </c>
      <c r="K13" s="311" t="s">
        <v>502</v>
      </c>
      <c r="L13" s="152" t="s">
        <v>503</v>
      </c>
      <c r="M13" s="152" t="s">
        <v>504</v>
      </c>
      <c r="N13" s="336"/>
    </row>
    <row r="14" spans="1:14" s="55" customFormat="1" ht="74.25" customHeight="1" x14ac:dyDescent="0.2">
      <c r="A14" s="792"/>
      <c r="B14" s="776" t="str">
        <f>+PROBABILIDAD!A12</f>
        <v>Utilizaciòn del cargo, para favorecer a un tercero en la realizaciòn de un tramite</v>
      </c>
      <c r="C14" s="779" t="str">
        <f>+('IDENTIFICACION(GyC)'!J13)</f>
        <v>CORRUPCION</v>
      </c>
      <c r="D14" s="61" t="str">
        <f>+(DESCRIPCION!D13)</f>
        <v>Trafico de influencias en los diferentes tràmites de la entidad</v>
      </c>
      <c r="E14" s="779" t="str">
        <f>+(PROBABILIDAD!T12)</f>
        <v>Probable</v>
      </c>
      <c r="F14" s="779" t="str">
        <f>+(' IMPACTO RIESGOS CORRUPCION'!F34)</f>
        <v>CATASTROFICO</v>
      </c>
      <c r="G14" s="779" t="s">
        <v>150</v>
      </c>
      <c r="H14" s="779" t="s">
        <v>284</v>
      </c>
      <c r="I14" s="311" t="s">
        <v>450</v>
      </c>
      <c r="J14" s="61" t="s">
        <v>449</v>
      </c>
      <c r="K14" s="61" t="s">
        <v>447</v>
      </c>
      <c r="L14" s="308" t="s">
        <v>448</v>
      </c>
      <c r="M14" s="307" t="s">
        <v>424</v>
      </c>
    </row>
    <row r="15" spans="1:14" s="55" customFormat="1" ht="97.5" customHeight="1" x14ac:dyDescent="0.2">
      <c r="A15" s="792"/>
      <c r="B15" s="777"/>
      <c r="C15" s="780"/>
      <c r="D15" s="794" t="str">
        <f>+(DESCRIPCION!D14)</f>
        <v>No cumplimiento de tiempos establecidos por cada uno de los tramites, segùn la fecha de readicaciòn</v>
      </c>
      <c r="E15" s="780"/>
      <c r="F15" s="780"/>
      <c r="G15" s="780"/>
      <c r="H15" s="780"/>
      <c r="I15" s="800" t="s">
        <v>456</v>
      </c>
      <c r="J15" s="800" t="s">
        <v>455</v>
      </c>
      <c r="K15" s="800" t="s">
        <v>508</v>
      </c>
      <c r="L15" s="800" t="s">
        <v>452</v>
      </c>
      <c r="M15" s="800" t="s">
        <v>453</v>
      </c>
    </row>
    <row r="16" spans="1:14" s="55" customFormat="1" ht="26.25" hidden="1" customHeight="1" x14ac:dyDescent="0.2">
      <c r="A16" s="792"/>
      <c r="B16" s="777"/>
      <c r="C16" s="780"/>
      <c r="D16" s="794"/>
      <c r="E16" s="780"/>
      <c r="F16" s="780"/>
      <c r="G16" s="780"/>
      <c r="H16" s="781"/>
      <c r="I16" s="800"/>
      <c r="J16" s="800"/>
      <c r="K16" s="800"/>
      <c r="L16" s="800"/>
      <c r="M16" s="800"/>
    </row>
    <row r="17" spans="1:14" s="55" customFormat="1" ht="63" customHeight="1" x14ac:dyDescent="0.2">
      <c r="A17" s="792"/>
      <c r="B17" s="778"/>
      <c r="C17" s="781"/>
      <c r="D17" s="316"/>
      <c r="E17" s="781"/>
      <c r="F17" s="781"/>
      <c r="G17" s="781"/>
      <c r="H17" s="322" t="s">
        <v>459</v>
      </c>
      <c r="I17" s="312" t="s">
        <v>468</v>
      </c>
      <c r="J17" s="152" t="s">
        <v>465</v>
      </c>
      <c r="K17" s="152" t="s">
        <v>466</v>
      </c>
      <c r="L17" s="152" t="s">
        <v>467</v>
      </c>
      <c r="M17" s="335" t="s">
        <v>499</v>
      </c>
      <c r="N17" s="336"/>
    </row>
    <row r="18" spans="1:14" ht="79.5" customHeight="1" x14ac:dyDescent="0.2">
      <c r="A18" s="792"/>
      <c r="B18" s="776" t="str">
        <f>+PROBABILIDAD!A13</f>
        <v>Barreras para ingresar y permanecer al servicio educativo oficial</v>
      </c>
      <c r="C18" s="782" t="str">
        <f>+('IDENTIFICACION(GyC)'!J15)</f>
        <v>GESTION</v>
      </c>
      <c r="D18" s="788" t="str">
        <f>+(DESCRIPCION!D15)</f>
        <v>Falta de liderazgo y compromiso por parte de las Directivas de algunas Insituciones Educativas</v>
      </c>
      <c r="E18" s="797" t="str">
        <f>+(PROBABILIDAD!T13)</f>
        <v>Probable</v>
      </c>
      <c r="F18" s="797" t="str">
        <f>+(' IMPACTO RIESGOS GESTION'!B12)</f>
        <v>3. MODERADO</v>
      </c>
      <c r="G18" s="797" t="s">
        <v>152</v>
      </c>
      <c r="H18" s="788" t="s">
        <v>284</v>
      </c>
      <c r="I18" s="788" t="s">
        <v>511</v>
      </c>
      <c r="J18" s="788" t="s">
        <v>421</v>
      </c>
      <c r="K18" s="796" t="s">
        <v>422</v>
      </c>
      <c r="L18" s="796" t="s">
        <v>462</v>
      </c>
      <c r="M18" s="796" t="s">
        <v>424</v>
      </c>
      <c r="N18" s="337"/>
    </row>
    <row r="19" spans="1:14" ht="9" customHeight="1" x14ac:dyDescent="0.2">
      <c r="A19" s="792"/>
      <c r="B19" s="777"/>
      <c r="C19" s="783"/>
      <c r="D19" s="789"/>
      <c r="E19" s="798"/>
      <c r="F19" s="798"/>
      <c r="G19" s="798"/>
      <c r="H19" s="790"/>
      <c r="I19" s="789"/>
      <c r="J19" s="789"/>
      <c r="K19" s="796"/>
      <c r="L19" s="796"/>
      <c r="M19" s="796"/>
      <c r="N19" s="337"/>
    </row>
    <row r="20" spans="1:14" ht="12.75" customHeight="1" x14ac:dyDescent="0.2">
      <c r="A20" s="792"/>
      <c r="B20" s="777"/>
      <c r="C20" s="783"/>
      <c r="D20" s="788" t="str">
        <f>+(DESCRIPCION!D16)</f>
        <v>Falta de implementaciòn de metologias flexibles pertinentes a las condiciones de vulnerabilidad</v>
      </c>
      <c r="E20" s="798"/>
      <c r="F20" s="798"/>
      <c r="G20" s="798"/>
      <c r="H20" s="790"/>
      <c r="I20" s="788" t="s">
        <v>425</v>
      </c>
      <c r="J20" s="796" t="s">
        <v>426</v>
      </c>
      <c r="K20" s="796" t="s">
        <v>427</v>
      </c>
      <c r="L20" s="796" t="s">
        <v>418</v>
      </c>
      <c r="M20" s="796" t="s">
        <v>428</v>
      </c>
      <c r="N20" s="337"/>
    </row>
    <row r="21" spans="1:14" ht="12.75" customHeight="1" x14ac:dyDescent="0.2">
      <c r="A21" s="792"/>
      <c r="B21" s="777"/>
      <c r="C21" s="783"/>
      <c r="D21" s="790"/>
      <c r="E21" s="798"/>
      <c r="F21" s="798"/>
      <c r="G21" s="798"/>
      <c r="H21" s="790"/>
      <c r="I21" s="790"/>
      <c r="J21" s="796"/>
      <c r="K21" s="796"/>
      <c r="L21" s="796"/>
      <c r="M21" s="796"/>
      <c r="N21" s="337"/>
    </row>
    <row r="22" spans="1:14" ht="12.75" customHeight="1" x14ac:dyDescent="0.2">
      <c r="A22" s="792"/>
      <c r="B22" s="777"/>
      <c r="C22" s="783"/>
      <c r="D22" s="790"/>
      <c r="E22" s="798"/>
      <c r="F22" s="798"/>
      <c r="G22" s="798"/>
      <c r="H22" s="790"/>
      <c r="I22" s="790"/>
      <c r="J22" s="796"/>
      <c r="K22" s="796"/>
      <c r="L22" s="796"/>
      <c r="M22" s="796"/>
      <c r="N22" s="337"/>
    </row>
    <row r="23" spans="1:14" ht="12.75" customHeight="1" x14ac:dyDescent="0.2">
      <c r="A23" s="792"/>
      <c r="B23" s="777"/>
      <c r="C23" s="783"/>
      <c r="D23" s="790"/>
      <c r="E23" s="798"/>
      <c r="F23" s="798"/>
      <c r="G23" s="798"/>
      <c r="H23" s="790"/>
      <c r="I23" s="790"/>
      <c r="J23" s="796"/>
      <c r="K23" s="796"/>
      <c r="L23" s="796"/>
      <c r="M23" s="796"/>
      <c r="N23" s="337"/>
    </row>
    <row r="24" spans="1:14" ht="87.75" customHeight="1" x14ac:dyDescent="0.2">
      <c r="A24" s="792"/>
      <c r="B24" s="777"/>
      <c r="C24" s="783"/>
      <c r="D24" s="789"/>
      <c r="E24" s="798"/>
      <c r="F24" s="798"/>
      <c r="G24" s="798"/>
      <c r="H24" s="790"/>
      <c r="I24" s="789"/>
      <c r="J24" s="796"/>
      <c r="K24" s="796"/>
      <c r="L24" s="796"/>
      <c r="M24" s="796"/>
      <c r="N24" s="337"/>
    </row>
    <row r="25" spans="1:14" ht="132.75" customHeight="1" x14ac:dyDescent="0.2">
      <c r="A25" s="792"/>
      <c r="B25" s="777"/>
      <c r="C25" s="783"/>
      <c r="D25" s="321" t="str">
        <f>+(DESCRIPCION!D17)</f>
        <v>Desconocimiento e infracciòn a la normatividad educativa, por parte de los funcionarios de los establecimientos educativos ( directivos) docentes, administrativos)</v>
      </c>
      <c r="E25" s="798"/>
      <c r="F25" s="798"/>
      <c r="G25" s="798"/>
      <c r="H25" s="789"/>
      <c r="I25" s="313" t="s">
        <v>420</v>
      </c>
      <c r="J25" s="313" t="s">
        <v>421</v>
      </c>
      <c r="K25" s="313" t="s">
        <v>422</v>
      </c>
      <c r="L25" s="313" t="s">
        <v>414</v>
      </c>
      <c r="M25" s="313" t="s">
        <v>424</v>
      </c>
      <c r="N25" s="337"/>
    </row>
    <row r="26" spans="1:14" ht="132.75" customHeight="1" x14ac:dyDescent="0.2">
      <c r="A26" s="792"/>
      <c r="B26" s="778"/>
      <c r="C26" s="784"/>
      <c r="D26" s="321"/>
      <c r="E26" s="799"/>
      <c r="F26" s="799"/>
      <c r="G26" s="799"/>
      <c r="H26" s="313" t="s">
        <v>459</v>
      </c>
      <c r="I26" s="13" t="s">
        <v>500</v>
      </c>
      <c r="J26" s="311" t="s">
        <v>501</v>
      </c>
      <c r="K26" s="311" t="s">
        <v>502</v>
      </c>
      <c r="L26" s="152" t="s">
        <v>503</v>
      </c>
      <c r="M26" s="152" t="s">
        <v>504</v>
      </c>
      <c r="N26" s="337"/>
    </row>
    <row r="27" spans="1:14" ht="96" customHeight="1" x14ac:dyDescent="0.2">
      <c r="A27" s="792"/>
      <c r="B27" s="785" t="str">
        <f>+PROBABILIDAD!A14</f>
        <v xml:space="preserve">MANEJAR SIN LA AUTORIZACION DEL CONSEJO DIRECTIVO LOS FONDOS DE SERVICIO EDUCATIVO POR PARTE DE LOS RECTORES DE LAS INSTITUCIONES EDUCATIVAS OFICIALES CON EL FIN DE DESVIAR LOS RECURSOS A LA EJECUCION DE ACTIVIDADES DIFERENTES  A LAS LEGALMENTE AUTORIZADAS EN DICHOS FONDOS </v>
      </c>
      <c r="C27" s="782" t="str">
        <f>+('IDENTIFICACION(GyC)'!J18)</f>
        <v>CORRUPCION</v>
      </c>
      <c r="D27" s="313" t="str">
        <f>+(DESCRIPCION!D19)</f>
        <v>Desconocimiento de la actualizacion normativa</v>
      </c>
      <c r="E27" s="788" t="str">
        <f>+(PROBABILIDAD!T14)</f>
        <v>Posible</v>
      </c>
      <c r="F27" s="788" t="str">
        <f>+(' IMPACTO RIESGOS CORRUPCION'!F11)</f>
        <v>CATASTROFICO</v>
      </c>
      <c r="G27" s="788" t="s">
        <v>150</v>
      </c>
      <c r="H27" s="788" t="s">
        <v>284</v>
      </c>
      <c r="I27" s="325" t="s">
        <v>429</v>
      </c>
      <c r="J27" s="325" t="s">
        <v>421</v>
      </c>
      <c r="K27" s="325" t="s">
        <v>413</v>
      </c>
      <c r="L27" s="313" t="s">
        <v>418</v>
      </c>
      <c r="M27" s="325" t="s">
        <v>424</v>
      </c>
      <c r="N27" s="337"/>
    </row>
    <row r="28" spans="1:14" ht="120" customHeight="1" x14ac:dyDescent="0.2">
      <c r="A28" s="792"/>
      <c r="B28" s="786"/>
      <c r="C28" s="783"/>
      <c r="D28" s="313" t="str">
        <f>+(DESCRIPCION!D18)</f>
        <v>Falta de controles efectivos en la ejecución los recursos de los Fondos de Servicios Educativos</v>
      </c>
      <c r="E28" s="790"/>
      <c r="F28" s="790"/>
      <c r="G28" s="790"/>
      <c r="H28" s="789"/>
      <c r="I28" s="325" t="s">
        <v>509</v>
      </c>
      <c r="J28" s="325" t="s">
        <v>432</v>
      </c>
      <c r="K28" s="325" t="s">
        <v>413</v>
      </c>
      <c r="L28" s="325" t="s">
        <v>418</v>
      </c>
      <c r="M28" s="325" t="s">
        <v>463</v>
      </c>
      <c r="N28" s="337"/>
    </row>
    <row r="29" spans="1:14" ht="126.75" customHeight="1" x14ac:dyDescent="0.2">
      <c r="A29" s="792"/>
      <c r="B29" s="787"/>
      <c r="C29" s="784"/>
      <c r="D29" s="313"/>
      <c r="E29" s="789"/>
      <c r="F29" s="789"/>
      <c r="G29" s="789"/>
      <c r="H29" s="313" t="s">
        <v>459</v>
      </c>
      <c r="I29" s="312" t="s">
        <v>468</v>
      </c>
      <c r="J29" s="152" t="s">
        <v>465</v>
      </c>
      <c r="K29" s="152" t="s">
        <v>466</v>
      </c>
      <c r="L29" s="152" t="s">
        <v>467</v>
      </c>
      <c r="M29" s="311" t="s">
        <v>499</v>
      </c>
      <c r="N29" s="337"/>
    </row>
    <row r="30" spans="1:14" ht="189" customHeight="1" x14ac:dyDescent="0.2">
      <c r="A30" s="792"/>
      <c r="B30" s="785" t="str">
        <f>+PROBABILIDAD!A15</f>
        <v>Instituciones Educativas privadasde educacion formal oferten  servicios educativos sin contar con el lleno de requisitos  para su funcionamiento y/o sin  autorizacion de la secretaria de educacion municipal</v>
      </c>
      <c r="C30" s="782" t="str">
        <f>+('IDENTIFICACION(GyC)'!J19)</f>
        <v>GESTION</v>
      </c>
      <c r="D30" s="313" t="str">
        <f>+(DESCRIPCION!D20)</f>
        <v xml:space="preserve"> Falta de personal suficiente para hacer seguimiento al cumplimiento de requisitos legales para funcionamiento en los establecimiuentos educativos privados,  y falta de apoyo logistico para el personal que realiza las visitas de verificación y seguimiento .</v>
      </c>
      <c r="E30" s="788" t="str">
        <f>+(PROBABILIDAD!T15)</f>
        <v>Probable</v>
      </c>
      <c r="F30" s="788" t="str">
        <f>+(' IMPACTO RIESGOS GESTION'!B13)</f>
        <v>3. MODERADO</v>
      </c>
      <c r="G30" s="788" t="s">
        <v>152</v>
      </c>
      <c r="H30" s="788" t="s">
        <v>284</v>
      </c>
      <c r="I30" s="313" t="s">
        <v>469</v>
      </c>
      <c r="J30" s="313" t="s">
        <v>435</v>
      </c>
      <c r="K30" s="313" t="s">
        <v>436</v>
      </c>
      <c r="L30" s="313" t="s">
        <v>418</v>
      </c>
      <c r="M30" s="313" t="s">
        <v>437</v>
      </c>
      <c r="N30" s="337"/>
    </row>
    <row r="31" spans="1:14" ht="123.75" customHeight="1" x14ac:dyDescent="0.2">
      <c r="A31" s="792"/>
      <c r="B31" s="786"/>
      <c r="C31" s="783"/>
      <c r="D31" s="313" t="str">
        <f>+(DESCRIPCION!D21)</f>
        <v>Falta de apoyo logistico para el personal que realiza las visitas de verificación y seguimiento .</v>
      </c>
      <c r="E31" s="790"/>
      <c r="F31" s="790"/>
      <c r="G31" s="790"/>
      <c r="H31" s="789"/>
      <c r="I31" s="313" t="s">
        <v>438</v>
      </c>
      <c r="J31" s="313" t="s">
        <v>439</v>
      </c>
      <c r="K31" s="313" t="s">
        <v>436</v>
      </c>
      <c r="L31" s="313" t="s">
        <v>418</v>
      </c>
      <c r="M31" s="313" t="s">
        <v>440</v>
      </c>
      <c r="N31" s="337"/>
    </row>
    <row r="32" spans="1:14" ht="189" customHeight="1" x14ac:dyDescent="0.2">
      <c r="A32" s="792"/>
      <c r="B32" s="787"/>
      <c r="C32" s="784"/>
      <c r="D32" s="313"/>
      <c r="E32" s="789"/>
      <c r="F32" s="789"/>
      <c r="G32" s="789"/>
      <c r="H32" s="313" t="s">
        <v>459</v>
      </c>
      <c r="I32" s="13" t="s">
        <v>500</v>
      </c>
      <c r="J32" s="311" t="s">
        <v>501</v>
      </c>
      <c r="K32" s="311" t="s">
        <v>502</v>
      </c>
      <c r="L32" s="152" t="s">
        <v>503</v>
      </c>
      <c r="M32" s="152" t="s">
        <v>504</v>
      </c>
      <c r="N32" s="337"/>
    </row>
    <row r="33" spans="1:14" ht="88.5" customHeight="1" x14ac:dyDescent="0.2">
      <c r="A33" s="792"/>
      <c r="B33" s="794" t="str">
        <f>+PROBABILIDAD!A16</f>
        <v xml:space="preserve">Inconsistencia en los registros de matrícula </v>
      </c>
      <c r="C33" s="795" t="str">
        <f>+('IDENTIFICACION(GyC)'!J20)</f>
        <v>GESTION</v>
      </c>
      <c r="D33" s="325" t="str">
        <f>+(DESCRIPCION!D22)</f>
        <v>fallas en los reportes de matrícula al simat por parte de las Instituciones Educativas</v>
      </c>
      <c r="E33" s="796" t="str">
        <f>+(PROBABILIDAD!T16)</f>
        <v>Posible</v>
      </c>
      <c r="F33" s="796" t="str">
        <f>+(' IMPACTO RIESGOS GESTION'!B14)</f>
        <v>3. MODERADO</v>
      </c>
      <c r="G33" s="788" t="s">
        <v>282</v>
      </c>
      <c r="H33" s="313" t="s">
        <v>284</v>
      </c>
      <c r="I33" s="313" t="s">
        <v>510</v>
      </c>
      <c r="J33" s="313" t="s">
        <v>442</v>
      </c>
      <c r="K33" s="313" t="s">
        <v>443</v>
      </c>
      <c r="L33" s="313" t="s">
        <v>418</v>
      </c>
      <c r="M33" s="313" t="s">
        <v>464</v>
      </c>
      <c r="N33" s="337"/>
    </row>
    <row r="34" spans="1:14" ht="45.75" customHeight="1" x14ac:dyDescent="0.2">
      <c r="A34" s="793"/>
      <c r="B34" s="794"/>
      <c r="C34" s="795"/>
      <c r="D34" s="331"/>
      <c r="E34" s="796"/>
      <c r="F34" s="796"/>
      <c r="G34" s="789"/>
      <c r="H34" s="321" t="s">
        <v>459</v>
      </c>
      <c r="I34" s="312" t="s">
        <v>468</v>
      </c>
      <c r="J34" s="152" t="s">
        <v>465</v>
      </c>
      <c r="K34" s="152" t="s">
        <v>466</v>
      </c>
      <c r="L34" s="152" t="s">
        <v>467</v>
      </c>
      <c r="M34" s="335" t="s">
        <v>499</v>
      </c>
    </row>
    <row r="35" spans="1:14" ht="12.75" customHeight="1" x14ac:dyDescent="0.2">
      <c r="A35" s="95"/>
      <c r="B35" s="320"/>
      <c r="C35" s="317"/>
      <c r="D35" s="321"/>
      <c r="E35" s="324"/>
      <c r="F35" s="324"/>
      <c r="G35" s="324"/>
      <c r="H35" s="312"/>
      <c r="I35" s="312"/>
      <c r="J35" s="312"/>
      <c r="K35" s="312"/>
      <c r="L35" s="312"/>
      <c r="M35" s="312"/>
    </row>
    <row r="36" spans="1:14" ht="12.75" customHeight="1" x14ac:dyDescent="0.2">
      <c r="A36" s="95"/>
      <c r="B36" s="320"/>
      <c r="C36" s="317"/>
      <c r="D36" s="257"/>
      <c r="E36" s="95"/>
      <c r="F36" s="95"/>
      <c r="G36" s="95"/>
      <c r="H36" s="95"/>
      <c r="I36" s="95"/>
      <c r="J36" s="95"/>
      <c r="K36" s="95"/>
      <c r="L36" s="95"/>
      <c r="M36" s="95"/>
    </row>
    <row r="37" spans="1:14" ht="12.75" customHeight="1" x14ac:dyDescent="0.2">
      <c r="A37" s="95"/>
      <c r="B37" s="323"/>
      <c r="C37" s="318"/>
      <c r="D37" s="257"/>
      <c r="E37" s="95"/>
      <c r="F37" s="95"/>
      <c r="G37" s="95"/>
      <c r="H37" s="95"/>
      <c r="I37" s="95"/>
      <c r="J37" s="95"/>
      <c r="K37" s="95"/>
      <c r="L37" s="95"/>
      <c r="M37" s="95"/>
    </row>
    <row r="38" spans="1:14" x14ac:dyDescent="0.2">
      <c r="A38" s="95"/>
      <c r="B38" s="322"/>
      <c r="C38" s="95"/>
      <c r="D38" s="257"/>
      <c r="E38" s="95"/>
      <c r="F38" s="95"/>
      <c r="G38" s="95"/>
      <c r="H38" s="95"/>
      <c r="I38" s="95"/>
      <c r="J38" s="95"/>
      <c r="K38" s="95"/>
      <c r="L38" s="95"/>
      <c r="M38" s="95"/>
    </row>
    <row r="39" spans="1:14" x14ac:dyDescent="0.2">
      <c r="A39" s="95"/>
      <c r="B39" s="320"/>
      <c r="C39" s="95"/>
      <c r="D39" s="257"/>
      <c r="E39" s="95"/>
      <c r="F39" s="95"/>
      <c r="G39" s="95"/>
      <c r="H39" s="95"/>
      <c r="I39" s="95"/>
      <c r="J39" s="95"/>
      <c r="K39" s="95"/>
      <c r="L39" s="95"/>
      <c r="M39" s="95"/>
    </row>
    <row r="40" spans="1:14" x14ac:dyDescent="0.2">
      <c r="A40" s="95"/>
      <c r="B40" s="320"/>
      <c r="C40" s="95"/>
      <c r="D40" s="257"/>
      <c r="E40" s="95"/>
      <c r="F40" s="95"/>
      <c r="G40" s="95"/>
      <c r="H40" s="95"/>
      <c r="I40" s="95"/>
      <c r="J40" s="95"/>
      <c r="K40" s="95"/>
      <c r="L40" s="95"/>
      <c r="M40" s="95"/>
    </row>
    <row r="41" spans="1:14" x14ac:dyDescent="0.2">
      <c r="A41" s="95"/>
      <c r="B41" s="320"/>
      <c r="C41" s="95"/>
      <c r="D41" s="257"/>
      <c r="E41" s="95"/>
      <c r="F41" s="95"/>
      <c r="G41" s="95"/>
      <c r="H41" s="95"/>
      <c r="I41" s="95"/>
      <c r="J41" s="95"/>
      <c r="K41" s="95"/>
      <c r="L41" s="95"/>
      <c r="M41" s="95"/>
    </row>
    <row r="42" spans="1:14" x14ac:dyDescent="0.2">
      <c r="A42" s="95"/>
      <c r="B42" s="320"/>
      <c r="C42" s="95"/>
      <c r="D42" s="257"/>
      <c r="E42" s="95"/>
      <c r="F42" s="95"/>
      <c r="G42" s="95"/>
      <c r="H42" s="95"/>
      <c r="I42" s="95"/>
      <c r="J42" s="95"/>
      <c r="K42" s="95"/>
      <c r="L42" s="95"/>
      <c r="M42" s="95"/>
    </row>
    <row r="43" spans="1:14" x14ac:dyDescent="0.2">
      <c r="A43" s="95"/>
      <c r="B43" s="320"/>
      <c r="C43" s="95"/>
      <c r="D43" s="257"/>
      <c r="E43" s="95"/>
      <c r="F43" s="95"/>
      <c r="G43" s="95"/>
      <c r="H43" s="95"/>
      <c r="I43" s="95"/>
      <c r="J43" s="95"/>
      <c r="K43" s="95"/>
      <c r="L43" s="95"/>
      <c r="M43" s="95"/>
    </row>
    <row r="44" spans="1:14" x14ac:dyDescent="0.2">
      <c r="A44" s="95"/>
      <c r="B44" s="323"/>
      <c r="C44" s="95"/>
      <c r="D44" s="257"/>
      <c r="E44" s="95"/>
      <c r="F44" s="95"/>
      <c r="G44" s="95"/>
      <c r="H44" s="95"/>
      <c r="I44" s="95"/>
      <c r="J44" s="95"/>
      <c r="K44" s="95"/>
      <c r="L44" s="95"/>
      <c r="M44" s="95"/>
    </row>
    <row r="45" spans="1:14" x14ac:dyDescent="0.2">
      <c r="A45" s="95"/>
      <c r="B45" s="322"/>
      <c r="C45" s="95"/>
      <c r="D45" s="257"/>
      <c r="E45" s="95"/>
      <c r="F45" s="95"/>
      <c r="G45" s="95"/>
      <c r="H45" s="95"/>
      <c r="I45" s="95"/>
      <c r="J45" s="95"/>
      <c r="K45" s="95"/>
      <c r="L45" s="95"/>
      <c r="M45" s="95"/>
    </row>
    <row r="46" spans="1:14" x14ac:dyDescent="0.2">
      <c r="A46" s="95"/>
      <c r="B46" s="320"/>
      <c r="C46" s="95"/>
      <c r="D46" s="257"/>
      <c r="E46" s="95"/>
      <c r="F46" s="95"/>
      <c r="G46" s="95"/>
      <c r="H46" s="95"/>
      <c r="I46" s="95"/>
      <c r="J46" s="95"/>
      <c r="K46" s="95"/>
      <c r="L46" s="95"/>
      <c r="M46" s="95"/>
    </row>
    <row r="47" spans="1:14" x14ac:dyDescent="0.2">
      <c r="A47" s="95"/>
      <c r="B47" s="320"/>
      <c r="C47" s="95"/>
      <c r="D47" s="257"/>
      <c r="E47" s="95"/>
      <c r="F47" s="95"/>
      <c r="G47" s="95"/>
      <c r="H47" s="95"/>
      <c r="I47" s="95"/>
      <c r="J47" s="95"/>
      <c r="K47" s="95"/>
      <c r="L47" s="95"/>
      <c r="M47" s="95"/>
    </row>
    <row r="48" spans="1:14" x14ac:dyDescent="0.2">
      <c r="A48" s="95"/>
      <c r="B48" s="320"/>
      <c r="C48" s="95"/>
      <c r="D48" s="257"/>
      <c r="E48" s="95"/>
      <c r="F48" s="95"/>
      <c r="G48" s="95"/>
      <c r="H48" s="95"/>
      <c r="I48" s="95"/>
      <c r="J48" s="95"/>
      <c r="K48" s="95"/>
      <c r="L48" s="95"/>
      <c r="M48" s="95"/>
    </row>
    <row r="49" spans="1:13" x14ac:dyDescent="0.2">
      <c r="A49" s="95"/>
      <c r="B49" s="320"/>
      <c r="C49" s="95"/>
      <c r="D49" s="257"/>
      <c r="E49" s="95"/>
      <c r="F49" s="95"/>
      <c r="G49" s="95"/>
      <c r="H49" s="95"/>
      <c r="I49" s="95"/>
      <c r="J49" s="95"/>
      <c r="K49" s="95"/>
      <c r="L49" s="95"/>
      <c r="M49" s="95"/>
    </row>
    <row r="50" spans="1:13" x14ac:dyDescent="0.2">
      <c r="A50" s="95"/>
      <c r="B50" s="320"/>
      <c r="C50" s="95"/>
      <c r="D50" s="257"/>
      <c r="E50" s="95"/>
      <c r="F50" s="95"/>
      <c r="G50" s="95"/>
      <c r="H50" s="95"/>
      <c r="I50" s="95"/>
      <c r="J50" s="95"/>
      <c r="K50" s="95"/>
      <c r="L50" s="95"/>
      <c r="M50" s="95"/>
    </row>
    <row r="51" spans="1:13" x14ac:dyDescent="0.2">
      <c r="A51" s="95"/>
      <c r="B51" s="323"/>
      <c r="C51" s="95"/>
      <c r="D51" s="257"/>
      <c r="E51" s="95"/>
      <c r="F51" s="95"/>
      <c r="G51" s="95"/>
      <c r="H51" s="95"/>
      <c r="I51" s="95"/>
      <c r="J51" s="95"/>
      <c r="K51" s="95"/>
      <c r="L51" s="95"/>
      <c r="M51" s="95"/>
    </row>
    <row r="52" spans="1:13" x14ac:dyDescent="0.2">
      <c r="A52" s="95"/>
      <c r="B52" s="257"/>
      <c r="C52" s="95"/>
      <c r="D52" s="257"/>
      <c r="E52" s="95"/>
      <c r="F52" s="95"/>
      <c r="G52" s="95"/>
      <c r="H52" s="95"/>
      <c r="I52" s="95"/>
      <c r="J52" s="95"/>
      <c r="K52" s="95"/>
      <c r="L52" s="95"/>
      <c r="M52" s="95"/>
    </row>
    <row r="53" spans="1:13" x14ac:dyDescent="0.2">
      <c r="A53" s="95"/>
      <c r="B53" s="257"/>
      <c r="C53" s="95"/>
      <c r="D53" s="257"/>
      <c r="E53" s="95"/>
      <c r="F53" s="95"/>
      <c r="G53" s="95"/>
      <c r="H53" s="95"/>
      <c r="I53" s="95"/>
      <c r="J53" s="95"/>
      <c r="K53" s="95"/>
      <c r="L53" s="95"/>
      <c r="M53" s="95"/>
    </row>
    <row r="54" spans="1:13" x14ac:dyDescent="0.2">
      <c r="A54" s="95"/>
      <c r="B54" s="257"/>
      <c r="C54" s="95"/>
      <c r="D54" s="257"/>
      <c r="E54" s="95"/>
      <c r="F54" s="95"/>
      <c r="G54" s="95"/>
      <c r="H54" s="95"/>
      <c r="I54" s="95"/>
      <c r="J54" s="95"/>
      <c r="K54" s="95"/>
      <c r="L54" s="95"/>
      <c r="M54" s="95"/>
    </row>
    <row r="55" spans="1:13" x14ac:dyDescent="0.2">
      <c r="A55" s="95"/>
      <c r="B55" s="257"/>
      <c r="C55" s="95"/>
      <c r="D55" s="257"/>
      <c r="E55" s="95"/>
      <c r="F55" s="95"/>
      <c r="G55" s="95"/>
      <c r="H55" s="95"/>
      <c r="I55" s="95"/>
      <c r="J55" s="95"/>
      <c r="K55" s="95"/>
      <c r="L55" s="95"/>
      <c r="M55" s="95"/>
    </row>
    <row r="56" spans="1:13" x14ac:dyDescent="0.2">
      <c r="A56" s="95"/>
      <c r="B56" s="257"/>
      <c r="C56" s="95"/>
      <c r="D56" s="257"/>
      <c r="E56" s="95"/>
      <c r="F56" s="95"/>
      <c r="G56" s="95"/>
      <c r="H56" s="95"/>
      <c r="I56" s="95"/>
      <c r="J56" s="95"/>
      <c r="K56" s="95"/>
      <c r="L56" s="95"/>
      <c r="M56" s="95"/>
    </row>
    <row r="57" spans="1:13" x14ac:dyDescent="0.2">
      <c r="A57" s="95"/>
      <c r="B57" s="257"/>
      <c r="C57" s="95"/>
      <c r="D57" s="257"/>
      <c r="E57" s="95"/>
      <c r="F57" s="95"/>
      <c r="G57" s="95"/>
      <c r="H57" s="95"/>
      <c r="I57" s="95"/>
      <c r="J57" s="95"/>
      <c r="K57" s="95"/>
      <c r="L57" s="95"/>
      <c r="M57" s="95"/>
    </row>
    <row r="58" spans="1:13" x14ac:dyDescent="0.2">
      <c r="A58" s="95"/>
      <c r="B58" s="257"/>
      <c r="C58" s="95"/>
      <c r="D58" s="257"/>
      <c r="E58" s="95"/>
      <c r="F58" s="95"/>
      <c r="G58" s="95"/>
      <c r="H58" s="95"/>
      <c r="I58" s="95"/>
      <c r="J58" s="95"/>
      <c r="K58" s="95"/>
      <c r="L58" s="95"/>
      <c r="M58" s="95"/>
    </row>
    <row r="59" spans="1:13" x14ac:dyDescent="0.2">
      <c r="A59" s="95"/>
      <c r="B59" s="257"/>
      <c r="C59" s="95"/>
      <c r="D59" s="257"/>
      <c r="E59" s="95"/>
      <c r="F59" s="95"/>
      <c r="G59" s="95"/>
      <c r="H59" s="95"/>
      <c r="I59" s="95"/>
      <c r="J59" s="95"/>
      <c r="K59" s="95"/>
      <c r="L59" s="95"/>
      <c r="M59" s="95"/>
    </row>
    <row r="60" spans="1:13" x14ac:dyDescent="0.2">
      <c r="A60" s="95"/>
      <c r="B60" s="257"/>
      <c r="C60" s="95"/>
      <c r="D60" s="257"/>
      <c r="E60" s="95"/>
      <c r="F60" s="95"/>
      <c r="G60" s="95"/>
      <c r="H60" s="95"/>
      <c r="I60" s="95"/>
      <c r="J60" s="95"/>
      <c r="K60" s="95"/>
      <c r="L60" s="95"/>
      <c r="M60" s="95"/>
    </row>
    <row r="61" spans="1:13" x14ac:dyDescent="0.2">
      <c r="A61" s="95"/>
      <c r="B61" s="257"/>
      <c r="C61" s="95"/>
      <c r="D61" s="257"/>
      <c r="E61" s="95"/>
      <c r="F61" s="95"/>
      <c r="G61" s="95"/>
      <c r="H61" s="95"/>
      <c r="I61" s="95"/>
      <c r="J61" s="95"/>
      <c r="K61" s="95"/>
      <c r="L61" s="95"/>
      <c r="M61" s="95"/>
    </row>
    <row r="62" spans="1:13" x14ac:dyDescent="0.2">
      <c r="A62" s="95"/>
      <c r="B62" s="257"/>
      <c r="C62" s="95"/>
      <c r="D62" s="257"/>
      <c r="E62" s="95"/>
      <c r="F62" s="95"/>
      <c r="G62" s="95"/>
      <c r="H62" s="95"/>
      <c r="I62" s="95"/>
      <c r="J62" s="95"/>
      <c r="K62" s="95"/>
      <c r="L62" s="95"/>
      <c r="M62" s="95"/>
    </row>
    <row r="63" spans="1:13" x14ac:dyDescent="0.2">
      <c r="A63" s="95"/>
      <c r="B63" s="257"/>
      <c r="C63" s="95"/>
      <c r="D63" s="257"/>
      <c r="E63" s="95"/>
      <c r="F63" s="95"/>
      <c r="G63" s="95"/>
      <c r="H63" s="95"/>
      <c r="I63" s="95"/>
      <c r="J63" s="95"/>
      <c r="K63" s="95"/>
      <c r="L63" s="95"/>
      <c r="M63" s="95"/>
    </row>
    <row r="64" spans="1:13" x14ac:dyDescent="0.2">
      <c r="A64" s="95"/>
      <c r="B64" s="257"/>
      <c r="C64" s="95"/>
      <c r="D64" s="257"/>
      <c r="E64" s="95"/>
      <c r="F64" s="95"/>
      <c r="G64" s="95"/>
      <c r="H64" s="95"/>
      <c r="I64" s="95"/>
      <c r="J64" s="95"/>
      <c r="K64" s="95"/>
      <c r="L64" s="95"/>
      <c r="M64" s="95"/>
    </row>
    <row r="65" spans="1:13" x14ac:dyDescent="0.2">
      <c r="A65" s="95"/>
      <c r="B65" s="257"/>
      <c r="C65" s="95"/>
      <c r="D65" s="257"/>
      <c r="E65" s="95"/>
      <c r="F65" s="95"/>
      <c r="G65" s="95"/>
      <c r="H65" s="95"/>
      <c r="I65" s="95"/>
      <c r="J65" s="95"/>
      <c r="K65" s="95"/>
      <c r="L65" s="95"/>
      <c r="M65" s="95"/>
    </row>
    <row r="66" spans="1:13" x14ac:dyDescent="0.2">
      <c r="A66" s="95"/>
      <c r="B66" s="257"/>
      <c r="C66" s="95"/>
      <c r="D66" s="257"/>
      <c r="E66" s="95"/>
      <c r="F66" s="95"/>
      <c r="G66" s="95"/>
      <c r="H66" s="95"/>
      <c r="I66" s="95"/>
      <c r="J66" s="95"/>
      <c r="K66" s="95"/>
      <c r="L66" s="95"/>
      <c r="M66" s="95"/>
    </row>
    <row r="67" spans="1:13" x14ac:dyDescent="0.2">
      <c r="A67" s="95"/>
      <c r="B67" s="257"/>
      <c r="C67" s="95"/>
      <c r="D67" s="257"/>
      <c r="E67" s="95"/>
      <c r="F67" s="95"/>
      <c r="G67" s="95"/>
      <c r="H67" s="95"/>
      <c r="I67" s="95"/>
      <c r="J67" s="95"/>
      <c r="K67" s="95"/>
      <c r="L67" s="95"/>
      <c r="M67" s="95"/>
    </row>
    <row r="68" spans="1:13" x14ac:dyDescent="0.2">
      <c r="A68" s="95"/>
      <c r="B68" s="257"/>
      <c r="C68" s="95"/>
      <c r="D68" s="257"/>
      <c r="E68" s="95"/>
      <c r="F68" s="95"/>
      <c r="G68" s="95"/>
      <c r="H68" s="95"/>
      <c r="I68" s="95"/>
      <c r="J68" s="95"/>
      <c r="K68" s="95"/>
      <c r="L68" s="95"/>
      <c r="M68" s="95"/>
    </row>
    <row r="69" spans="1:13" x14ac:dyDescent="0.2">
      <c r="A69" s="95"/>
      <c r="B69" s="257"/>
      <c r="C69" s="95"/>
      <c r="D69" s="257"/>
      <c r="E69" s="95"/>
      <c r="F69" s="95"/>
      <c r="G69" s="95"/>
      <c r="H69" s="95"/>
      <c r="I69" s="95"/>
      <c r="J69" s="95"/>
      <c r="K69" s="95"/>
      <c r="L69" s="95"/>
      <c r="M69" s="95"/>
    </row>
    <row r="70" spans="1:13" x14ac:dyDescent="0.2">
      <c r="A70" s="95"/>
      <c r="B70" s="257"/>
      <c r="C70" s="95"/>
      <c r="D70" s="257"/>
      <c r="E70" s="95"/>
      <c r="F70" s="95"/>
      <c r="G70" s="95"/>
      <c r="H70" s="95"/>
      <c r="I70" s="95"/>
      <c r="J70" s="95"/>
      <c r="K70" s="95"/>
      <c r="L70" s="95"/>
      <c r="M70" s="95"/>
    </row>
    <row r="71" spans="1:13" x14ac:dyDescent="0.2">
      <c r="A71" s="95"/>
      <c r="B71" s="257"/>
      <c r="C71" s="95"/>
      <c r="D71" s="257"/>
      <c r="E71" s="95"/>
      <c r="F71" s="95"/>
      <c r="G71" s="95"/>
      <c r="H71" s="95"/>
      <c r="I71" s="95"/>
      <c r="J71" s="95"/>
      <c r="K71" s="95"/>
      <c r="L71" s="95"/>
      <c r="M71" s="95"/>
    </row>
    <row r="72" spans="1:13" x14ac:dyDescent="0.2">
      <c r="A72" s="95"/>
      <c r="B72" s="257"/>
      <c r="C72" s="95"/>
      <c r="D72" s="257"/>
      <c r="E72" s="95"/>
      <c r="F72" s="95"/>
      <c r="G72" s="95"/>
      <c r="H72" s="95"/>
      <c r="I72" s="95"/>
      <c r="J72" s="95"/>
      <c r="K72" s="95"/>
      <c r="L72" s="95"/>
      <c r="M72" s="95"/>
    </row>
    <row r="73" spans="1:13" x14ac:dyDescent="0.2">
      <c r="A73" s="95"/>
      <c r="B73" s="257"/>
      <c r="C73" s="95"/>
      <c r="D73" s="257"/>
      <c r="E73" s="95"/>
      <c r="F73" s="95"/>
      <c r="G73" s="95"/>
      <c r="H73" s="95"/>
      <c r="I73" s="95"/>
      <c r="J73" s="95"/>
      <c r="K73" s="95"/>
      <c r="L73" s="95"/>
      <c r="M73" s="95"/>
    </row>
    <row r="74" spans="1:13" x14ac:dyDescent="0.2">
      <c r="A74" s="95"/>
      <c r="B74" s="257"/>
      <c r="C74" s="95"/>
      <c r="D74" s="257"/>
      <c r="E74" s="95"/>
      <c r="F74" s="95"/>
      <c r="G74" s="95"/>
      <c r="H74" s="95"/>
      <c r="I74" s="95"/>
      <c r="J74" s="95"/>
      <c r="K74" s="95"/>
      <c r="L74" s="95"/>
      <c r="M74" s="95"/>
    </row>
    <row r="75" spans="1:13" x14ac:dyDescent="0.2">
      <c r="A75" s="95"/>
      <c r="B75" s="257"/>
      <c r="C75" s="95"/>
      <c r="D75" s="257"/>
      <c r="E75" s="95"/>
      <c r="F75" s="95"/>
      <c r="G75" s="95"/>
      <c r="H75" s="95"/>
      <c r="I75" s="95"/>
      <c r="J75" s="95"/>
      <c r="K75" s="95"/>
      <c r="L75" s="95"/>
      <c r="M75" s="95"/>
    </row>
    <row r="76" spans="1:13" x14ac:dyDescent="0.2">
      <c r="A76" s="95"/>
      <c r="B76" s="257"/>
      <c r="C76" s="95"/>
      <c r="D76" s="257"/>
      <c r="E76" s="95"/>
      <c r="F76" s="95"/>
      <c r="G76" s="95"/>
      <c r="H76" s="95"/>
      <c r="I76" s="95"/>
      <c r="J76" s="95"/>
      <c r="K76" s="95"/>
      <c r="L76" s="95"/>
      <c r="M76" s="95"/>
    </row>
    <row r="77" spans="1:13" x14ac:dyDescent="0.2">
      <c r="A77" s="95"/>
      <c r="B77" s="257"/>
      <c r="C77" s="95"/>
      <c r="D77" s="257"/>
      <c r="E77" s="95"/>
      <c r="F77" s="95"/>
      <c r="G77" s="95"/>
      <c r="H77" s="95"/>
      <c r="I77" s="95"/>
      <c r="J77" s="95"/>
      <c r="K77" s="95"/>
      <c r="L77" s="95"/>
      <c r="M77" s="95"/>
    </row>
    <row r="78" spans="1:13" x14ac:dyDescent="0.2">
      <c r="A78" s="95"/>
      <c r="B78" s="257"/>
      <c r="C78" s="95"/>
      <c r="D78" s="257"/>
      <c r="E78" s="95"/>
      <c r="F78" s="95"/>
      <c r="G78" s="95"/>
      <c r="H78" s="95"/>
      <c r="I78" s="95"/>
      <c r="J78" s="95"/>
      <c r="K78" s="95"/>
      <c r="L78" s="95"/>
      <c r="M78" s="95"/>
    </row>
    <row r="79" spans="1:13" x14ac:dyDescent="0.2">
      <c r="A79" s="95"/>
      <c r="B79" s="257"/>
      <c r="C79" s="95"/>
      <c r="D79" s="257"/>
      <c r="E79" s="95"/>
      <c r="F79" s="95"/>
      <c r="G79" s="95"/>
      <c r="H79" s="95"/>
      <c r="I79" s="95"/>
      <c r="J79" s="95"/>
      <c r="K79" s="95"/>
      <c r="L79" s="95"/>
      <c r="M79" s="95"/>
    </row>
    <row r="80" spans="1:13" x14ac:dyDescent="0.2">
      <c r="A80" s="95"/>
      <c r="B80" s="257"/>
      <c r="C80" s="95"/>
      <c r="D80" s="257"/>
      <c r="E80" s="95"/>
      <c r="F80" s="95"/>
      <c r="G80" s="95"/>
      <c r="H80" s="95"/>
      <c r="I80" s="95"/>
      <c r="J80" s="95"/>
      <c r="K80" s="95"/>
      <c r="L80" s="95"/>
      <c r="M80" s="95"/>
    </row>
    <row r="81" spans="1:13" x14ac:dyDescent="0.2">
      <c r="A81" s="95"/>
      <c r="B81" s="257"/>
      <c r="C81" s="95"/>
      <c r="D81" s="257"/>
      <c r="E81" s="95"/>
      <c r="F81" s="95"/>
      <c r="G81" s="95"/>
      <c r="H81" s="95"/>
      <c r="I81" s="95"/>
      <c r="J81" s="95"/>
      <c r="K81" s="95"/>
      <c r="L81" s="95"/>
      <c r="M81" s="95"/>
    </row>
    <row r="82" spans="1:13" x14ac:dyDescent="0.2">
      <c r="A82" s="95"/>
      <c r="B82" s="257"/>
      <c r="C82" s="95"/>
      <c r="D82" s="257"/>
      <c r="E82" s="95"/>
      <c r="F82" s="95"/>
      <c r="G82" s="95"/>
      <c r="H82" s="95"/>
      <c r="I82" s="95"/>
      <c r="J82" s="95"/>
      <c r="K82" s="95"/>
      <c r="L82" s="95"/>
      <c r="M82" s="95"/>
    </row>
    <row r="83" spans="1:13" x14ac:dyDescent="0.2">
      <c r="A83" s="95"/>
      <c r="B83" s="257"/>
      <c r="C83" s="95"/>
      <c r="D83" s="257"/>
      <c r="E83" s="95"/>
      <c r="F83" s="95"/>
      <c r="G83" s="95"/>
      <c r="H83" s="95"/>
      <c r="I83" s="95"/>
      <c r="J83" s="95"/>
      <c r="K83" s="95"/>
      <c r="L83" s="95"/>
      <c r="M83" s="95"/>
    </row>
    <row r="84" spans="1:13" x14ac:dyDescent="0.2">
      <c r="A84" s="95"/>
      <c r="B84" s="257"/>
      <c r="C84" s="95"/>
      <c r="D84" s="257"/>
      <c r="E84" s="95"/>
      <c r="F84" s="95"/>
      <c r="G84" s="95"/>
      <c r="H84" s="95"/>
      <c r="I84" s="95"/>
      <c r="J84" s="95"/>
      <c r="K84" s="95"/>
      <c r="L84" s="95"/>
      <c r="M84" s="95"/>
    </row>
    <row r="85" spans="1:13" x14ac:dyDescent="0.2">
      <c r="A85" s="95"/>
      <c r="B85" s="257"/>
      <c r="C85" s="95"/>
      <c r="D85" s="257"/>
      <c r="E85" s="95"/>
      <c r="F85" s="95"/>
      <c r="G85" s="95"/>
      <c r="H85" s="95"/>
      <c r="I85" s="95"/>
      <c r="J85" s="95"/>
      <c r="K85" s="95"/>
      <c r="L85" s="95"/>
      <c r="M85" s="95"/>
    </row>
    <row r="86" spans="1:13" x14ac:dyDescent="0.2">
      <c r="A86" s="95"/>
      <c r="B86" s="257"/>
      <c r="C86" s="95"/>
      <c r="D86" s="257"/>
      <c r="E86" s="95"/>
      <c r="F86" s="95"/>
      <c r="G86" s="95"/>
      <c r="H86" s="95"/>
      <c r="I86" s="95"/>
      <c r="J86" s="95"/>
      <c r="K86" s="95"/>
      <c r="L86" s="95"/>
      <c r="M86" s="95"/>
    </row>
    <row r="87" spans="1:13" x14ac:dyDescent="0.2">
      <c r="A87" s="95"/>
      <c r="B87" s="257"/>
      <c r="C87" s="95"/>
      <c r="D87" s="257"/>
      <c r="E87" s="95"/>
      <c r="F87" s="95"/>
      <c r="G87" s="95"/>
      <c r="H87" s="95"/>
      <c r="I87" s="95"/>
      <c r="J87" s="95"/>
      <c r="K87" s="95"/>
      <c r="L87" s="95"/>
      <c r="M87" s="95"/>
    </row>
    <row r="88" spans="1:13" x14ac:dyDescent="0.2">
      <c r="A88" s="95"/>
      <c r="B88" s="257"/>
      <c r="C88" s="95"/>
      <c r="D88" s="257"/>
      <c r="E88" s="95"/>
      <c r="F88" s="95"/>
      <c r="G88" s="95"/>
      <c r="H88" s="95"/>
      <c r="I88" s="95"/>
      <c r="J88" s="95"/>
      <c r="K88" s="95"/>
      <c r="L88" s="95"/>
      <c r="M88" s="95"/>
    </row>
    <row r="89" spans="1:13" x14ac:dyDescent="0.2">
      <c r="A89" s="95"/>
      <c r="B89" s="257"/>
      <c r="C89" s="95"/>
      <c r="D89" s="257"/>
      <c r="E89" s="95"/>
      <c r="F89" s="95"/>
      <c r="G89" s="95"/>
      <c r="H89" s="95"/>
      <c r="I89" s="95"/>
      <c r="J89" s="95"/>
      <c r="K89" s="95"/>
      <c r="L89" s="95"/>
      <c r="M89" s="95"/>
    </row>
    <row r="90" spans="1:13" x14ac:dyDescent="0.2">
      <c r="A90" s="95"/>
      <c r="B90" s="257"/>
      <c r="C90" s="95"/>
      <c r="D90" s="257"/>
      <c r="E90" s="95"/>
      <c r="F90" s="95"/>
      <c r="G90" s="95"/>
      <c r="H90" s="95"/>
      <c r="I90" s="95"/>
      <c r="J90" s="95"/>
      <c r="K90" s="95"/>
      <c r="L90" s="95"/>
      <c r="M90" s="95"/>
    </row>
    <row r="91" spans="1:13" x14ac:dyDescent="0.2">
      <c r="A91" s="95"/>
      <c r="B91" s="257"/>
      <c r="C91" s="95"/>
      <c r="D91" s="257"/>
      <c r="E91" s="95"/>
      <c r="F91" s="95"/>
      <c r="G91" s="95"/>
      <c r="H91" s="95"/>
      <c r="I91" s="95"/>
      <c r="J91" s="95"/>
      <c r="K91" s="95"/>
      <c r="L91" s="95"/>
      <c r="M91" s="95"/>
    </row>
    <row r="92" spans="1:13" x14ac:dyDescent="0.2">
      <c r="A92" s="95"/>
      <c r="B92" s="257"/>
      <c r="C92" s="95"/>
      <c r="D92" s="257"/>
      <c r="E92" s="95"/>
      <c r="F92" s="95"/>
      <c r="G92" s="95"/>
      <c r="H92" s="95"/>
      <c r="I92" s="95"/>
      <c r="J92" s="95"/>
      <c r="K92" s="95"/>
      <c r="L92" s="95"/>
      <c r="M92" s="95"/>
    </row>
    <row r="93" spans="1:13" x14ac:dyDescent="0.2">
      <c r="A93" s="95"/>
      <c r="B93" s="257"/>
      <c r="C93" s="95"/>
      <c r="D93" s="257"/>
      <c r="E93" s="95"/>
      <c r="F93" s="95"/>
      <c r="G93" s="95"/>
      <c r="H93" s="95"/>
      <c r="I93" s="95"/>
      <c r="J93" s="95"/>
      <c r="K93" s="95"/>
      <c r="L93" s="95"/>
      <c r="M93" s="95"/>
    </row>
    <row r="94" spans="1:13" x14ac:dyDescent="0.2">
      <c r="A94" s="95"/>
      <c r="B94" s="257"/>
      <c r="C94" s="95"/>
      <c r="D94" s="257"/>
      <c r="E94" s="95"/>
      <c r="F94" s="95"/>
      <c r="G94" s="95"/>
      <c r="H94" s="95"/>
      <c r="I94" s="95"/>
      <c r="J94" s="95"/>
      <c r="K94" s="95"/>
      <c r="L94" s="95"/>
      <c r="M94" s="95"/>
    </row>
  </sheetData>
  <mergeCells count="66">
    <mergeCell ref="B30:B32"/>
    <mergeCell ref="C30:C32"/>
    <mergeCell ref="H27:H28"/>
    <mergeCell ref="E27:E29"/>
    <mergeCell ref="F27:F29"/>
    <mergeCell ref="G27:G29"/>
    <mergeCell ref="E30:E32"/>
    <mergeCell ref="F30:F32"/>
    <mergeCell ref="G30:G32"/>
    <mergeCell ref="H30:H31"/>
    <mergeCell ref="M15:M16"/>
    <mergeCell ref="K15:K16"/>
    <mergeCell ref="L15:L16"/>
    <mergeCell ref="I15:I16"/>
    <mergeCell ref="G18:G26"/>
    <mergeCell ref="G14:G17"/>
    <mergeCell ref="H18:H25"/>
    <mergeCell ref="H14:H16"/>
    <mergeCell ref="M18:M19"/>
    <mergeCell ref="I20:I24"/>
    <mergeCell ref="J20:J24"/>
    <mergeCell ref="K20:K24"/>
    <mergeCell ref="L20:L24"/>
    <mergeCell ref="M20:M24"/>
    <mergeCell ref="I18:I19"/>
    <mergeCell ref="J18:J19"/>
    <mergeCell ref="K18:K19"/>
    <mergeCell ref="L18:L19"/>
    <mergeCell ref="J15:J16"/>
    <mergeCell ref="M1:M4"/>
    <mergeCell ref="A5:F5"/>
    <mergeCell ref="A1:A4"/>
    <mergeCell ref="J1:L1"/>
    <mergeCell ref="J2:L2"/>
    <mergeCell ref="J3:L3"/>
    <mergeCell ref="J4:L4"/>
    <mergeCell ref="B1:I2"/>
    <mergeCell ref="B3:I4"/>
    <mergeCell ref="B6:M6"/>
    <mergeCell ref="B7:M7"/>
    <mergeCell ref="A8:F8"/>
    <mergeCell ref="H10:H12"/>
    <mergeCell ref="A10:A34"/>
    <mergeCell ref="F10:F13"/>
    <mergeCell ref="E10:E13"/>
    <mergeCell ref="G10:G13"/>
    <mergeCell ref="B33:B34"/>
    <mergeCell ref="C33:C34"/>
    <mergeCell ref="E33:E34"/>
    <mergeCell ref="F33:F34"/>
    <mergeCell ref="G33:G34"/>
    <mergeCell ref="D15:D16"/>
    <mergeCell ref="F14:F17"/>
    <mergeCell ref="E18:E26"/>
    <mergeCell ref="F18:F26"/>
    <mergeCell ref="E14:E17"/>
    <mergeCell ref="B18:B26"/>
    <mergeCell ref="C27:C29"/>
    <mergeCell ref="B10:B13"/>
    <mergeCell ref="C10:C13"/>
    <mergeCell ref="C18:C26"/>
    <mergeCell ref="B27:B29"/>
    <mergeCell ref="D18:D19"/>
    <mergeCell ref="D20:D24"/>
    <mergeCell ref="C14:C17"/>
    <mergeCell ref="B14:B17"/>
  </mergeCells>
  <printOptions horizontalCentered="1"/>
  <pageMargins left="0.35433070866141736" right="0.35433070866141736" top="0.70866141732283472" bottom="0.74803149606299213" header="0.31496062992125984" footer="0.31496062992125984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workbookViewId="0">
      <pane xSplit="4" ySplit="2" topLeftCell="E12" activePane="bottomRight" state="frozen"/>
      <selection activeCell="A10" sqref="A10"/>
      <selection pane="topRight" activeCell="E10" sqref="E10"/>
      <selection pane="bottomLeft" activeCell="A12" sqref="A12"/>
      <selection pane="bottomRight" activeCell="K13" sqref="K13"/>
    </sheetView>
  </sheetViews>
  <sheetFormatPr baseColWidth="10" defaultRowHeight="15" x14ac:dyDescent="0.25"/>
  <cols>
    <col min="1" max="1" width="43.140625" customWidth="1"/>
    <col min="2" max="2" width="32.42578125" bestFit="1" customWidth="1"/>
    <col min="4" max="4" width="43.28515625" customWidth="1"/>
    <col min="5" max="5" width="17.85546875" customWidth="1"/>
    <col min="6" max="6" width="10.85546875" customWidth="1"/>
  </cols>
  <sheetData>
    <row r="1" spans="1:10" ht="25.5" x14ac:dyDescent="0.25">
      <c r="F1" s="71" t="s">
        <v>275</v>
      </c>
      <c r="G1" s="70" t="s">
        <v>276</v>
      </c>
      <c r="H1" s="70" t="s">
        <v>277</v>
      </c>
      <c r="I1" s="70" t="s">
        <v>278</v>
      </c>
      <c r="J1" s="136" t="s">
        <v>279</v>
      </c>
    </row>
    <row r="3" spans="1:10" ht="53.25" customHeight="1" x14ac:dyDescent="0.25">
      <c r="A3" s="477" t="s">
        <v>328</v>
      </c>
      <c r="B3" s="477"/>
    </row>
    <row r="4" spans="1:10" ht="40.5" customHeight="1" x14ac:dyDescent="0.25">
      <c r="A4" s="477" t="s">
        <v>333</v>
      </c>
      <c r="B4" s="477"/>
    </row>
    <row r="5" spans="1:10" ht="45.75" customHeight="1" x14ac:dyDescent="0.25">
      <c r="A5" s="502" t="s">
        <v>343</v>
      </c>
      <c r="B5" s="503"/>
    </row>
    <row r="6" spans="1:10" ht="54.75" customHeight="1" x14ac:dyDescent="0.25">
      <c r="A6" s="490" t="s">
        <v>366</v>
      </c>
      <c r="B6" s="490"/>
    </row>
    <row r="7" spans="1:10" ht="53.25" customHeight="1" x14ac:dyDescent="0.25">
      <c r="A7" s="477" t="s">
        <v>381</v>
      </c>
      <c r="B7" s="477"/>
    </row>
    <row r="8" spans="1:10" ht="84" customHeight="1" x14ac:dyDescent="0.25">
      <c r="A8" s="491" t="s">
        <v>408</v>
      </c>
      <c r="B8" s="492"/>
    </row>
    <row r="11" spans="1:10" ht="25.5" x14ac:dyDescent="0.25">
      <c r="B11" s="131" t="s">
        <v>270</v>
      </c>
      <c r="C11" s="131" t="s">
        <v>96</v>
      </c>
      <c r="D11" s="131" t="s">
        <v>12</v>
      </c>
      <c r="E11" s="71" t="s">
        <v>275</v>
      </c>
      <c r="F11" s="70" t="s">
        <v>276</v>
      </c>
      <c r="G11" s="70" t="s">
        <v>277</v>
      </c>
      <c r="H11" s="70" t="s">
        <v>278</v>
      </c>
      <c r="I11" s="136" t="s">
        <v>279</v>
      </c>
    </row>
    <row r="12" spans="1:10" ht="75.75" customHeight="1" x14ac:dyDescent="0.25">
      <c r="A12" s="477" t="s">
        <v>328</v>
      </c>
      <c r="B12" s="343" t="s">
        <v>336</v>
      </c>
      <c r="C12" s="450" t="s">
        <v>338</v>
      </c>
      <c r="D12" s="146" t="s">
        <v>299</v>
      </c>
      <c r="E12" s="8"/>
      <c r="F12" s="8"/>
      <c r="G12" s="8"/>
      <c r="H12" s="8"/>
    </row>
    <row r="13" spans="1:10" ht="75.75" customHeight="1" x14ac:dyDescent="0.25">
      <c r="A13" s="477"/>
      <c r="B13" s="343"/>
      <c r="C13" s="450"/>
      <c r="D13" s="146" t="s">
        <v>323</v>
      </c>
      <c r="E13" s="8"/>
      <c r="F13" s="8"/>
      <c r="G13" s="8"/>
      <c r="H13" s="8"/>
    </row>
    <row r="14" spans="1:10" ht="137.25" customHeight="1" x14ac:dyDescent="0.25">
      <c r="A14" s="477"/>
      <c r="B14" s="343"/>
      <c r="C14" s="450"/>
      <c r="D14" s="146" t="s">
        <v>446</v>
      </c>
      <c r="E14" s="8"/>
      <c r="F14" s="8"/>
      <c r="G14" s="8"/>
      <c r="H14" s="8"/>
    </row>
    <row r="15" spans="1:10" ht="90" x14ac:dyDescent="0.25">
      <c r="A15" s="477" t="s">
        <v>333</v>
      </c>
      <c r="B15" s="477" t="s">
        <v>333</v>
      </c>
      <c r="C15" s="766" t="s">
        <v>281</v>
      </c>
      <c r="D15" s="174" t="s">
        <v>287</v>
      </c>
      <c r="E15" s="152" t="s">
        <v>420</v>
      </c>
      <c r="F15" s="301" t="s">
        <v>421</v>
      </c>
      <c r="G15" s="301" t="s">
        <v>422</v>
      </c>
      <c r="H15" s="309" t="s">
        <v>461</v>
      </c>
      <c r="I15" s="152" t="s">
        <v>424</v>
      </c>
    </row>
    <row r="16" spans="1:10" ht="135" x14ac:dyDescent="0.25">
      <c r="A16" s="477"/>
      <c r="B16" s="477"/>
      <c r="C16" s="767"/>
      <c r="D16" s="146" t="s">
        <v>330</v>
      </c>
      <c r="E16" s="200" t="s">
        <v>425</v>
      </c>
      <c r="F16" s="200" t="s">
        <v>426</v>
      </c>
      <c r="G16" s="200" t="s">
        <v>427</v>
      </c>
      <c r="H16" s="310" t="s">
        <v>418</v>
      </c>
      <c r="I16" s="200" t="s">
        <v>428</v>
      </c>
    </row>
    <row r="17" spans="1:9" x14ac:dyDescent="0.25">
      <c r="A17" s="477"/>
      <c r="B17" s="477"/>
      <c r="C17" s="767"/>
      <c r="D17" s="146"/>
      <c r="E17" s="200"/>
      <c r="F17" s="200"/>
      <c r="G17" s="200"/>
      <c r="H17" s="310"/>
      <c r="I17" s="200"/>
    </row>
    <row r="18" spans="1:9" ht="90" x14ac:dyDescent="0.25">
      <c r="A18" s="477"/>
      <c r="B18" s="477"/>
      <c r="C18" s="768"/>
      <c r="D18" s="146" t="s">
        <v>331</v>
      </c>
      <c r="E18" s="152" t="s">
        <v>420</v>
      </c>
      <c r="F18" s="301" t="s">
        <v>421</v>
      </c>
      <c r="G18" s="301" t="s">
        <v>422</v>
      </c>
      <c r="H18" s="309" t="s">
        <v>423</v>
      </c>
      <c r="I18" s="152" t="s">
        <v>424</v>
      </c>
    </row>
    <row r="19" spans="1:9" ht="128.25" customHeight="1" x14ac:dyDescent="0.25">
      <c r="A19" s="366" t="s">
        <v>343</v>
      </c>
      <c r="B19" s="366" t="s">
        <v>343</v>
      </c>
      <c r="C19" s="8" t="s">
        <v>338</v>
      </c>
      <c r="D19" s="200" t="s">
        <v>405</v>
      </c>
      <c r="E19" s="152" t="s">
        <v>429</v>
      </c>
      <c r="F19" s="301" t="s">
        <v>421</v>
      </c>
      <c r="G19" s="301" t="s">
        <v>413</v>
      </c>
      <c r="H19" s="309" t="s">
        <v>418</v>
      </c>
      <c r="I19" s="152" t="s">
        <v>424</v>
      </c>
    </row>
    <row r="20" spans="1:9" ht="75" customHeight="1" x14ac:dyDescent="0.25">
      <c r="A20" s="367"/>
      <c r="B20" s="367"/>
      <c r="C20" s="8"/>
      <c r="D20" s="200" t="s">
        <v>404</v>
      </c>
      <c r="E20" s="200" t="s">
        <v>430</v>
      </c>
      <c r="F20" s="200" t="s">
        <v>432</v>
      </c>
      <c r="G20" s="301" t="s">
        <v>413</v>
      </c>
      <c r="H20" s="310" t="s">
        <v>418</v>
      </c>
      <c r="I20" s="200" t="s">
        <v>431</v>
      </c>
    </row>
    <row r="21" spans="1:9" ht="120" customHeight="1" x14ac:dyDescent="0.25">
      <c r="A21" s="834" t="s">
        <v>363</v>
      </c>
      <c r="B21" s="836" t="s">
        <v>409</v>
      </c>
      <c r="C21" s="838" t="s">
        <v>356</v>
      </c>
      <c r="D21" s="150" t="s">
        <v>371</v>
      </c>
      <c r="E21" s="73" t="s">
        <v>434</v>
      </c>
      <c r="F21" s="73" t="s">
        <v>435</v>
      </c>
      <c r="G21" s="73" t="s">
        <v>436</v>
      </c>
      <c r="H21" s="73" t="s">
        <v>418</v>
      </c>
      <c r="I21" s="200" t="s">
        <v>437</v>
      </c>
    </row>
    <row r="22" spans="1:9" ht="105" x14ac:dyDescent="0.25">
      <c r="A22" s="835"/>
      <c r="B22" s="837"/>
      <c r="C22" s="839"/>
      <c r="D22" s="150" t="s">
        <v>433</v>
      </c>
      <c r="E22" s="73" t="s">
        <v>438</v>
      </c>
      <c r="F22" s="73" t="s">
        <v>439</v>
      </c>
      <c r="G22" s="73" t="s">
        <v>436</v>
      </c>
      <c r="H22" s="73" t="s">
        <v>418</v>
      </c>
      <c r="I22" s="73" t="s">
        <v>440</v>
      </c>
    </row>
    <row r="23" spans="1:9" ht="90" x14ac:dyDescent="0.25">
      <c r="A23" s="213" t="s">
        <v>381</v>
      </c>
      <c r="B23" s="200" t="s">
        <v>410</v>
      </c>
      <c r="C23" s="8" t="s">
        <v>382</v>
      </c>
      <c r="D23" s="167" t="s">
        <v>376</v>
      </c>
      <c r="E23" s="73" t="s">
        <v>441</v>
      </c>
      <c r="F23" s="73" t="s">
        <v>442</v>
      </c>
      <c r="G23" s="73" t="s">
        <v>443</v>
      </c>
      <c r="H23" s="73" t="s">
        <v>418</v>
      </c>
      <c r="I23" s="73" t="s">
        <v>444</v>
      </c>
    </row>
    <row r="24" spans="1:9" ht="75" customHeight="1" x14ac:dyDescent="0.25">
      <c r="A24" s="833"/>
      <c r="B24" s="833"/>
      <c r="C24" s="527" t="s">
        <v>356</v>
      </c>
      <c r="D24" s="280"/>
      <c r="E24" s="73"/>
      <c r="F24" s="73"/>
      <c r="G24" s="73"/>
      <c r="H24" s="73"/>
      <c r="I24" s="73"/>
    </row>
    <row r="25" spans="1:9" x14ac:dyDescent="0.25">
      <c r="A25" s="624"/>
      <c r="B25" s="624"/>
      <c r="C25" s="832"/>
      <c r="D25" s="99" t="s">
        <v>445</v>
      </c>
    </row>
  </sheetData>
  <mergeCells count="20">
    <mergeCell ref="A8:B8"/>
    <mergeCell ref="A3:B3"/>
    <mergeCell ref="A4:B4"/>
    <mergeCell ref="A5:B5"/>
    <mergeCell ref="A6:B6"/>
    <mergeCell ref="A7:B7"/>
    <mergeCell ref="A12:A14"/>
    <mergeCell ref="B12:B14"/>
    <mergeCell ref="C12:C14"/>
    <mergeCell ref="A15:A18"/>
    <mergeCell ref="B15:B18"/>
    <mergeCell ref="C15:C18"/>
    <mergeCell ref="C24:C25"/>
    <mergeCell ref="B24:B25"/>
    <mergeCell ref="A24:A25"/>
    <mergeCell ref="A19:A20"/>
    <mergeCell ref="B19:B20"/>
    <mergeCell ref="A21:A22"/>
    <mergeCell ref="B21:B22"/>
    <mergeCell ref="C21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CONTEXTO</vt:lpstr>
      <vt:lpstr>matriz definicion riesgo</vt:lpstr>
      <vt:lpstr>IDENTIFICACION</vt:lpstr>
      <vt:lpstr>PRIORIZACIÓN DE CAUSA</vt:lpstr>
      <vt:lpstr>DOFA</vt:lpstr>
      <vt:lpstr>IDENTIFICACION(GyC)</vt:lpstr>
      <vt:lpstr>PROBABILIDAD</vt:lpstr>
      <vt:lpstr> IMPACTO RIESGOS GESTION</vt:lpstr>
      <vt:lpstr> IMPACTO RIESGOS CORRUPCION</vt:lpstr>
      <vt:lpstr>VALORACION RIESGO (1)</vt:lpstr>
      <vt:lpstr>VALORACION RIESGO (2)</vt:lpstr>
      <vt:lpstr>VALORACION RIESGO (3)</vt:lpstr>
      <vt:lpstr>VALORACION RIESGO (4)</vt:lpstr>
      <vt:lpstr>VALORACION RIESGO (5)</vt:lpstr>
      <vt:lpstr>Hoja3</vt:lpstr>
      <vt:lpstr>VALORACION RIESGO (6)</vt:lpstr>
      <vt:lpstr>CONTROLES Y EVALUACION (2)</vt:lpstr>
      <vt:lpstr>CONTROLES Y EVALUACION</vt:lpstr>
      <vt:lpstr>SOLIDEZ DE LOS CONTROLES</vt:lpstr>
      <vt:lpstr>DESCRIPCION</vt:lpstr>
      <vt:lpstr>MAPA DE RIESGO ADMON</vt:lpstr>
      <vt:lpstr>Hoja5</vt:lpstr>
      <vt:lpstr>DESCRIPCION!Títulos_a_imprimir</vt:lpstr>
      <vt:lpstr>'IDENTIFICACION(GyC)'!Títulos_a_imprimir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Equipo1</cp:lastModifiedBy>
  <cp:revision/>
  <dcterms:created xsi:type="dcterms:W3CDTF">2014-12-30T19:27:19Z</dcterms:created>
  <dcterms:modified xsi:type="dcterms:W3CDTF">2019-02-21T21:40:34Z</dcterms:modified>
</cp:coreProperties>
</file>