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10395" windowHeight="315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3" i="3" l="1"/>
  <c r="G17" i="26" l="1"/>
  <c r="A11" i="3" l="1"/>
  <c r="B11" i="3"/>
  <c r="G28" i="3"/>
  <c r="G27" i="3"/>
  <c r="G26" i="3"/>
  <c r="G25" i="3"/>
  <c r="G24" i="3"/>
  <c r="G23" i="3"/>
  <c r="G22" i="3"/>
  <c r="A33" i="3"/>
  <c r="G29" i="3" l="1"/>
  <c r="H22" i="3" s="1"/>
  <c r="J22" i="3" s="1"/>
  <c r="K22" i="3" s="1"/>
  <c r="R24" i="24"/>
  <c r="S24" i="24"/>
  <c r="A45" i="3" l="1"/>
  <c r="B45" i="3"/>
  <c r="D17" i="1" l="1"/>
  <c r="D18" i="1"/>
  <c r="D11" i="1"/>
  <c r="D10" i="1"/>
  <c r="B17" i="1"/>
  <c r="B13" i="1"/>
  <c r="B10" i="1"/>
  <c r="R15" i="8"/>
  <c r="S10" i="24" l="1"/>
  <c r="S11" i="24"/>
  <c r="S12" i="24"/>
  <c r="S13" i="24"/>
  <c r="S14" i="24"/>
  <c r="S15" i="24"/>
  <c r="S16" i="24"/>
  <c r="S17" i="24"/>
  <c r="S18" i="24"/>
  <c r="S19" i="24"/>
  <c r="S20" i="24"/>
  <c r="S21" i="24"/>
  <c r="S22" i="24"/>
  <c r="S23" i="24"/>
  <c r="S25" i="24"/>
  <c r="S26" i="24"/>
  <c r="S27" i="24"/>
  <c r="S28" i="24"/>
  <c r="S29" i="24"/>
  <c r="G21" i="26"/>
  <c r="G20" i="26"/>
  <c r="G12" i="26"/>
  <c r="G108" i="3"/>
  <c r="G107" i="3"/>
  <c r="G106" i="3"/>
  <c r="G105" i="3"/>
  <c r="G104" i="3"/>
  <c r="G103" i="3"/>
  <c r="G102" i="3"/>
  <c r="G97" i="3"/>
  <c r="G96" i="3"/>
  <c r="G95" i="3"/>
  <c r="G94" i="3"/>
  <c r="G93" i="3"/>
  <c r="G92" i="3"/>
  <c r="G91" i="3"/>
  <c r="G85" i="3"/>
  <c r="G84" i="3"/>
  <c r="G83" i="3"/>
  <c r="G82" i="3"/>
  <c r="G81" i="3"/>
  <c r="G80" i="3"/>
  <c r="G79" i="3"/>
  <c r="G74" i="3"/>
  <c r="G73" i="3"/>
  <c r="G72" i="3"/>
  <c r="G71" i="3"/>
  <c r="G70" i="3"/>
  <c r="G69" i="3"/>
  <c r="G68" i="3"/>
  <c r="G62" i="3"/>
  <c r="G61" i="3"/>
  <c r="G60" i="3"/>
  <c r="G59" i="3"/>
  <c r="G58" i="3"/>
  <c r="G57" i="3"/>
  <c r="G56" i="3"/>
  <c r="G51" i="3"/>
  <c r="G50" i="3"/>
  <c r="G49" i="3"/>
  <c r="G48" i="3"/>
  <c r="G47" i="3"/>
  <c r="G46" i="3"/>
  <c r="G45" i="3"/>
  <c r="G39" i="3"/>
  <c r="G38" i="3"/>
  <c r="G37" i="3"/>
  <c r="G36" i="3"/>
  <c r="G35" i="3"/>
  <c r="G34" i="3"/>
  <c r="G33"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S21" i="8"/>
  <c r="T21" i="8"/>
  <c r="R21" i="8"/>
  <c r="S20" i="8"/>
  <c r="T20" i="8" s="1"/>
  <c r="R20" i="8"/>
  <c r="S19" i="8"/>
  <c r="T19" i="8" s="1"/>
  <c r="R19" i="8"/>
  <c r="S18" i="8"/>
  <c r="T18" i="8" s="1"/>
  <c r="R18" i="8"/>
  <c r="S17" i="8"/>
  <c r="T17" i="8" s="1"/>
  <c r="R17" i="8"/>
  <c r="S16" i="8"/>
  <c r="T16" i="8" s="1"/>
  <c r="R16" i="8"/>
  <c r="S15" i="8"/>
  <c r="T15" i="8" s="1"/>
  <c r="S14" i="8"/>
  <c r="T14" i="8" s="1"/>
  <c r="R14" i="8"/>
  <c r="S13" i="8"/>
  <c r="T13" i="8" s="1"/>
  <c r="E17" i="1" s="1"/>
  <c r="R13" i="8"/>
  <c r="S12" i="8"/>
  <c r="T12" i="8" s="1"/>
  <c r="E13" i="1" s="1"/>
  <c r="R12" i="8"/>
  <c r="S11" i="8"/>
  <c r="T11" i="8" s="1"/>
  <c r="E10" i="1" s="1"/>
  <c r="R11" i="8"/>
  <c r="R29" i="24"/>
  <c r="R28" i="24"/>
  <c r="R27" i="24"/>
  <c r="R26" i="24"/>
  <c r="R25" i="24"/>
  <c r="R23" i="24"/>
  <c r="R22" i="24"/>
  <c r="R21" i="24"/>
  <c r="R20" i="24"/>
  <c r="R19" i="24"/>
  <c r="R18" i="24"/>
  <c r="R17" i="24"/>
  <c r="R16" i="24"/>
  <c r="R15" i="24"/>
  <c r="R14" i="24"/>
  <c r="R13" i="24"/>
  <c r="R12" i="24"/>
  <c r="R11" i="24"/>
  <c r="R10" i="24"/>
  <c r="J17" i="20"/>
  <c r="J15" i="20"/>
  <c r="J13" i="20"/>
  <c r="J10" i="20"/>
  <c r="G22" i="26" l="1"/>
  <c r="H11" i="26" s="1"/>
  <c r="B100" i="21"/>
  <c r="D76" i="25" s="1"/>
  <c r="F57" i="25" s="1"/>
  <c r="B123" i="21"/>
  <c r="D99" i="25" s="1"/>
  <c r="F80" i="25" s="1"/>
  <c r="B146" i="21"/>
  <c r="D122" i="25" s="1"/>
  <c r="F103" i="25" s="1"/>
  <c r="G40" i="3"/>
  <c r="H33" i="3" s="1"/>
  <c r="J33" i="3" s="1"/>
  <c r="K33" i="3" s="1"/>
  <c r="G52" i="3"/>
  <c r="H45" i="3" s="1"/>
  <c r="J45" i="3" s="1"/>
  <c r="K45" i="3" s="1"/>
  <c r="G63" i="3"/>
  <c r="G98" i="3"/>
  <c r="H91" i="3" s="1"/>
  <c r="J91" i="3" s="1"/>
  <c r="K91" i="3" s="1"/>
  <c r="G109" i="3"/>
  <c r="H102" i="3" s="1"/>
  <c r="J102" i="3" s="1"/>
  <c r="K102" i="3" s="1"/>
  <c r="G75" i="3"/>
  <c r="H68" i="3" s="1"/>
  <c r="J68" i="3" s="1"/>
  <c r="K68" i="3" s="1"/>
  <c r="G86" i="3"/>
  <c r="S30" i="24"/>
  <c r="S31" i="24" s="1"/>
  <c r="G18" i="3"/>
  <c r="H11" i="3" s="1"/>
  <c r="J11" i="3" s="1"/>
  <c r="K11" i="3" s="1"/>
  <c r="B77" i="21"/>
  <c r="D53" i="25" s="1"/>
  <c r="B54" i="21"/>
  <c r="D30" i="25" s="1"/>
  <c r="F11" i="25" s="1"/>
  <c r="H56" i="3" l="1"/>
  <c r="J56" i="3" s="1"/>
  <c r="K56" i="3" s="1"/>
  <c r="H79" i="3"/>
  <c r="J79" i="3" s="1"/>
  <c r="K79" i="3" s="1"/>
  <c r="F34" i="25"/>
</calcChain>
</file>

<file path=xl/sharedStrings.xml><?xml version="1.0" encoding="utf-8"?>
<sst xmlns="http://schemas.openxmlformats.org/spreadsheetml/2006/main" count="1170" uniqueCount="381">
  <si>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</si>
  <si>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</si>
  <si>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</si>
  <si>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</si>
  <si>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</si>
  <si>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</si>
  <si>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</si>
  <si>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</si>
  <si>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</si>
  <si>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</si>
  <si>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</si>
  <si>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</si>
  <si>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</si>
  <si>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</si>
  <si>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</si>
  <si>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Desconocimiento de la actualización normativa</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</si>
  <si>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</si>
  <si>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</si>
  <si>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</si>
  <si>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</si>
  <si>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</si>
  <si>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</si>
  <si>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</si>
  <si>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</si>
  <si>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</si>
  <si>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</si>
  <si>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</si>
  <si>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</si>
  <si>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</si>
  <si>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</si>
  <si>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</si>
  <si>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</si>
  <si>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</si>
  <si>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</si>
  <si>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</si>
  <si>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</si>
  <si>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</si>
  <si>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</si>
  <si>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</si>
  <si>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</si>
  <si>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</si>
  <si>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</si>
  <si>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</si>
  <si>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</si>
  <si>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</si>
  <si>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</si>
  <si>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</si>
  <si>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</si>
  <si>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</si>
  <si>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</si>
  <si>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</si>
  <si>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</si>
  <si>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</si>
  <si>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</si>
  <si>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</si>
  <si>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</si>
  <si>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</si>
  <si>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</si>
  <si>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</si>
  <si>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</si>
  <si>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</si>
  <si>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</si>
  <si>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</si>
  <si>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</si>
  <si>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</si>
  <si>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</si>
  <si>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</si>
  <si>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</si>
  <si>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</si>
  <si>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</si>
  <si>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</si>
  <si>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</si>
  <si>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</si>
  <si>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</si>
  <si>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</si>
  <si>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</si>
  <si>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</si>
  <si>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</si>
  <si>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</si>
  <si>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</si>
  <si>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</si>
  <si>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</si>
  <si>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</si>
  <si>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</si>
  <si>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</si>
  <si>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</si>
  <si>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</si>
  <si>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</si>
  <si>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</si>
  <si>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</si>
  <si>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</si>
  <si>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</si>
  <si>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</si>
  <si>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</si>
  <si>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</si>
  <si>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</si>
  <si>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</si>
  <si>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</si>
  <si>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</si>
  <si>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</si>
  <si>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</si>
  <si>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</si>
  <si>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</si>
  <si>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</si>
  <si>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</si>
  <si>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</si>
  <si>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</si>
  <si>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</si>
  <si>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</si>
  <si>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</si>
  <si>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</si>
  <si>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</si>
  <si>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</si>
  <si>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</si>
  <si>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</si>
  <si>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</si>
  <si>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</si>
  <si>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</si>
  <si>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</si>
  <si>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</si>
  <si>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</si>
  <si>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</si>
  <si>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</si>
  <si>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</si>
  <si>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</si>
  <si>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</si>
  <si>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</si>
  <si>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</si>
  <si>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</si>
  <si>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</si>
  <si>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</si>
  <si>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</si>
  <si>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</si>
  <si>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</si>
  <si>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</si>
  <si>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</si>
  <si>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</si>
  <si>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</si>
  <si>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</si>
  <si>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</si>
  <si>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</si>
  <si>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</si>
  <si>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</si>
  <si>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</si>
  <si>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</si>
  <si>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</si>
  <si>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</si>
  <si>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</si>
  <si>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</si>
  <si>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</si>
  <si>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</si>
  <si>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</si>
  <si>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</si>
  <si>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</si>
  <si>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</si>
  <si>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</si>
  <si>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</si>
  <si>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</si>
  <si>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</si>
  <si>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</si>
  <si>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</si>
  <si>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</si>
  <si>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</si>
  <si>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</si>
  <si>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</si>
  <si>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</si>
  <si>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</si>
  <si>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</si>
  <si>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</si>
  <si>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</si>
  <si>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</si>
  <si>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</si>
  <si>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</si>
  <si>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</si>
  <si>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</si>
  <si>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</si>
  <si>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</si>
  <si>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</si>
  <si>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</si>
  <si>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</si>
  <si>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</si>
  <si>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</si>
  <si>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</si>
  <si>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</si>
  <si>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</si>
  <si>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</si>
  <si>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</si>
  <si>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</si>
  <si>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</si>
  <si>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</si>
  <si>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</si>
  <si>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</si>
  <si>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</si>
  <si>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</si>
  <si>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</si>
  <si>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</si>
  <si>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</si>
  <si>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</si>
  <si>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</si>
  <si>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</si>
  <si>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</si>
  <si>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</si>
  <si>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</si>
  <si>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</si>
  <si>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</si>
  <si>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</si>
  <si>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</si>
  <si>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</si>
  <si>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</si>
  <si>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</si>
  <si>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</si>
  <si>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</si>
  <si>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</si>
  <si>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</si>
  <si>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</si>
  <si>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</si>
  <si>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</si>
  <si>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</si>
  <si>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</si>
  <si>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</si>
  <si>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</si>
  <si>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</si>
  <si>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</si>
  <si>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</si>
  <si>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</si>
  <si>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</si>
  <si>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</si>
  <si>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</si>
  <si>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</si>
  <si>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</si>
  <si>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</si>
  <si>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</si>
  <si>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</si>
  <si>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</si>
  <si>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</si>
  <si>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</si>
  <si>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</si>
  <si>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</si>
  <si>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</si>
  <si>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</si>
  <si>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</si>
  <si>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</si>
  <si>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</si>
  <si>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</si>
  <si>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</si>
  <si>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</si>
  <si>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</si>
  <si>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</si>
  <si>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</si>
  <si>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</si>
  <si>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</si>
  <si>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</si>
  <si>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</si>
  <si>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</si>
  <si>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</si>
  <si>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</si>
  <si>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</si>
  <si>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</si>
  <si>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</si>
  <si>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</si>
  <si>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</si>
  <si>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</si>
  <si>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</si>
  <si>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</si>
  <si>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</si>
  <si>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</si>
  <si>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</si>
  <si>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CORRUPCIÓN</t>
  </si>
  <si>
    <t>ALTO</t>
  </si>
  <si>
    <t>Improbable</t>
  </si>
  <si>
    <t>REDUCIR</t>
  </si>
  <si>
    <t>DESCRIPCION DEL CONTROL  -  Plan Anual de Auditoría</t>
  </si>
  <si>
    <t xml:space="preserve">La falta de acceso a internet y/o informacion digital por parte de la comunidad.  </t>
  </si>
  <si>
    <t>TECNOLOGICOS</t>
  </si>
  <si>
    <t>Avances tecnologicos que dejan obsoletas las herramientas existentes para el manejo de la informacion</t>
  </si>
  <si>
    <t>Desconocimiento de la informacion y/o requisitos previos para acceder a las ayudas o beneficios brindados a la comunidad.</t>
  </si>
  <si>
    <t>COMUNICACIÓN EXTERNA</t>
  </si>
  <si>
    <t>POLITICOS</t>
  </si>
  <si>
    <t>La falta de continuidad en la ejecucion de los programas y proyectos ocasionados por cambios en los gobernantes por periodos establecidos.</t>
  </si>
  <si>
    <t>Constantes cambios y actualizacion normativa</t>
  </si>
  <si>
    <t>LEGALES Y REGLAMENTARIOS</t>
  </si>
  <si>
    <t xml:space="preserve">Incremento de la demanda y/o  poblacion objeto de cada uno de los programas. </t>
  </si>
  <si>
    <t>Tendencia de algunos ciudadanos a hacer uso del trafico de influencias en la adquision de recursos que provienen del Estado</t>
  </si>
  <si>
    <t>SOCIAL</t>
  </si>
  <si>
    <t>Disponibilidad de recursos de orden nacional para ejecutar los diferentes programas y proyectos previstos</t>
  </si>
  <si>
    <t>ECONOMICOS</t>
  </si>
  <si>
    <t>Deficiencia en el desarrollo, produccion y mantenimiento de los sistemas de informacion</t>
  </si>
  <si>
    <t>Deficiencias en el flujo de la informacion entre dependencias</t>
  </si>
  <si>
    <t>COMUNICACIÓN INTERNA</t>
  </si>
  <si>
    <t>PERSONAL</t>
  </si>
  <si>
    <t>Deficiencias en la cantidad de personal de planta requerido para la prestacion permanente del servicio, forzando a una rotacion de personal contratista cuando asi se requiera</t>
  </si>
  <si>
    <t xml:space="preserve">Desconocimiento del Codigo Unico Disciplinario por parte del personal encargado de prestar el servicio </t>
  </si>
  <si>
    <t>ESTRATEGICOS</t>
  </si>
  <si>
    <t>falta de planificacion y direccionamiento estrategico por parte del lider del proceso</t>
  </si>
  <si>
    <t>El cambio de directrices y/o formas de llevar a cabo la ejecucion de los procesos genera cambios en el desarrollo de los mismos.</t>
  </si>
  <si>
    <t>PROCESOS</t>
  </si>
  <si>
    <t xml:space="preserve"> Limitacion en el presupuesto de inversion destinado para la entrega de ayudas o beneficios a la comunidad y prestacion de servicios.</t>
  </si>
  <si>
    <t>FINANCIEROS</t>
  </si>
  <si>
    <t xml:space="preserve">Falta de claridad y pertinencia en los procedimientos que hacen parte del proceso o que desarrollan el mismo </t>
  </si>
  <si>
    <t>PROCEDIMIENTOS ASOCIADOS</t>
  </si>
  <si>
    <t>La informacion, los software y hardware no garantizan el funcionamiento interno de cada proceso de cara al ciudadano</t>
  </si>
  <si>
    <t>ACTIVOS DE SEGURIDAD DIIGITAL POR PROCESO</t>
  </si>
  <si>
    <t xml:space="preserve">NORMATIVO  </t>
  </si>
  <si>
    <t>INTERACCION CON OTROS PROCESOS</t>
  </si>
  <si>
    <t xml:space="preserve">Dualidad en otros procesos en la ejecucion de actividades </t>
  </si>
  <si>
    <t xml:space="preserve">Dualidad con otros procesos en la ejecucion de actividades </t>
  </si>
  <si>
    <t>Desconocimiento del Codigo Unico Disciplinario por parte del personal encargado de prestar el servicio</t>
  </si>
  <si>
    <t>1. La falta de continuidad en la ejecucion de los programas y proyectos ocasionados por cambios en los gobernantes por periodos establecidos</t>
  </si>
  <si>
    <t xml:space="preserve">2. Incremento de la demanda y/o  poblacion objeto de cada uno de los programas. </t>
  </si>
  <si>
    <t>3. Desconocimiento de la informacion y/o requisitos previos para acceder a las ayudas o beneficios brindados a la comunidad.</t>
  </si>
  <si>
    <t>En el proceso de ejecucion de los programas y proyectos mediante la verificacion previa a la entrega de beneficios</t>
  </si>
  <si>
    <t>Perdida de credibilidad institucional</t>
  </si>
  <si>
    <t>Sancines disciplinarias a los funcionarios que incurren en dicha acción</t>
  </si>
  <si>
    <t>INEFICIENCIA E INEFICACIA  EN EL PROCESO DE OTORGAR BENEFICIOS A GRUPOS POBLACIONALES, ORGANIZACIONES SOCIALES Y COMUNIDAD VULNERABLE OMITIENDO EL DEBIDO CUMPLIMIENTO DEL PROCEDIMIENTO ESTABLECIDOS Y/O PREVIOS REQUISITOS PARA LA ENTREGA DE LOS MISMOS.</t>
  </si>
  <si>
    <t>Incumplimiento real de cobertura según metas del plan de desarrollo</t>
  </si>
  <si>
    <t>Oportunidad de favorecimiento a un tercero mediante la entrega de beneficios en incumplimiento del debido proceso, y del total de requsitos exigidos para diha acción.</t>
  </si>
  <si>
    <t>Pérdida de credibilidad institucional</t>
  </si>
  <si>
    <t>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</si>
  <si>
    <t>Sanciones disciplinarias fiscales y penales</t>
  </si>
  <si>
    <t xml:space="preserve">INEFICACIA EN EL CUMPLIMIENTO DE LAS METAS ESTABLECIDAS EN LOS PROGRAMAS SEGÚN EL PLAN DE DESARROLLO </t>
  </si>
  <si>
    <t>EN TODAS LAS ETAPAS DEL PROCESOS DE EJECUCION DE LOS PROGRAMAS Y PROYECTOS</t>
  </si>
  <si>
    <t>PROBABILIDAD DE INCMUPLIMIENTO DE LOS PROGRAMAS Y PROYECTOS QUE BENEFICIEN A LOS GRUPOS  POBLACIONALES, ORGANIZACIONES SOCIALES Y POBLACION VULNERABLE DEL MUNICIPIO DE IBAGUE</t>
  </si>
  <si>
    <t>GESTION - OPERATIVO</t>
  </si>
  <si>
    <t xml:space="preserve">La combinacion de factores como: la deficiencia en la cantidad de personal de planta requerido para la prestacion permanente del servicio, la     limitacion en el presupuesto de inversion destinado para la entrega de ayudas y/o beneficios a la comunidad y la falta de planificaacion y direccionamiento estrategico pueden ocasionar una ineficiencia e ineficacia en el proceso de otorgar beneficios a los grupos poblacionales, organizaciones sociales y comunidad vulnerable del Municipio de Ibagué </t>
  </si>
  <si>
    <t>PROBABILIDAD DE INCUMPLIMIENTO DE LOS PROGRAMAS Y PROYECTOS QUE BENEFICIEN A LOS GRUPOS  POBLACIONALES, ORGANIZACIONES SOCIALES Y POBLACION VULNERABLE DEL MUNICIPIO DE IBAGUE</t>
  </si>
  <si>
    <t>La combinanción de factores como:  la deficiencia en la cantidad de personal de planta requerido para la prestacion permanente del servicio y la falta de planificacion y direccionamiento estrategico pueden dar como resultado el incumplimiento de los pogramas y proyectos que benefician a los grupos poblacionales, organizaciones sociales y poblacion vulnerable del Municipio de Ibagué</t>
  </si>
  <si>
    <t>RECIBIR DADIVAS O BENEFICIOS A NOMBRE PROPIO O DE TERCEROS POR REALIZAR TRAMITES SIN EL CUMPLIMIENTO DE LOS REQUISITOS</t>
  </si>
  <si>
    <t>Fallas en la gestion de los tramites</t>
  </si>
  <si>
    <t xml:space="preserve">Falta en la cultura de la probidad de probidad </t>
  </si>
  <si>
    <t>Falta en la cultura de probidad</t>
  </si>
  <si>
    <t>En el proceso de ejecución del tramite</t>
  </si>
  <si>
    <t>CORRUPCION</t>
  </si>
  <si>
    <t xml:space="preserve"> Factores como la falta de cultura de probidad en el funcionario puede dar como resultado el recibimiento de dadivas en beneficio a nombre propio o de terceros por parte del mismo, para realizar tramites sin el cumplimiento de los requisitos </t>
  </si>
  <si>
    <t>x</t>
  </si>
  <si>
    <t>Falta en la cultura de probidad  de los funcionarios</t>
  </si>
  <si>
    <t>GESTION</t>
  </si>
  <si>
    <r>
      <rPr>
        <b/>
        <sz val="10"/>
        <color theme="1"/>
        <rFont val="Arial"/>
        <family val="2"/>
      </rPr>
      <t>GESTION SOCIAL, COMUNITARIA, ARISTICA Y CULTURAL:</t>
    </r>
    <r>
      <rPr>
        <sz val="10"/>
        <color theme="1"/>
        <rFont val="Arial"/>
        <family val="2"/>
      </rPr>
      <t xml:space="preserve"> 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r>
  </si>
  <si>
    <t>ALCALDIA DE IBAGUE</t>
  </si>
  <si>
    <t xml:space="preserve">La Secretaria de Cultura, Turismo y Comercio realiza el control al poortafolio de Estimulos otorgados al sector cultural, se garantiza una convocatoria abierta a la ciudadania para poder acceder a los incentivos, de igual manera se cuenta con un jurado idóneo en cada sector para el otorgamiento del premio en los cuales usan como soporte un acta y posteriormente la SCT realiza una resolución para notificar a los ganadores y respaldar la decisión. En caso de resultar alguna inconformidad se realiza un comité para la revisión del tema. Una vez se emite la resolución se procede al pago inicial del 80 % del incentivo mediante acta de compromiso del ganador y una vez se realice la entrega del producto se realiza el pago final, previa aprobación del supervisor. </t>
  </si>
  <si>
    <t xml:space="preserve">La Secretaria de Cultura, Turismo y Comercio realiza el control al portafolio de Estimulos otorgados al sector cultural, se garantiza una convocatoria abierta a la ciudadania para poder acceder a los incentivos, de igual manera se cuenta con un jurado idóneo en cada sector para el otorgamiento del premio en los cuales usan como soporte un acta y posteriormente la SCT realiza una resolución para notificar a los ganadores y respaldar la decisión. En caso de resultar alguna inconformidad se realiza un comité para la revisión del tema. Una vez se emite la resolución se procede al pago inicial del 80 % del incentivo mediante acta de compromiso del ganador y una vez se realice la entrega del producto se realiza el pago final, previa aprobación del supervisor. </t>
  </si>
  <si>
    <t>FUERTE</t>
  </si>
  <si>
    <t>Accion de contingencia</t>
  </si>
  <si>
    <t>Comité de Planeación para revisar el diagnostico del personal teniendo en cuenta las metas programadas para la siguiente vigencia.</t>
  </si>
  <si>
    <t>Actas de comité y planillas de asistencia</t>
  </si>
  <si>
    <t>Alta dirección</t>
  </si>
  <si>
    <t>Anual</t>
  </si>
  <si>
    <t>% de personal contratado</t>
  </si>
  <si>
    <t>Comité tecnico para revision de presupuesto para la vigencia siguiente</t>
  </si>
  <si>
    <t>Presupuesto aprobado</t>
  </si>
  <si>
    <t>La Secretaria de Cultura, Turismo y Comercio realiza comites tecnicos para socializar las actividades que se desarrollan continuamente para el cumplimiento del plan de desarrollo, cada asesor realiza seguimiento y propone planes de mejora.</t>
  </si>
  <si>
    <t>DEBIL</t>
  </si>
  <si>
    <t>Comites tecnicos para revisión de la planificación de metas y resultados</t>
  </si>
  <si>
    <t>alta direccion y asesores</t>
  </si>
  <si>
    <t>mensual</t>
  </si>
  <si>
    <t>No. Comites ejecutados</t>
  </si>
  <si>
    <t>La secretaria de cultura, turismo y comercio no cuenta con controles en la deficiencia en la planta de personal</t>
  </si>
  <si>
    <t>Débil</t>
  </si>
  <si>
    <t>Comité para enviar a talento humano la necesidad de personal de la STC</t>
  </si>
  <si>
    <t>Alta direccion y asesores y personal de planta</t>
  </si>
  <si>
    <t>Comité extraordinarios para revisión de casos presentados donde se materialice el riesgo</t>
  </si>
  <si>
    <t>Comité de Estimulos</t>
  </si>
  <si>
    <t>Según lo requerido</t>
  </si>
  <si>
    <t xml:space="preserve">La Secretaría de Bienestar social en los programas de organizaciones sociales, victimas y casa social hace control del otorgamiento de los beneficios a grupos poblacionales, organizaciones sociales y comunidad vulnerable, mediante la realizacion de comites tecnicos internos mensuales para los programa de casa social y victimas y semanales para el programa de organizaciones sociales, esto con el fin de hacer una revision permanente de cada una de las actividades desarrolladas por cada uno de los funcionarios y su respectivo proceso desde la planeacion hasta la ejecucion, el planteamiento de las observaciones y la resolucion de las diferentes dificultades que pudieron haberse presentado en el proceso. De esta manera, se hace el levnatamiento de la respectiva acta, la cual va acompañada de el listado de asistencia original.                                                                             </t>
  </si>
  <si>
    <t xml:space="preserve">La Secretaría de Bienestar social en los programas de organizaciones sociales, victimas y casa social hace control del cumplimiento de las metas de producto del plan indicativo y de las actividades planteadas en el plan de accion de cada uno de los programas, mediante la realizacion de comites tecnicos internos mensuales para los programa de casa social y victimas y semanales para el programa de organizaciones sociales, esto con el fin de hacer una revision permanente de cada una de las actividades desarrolladas para dar cumplimiento a dichas metas, abordando las observaciones y la resolucion de las diferentes dificultades que puedan presentarse en el proceso. De esta manera, se hace el levnatamiento de la respectiva acta, la cual va acompañada de el listado de asistencia original.                                                                             </t>
  </si>
  <si>
    <t xml:space="preserve">La Secretaría de Bienestar social en los programas de organizaciones sociales, victimas y casa social hace control del otorgamiento de los beneficios a grupos poblacionales, organizaciones sociales y comunidad vulnerable, mediante la realizacion de comites tecnicos internos mensuales para los programa de casa social y victimas y semanales para el programa de organizaciones sociales, con el fin de hacer una revision permanente de cada una de las actividades desarrolladas por cada uno de los funcionarios y su respectivo proceso desde la planeacion hasta la ejecucion, el planteamiento de las observaciones y la resolucion de las diferentes dificultades que pudieron haberse presentado en el proceso. De esta manera, se hace el levnatamiento de la respectiva acta, la cual va acompañada de el listado de asistencia original.                                                                             </t>
  </si>
  <si>
    <t xml:space="preserve">La Secretaría de Bienestar social en los programas de organizaciones sociales, victimas y casa social hace control del otorgamiento de los beneficios a grupos poblacionales, organizaciones sociales y comunidad vulnerable, mediante la realizacion de comites tecnicos internos mensuales para los programa de casa social y victimas y semanales para el programa de organizaciones sociales, con el fin de hacer una revision permanente de cada una de las actividades programadas y lo que se requiere en materia presupuestal para el desarrollo de las mismas   desde la planeacion hasta la ejecucion, el planteamiento de las observaciones y la resolucion de las diferentes dificultades que pudieron haberse presentado en el proceso en terminos de preseupuesto. de esta manera, se hace el levnatamiento de la respectiva acta, la cual va acompañada de el listado de asistencia original.                                                                             </t>
  </si>
  <si>
    <t xml:space="preserve">La Secretaria de Bienestar social en los programas de organizaciones sociales, victimas y casa social hace control para evitar el recibimiento de dadivas por parte de los funcionarios, mediante la sensibilizacion y concientizacion de los funcionarios prestadores del servicios y atencion al publico en el codigo de etica y la ley anticorrupcion la debida aplicación, resaltando la importancia de los valores  como parte fundamental en el desarrollo de cada una de las acciones a desarrollar. Dichas sensibilizaciones son llevadas a cabo con una periodicidad mensual en los programas de victimas y casa social, y semanalmente para el programa organizaciones sociales, el planteamiento de las observaciones y la resolucion de las diferentes dificultades que pudieron haberse presentado en el proceso son solucionadas de manera oportuna. De esta manera, se hace el levantamiento de la respectiva acta, la cual va acompañada de el listado de asistencia original.    </t>
  </si>
  <si>
    <t>INEFICIENCIA E INEFICACIA  EN EL PROCESO DE OTORGAR BENEFICIOS A GRUPOS POBLACIONALES, ORGANIZACIONES SOCIALES Y COMUNIDAD VULNERABLE OMITIENDO EL DEBIDO CUMPLIMIENTO DEL PROCEDIMIENTO ESTABLECIDOS Y/O PREVIOS REQUISITOS PARA LA ENTREGA DE LOS MISMOS</t>
  </si>
  <si>
    <t>FUERTE (SIEMPRE SE EJECUTA)</t>
  </si>
  <si>
    <t>Limitacion en el presupuesto de inversion destinado para la entrega de ayudas o beneficios a la comunidad y prestacion de servicios</t>
  </si>
  <si>
    <t xml:space="preserve">La Secretaría de Bienestar social en los programas de organizaciones sociales, victimas y casa social hace control del cumplimiento de las metas de producto del plan indicativo y de las actividades planteadas en el plan de accion de cada uno de los programas, mediante la realizacion de comites tecnicos internos mensuales para los programa de casa social y victimas y semanales para el programa de organizaciones sociales, esto con el fin de hacer una revision permanente de cada una de las actividades desarrolladas para dar cumplimiento a dichas metas, abordando las observaciones y la resolucion de las diferentes dificultades que puedan presentarse en el proceso. De esta manera, se hace el levnatamiento de la respectiva acta, la cual va acompañada de el listado de asistencia original. </t>
  </si>
  <si>
    <t>GESTION SOCIAL, COMUNITARIA, ARTISTICA Y CULTURAL</t>
  </si>
  <si>
    <t xml:space="preserve">Falta se seguimiento a los procesos que realiza cada área </t>
  </si>
  <si>
    <t>No se cuenta con hardware ni software adecuado y suficiente para el desarrollo de las actividades</t>
  </si>
  <si>
    <t xml:space="preserve"> Personal contratista idóneo y comprometido en cada área.</t>
  </si>
  <si>
    <t>Gestión de recursos ante otras instancias acompañada de una voluntad de la alta dirección en aportar recursos para el sector</t>
  </si>
  <si>
    <t>Personal capacitado con buen nivel académico y experiencia en el área.</t>
  </si>
  <si>
    <t>Poca articulación y comunicación en las diferentes áreas.</t>
  </si>
  <si>
    <t xml:space="preserve"> Apoyo a actividades y Capacidad de respuesta contemplada en caso de tener que solucionar una situacion dificil.</t>
  </si>
  <si>
    <t>Coordinación y trabajo colaborativo con otras dependencias</t>
  </si>
  <si>
    <t>Personal idoneo y calificado para la ejecución de las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</si>
</sst>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3"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sz val="11"/>
      <name val="Arial"/>
      <family val="2"/>
    </font>
    <font>
      <sz val="12"/>
      <color rgb="FFFF0000"/>
      <name val="Arial"/>
      <family val="2"/>
    </font>
    <font>
      <sz val="11"/>
      <color rgb="FFFF0000"/>
      <name val="Calibri"/>
      <family val="2"/>
      <scheme val="minor"/>
    </font>
    <font>
      <sz val="11"/>
      <color theme="0"/>
      <name val="Arial"/>
      <family val="2"/>
    </font>
    <font>
      <sz val="11"/>
      <name val="Calibri"/>
      <family val="2"/>
      <scheme val="minor"/>
    </font>
    <font>
      <sz val="10"/>
      <color indexed="8"/>
      <name val="Arial"/>
      <family val="2"/>
    </font>
    <font>
      <sz val="8"/>
      <color indexed="8"/>
      <name val="Arial"/>
      <family val="2"/>
    </font>
    <font>
      <sz val="9"/>
      <color theme="1"/>
      <name val="Arial"/>
      <family val="2"/>
    </font>
    <font>
      <sz val="8"/>
      <color theme="1"/>
      <name val="Arial"/>
      <family val="2"/>
    </font>
    <font>
      <sz val="16"/>
      <color theme="1"/>
      <name val="Calibri"/>
      <family val="2"/>
      <scheme val="minor"/>
    </font>
  </fonts>
  <fills count="19">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5"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579">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14" fillId="5" borderId="3" xfId="0" applyFont="1" applyFill="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3" borderId="1" xfId="0" applyFont="1" applyFill="1" applyBorder="1" applyAlignment="1">
      <alignment horizontal="justify" vertical="top"/>
    </xf>
    <xf numFmtId="0" fontId="4" fillId="0" borderId="60" xfId="0" applyFont="1" applyBorder="1" applyAlignment="1">
      <alignment horizontal="left" vertical="center" wrapText="1"/>
    </xf>
    <xf numFmtId="0" fontId="4" fillId="16" borderId="1" xfId="0" applyFont="1" applyFill="1" applyBorder="1" applyAlignment="1">
      <alignment horizontal="left" vertical="center" wrapText="1"/>
    </xf>
    <xf numFmtId="0" fontId="0" fillId="0" borderId="1" xfId="0" applyBorder="1" applyAlignment="1" applyProtection="1">
      <alignment horizontal="center" vertical="center"/>
      <protection locked="0"/>
    </xf>
    <xf numFmtId="0" fontId="0" fillId="17" borderId="0" xfId="0" applyFill="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0" xfId="0" applyFont="1"/>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top" wrapText="1"/>
    </xf>
    <xf numFmtId="0" fontId="4" fillId="0" borderId="28"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wrapText="1"/>
    </xf>
    <xf numFmtId="0" fontId="23" fillId="0" borderId="0" xfId="0" applyFont="1" applyBorder="1" applyAlignment="1">
      <alignment horizontal="left" vertical="center" wrapText="1"/>
    </xf>
    <xf numFmtId="0" fontId="23" fillId="0" borderId="0" xfId="0" applyFont="1" applyBorder="1" applyAlignment="1">
      <alignment wrapText="1"/>
    </xf>
    <xf numFmtId="0" fontId="23" fillId="0" borderId="0" xfId="0" applyFont="1" applyBorder="1" applyAlignment="1">
      <alignment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horizontal="left" vertical="top" wrapText="1"/>
    </xf>
    <xf numFmtId="0" fontId="4" fillId="6" borderId="1" xfId="0" applyFont="1" applyFill="1" applyBorder="1" applyAlignment="1">
      <alignment horizontal="justify" vertical="top"/>
    </xf>
    <xf numFmtId="0" fontId="4" fillId="6" borderId="60" xfId="0" applyFont="1" applyFill="1" applyBorder="1" applyAlignment="1">
      <alignment horizontal="left" vertical="center" wrapText="1"/>
    </xf>
    <xf numFmtId="0" fontId="4" fillId="16" borderId="28" xfId="0" applyFont="1" applyFill="1" applyBorder="1" applyAlignment="1">
      <alignment horizontal="left" vertical="center" wrapText="1"/>
    </xf>
    <xf numFmtId="0" fontId="23" fillId="16" borderId="1" xfId="0" applyFont="1" applyFill="1" applyBorder="1" applyAlignment="1">
      <alignment horizontal="left" vertical="center" wrapText="1"/>
    </xf>
    <xf numFmtId="0" fontId="4" fillId="18" borderId="1" xfId="0" applyFont="1" applyFill="1" applyBorder="1" applyAlignment="1">
      <alignment horizontal="left" vertical="center" wrapText="1"/>
    </xf>
    <xf numFmtId="0" fontId="0" fillId="0" borderId="0" xfId="0" applyFill="1"/>
    <xf numFmtId="0" fontId="4" fillId="0" borderId="0" xfId="0" applyFont="1" applyFill="1"/>
    <xf numFmtId="0" fontId="9" fillId="0" borderId="0" xfId="0" applyFont="1" applyFill="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3" borderId="28" xfId="0" applyFont="1" applyFill="1" applyBorder="1" applyAlignment="1">
      <alignment horizontal="left" vertical="center" wrapText="1"/>
    </xf>
    <xf numFmtId="0" fontId="26" fillId="3" borderId="28" xfId="0" applyFont="1" applyFill="1" applyBorder="1" applyAlignment="1">
      <alignment horizontal="left" vertical="center" wrapText="1"/>
    </xf>
    <xf numFmtId="0" fontId="27" fillId="0" borderId="1" xfId="0" applyFont="1" applyBorder="1" applyAlignment="1">
      <alignment horizontal="center" vertical="center" wrapText="1"/>
    </xf>
    <xf numFmtId="1" fontId="27" fillId="0" borderId="1" xfId="0" applyNumberFormat="1" applyFont="1" applyBorder="1" applyAlignment="1">
      <alignment vertical="center"/>
    </xf>
    <xf numFmtId="0" fontId="25" fillId="0" borderId="2" xfId="0" applyFont="1" applyBorder="1" applyAlignment="1">
      <alignment horizontal="center" vertical="center" wrapText="1"/>
    </xf>
    <xf numFmtId="0" fontId="25" fillId="0" borderId="0" xfId="0" applyFont="1"/>
    <xf numFmtId="0" fontId="4" fillId="0" borderId="62" xfId="0" applyFont="1" applyBorder="1" applyAlignment="1">
      <alignment horizontal="center" vertical="center" wrapText="1"/>
    </xf>
    <xf numFmtId="0" fontId="4" fillId="0" borderId="1" xfId="0" applyFont="1" applyBorder="1" applyAlignment="1">
      <alignment horizont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5" borderId="0" xfId="0" applyFill="1" applyBorder="1" applyAlignment="1">
      <alignment horizontal="center" vertical="center" wrapText="1"/>
    </xf>
    <xf numFmtId="0" fontId="0" fillId="5" borderId="0" xfId="0" applyFill="1" applyBorder="1" applyAlignment="1">
      <alignment horizontal="left" vertical="center" wrapText="1"/>
    </xf>
    <xf numFmtId="0" fontId="4" fillId="5" borderId="0" xfId="0" applyFont="1" applyFill="1" applyBorder="1" applyAlignment="1">
      <alignment horizontal="center" wrapText="1"/>
    </xf>
    <xf numFmtId="0" fontId="4" fillId="5" borderId="0" xfId="0" applyFont="1" applyFill="1" applyBorder="1" applyAlignment="1">
      <alignment horizontal="center"/>
    </xf>
    <xf numFmtId="0" fontId="0" fillId="5" borderId="27" xfId="0" applyFill="1" applyBorder="1" applyAlignment="1">
      <alignment horizontal="center" vertical="center" wrapText="1"/>
    </xf>
    <xf numFmtId="0" fontId="14" fillId="5" borderId="2"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0" xfId="0" applyFont="1" applyAlignment="1">
      <alignment horizontal="left"/>
    </xf>
    <xf numFmtId="0" fontId="5" fillId="0" borderId="1" xfId="0" applyFont="1" applyBorder="1" applyAlignment="1">
      <alignment horizontal="left" vertical="center"/>
    </xf>
    <xf numFmtId="0" fontId="5" fillId="9" borderId="1" xfId="0" applyFont="1" applyFill="1" applyBorder="1" applyAlignment="1">
      <alignment horizontal="left" vertical="center"/>
    </xf>
    <xf numFmtId="0" fontId="6" fillId="0" borderId="3" xfId="0" applyFont="1" applyBorder="1" applyAlignment="1">
      <alignment vertical="center" wrapText="1"/>
    </xf>
    <xf numFmtId="0" fontId="6" fillId="0" borderId="1" xfId="0" applyFont="1" applyBorder="1" applyAlignment="1">
      <alignment horizontal="left" vertical="center"/>
    </xf>
    <xf numFmtId="0" fontId="6" fillId="0" borderId="0" xfId="0" applyFont="1" applyAlignment="1">
      <alignment horizontal="left" vertical="center" wrapText="1"/>
    </xf>
    <xf numFmtId="0" fontId="7" fillId="5" borderId="67" xfId="0" applyFont="1" applyFill="1" applyBorder="1" applyAlignment="1">
      <alignment horizontal="left" vertical="center"/>
    </xf>
    <xf numFmtId="0" fontId="1" fillId="5" borderId="68" xfId="0" applyFont="1" applyFill="1" applyBorder="1" applyAlignment="1">
      <alignment horizontal="left" vertical="center" wrapText="1"/>
    </xf>
    <xf numFmtId="0" fontId="31" fillId="0" borderId="0" xfId="0" applyFont="1" applyFill="1" applyBorder="1" applyAlignment="1">
      <alignment vertical="center"/>
    </xf>
    <xf numFmtId="0" fontId="29" fillId="0" borderId="0" xfId="0" applyFont="1" applyFill="1" applyBorder="1" applyAlignment="1">
      <alignment vertical="center" wrapText="1"/>
    </xf>
    <xf numFmtId="0" fontId="7" fillId="14" borderId="72" xfId="0" applyFont="1" applyFill="1" applyBorder="1" applyAlignment="1">
      <alignment vertical="center"/>
    </xf>
    <xf numFmtId="0" fontId="1" fillId="14" borderId="72" xfId="0" applyFont="1" applyFill="1" applyBorder="1" applyAlignment="1">
      <alignment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3" fillId="0" borderId="60" xfId="0" applyFont="1" applyBorder="1" applyAlignment="1">
      <alignment vertical="center" wrapText="1"/>
    </xf>
    <xf numFmtId="0" fontId="23" fillId="0" borderId="62" xfId="0" applyFont="1" applyBorder="1" applyAlignment="1">
      <alignment vertical="center" wrapText="1"/>
    </xf>
    <xf numFmtId="0" fontId="23" fillId="0" borderId="60" xfId="0" applyFont="1" applyBorder="1" applyAlignment="1">
      <alignment horizontal="left" vertical="center" wrapText="1"/>
    </xf>
    <xf numFmtId="0" fontId="23" fillId="0" borderId="56" xfId="0" applyFont="1" applyBorder="1" applyAlignment="1">
      <alignment horizontal="left" vertical="center" wrapText="1"/>
    </xf>
    <xf numFmtId="0" fontId="23" fillId="0" borderId="62" xfId="0" applyFont="1" applyBorder="1" applyAlignment="1">
      <alignment horizontal="left" vertical="center" wrapText="1"/>
    </xf>
    <xf numFmtId="0" fontId="4" fillId="0" borderId="60"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22" fillId="0" borderId="60" xfId="0" applyFont="1" applyBorder="1" applyAlignment="1">
      <alignment horizontal="center" vertical="center" wrapText="1"/>
    </xf>
    <xf numFmtId="0" fontId="22" fillId="0" borderId="62" xfId="0" applyFont="1" applyBorder="1" applyAlignment="1">
      <alignment horizontal="center" vertical="center" wrapText="1"/>
    </xf>
    <xf numFmtId="0" fontId="4" fillId="0" borderId="1" xfId="0" applyFont="1" applyBorder="1" applyAlignment="1">
      <alignment horizontal="center" vertical="center"/>
    </xf>
    <xf numFmtId="0" fontId="23" fillId="0" borderId="60" xfId="0" applyFont="1" applyFill="1" applyBorder="1" applyAlignment="1">
      <alignment vertical="center" wrapText="1"/>
    </xf>
    <xf numFmtId="0" fontId="23" fillId="0" borderId="62" xfId="0" applyFont="1" applyFill="1" applyBorder="1" applyAlignment="1">
      <alignment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4" fillId="0" borderId="10" xfId="0" applyFont="1" applyBorder="1" applyAlignment="1">
      <alignment horizontal="center"/>
    </xf>
    <xf numFmtId="0" fontId="0" fillId="0" borderId="1" xfId="0" applyBorder="1" applyAlignment="1">
      <alignment horizontal="center" vertical="center"/>
    </xf>
    <xf numFmtId="0" fontId="0" fillId="0" borderId="0" xfId="0" applyAlignment="1">
      <alignment horizont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1"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1" xfId="0" applyFont="1" applyBorder="1" applyAlignment="1">
      <alignment horizontal="center"/>
    </xf>
    <xf numFmtId="0" fontId="23" fillId="0" borderId="60" xfId="0" applyFont="1" applyFill="1" applyBorder="1" applyAlignment="1">
      <alignment horizontal="left" vertical="center" wrapText="1"/>
    </xf>
    <xf numFmtId="0" fontId="23" fillId="0" borderId="62" xfId="0" applyFont="1" applyFill="1" applyBorder="1" applyAlignment="1">
      <alignment horizontal="lef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4" fillId="7" borderId="60" xfId="0" applyFont="1" applyFill="1" applyBorder="1" applyAlignment="1">
      <alignment horizontal="center" vertical="center" wrapText="1"/>
    </xf>
    <xf numFmtId="0" fontId="4" fillId="7" borderId="62" xfId="0" applyFont="1" applyFill="1" applyBorder="1" applyAlignment="1">
      <alignment horizontal="center" vertical="center"/>
    </xf>
    <xf numFmtId="0" fontId="32" fillId="6" borderId="1" xfId="0" applyFont="1" applyFill="1" applyBorder="1" applyAlignment="1">
      <alignment horizontal="left" vertical="center"/>
    </xf>
    <xf numFmtId="0" fontId="19" fillId="6" borderId="1" xfId="0" applyFont="1" applyFill="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22" fillId="7" borderId="60" xfId="0" applyFont="1" applyFill="1" applyBorder="1" applyAlignment="1">
      <alignment horizontal="center" vertical="center" wrapText="1"/>
    </xf>
    <xf numFmtId="0" fontId="22" fillId="7" borderId="62" xfId="0" applyFont="1" applyFill="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8" xfId="0" applyFont="1"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29" xfId="0"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7" fillId="5" borderId="1" xfId="0" applyFont="1" applyFill="1" applyBorder="1" applyAlignment="1">
      <alignment horizontal="center" vertical="center"/>
    </xf>
    <xf numFmtId="0" fontId="24" fillId="0" borderId="60" xfId="0" applyFont="1" applyBorder="1" applyAlignment="1">
      <alignment horizontal="center" vertical="center" wrapText="1"/>
    </xf>
    <xf numFmtId="0" fontId="24" fillId="0" borderId="62" xfId="0" applyFont="1" applyBorder="1" applyAlignment="1">
      <alignment horizontal="center" vertical="center" wrapText="1"/>
    </xf>
    <xf numFmtId="0" fontId="7" fillId="6" borderId="1"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0" borderId="60" xfId="0" applyFont="1" applyBorder="1" applyAlignment="1">
      <alignment horizontal="center" vertical="top" wrapText="1"/>
    </xf>
    <xf numFmtId="0" fontId="8" fillId="0" borderId="62" xfId="0" applyFont="1" applyBorder="1" applyAlignment="1">
      <alignment horizontal="center"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31" fillId="6" borderId="69" xfId="0" applyFont="1" applyFill="1" applyBorder="1" applyAlignment="1">
      <alignment horizontal="left" vertical="center"/>
    </xf>
    <xf numFmtId="0" fontId="31" fillId="6" borderId="70" xfId="0" applyFont="1" applyFill="1" applyBorder="1" applyAlignment="1">
      <alignment horizontal="left" vertical="center"/>
    </xf>
    <xf numFmtId="0" fontId="31" fillId="6" borderId="71" xfId="0" applyFont="1" applyFill="1" applyBorder="1" applyAlignment="1">
      <alignment horizontal="left" vertical="center"/>
    </xf>
    <xf numFmtId="0" fontId="29" fillId="6" borderId="69" xfId="0" applyFont="1" applyFill="1" applyBorder="1" applyAlignment="1">
      <alignment horizontal="left" vertical="center" wrapText="1"/>
    </xf>
    <xf numFmtId="0" fontId="29" fillId="6" borderId="70" xfId="0" applyFont="1" applyFill="1" applyBorder="1" applyAlignment="1">
      <alignment horizontal="left" vertical="center" wrapText="1"/>
    </xf>
    <xf numFmtId="0" fontId="29" fillId="6" borderId="71" xfId="0" applyFont="1" applyFill="1" applyBorder="1" applyAlignment="1">
      <alignment horizontal="left" vertical="center" wrapText="1"/>
    </xf>
    <xf numFmtId="0" fontId="0" fillId="0" borderId="37" xfId="0" applyBorder="1" applyAlignment="1">
      <alignment horizontal="center"/>
    </xf>
    <xf numFmtId="0" fontId="0" fillId="0" borderId="0"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31" fillId="6" borderId="1" xfId="0" applyFont="1" applyFill="1" applyBorder="1" applyAlignment="1">
      <alignment horizontal="left" vertical="center"/>
    </xf>
    <xf numFmtId="0" fontId="31" fillId="6" borderId="3" xfId="0" applyFont="1" applyFill="1" applyBorder="1" applyAlignment="1">
      <alignment horizontal="left" vertical="center"/>
    </xf>
    <xf numFmtId="0" fontId="29" fillId="6" borderId="1"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9" fillId="6" borderId="48" xfId="0" applyFont="1" applyFill="1" applyBorder="1" applyAlignment="1">
      <alignment horizontal="left" vertical="center" wrapText="1"/>
    </xf>
    <xf numFmtId="0" fontId="29" fillId="6" borderId="49" xfId="0" applyFont="1" applyFill="1" applyBorder="1" applyAlignment="1">
      <alignment horizontal="left" vertical="center" wrapText="1"/>
    </xf>
    <xf numFmtId="0" fontId="29"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5" fillId="13" borderId="65" xfId="0" applyFont="1" applyFill="1" applyBorder="1" applyAlignment="1">
      <alignment horizontal="center" vertical="center"/>
    </xf>
    <xf numFmtId="0" fontId="5" fillId="13" borderId="66" xfId="0" applyFont="1" applyFill="1" applyBorder="1" applyAlignment="1">
      <alignment horizontal="center" vertical="center"/>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65" xfId="0" applyFont="1" applyBorder="1" applyAlignment="1">
      <alignment horizontal="left" vertical="center" wrapText="1"/>
    </xf>
    <xf numFmtId="0" fontId="4" fillId="0" borderId="11" xfId="0" applyFont="1" applyBorder="1" applyAlignment="1">
      <alignment horizontal="left" vertical="center" wrapText="1"/>
    </xf>
    <xf numFmtId="0" fontId="4" fillId="0" borderId="28" xfId="0" applyFont="1" applyBorder="1" applyAlignment="1">
      <alignment horizontal="left" vertical="center" wrapText="1"/>
    </xf>
    <xf numFmtId="0" fontId="5" fillId="13" borderId="25" xfId="0" applyFont="1" applyFill="1" applyBorder="1" applyAlignment="1">
      <alignment horizontal="center" vertical="center"/>
    </xf>
    <xf numFmtId="0" fontId="5" fillId="13" borderId="11" xfId="0" applyFont="1" applyFill="1" applyBorder="1" applyAlignment="1">
      <alignment horizontal="center" vertical="center"/>
    </xf>
    <xf numFmtId="0" fontId="14" fillId="13" borderId="13" xfId="0" applyFont="1" applyFill="1" applyBorder="1" applyAlignment="1">
      <alignment horizontal="center" vertical="center" wrapText="1"/>
    </xf>
    <xf numFmtId="0" fontId="23" fillId="0" borderId="65" xfId="0" applyFont="1" applyBorder="1" applyAlignment="1">
      <alignment horizontal="left" vertical="center" wrapText="1"/>
    </xf>
    <xf numFmtId="0" fontId="23" fillId="0" borderId="11" xfId="0" applyFont="1" applyBorder="1" applyAlignment="1">
      <alignment horizontal="left" vertical="center" wrapText="1"/>
    </xf>
    <xf numFmtId="0" fontId="23" fillId="0" borderId="28" xfId="0" applyFont="1" applyBorder="1" applyAlignment="1">
      <alignment horizontal="left" vertical="center" wrapText="1"/>
    </xf>
    <xf numFmtId="0" fontId="4" fillId="0" borderId="18" xfId="0" applyFont="1" applyBorder="1" applyAlignment="1">
      <alignment horizontal="center" vertical="center" wrapText="1"/>
    </xf>
    <xf numFmtId="0" fontId="17" fillId="0" borderId="1" xfId="0" applyFont="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4" fillId="0" borderId="0" xfId="0" applyFont="1" applyAlignment="1">
      <alignment horizontal="center"/>
    </xf>
    <xf numFmtId="0" fontId="4" fillId="0" borderId="5" xfId="0" applyFont="1" applyBorder="1" applyAlignment="1">
      <alignment horizontal="left" vertical="center" wrapText="1"/>
    </xf>
    <xf numFmtId="0" fontId="6" fillId="6" borderId="1" xfId="0" applyFont="1" applyFill="1" applyBorder="1" applyAlignment="1">
      <alignment horizontal="left" vertical="center"/>
    </xf>
    <xf numFmtId="0" fontId="6" fillId="6" borderId="3" xfId="0" applyFont="1" applyFill="1" applyBorder="1" applyAlignment="1">
      <alignment horizontal="left" vertical="center"/>
    </xf>
    <xf numFmtId="0" fontId="28" fillId="6" borderId="1"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3" fillId="0" borderId="30" xfId="0" applyFont="1" applyBorder="1" applyAlignment="1">
      <alignment horizontal="left" vertical="center" wrapText="1"/>
    </xf>
    <xf numFmtId="0" fontId="23" fillId="0" borderId="20" xfId="0" applyFont="1" applyBorder="1" applyAlignment="1">
      <alignment horizontal="left" vertical="center" wrapText="1"/>
    </xf>
    <xf numFmtId="0" fontId="23" fillId="0" borderId="27"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7" fillId="0" borderId="28" xfId="0" applyFont="1" applyBorder="1" applyAlignment="1">
      <alignment horizontal="center" vertical="center"/>
    </xf>
    <xf numFmtId="0" fontId="23" fillId="0" borderId="53" xfId="0" applyFont="1" applyBorder="1" applyAlignment="1">
      <alignment horizontal="left" vertical="center" wrapText="1"/>
    </xf>
    <xf numFmtId="0" fontId="23" fillId="0" borderId="54" xfId="0" applyFont="1" applyBorder="1" applyAlignment="1">
      <alignment horizontal="left" vertical="center" wrapText="1"/>
    </xf>
    <xf numFmtId="0" fontId="23" fillId="0" borderId="55" xfId="0" applyFont="1" applyBorder="1" applyAlignment="1">
      <alignment horizontal="left" vertical="center" wrapText="1"/>
    </xf>
    <xf numFmtId="0" fontId="4" fillId="0" borderId="36" xfId="0" applyFont="1" applyBorder="1" applyAlignment="1">
      <alignment horizontal="left" vertical="center" wrapText="1"/>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30" fillId="6" borderId="69" xfId="0" applyFont="1" applyFill="1" applyBorder="1" applyAlignment="1">
      <alignment horizontal="left" vertical="center"/>
    </xf>
    <xf numFmtId="0" fontId="30" fillId="6" borderId="70" xfId="0" applyFont="1" applyFill="1" applyBorder="1" applyAlignment="1">
      <alignment horizontal="left" vertical="center"/>
    </xf>
    <xf numFmtId="0" fontId="30" fillId="6" borderId="71" xfId="0" applyFont="1" applyFill="1" applyBorder="1" applyAlignment="1">
      <alignment horizontal="left" vertical="center"/>
    </xf>
    <xf numFmtId="0" fontId="0" fillId="0" borderId="30" xfId="0" applyBorder="1" applyAlignment="1">
      <alignment horizontal="left"/>
    </xf>
    <xf numFmtId="0" fontId="0" fillId="0" borderId="20" xfId="0" applyBorder="1" applyAlignment="1">
      <alignment horizontal="left"/>
    </xf>
    <xf numFmtId="0" fontId="0" fillId="0" borderId="45" xfId="0" applyBorder="1" applyAlignment="1">
      <alignment horizontal="left"/>
    </xf>
    <xf numFmtId="0" fontId="5" fillId="13" borderId="1" xfId="0" applyFont="1" applyFill="1" applyBorder="1" applyAlignment="1">
      <alignment horizontal="left" vertical="center"/>
    </xf>
    <xf numFmtId="0" fontId="5" fillId="13" borderId="1" xfId="0" applyFont="1" applyFill="1" applyBorder="1" applyAlignment="1">
      <alignment horizontal="center" vertical="center" wrapText="1"/>
    </xf>
    <xf numFmtId="0" fontId="15" fillId="0" borderId="18" xfId="0" applyFont="1" applyBorder="1" applyAlignment="1">
      <alignment horizontal="center"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14" fillId="0" borderId="1" xfId="0" applyFont="1" applyBorder="1" applyAlignment="1">
      <alignment horizontal="left"/>
    </xf>
    <xf numFmtId="0" fontId="14"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7" xfId="0" applyFont="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28" xfId="0" applyFont="1" applyBorder="1" applyAlignment="1">
      <alignment horizontal="center"/>
    </xf>
    <xf numFmtId="0" fontId="6" fillId="0" borderId="13" xfId="0" applyFont="1" applyBorder="1" applyAlignment="1">
      <alignment horizontal="center"/>
    </xf>
    <xf numFmtId="0" fontId="6" fillId="0" borderId="12" xfId="0" applyFont="1" applyBorder="1" applyAlignment="1">
      <alignment horizontal="center"/>
    </xf>
    <xf numFmtId="0" fontId="6" fillId="0" borderId="29"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
  <sheetViews>
    <sheetView tabSelected="1" zoomScale="82" zoomScaleNormal="82" workbookViewId="0">
      <selection activeCell="I9" sqref="I9"/>
    </sheetView>
  </sheetViews>
  <sheetFormatPr baseColWidth="10" defaultColWidth="11.42578125" defaultRowHeight="14.25" x14ac:dyDescent="0.2"/>
  <cols>
    <col min="1" max="1" width="27.5703125" style="1" customWidth="1"/>
    <col min="2" max="2" width="26.85546875" style="1" customWidth="1"/>
    <col min="3" max="3" width="28.42578125" style="1" customWidth="1"/>
    <col min="4" max="4" width="29.85546875" style="1" customWidth="1"/>
    <col min="5" max="5" width="33.7109375" style="1" customWidth="1"/>
    <col min="6" max="6" width="28.28515625" style="1" customWidth="1"/>
    <col min="7" max="16384" width="11.42578125" style="1"/>
  </cols>
  <sheetData>
    <row r="1" spans="1:10" ht="15" customHeight="1" x14ac:dyDescent="0.2">
      <c r="A1" s="241"/>
      <c r="B1" s="251" t="s">
        <v>0</v>
      </c>
      <c r="C1" s="251"/>
      <c r="D1" s="251"/>
      <c r="E1" s="59" t="s">
        <v>1</v>
      </c>
      <c r="F1" s="238"/>
      <c r="G1" s="2"/>
      <c r="J1" s="237"/>
    </row>
    <row r="2" spans="1:10" ht="15" customHeight="1" x14ac:dyDescent="0.2">
      <c r="A2" s="242"/>
      <c r="B2" s="252"/>
      <c r="C2" s="252"/>
      <c r="D2" s="252"/>
      <c r="E2" s="58" t="s">
        <v>2</v>
      </c>
      <c r="F2" s="239"/>
      <c r="G2" s="2"/>
      <c r="J2" s="237"/>
    </row>
    <row r="3" spans="1:10" ht="15" customHeight="1" x14ac:dyDescent="0.2">
      <c r="A3" s="242"/>
      <c r="B3" s="252" t="s">
        <v>3</v>
      </c>
      <c r="C3" s="252"/>
      <c r="D3" s="252"/>
      <c r="E3" s="58" t="s">
        <v>4</v>
      </c>
      <c r="F3" s="239"/>
      <c r="G3" s="2"/>
      <c r="J3" s="237"/>
    </row>
    <row r="4" spans="1:10" ht="15.75" customHeight="1" thickBot="1" x14ac:dyDescent="0.25">
      <c r="A4" s="243"/>
      <c r="B4" s="253"/>
      <c r="C4" s="253"/>
      <c r="D4" s="253"/>
      <c r="E4" s="60" t="s">
        <v>5</v>
      </c>
      <c r="F4" s="240"/>
      <c r="G4" s="2"/>
      <c r="J4" s="237"/>
    </row>
    <row r="5" spans="1:10" ht="15" thickBot="1" x14ac:dyDescent="0.25"/>
    <row r="6" spans="1:10" ht="15.75" x14ac:dyDescent="0.2">
      <c r="A6" s="248" t="s">
        <v>6</v>
      </c>
      <c r="B6" s="249"/>
      <c r="C6" s="249"/>
      <c r="D6" s="249"/>
      <c r="E6" s="249"/>
      <c r="F6" s="250"/>
    </row>
    <row r="7" spans="1:10" ht="27" customHeight="1" x14ac:dyDescent="0.2">
      <c r="A7" s="22" t="s">
        <v>7</v>
      </c>
      <c r="B7" s="244" t="s">
        <v>371</v>
      </c>
      <c r="C7" s="244"/>
      <c r="D7" s="244"/>
      <c r="E7" s="244"/>
      <c r="F7" s="245"/>
    </row>
    <row r="8" spans="1:10" ht="71.25" customHeight="1" x14ac:dyDescent="0.2">
      <c r="A8" s="21" t="s">
        <v>9</v>
      </c>
      <c r="B8" s="246" t="s">
        <v>317</v>
      </c>
      <c r="C8" s="246"/>
      <c r="D8" s="246"/>
      <c r="E8" s="246"/>
      <c r="F8" s="247"/>
    </row>
    <row r="9" spans="1:10" ht="22.5" customHeight="1" x14ac:dyDescent="0.2">
      <c r="A9" s="50" t="s">
        <v>11</v>
      </c>
      <c r="B9" s="29" t="s">
        <v>12</v>
      </c>
      <c r="C9" s="29" t="s">
        <v>13</v>
      </c>
      <c r="D9" s="29" t="s">
        <v>12</v>
      </c>
      <c r="E9" s="29" t="s">
        <v>14</v>
      </c>
      <c r="F9" s="30" t="s">
        <v>12</v>
      </c>
    </row>
    <row r="10" spans="1:10" ht="84" customHeight="1" x14ac:dyDescent="0.2">
      <c r="A10" s="236" t="s">
        <v>273</v>
      </c>
      <c r="B10" s="177" t="s">
        <v>272</v>
      </c>
      <c r="C10" s="236" t="s">
        <v>273</v>
      </c>
      <c r="D10" s="236" t="s">
        <v>286</v>
      </c>
      <c r="E10" s="58" t="s">
        <v>299</v>
      </c>
      <c r="F10" s="148" t="s">
        <v>298</v>
      </c>
    </row>
    <row r="11" spans="1:10" ht="75" customHeight="1" x14ac:dyDescent="0.2">
      <c r="A11" s="236"/>
      <c r="B11" s="178" t="s">
        <v>274</v>
      </c>
      <c r="C11" s="236"/>
      <c r="D11" s="236"/>
      <c r="E11" s="175" t="s">
        <v>301</v>
      </c>
      <c r="F11" s="148" t="s">
        <v>300</v>
      </c>
    </row>
    <row r="12" spans="1:10" ht="75" customHeight="1" x14ac:dyDescent="0.2">
      <c r="A12" s="154" t="s">
        <v>276</v>
      </c>
      <c r="B12" s="149" t="s">
        <v>275</v>
      </c>
      <c r="C12" s="174" t="s">
        <v>288</v>
      </c>
      <c r="D12" s="179" t="s">
        <v>287</v>
      </c>
      <c r="E12" s="174" t="s">
        <v>302</v>
      </c>
      <c r="F12" s="155" t="s">
        <v>15</v>
      </c>
    </row>
    <row r="13" spans="1:10" ht="110.25" customHeight="1" x14ac:dyDescent="0.2">
      <c r="A13" s="174" t="s">
        <v>277</v>
      </c>
      <c r="B13" s="148" t="s">
        <v>278</v>
      </c>
      <c r="C13" s="236" t="s">
        <v>289</v>
      </c>
      <c r="D13" s="148" t="s">
        <v>290</v>
      </c>
      <c r="E13" s="176" t="s">
        <v>303</v>
      </c>
      <c r="F13" s="148" t="s">
        <v>304</v>
      </c>
    </row>
    <row r="14" spans="1:10" ht="68.25" customHeight="1" x14ac:dyDescent="0.2">
      <c r="A14" s="174" t="s">
        <v>280</v>
      </c>
      <c r="B14" s="150" t="s">
        <v>279</v>
      </c>
      <c r="C14" s="236"/>
      <c r="D14" s="148" t="s">
        <v>291</v>
      </c>
      <c r="E14" s="58"/>
      <c r="F14" s="58"/>
    </row>
    <row r="15" spans="1:10" ht="84" customHeight="1" x14ac:dyDescent="0.2">
      <c r="A15" s="236" t="s">
        <v>283</v>
      </c>
      <c r="B15" s="150" t="s">
        <v>281</v>
      </c>
      <c r="C15" s="174" t="s">
        <v>292</v>
      </c>
      <c r="D15" s="163" t="s">
        <v>293</v>
      </c>
      <c r="E15" s="58"/>
      <c r="F15" s="58"/>
    </row>
    <row r="16" spans="1:10" ht="92.25" customHeight="1" x14ac:dyDescent="0.2">
      <c r="A16" s="236"/>
      <c r="B16" s="150" t="s">
        <v>282</v>
      </c>
      <c r="C16" s="174" t="s">
        <v>295</v>
      </c>
      <c r="D16" s="163" t="s">
        <v>294</v>
      </c>
      <c r="E16" s="58"/>
      <c r="F16" s="58"/>
    </row>
    <row r="17" spans="1:6" ht="89.25" customHeight="1" x14ac:dyDescent="0.2">
      <c r="A17" s="174" t="s">
        <v>285</v>
      </c>
      <c r="B17" s="177" t="s">
        <v>284</v>
      </c>
      <c r="C17" s="174" t="s">
        <v>297</v>
      </c>
      <c r="D17" s="163" t="s">
        <v>296</v>
      </c>
      <c r="E17" s="58"/>
      <c r="F17" s="58"/>
    </row>
    <row r="18" spans="1:6" s="169" customFormat="1" ht="48.75" customHeight="1" x14ac:dyDescent="0.2">
      <c r="A18" s="180"/>
      <c r="B18" s="181"/>
      <c r="C18" s="180"/>
      <c r="D18" s="182"/>
      <c r="E18" s="180"/>
      <c r="F18" s="180"/>
    </row>
    <row r="19" spans="1:6" s="169" customFormat="1" ht="52.5" customHeight="1" x14ac:dyDescent="0.2">
      <c r="C19" s="180"/>
      <c r="D19" s="182"/>
    </row>
    <row r="20" spans="1:6" s="169" customFormat="1" x14ac:dyDescent="0.2">
      <c r="C20" s="180"/>
      <c r="D20" s="183"/>
    </row>
    <row r="21" spans="1:6" s="169" customFormat="1" x14ac:dyDescent="0.2">
      <c r="C21" s="180"/>
      <c r="D21" s="184"/>
    </row>
    <row r="22" spans="1:6" s="169" customFormat="1" x14ac:dyDescent="0.2">
      <c r="C22" s="180"/>
      <c r="D22" s="184"/>
    </row>
    <row r="23" spans="1:6" x14ac:dyDescent="0.2">
      <c r="D23" s="164"/>
    </row>
  </sheetData>
  <mergeCells count="13">
    <mergeCell ref="A10:A11"/>
    <mergeCell ref="A15:A16"/>
    <mergeCell ref="J1:J4"/>
    <mergeCell ref="F1:F4"/>
    <mergeCell ref="A1:A4"/>
    <mergeCell ref="B7:F7"/>
    <mergeCell ref="B8:F8"/>
    <mergeCell ref="A6:F6"/>
    <mergeCell ref="B1:D2"/>
    <mergeCell ref="B3:D4"/>
    <mergeCell ref="C10:C11"/>
    <mergeCell ref="D10:D11"/>
    <mergeCell ref="C13:C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22"/>
  <sheetViews>
    <sheetView zoomScale="110" zoomScaleNormal="110" workbookViewId="0">
      <selection activeCell="H9" sqref="H9"/>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11" ht="22.5" customHeight="1" x14ac:dyDescent="0.25">
      <c r="A1" s="424"/>
      <c r="B1" s="251" t="s">
        <v>0</v>
      </c>
      <c r="C1" s="441" t="s">
        <v>96</v>
      </c>
      <c r="D1" s="441"/>
      <c r="E1" s="441"/>
      <c r="F1" s="444"/>
    </row>
    <row r="2" spans="1:11" ht="15.75" customHeight="1" x14ac:dyDescent="0.25">
      <c r="A2" s="425"/>
      <c r="B2" s="252"/>
      <c r="C2" s="442" t="s">
        <v>2</v>
      </c>
      <c r="D2" s="442"/>
      <c r="E2" s="442"/>
      <c r="F2" s="445"/>
    </row>
    <row r="3" spans="1:11" ht="15" customHeight="1" x14ac:dyDescent="0.25">
      <c r="A3" s="425"/>
      <c r="B3" s="252" t="s">
        <v>105</v>
      </c>
      <c r="C3" s="442" t="s">
        <v>98</v>
      </c>
      <c r="D3" s="442"/>
      <c r="E3" s="442"/>
      <c r="F3" s="445"/>
    </row>
    <row r="4" spans="1:11" ht="15.75" customHeight="1" thickBot="1" x14ac:dyDescent="0.3">
      <c r="A4" s="426"/>
      <c r="B4" s="253"/>
      <c r="C4" s="443" t="s">
        <v>5</v>
      </c>
      <c r="D4" s="443"/>
      <c r="E4" s="443"/>
      <c r="F4" s="446"/>
    </row>
    <row r="5" spans="1:11" ht="15.75" thickBot="1" x14ac:dyDescent="0.3"/>
    <row r="6" spans="1:11" ht="33" customHeight="1" thickBot="1" x14ac:dyDescent="0.3">
      <c r="A6" s="234" t="s">
        <v>7</v>
      </c>
      <c r="B6" s="427" t="s">
        <v>371</v>
      </c>
      <c r="C6" s="428"/>
      <c r="D6" s="428"/>
      <c r="E6" s="428"/>
      <c r="F6" s="429"/>
      <c r="G6" s="232"/>
      <c r="H6" s="232"/>
      <c r="I6" s="232"/>
      <c r="J6" s="232"/>
      <c r="K6" s="232"/>
    </row>
    <row r="7" spans="1:11" ht="33" customHeight="1" thickBot="1" x14ac:dyDescent="0.3">
      <c r="A7" s="235" t="s">
        <v>9</v>
      </c>
      <c r="B7" s="430" t="s">
        <v>317</v>
      </c>
      <c r="C7" s="431"/>
      <c r="D7" s="431"/>
      <c r="E7" s="431"/>
      <c r="F7" s="432"/>
      <c r="G7" s="233"/>
      <c r="H7" s="233"/>
      <c r="I7" s="233"/>
      <c r="J7" s="233"/>
      <c r="K7" s="233"/>
    </row>
    <row r="8" spans="1:11" x14ac:dyDescent="0.25">
      <c r="A8" s="433"/>
      <c r="B8" s="434"/>
      <c r="C8" s="434"/>
      <c r="D8" s="434"/>
      <c r="E8" s="434"/>
      <c r="F8" s="434"/>
    </row>
    <row r="9" spans="1:11" ht="34.5" customHeight="1" x14ac:dyDescent="0.25">
      <c r="A9" s="423" t="s">
        <v>106</v>
      </c>
      <c r="B9" s="423" t="s">
        <v>107</v>
      </c>
      <c r="C9" s="423"/>
      <c r="D9" s="448" t="s">
        <v>108</v>
      </c>
      <c r="E9" s="448"/>
      <c r="F9" s="448" t="s">
        <v>109</v>
      </c>
    </row>
    <row r="10" spans="1:11" ht="21" customHeight="1" x14ac:dyDescent="0.25">
      <c r="A10" s="423"/>
      <c r="B10" s="423"/>
      <c r="C10" s="423"/>
      <c r="D10" s="118" t="s">
        <v>110</v>
      </c>
      <c r="E10" s="118" t="s">
        <v>111</v>
      </c>
      <c r="F10" s="448"/>
    </row>
    <row r="11" spans="1:11" ht="26.25" customHeight="1" x14ac:dyDescent="0.25">
      <c r="A11" s="435" t="s">
        <v>313</v>
      </c>
      <c r="B11" s="447" t="s">
        <v>112</v>
      </c>
      <c r="C11" s="447"/>
      <c r="D11" s="158"/>
      <c r="E11" s="158" t="s">
        <v>153</v>
      </c>
      <c r="F11" s="436" t="str">
        <f>IF(D26="X","CATASTROFICO",IF(AND(D30&gt;0,D30&lt;=5),"MODERADO",IF(AND(D30&gt;=6,D30&lt;=11),"MAYOR",IF(AND(D30&gt;=12,D30&lt;=19),"CATASTROFICO"," "))))</f>
        <v>MAYOR</v>
      </c>
    </row>
    <row r="12" spans="1:11" ht="26.25" customHeight="1" x14ac:dyDescent="0.25">
      <c r="A12" s="435"/>
      <c r="B12" s="447" t="s">
        <v>113</v>
      </c>
      <c r="C12" s="447"/>
      <c r="D12" s="158" t="s">
        <v>153</v>
      </c>
      <c r="E12" s="158"/>
      <c r="F12" s="437"/>
    </row>
    <row r="13" spans="1:11" ht="26.25" customHeight="1" x14ac:dyDescent="0.25">
      <c r="A13" s="435"/>
      <c r="B13" s="447" t="s">
        <v>114</v>
      </c>
      <c r="C13" s="447"/>
      <c r="D13" s="158" t="s">
        <v>153</v>
      </c>
      <c r="E13" s="158"/>
      <c r="F13" s="437"/>
    </row>
    <row r="14" spans="1:11" ht="26.25" customHeight="1" x14ac:dyDescent="0.25">
      <c r="A14" s="435"/>
      <c r="B14" s="447" t="s">
        <v>115</v>
      </c>
      <c r="C14" s="447"/>
      <c r="D14" s="158"/>
      <c r="E14" s="158" t="s">
        <v>153</v>
      </c>
      <c r="F14" s="437"/>
    </row>
    <row r="15" spans="1:11" ht="26.25" customHeight="1" x14ac:dyDescent="0.25">
      <c r="A15" s="435"/>
      <c r="B15" s="447" t="s">
        <v>116</v>
      </c>
      <c r="C15" s="447"/>
      <c r="D15" s="158"/>
      <c r="E15" s="158" t="s">
        <v>153</v>
      </c>
      <c r="F15" s="437"/>
    </row>
    <row r="16" spans="1:11" ht="26.25" customHeight="1" x14ac:dyDescent="0.25">
      <c r="A16" s="435"/>
      <c r="B16" s="447" t="s">
        <v>117</v>
      </c>
      <c r="C16" s="447"/>
      <c r="D16" s="158" t="s">
        <v>153</v>
      </c>
      <c r="E16" s="158"/>
      <c r="F16" s="437"/>
    </row>
    <row r="17" spans="1:6" ht="26.25" customHeight="1" x14ac:dyDescent="0.25">
      <c r="A17" s="435"/>
      <c r="B17" s="447" t="s">
        <v>118</v>
      </c>
      <c r="C17" s="447"/>
      <c r="D17" s="158" t="s">
        <v>153</v>
      </c>
      <c r="E17" s="158"/>
      <c r="F17" s="437"/>
    </row>
    <row r="18" spans="1:6" ht="33" customHeight="1" x14ac:dyDescent="0.25">
      <c r="A18" s="435"/>
      <c r="B18" s="447" t="s">
        <v>119</v>
      </c>
      <c r="C18" s="447"/>
      <c r="D18" s="158" t="s">
        <v>153</v>
      </c>
      <c r="E18" s="158"/>
      <c r="F18" s="437"/>
    </row>
    <row r="19" spans="1:6" ht="26.25" customHeight="1" x14ac:dyDescent="0.25">
      <c r="A19" s="435"/>
      <c r="B19" s="447" t="s">
        <v>120</v>
      </c>
      <c r="C19" s="447"/>
      <c r="D19" s="158"/>
      <c r="E19" s="158" t="s">
        <v>153</v>
      </c>
      <c r="F19" s="437"/>
    </row>
    <row r="20" spans="1:6" ht="26.25" customHeight="1" x14ac:dyDescent="0.25">
      <c r="A20" s="435"/>
      <c r="B20" s="447" t="s">
        <v>121</v>
      </c>
      <c r="C20" s="447"/>
      <c r="D20" s="158" t="s">
        <v>153</v>
      </c>
      <c r="E20" s="158"/>
      <c r="F20" s="437"/>
    </row>
    <row r="21" spans="1:6" ht="26.25" customHeight="1" x14ac:dyDescent="0.25">
      <c r="A21" s="435"/>
      <c r="B21" s="447" t="s">
        <v>122</v>
      </c>
      <c r="C21" s="447"/>
      <c r="D21" s="158" t="s">
        <v>153</v>
      </c>
      <c r="E21" s="158"/>
      <c r="F21" s="437"/>
    </row>
    <row r="22" spans="1:6" ht="26.25" customHeight="1" x14ac:dyDescent="0.25">
      <c r="A22" s="435"/>
      <c r="B22" s="447" t="s">
        <v>123</v>
      </c>
      <c r="C22" s="447"/>
      <c r="D22" s="158" t="s">
        <v>153</v>
      </c>
      <c r="E22" s="158"/>
      <c r="F22" s="437"/>
    </row>
    <row r="23" spans="1:6" ht="26.25" customHeight="1" x14ac:dyDescent="0.25">
      <c r="A23" s="435"/>
      <c r="B23" s="447" t="s">
        <v>124</v>
      </c>
      <c r="C23" s="447"/>
      <c r="D23" s="158" t="s">
        <v>153</v>
      </c>
      <c r="E23" s="158"/>
      <c r="F23" s="437"/>
    </row>
    <row r="24" spans="1:6" ht="26.25" customHeight="1" x14ac:dyDescent="0.25">
      <c r="A24" s="435"/>
      <c r="B24" s="447" t="s">
        <v>125</v>
      </c>
      <c r="C24" s="447"/>
      <c r="D24" s="158" t="s">
        <v>153</v>
      </c>
      <c r="E24" s="158"/>
      <c r="F24" s="437"/>
    </row>
    <row r="25" spans="1:6" ht="26.25" customHeight="1" x14ac:dyDescent="0.25">
      <c r="A25" s="435"/>
      <c r="B25" s="447" t="s">
        <v>126</v>
      </c>
      <c r="C25" s="447"/>
      <c r="D25" s="158" t="s">
        <v>153</v>
      </c>
      <c r="E25" s="158"/>
      <c r="F25" s="437"/>
    </row>
    <row r="26" spans="1:6" ht="26.25" customHeight="1" x14ac:dyDescent="0.25">
      <c r="A26" s="435"/>
      <c r="B26" s="447" t="s">
        <v>127</v>
      </c>
      <c r="C26" s="447"/>
      <c r="D26" s="158"/>
      <c r="E26" s="158" t="s">
        <v>153</v>
      </c>
      <c r="F26" s="437"/>
    </row>
    <row r="27" spans="1:6" ht="26.25" customHeight="1" x14ac:dyDescent="0.25">
      <c r="A27" s="435"/>
      <c r="B27" s="447" t="s">
        <v>128</v>
      </c>
      <c r="C27" s="447"/>
      <c r="D27" s="158"/>
      <c r="E27" s="158" t="s">
        <v>153</v>
      </c>
      <c r="F27" s="437"/>
    </row>
    <row r="28" spans="1:6" ht="26.25" customHeight="1" x14ac:dyDescent="0.25">
      <c r="A28" s="435"/>
      <c r="B28" s="447" t="s">
        <v>129</v>
      </c>
      <c r="C28" s="447"/>
      <c r="D28" s="158"/>
      <c r="E28" s="158" t="s">
        <v>153</v>
      </c>
      <c r="F28" s="437"/>
    </row>
    <row r="29" spans="1:6" ht="26.25" customHeight="1" x14ac:dyDescent="0.25">
      <c r="A29" s="435"/>
      <c r="B29" s="447" t="s">
        <v>130</v>
      </c>
      <c r="C29" s="447"/>
      <c r="D29" s="158"/>
      <c r="E29" s="158" t="s">
        <v>153</v>
      </c>
      <c r="F29" s="437"/>
    </row>
    <row r="30" spans="1:6" ht="15.75" x14ac:dyDescent="0.25">
      <c r="A30" s="435"/>
      <c r="B30" s="439" t="s">
        <v>63</v>
      </c>
      <c r="C30" s="440"/>
      <c r="D30" s="121">
        <f>+Hoja3!B54</f>
        <v>11</v>
      </c>
      <c r="E30" s="120"/>
      <c r="F30" s="438"/>
    </row>
    <row r="31" spans="1:6" ht="15.75" customHeight="1" x14ac:dyDescent="0.25">
      <c r="A31" s="449"/>
      <c r="B31" s="450"/>
      <c r="C31" s="450"/>
      <c r="D31" s="450"/>
      <c r="E31" s="450"/>
      <c r="F31" s="451"/>
    </row>
    <row r="32" spans="1:6" ht="34.5" customHeight="1" x14ac:dyDescent="0.25">
      <c r="A32" s="423" t="s">
        <v>106</v>
      </c>
      <c r="B32" s="423" t="s">
        <v>107</v>
      </c>
      <c r="C32" s="423"/>
      <c r="D32" s="448" t="s">
        <v>108</v>
      </c>
      <c r="E32" s="448"/>
      <c r="F32" s="448" t="s">
        <v>109</v>
      </c>
    </row>
    <row r="33" spans="1:6" ht="21" customHeight="1" x14ac:dyDescent="0.25">
      <c r="A33" s="423"/>
      <c r="B33" s="423"/>
      <c r="C33" s="423"/>
      <c r="D33" s="118" t="s">
        <v>110</v>
      </c>
      <c r="E33" s="118" t="s">
        <v>111</v>
      </c>
      <c r="F33" s="448"/>
    </row>
    <row r="34" spans="1:6" ht="26.25" customHeight="1" x14ac:dyDescent="0.25">
      <c r="A34" s="435" t="s">
        <v>326</v>
      </c>
      <c r="B34" s="447" t="s">
        <v>112</v>
      </c>
      <c r="C34" s="447"/>
      <c r="D34" s="158"/>
      <c r="E34" s="158" t="s">
        <v>333</v>
      </c>
      <c r="F34" s="333" t="str">
        <f>IF(D49="X","CATASTROFICO",IF(AND(D53&gt;0,D53&lt;=5),"MODERADO",IF(AND(D53&gt;=6,D53&lt;=11),"MAYOR",IF(AND(D53&gt;=12,D53&lt;=19),"CATASTROFICO"," "))))</f>
        <v>MODERADO</v>
      </c>
    </row>
    <row r="35" spans="1:6" ht="26.25" customHeight="1" x14ac:dyDescent="0.25">
      <c r="A35" s="435"/>
      <c r="B35" s="447" t="s">
        <v>113</v>
      </c>
      <c r="C35" s="447"/>
      <c r="D35" s="158" t="s">
        <v>333</v>
      </c>
      <c r="E35" s="158"/>
      <c r="F35" s="333"/>
    </row>
    <row r="36" spans="1:6" ht="26.25" customHeight="1" x14ac:dyDescent="0.25">
      <c r="A36" s="435"/>
      <c r="B36" s="447" t="s">
        <v>114</v>
      </c>
      <c r="C36" s="447"/>
      <c r="D36" s="158"/>
      <c r="E36" s="158" t="s">
        <v>333</v>
      </c>
      <c r="F36" s="333"/>
    </row>
    <row r="37" spans="1:6" ht="26.25" customHeight="1" x14ac:dyDescent="0.25">
      <c r="A37" s="435"/>
      <c r="B37" s="447" t="s">
        <v>115</v>
      </c>
      <c r="C37" s="447"/>
      <c r="D37" s="158"/>
      <c r="E37" s="158" t="s">
        <v>333</v>
      </c>
      <c r="F37" s="333"/>
    </row>
    <row r="38" spans="1:6" ht="26.25" customHeight="1" x14ac:dyDescent="0.25">
      <c r="A38" s="435"/>
      <c r="B38" s="447" t="s">
        <v>116</v>
      </c>
      <c r="C38" s="447"/>
      <c r="D38" s="158"/>
      <c r="E38" s="158" t="s">
        <v>333</v>
      </c>
      <c r="F38" s="333"/>
    </row>
    <row r="39" spans="1:6" ht="26.25" customHeight="1" x14ac:dyDescent="0.25">
      <c r="A39" s="435"/>
      <c r="B39" s="447" t="s">
        <v>117</v>
      </c>
      <c r="C39" s="447"/>
      <c r="D39" s="158"/>
      <c r="E39" s="158" t="s">
        <v>333</v>
      </c>
      <c r="F39" s="333"/>
    </row>
    <row r="40" spans="1:6" ht="26.25" customHeight="1" x14ac:dyDescent="0.25">
      <c r="A40" s="435"/>
      <c r="B40" s="447" t="s">
        <v>118</v>
      </c>
      <c r="C40" s="447"/>
      <c r="D40" s="158" t="s">
        <v>333</v>
      </c>
      <c r="E40" s="158"/>
      <c r="F40" s="333"/>
    </row>
    <row r="41" spans="1:6" ht="33" customHeight="1" x14ac:dyDescent="0.25">
      <c r="A41" s="435"/>
      <c r="B41" s="447" t="s">
        <v>119</v>
      </c>
      <c r="C41" s="447"/>
      <c r="D41" s="158"/>
      <c r="E41" s="158" t="s">
        <v>333</v>
      </c>
      <c r="F41" s="333"/>
    </row>
    <row r="42" spans="1:6" ht="26.25" customHeight="1" x14ac:dyDescent="0.25">
      <c r="A42" s="435"/>
      <c r="B42" s="447" t="s">
        <v>120</v>
      </c>
      <c r="C42" s="447"/>
      <c r="D42" s="158"/>
      <c r="E42" s="158" t="s">
        <v>333</v>
      </c>
      <c r="F42" s="333"/>
    </row>
    <row r="43" spans="1:6" ht="26.25" customHeight="1" x14ac:dyDescent="0.25">
      <c r="A43" s="435"/>
      <c r="B43" s="447" t="s">
        <v>121</v>
      </c>
      <c r="C43" s="447"/>
      <c r="D43" s="158" t="s">
        <v>333</v>
      </c>
      <c r="E43" s="158"/>
      <c r="F43" s="333"/>
    </row>
    <row r="44" spans="1:6" ht="26.25" customHeight="1" x14ac:dyDescent="0.25">
      <c r="A44" s="435"/>
      <c r="B44" s="447" t="s">
        <v>122</v>
      </c>
      <c r="C44" s="447"/>
      <c r="D44" s="158" t="s">
        <v>333</v>
      </c>
      <c r="E44" s="158"/>
      <c r="F44" s="333"/>
    </row>
    <row r="45" spans="1:6" ht="26.25" customHeight="1" x14ac:dyDescent="0.25">
      <c r="A45" s="435"/>
      <c r="B45" s="447" t="s">
        <v>123</v>
      </c>
      <c r="C45" s="447"/>
      <c r="D45" s="166"/>
      <c r="E45" s="166" t="s">
        <v>333</v>
      </c>
      <c r="F45" s="333"/>
    </row>
    <row r="46" spans="1:6" ht="26.25" customHeight="1" x14ac:dyDescent="0.25">
      <c r="A46" s="435"/>
      <c r="B46" s="447" t="s">
        <v>124</v>
      </c>
      <c r="C46" s="447"/>
      <c r="D46" s="166"/>
      <c r="E46" s="166" t="s">
        <v>333</v>
      </c>
      <c r="F46" s="333"/>
    </row>
    <row r="47" spans="1:6" ht="26.25" customHeight="1" x14ac:dyDescent="0.25">
      <c r="A47" s="435"/>
      <c r="B47" s="447" t="s">
        <v>125</v>
      </c>
      <c r="C47" s="447"/>
      <c r="D47" s="166"/>
      <c r="E47" s="166" t="s">
        <v>333</v>
      </c>
      <c r="F47" s="333"/>
    </row>
    <row r="48" spans="1:6" ht="26.25" customHeight="1" x14ac:dyDescent="0.25">
      <c r="A48" s="435"/>
      <c r="B48" s="447" t="s">
        <v>126</v>
      </c>
      <c r="C48" s="447"/>
      <c r="D48" s="166" t="s">
        <v>333</v>
      </c>
      <c r="E48" s="166"/>
      <c r="F48" s="333"/>
    </row>
    <row r="49" spans="1:6" ht="26.25" customHeight="1" x14ac:dyDescent="0.25">
      <c r="A49" s="435"/>
      <c r="B49" s="447" t="s">
        <v>127</v>
      </c>
      <c r="C49" s="447"/>
      <c r="D49" s="166"/>
      <c r="E49" s="166" t="s">
        <v>333</v>
      </c>
      <c r="F49" s="333"/>
    </row>
    <row r="50" spans="1:6" ht="26.25" customHeight="1" x14ac:dyDescent="0.25">
      <c r="A50" s="435"/>
      <c r="B50" s="447" t="s">
        <v>128</v>
      </c>
      <c r="C50" s="447"/>
      <c r="D50" s="166"/>
      <c r="E50" s="166" t="s">
        <v>333</v>
      </c>
      <c r="F50" s="333"/>
    </row>
    <row r="51" spans="1:6" ht="26.25" customHeight="1" x14ac:dyDescent="0.25">
      <c r="A51" s="435"/>
      <c r="B51" s="447" t="s">
        <v>129</v>
      </c>
      <c r="C51" s="447"/>
      <c r="D51" s="166"/>
      <c r="E51" s="166" t="s">
        <v>333</v>
      </c>
      <c r="F51" s="333"/>
    </row>
    <row r="52" spans="1:6" ht="26.25" customHeight="1" x14ac:dyDescent="0.25">
      <c r="A52" s="435"/>
      <c r="B52" s="447" t="s">
        <v>130</v>
      </c>
      <c r="C52" s="447"/>
      <c r="D52" s="166"/>
      <c r="E52" s="166" t="s">
        <v>333</v>
      </c>
      <c r="F52" s="333"/>
    </row>
    <row r="53" spans="1:6" ht="15.75" x14ac:dyDescent="0.25">
      <c r="A53" s="435"/>
      <c r="B53" s="439" t="s">
        <v>63</v>
      </c>
      <c r="C53" s="440"/>
      <c r="D53" s="121">
        <f>+Hoja3!B77</f>
        <v>5</v>
      </c>
      <c r="E53" s="120"/>
      <c r="F53" s="333"/>
    </row>
    <row r="55" spans="1:6" ht="34.5" customHeight="1" x14ac:dyDescent="0.25">
      <c r="A55" s="423" t="s">
        <v>106</v>
      </c>
      <c r="B55" s="423" t="s">
        <v>107</v>
      </c>
      <c r="C55" s="423"/>
      <c r="D55" s="448" t="s">
        <v>108</v>
      </c>
      <c r="E55" s="448"/>
      <c r="F55" s="448" t="s">
        <v>109</v>
      </c>
    </row>
    <row r="56" spans="1:6" ht="21" customHeight="1" x14ac:dyDescent="0.25">
      <c r="A56" s="423"/>
      <c r="B56" s="423"/>
      <c r="C56" s="423"/>
      <c r="D56" s="118" t="s">
        <v>110</v>
      </c>
      <c r="E56" s="118" t="s">
        <v>111</v>
      </c>
      <c r="F56" s="448"/>
    </row>
    <row r="57" spans="1:6" ht="26.25" customHeight="1" x14ac:dyDescent="0.25">
      <c r="A57" s="338"/>
      <c r="B57" s="447" t="s">
        <v>112</v>
      </c>
      <c r="C57" s="447"/>
      <c r="D57" s="119"/>
      <c r="E57" s="119"/>
      <c r="F57" s="333" t="str">
        <f>IF(D72="X","CATASTROFICO",IF(AND(D76&gt;0,D76&lt;=5),"MODERADO",IF(AND(D76&gt;=6,D76&lt;=11),"MAYOR",IF(AND(D76&gt;=12,D76&lt;=19),"CATASTROFICO"," "))))</f>
        <v xml:space="preserve"> </v>
      </c>
    </row>
    <row r="58" spans="1:6" ht="26.25" customHeight="1" x14ac:dyDescent="0.25">
      <c r="A58" s="338"/>
      <c r="B58" s="447" t="s">
        <v>113</v>
      </c>
      <c r="C58" s="447"/>
      <c r="D58" s="119"/>
      <c r="E58" s="119"/>
      <c r="F58" s="333"/>
    </row>
    <row r="59" spans="1:6" ht="26.25" customHeight="1" x14ac:dyDescent="0.25">
      <c r="A59" s="338"/>
      <c r="B59" s="447" t="s">
        <v>114</v>
      </c>
      <c r="C59" s="447"/>
      <c r="D59" s="119"/>
      <c r="E59" s="119"/>
      <c r="F59" s="333"/>
    </row>
    <row r="60" spans="1:6" ht="26.25" customHeight="1" x14ac:dyDescent="0.25">
      <c r="A60" s="338"/>
      <c r="B60" s="447" t="s">
        <v>115</v>
      </c>
      <c r="C60" s="447"/>
      <c r="D60" s="119"/>
      <c r="E60" s="119"/>
      <c r="F60" s="333"/>
    </row>
    <row r="61" spans="1:6" ht="26.25" customHeight="1" x14ac:dyDescent="0.25">
      <c r="A61" s="338"/>
      <c r="B61" s="447" t="s">
        <v>116</v>
      </c>
      <c r="C61" s="447"/>
      <c r="D61" s="119"/>
      <c r="E61" s="119"/>
      <c r="F61" s="333"/>
    </row>
    <row r="62" spans="1:6" ht="26.25" customHeight="1" x14ac:dyDescent="0.25">
      <c r="A62" s="338"/>
      <c r="B62" s="447" t="s">
        <v>117</v>
      </c>
      <c r="C62" s="447"/>
      <c r="D62" s="119"/>
      <c r="E62" s="119"/>
      <c r="F62" s="333"/>
    </row>
    <row r="63" spans="1:6" ht="26.25" customHeight="1" x14ac:dyDescent="0.25">
      <c r="A63" s="338"/>
      <c r="B63" s="447" t="s">
        <v>118</v>
      </c>
      <c r="C63" s="447"/>
      <c r="D63" s="119"/>
      <c r="E63" s="119"/>
      <c r="F63" s="333"/>
    </row>
    <row r="64" spans="1:6" ht="26.25" customHeight="1" x14ac:dyDescent="0.25">
      <c r="A64" s="338"/>
      <c r="B64" s="447" t="s">
        <v>119</v>
      </c>
      <c r="C64" s="447"/>
      <c r="D64" s="119"/>
      <c r="E64" s="119"/>
      <c r="F64" s="333"/>
    </row>
    <row r="65" spans="1:6" ht="26.25" customHeight="1" x14ac:dyDescent="0.25">
      <c r="A65" s="338"/>
      <c r="B65" s="447" t="s">
        <v>120</v>
      </c>
      <c r="C65" s="447"/>
      <c r="D65" s="119"/>
      <c r="E65" s="119"/>
      <c r="F65" s="333"/>
    </row>
    <row r="66" spans="1:6" ht="26.25" customHeight="1" x14ac:dyDescent="0.25">
      <c r="A66" s="338"/>
      <c r="B66" s="447" t="s">
        <v>121</v>
      </c>
      <c r="C66" s="447"/>
      <c r="D66" s="119"/>
      <c r="E66" s="119"/>
      <c r="F66" s="333"/>
    </row>
    <row r="67" spans="1:6" ht="26.25" customHeight="1" x14ac:dyDescent="0.25">
      <c r="A67" s="338"/>
      <c r="B67" s="447" t="s">
        <v>122</v>
      </c>
      <c r="C67" s="447"/>
      <c r="D67" s="119"/>
      <c r="E67" s="119"/>
      <c r="F67" s="333"/>
    </row>
    <row r="68" spans="1:6" ht="26.25" customHeight="1" x14ac:dyDescent="0.25">
      <c r="A68" s="338"/>
      <c r="B68" s="447" t="s">
        <v>123</v>
      </c>
      <c r="C68" s="447"/>
      <c r="D68" s="119"/>
      <c r="E68" s="119"/>
      <c r="F68" s="333"/>
    </row>
    <row r="69" spans="1:6" ht="26.25" customHeight="1" x14ac:dyDescent="0.25">
      <c r="A69" s="338"/>
      <c r="B69" s="447" t="s">
        <v>124</v>
      </c>
      <c r="C69" s="447"/>
      <c r="D69" s="119"/>
      <c r="E69" s="119"/>
      <c r="F69" s="333"/>
    </row>
    <row r="70" spans="1:6" ht="26.25" customHeight="1" x14ac:dyDescent="0.25">
      <c r="A70" s="338"/>
      <c r="B70" s="447" t="s">
        <v>125</v>
      </c>
      <c r="C70" s="447"/>
      <c r="D70" s="119"/>
      <c r="E70" s="119"/>
      <c r="F70" s="333"/>
    </row>
    <row r="71" spans="1:6" ht="26.25" customHeight="1" x14ac:dyDescent="0.25">
      <c r="A71" s="338"/>
      <c r="B71" s="447" t="s">
        <v>126</v>
      </c>
      <c r="C71" s="447"/>
      <c r="D71" s="119"/>
      <c r="E71" s="119"/>
      <c r="F71" s="333"/>
    </row>
    <row r="72" spans="1:6" ht="26.25" customHeight="1" x14ac:dyDescent="0.25">
      <c r="A72" s="338"/>
      <c r="B72" s="447" t="s">
        <v>127</v>
      </c>
      <c r="C72" s="447"/>
      <c r="D72" s="119"/>
      <c r="E72" s="119"/>
      <c r="F72" s="333"/>
    </row>
    <row r="73" spans="1:6" ht="26.25" customHeight="1" x14ac:dyDescent="0.25">
      <c r="A73" s="338"/>
      <c r="B73" s="447" t="s">
        <v>128</v>
      </c>
      <c r="C73" s="447"/>
      <c r="D73" s="119"/>
      <c r="E73" s="119"/>
      <c r="F73" s="333"/>
    </row>
    <row r="74" spans="1:6" ht="26.25" customHeight="1" x14ac:dyDescent="0.25">
      <c r="A74" s="338"/>
      <c r="B74" s="447" t="s">
        <v>129</v>
      </c>
      <c r="C74" s="447"/>
      <c r="D74" s="119"/>
      <c r="E74" s="119"/>
      <c r="F74" s="333"/>
    </row>
    <row r="75" spans="1:6" ht="26.25" customHeight="1" x14ac:dyDescent="0.25">
      <c r="A75" s="338"/>
      <c r="B75" s="447" t="s">
        <v>130</v>
      </c>
      <c r="C75" s="447"/>
      <c r="D75" s="119"/>
      <c r="E75" s="119"/>
      <c r="F75" s="333"/>
    </row>
    <row r="76" spans="1:6" ht="15.75" x14ac:dyDescent="0.25">
      <c r="A76" s="338"/>
      <c r="B76" s="439" t="s">
        <v>63</v>
      </c>
      <c r="C76" s="440"/>
      <c r="D76" s="121">
        <f>+Hoja3!B100</f>
        <v>0</v>
      </c>
      <c r="E76" s="120"/>
      <c r="F76" s="333"/>
    </row>
    <row r="78" spans="1:6" ht="34.5" customHeight="1" x14ac:dyDescent="0.25">
      <c r="A78" s="423" t="s">
        <v>106</v>
      </c>
      <c r="B78" s="423" t="s">
        <v>107</v>
      </c>
      <c r="C78" s="423"/>
      <c r="D78" s="448" t="s">
        <v>108</v>
      </c>
      <c r="E78" s="448"/>
      <c r="F78" s="448" t="s">
        <v>109</v>
      </c>
    </row>
    <row r="79" spans="1:6" ht="21" customHeight="1" x14ac:dyDescent="0.25">
      <c r="A79" s="423"/>
      <c r="B79" s="423"/>
      <c r="C79" s="423"/>
      <c r="D79" s="118" t="s">
        <v>110</v>
      </c>
      <c r="E79" s="118" t="s">
        <v>111</v>
      </c>
      <c r="F79" s="448"/>
    </row>
    <row r="80" spans="1:6" ht="26.25" customHeight="1" x14ac:dyDescent="0.25">
      <c r="A80" s="338"/>
      <c r="B80" s="447" t="s">
        <v>112</v>
      </c>
      <c r="C80" s="447"/>
      <c r="D80" s="119"/>
      <c r="E80" s="119"/>
      <c r="F80" s="333" t="str">
        <f>IF(D95="X","CATASTROFICO",IF(AND(D99&gt;0,D99&lt;=5),"MODERADO",IF(AND(D99&gt;=6,D99&lt;=11),"MAYOR",IF(AND(D99&gt;=12,D99&lt;=19),"CATASTROFICO"," "))))</f>
        <v xml:space="preserve"> </v>
      </c>
    </row>
    <row r="81" spans="1:6" ht="26.25" customHeight="1" x14ac:dyDescent="0.25">
      <c r="A81" s="338"/>
      <c r="B81" s="447" t="s">
        <v>113</v>
      </c>
      <c r="C81" s="447"/>
      <c r="D81" s="119"/>
      <c r="E81" s="119"/>
      <c r="F81" s="333"/>
    </row>
    <row r="82" spans="1:6" ht="26.25" customHeight="1" x14ac:dyDescent="0.25">
      <c r="A82" s="338"/>
      <c r="B82" s="447" t="s">
        <v>114</v>
      </c>
      <c r="C82" s="447"/>
      <c r="D82" s="119"/>
      <c r="E82" s="119"/>
      <c r="F82" s="333"/>
    </row>
    <row r="83" spans="1:6" ht="26.25" customHeight="1" x14ac:dyDescent="0.25">
      <c r="A83" s="338"/>
      <c r="B83" s="447" t="s">
        <v>115</v>
      </c>
      <c r="C83" s="447"/>
      <c r="D83" s="119"/>
      <c r="E83" s="119"/>
      <c r="F83" s="333"/>
    </row>
    <row r="84" spans="1:6" ht="26.25" customHeight="1" x14ac:dyDescent="0.25">
      <c r="A84" s="338"/>
      <c r="B84" s="447" t="s">
        <v>116</v>
      </c>
      <c r="C84" s="447"/>
      <c r="D84" s="119"/>
      <c r="E84" s="119"/>
      <c r="F84" s="333"/>
    </row>
    <row r="85" spans="1:6" ht="26.25" customHeight="1" x14ac:dyDescent="0.25">
      <c r="A85" s="338"/>
      <c r="B85" s="447" t="s">
        <v>117</v>
      </c>
      <c r="C85" s="447"/>
      <c r="D85" s="119"/>
      <c r="E85" s="119"/>
      <c r="F85" s="333"/>
    </row>
    <row r="86" spans="1:6" ht="26.25" customHeight="1" x14ac:dyDescent="0.25">
      <c r="A86" s="338"/>
      <c r="B86" s="447" t="s">
        <v>118</v>
      </c>
      <c r="C86" s="447"/>
      <c r="D86" s="119"/>
      <c r="E86" s="119"/>
      <c r="F86" s="333"/>
    </row>
    <row r="87" spans="1:6" ht="26.25" customHeight="1" x14ac:dyDescent="0.25">
      <c r="A87" s="338"/>
      <c r="B87" s="447" t="s">
        <v>119</v>
      </c>
      <c r="C87" s="447"/>
      <c r="D87" s="119"/>
      <c r="E87" s="119"/>
      <c r="F87" s="333"/>
    </row>
    <row r="88" spans="1:6" ht="26.25" customHeight="1" x14ac:dyDescent="0.25">
      <c r="A88" s="338"/>
      <c r="B88" s="447" t="s">
        <v>120</v>
      </c>
      <c r="C88" s="447"/>
      <c r="D88" s="119"/>
      <c r="E88" s="119"/>
      <c r="F88" s="333"/>
    </row>
    <row r="89" spans="1:6" ht="26.25" customHeight="1" x14ac:dyDescent="0.25">
      <c r="A89" s="338"/>
      <c r="B89" s="447" t="s">
        <v>121</v>
      </c>
      <c r="C89" s="447"/>
      <c r="D89" s="119"/>
      <c r="E89" s="119"/>
      <c r="F89" s="333"/>
    </row>
    <row r="90" spans="1:6" ht="26.25" customHeight="1" x14ac:dyDescent="0.25">
      <c r="A90" s="338"/>
      <c r="B90" s="447" t="s">
        <v>122</v>
      </c>
      <c r="C90" s="447"/>
      <c r="D90" s="119"/>
      <c r="E90" s="119"/>
      <c r="F90" s="333"/>
    </row>
    <row r="91" spans="1:6" ht="26.25" customHeight="1" x14ac:dyDescent="0.25">
      <c r="A91" s="338"/>
      <c r="B91" s="447" t="s">
        <v>123</v>
      </c>
      <c r="C91" s="447"/>
      <c r="D91" s="119"/>
      <c r="E91" s="119"/>
      <c r="F91" s="333"/>
    </row>
    <row r="92" spans="1:6" ht="26.25" customHeight="1" x14ac:dyDescent="0.25">
      <c r="A92" s="338"/>
      <c r="B92" s="447" t="s">
        <v>124</v>
      </c>
      <c r="C92" s="447"/>
      <c r="D92" s="119"/>
      <c r="E92" s="119"/>
      <c r="F92" s="333"/>
    </row>
    <row r="93" spans="1:6" ht="26.25" customHeight="1" x14ac:dyDescent="0.25">
      <c r="A93" s="338"/>
      <c r="B93" s="447" t="s">
        <v>125</v>
      </c>
      <c r="C93" s="447"/>
      <c r="D93" s="119"/>
      <c r="E93" s="119"/>
      <c r="F93" s="333"/>
    </row>
    <row r="94" spans="1:6" ht="26.25" customHeight="1" x14ac:dyDescent="0.25">
      <c r="A94" s="338"/>
      <c r="B94" s="447" t="s">
        <v>126</v>
      </c>
      <c r="C94" s="447"/>
      <c r="D94" s="119"/>
      <c r="E94" s="119"/>
      <c r="F94" s="333"/>
    </row>
    <row r="95" spans="1:6" ht="26.25" customHeight="1" x14ac:dyDescent="0.25">
      <c r="A95" s="338"/>
      <c r="B95" s="447" t="s">
        <v>127</v>
      </c>
      <c r="C95" s="447"/>
      <c r="D95" s="119"/>
      <c r="E95" s="119"/>
      <c r="F95" s="333"/>
    </row>
    <row r="96" spans="1:6" ht="26.25" customHeight="1" x14ac:dyDescent="0.25">
      <c r="A96" s="338"/>
      <c r="B96" s="447" t="s">
        <v>128</v>
      </c>
      <c r="C96" s="447"/>
      <c r="D96" s="119"/>
      <c r="E96" s="119"/>
      <c r="F96" s="333"/>
    </row>
    <row r="97" spans="1:6" ht="26.25" customHeight="1" x14ac:dyDescent="0.25">
      <c r="A97" s="338"/>
      <c r="B97" s="447" t="s">
        <v>129</v>
      </c>
      <c r="C97" s="447"/>
      <c r="D97" s="119"/>
      <c r="E97" s="119"/>
      <c r="F97" s="333"/>
    </row>
    <row r="98" spans="1:6" ht="26.25" customHeight="1" x14ac:dyDescent="0.25">
      <c r="A98" s="338"/>
      <c r="B98" s="447" t="s">
        <v>130</v>
      </c>
      <c r="C98" s="447"/>
      <c r="D98" s="119"/>
      <c r="E98" s="119"/>
      <c r="F98" s="333"/>
    </row>
    <row r="99" spans="1:6" ht="15.75" x14ac:dyDescent="0.25">
      <c r="A99" s="338"/>
      <c r="B99" s="439" t="s">
        <v>63</v>
      </c>
      <c r="C99" s="440"/>
      <c r="D99" s="121">
        <f>+Hoja3!B123</f>
        <v>0</v>
      </c>
      <c r="E99" s="120"/>
      <c r="F99" s="333"/>
    </row>
    <row r="101" spans="1:6" ht="34.5" customHeight="1" x14ac:dyDescent="0.25">
      <c r="A101" s="423" t="s">
        <v>106</v>
      </c>
      <c r="B101" s="423" t="s">
        <v>107</v>
      </c>
      <c r="C101" s="423"/>
      <c r="D101" s="448" t="s">
        <v>108</v>
      </c>
      <c r="E101" s="448"/>
      <c r="F101" s="448" t="s">
        <v>109</v>
      </c>
    </row>
    <row r="102" spans="1:6" ht="21" customHeight="1" x14ac:dyDescent="0.25">
      <c r="A102" s="423"/>
      <c r="B102" s="423"/>
      <c r="C102" s="423"/>
      <c r="D102" s="118" t="s">
        <v>110</v>
      </c>
      <c r="E102" s="118" t="s">
        <v>111</v>
      </c>
      <c r="F102" s="448"/>
    </row>
    <row r="103" spans="1:6" ht="26.25" customHeight="1" x14ac:dyDescent="0.25">
      <c r="A103" s="338"/>
      <c r="B103" s="447" t="s">
        <v>112</v>
      </c>
      <c r="C103" s="447"/>
      <c r="D103" s="119"/>
      <c r="E103" s="119"/>
      <c r="F103" s="333" t="str">
        <f>IF(D118="X","CATASTROFICO",IF(AND(D122&gt;0,D122&lt;=5),"MODERADO",IF(AND(D122&gt;=6,D122&lt;=11),"MAYOR",IF(AND(D122&gt;=12,D122&lt;=19),"CATASTROFICO"," "))))</f>
        <v xml:space="preserve"> </v>
      </c>
    </row>
    <row r="104" spans="1:6" ht="26.25" customHeight="1" x14ac:dyDescent="0.25">
      <c r="A104" s="338"/>
      <c r="B104" s="447" t="s">
        <v>113</v>
      </c>
      <c r="C104" s="447"/>
      <c r="D104" s="119"/>
      <c r="E104" s="119"/>
      <c r="F104" s="333"/>
    </row>
    <row r="105" spans="1:6" ht="26.25" customHeight="1" x14ac:dyDescent="0.25">
      <c r="A105" s="338"/>
      <c r="B105" s="447" t="s">
        <v>114</v>
      </c>
      <c r="C105" s="447"/>
      <c r="D105" s="119"/>
      <c r="E105" s="119"/>
      <c r="F105" s="333"/>
    </row>
    <row r="106" spans="1:6" ht="26.25" customHeight="1" x14ac:dyDescent="0.25">
      <c r="A106" s="338"/>
      <c r="B106" s="447" t="s">
        <v>115</v>
      </c>
      <c r="C106" s="447"/>
      <c r="D106" s="119"/>
      <c r="E106" s="119"/>
      <c r="F106" s="333"/>
    </row>
    <row r="107" spans="1:6" ht="26.25" customHeight="1" x14ac:dyDescent="0.25">
      <c r="A107" s="338"/>
      <c r="B107" s="447" t="s">
        <v>116</v>
      </c>
      <c r="C107" s="447"/>
      <c r="D107" s="119"/>
      <c r="E107" s="119"/>
      <c r="F107" s="333"/>
    </row>
    <row r="108" spans="1:6" ht="26.25" customHeight="1" x14ac:dyDescent="0.25">
      <c r="A108" s="338"/>
      <c r="B108" s="447" t="s">
        <v>117</v>
      </c>
      <c r="C108" s="447"/>
      <c r="D108" s="119"/>
      <c r="E108" s="119"/>
      <c r="F108" s="333"/>
    </row>
    <row r="109" spans="1:6" ht="26.25" customHeight="1" x14ac:dyDescent="0.25">
      <c r="A109" s="338"/>
      <c r="B109" s="447" t="s">
        <v>118</v>
      </c>
      <c r="C109" s="447"/>
      <c r="D109" s="119"/>
      <c r="E109" s="119"/>
      <c r="F109" s="333"/>
    </row>
    <row r="110" spans="1:6" ht="26.25" customHeight="1" x14ac:dyDescent="0.25">
      <c r="A110" s="338"/>
      <c r="B110" s="447" t="s">
        <v>119</v>
      </c>
      <c r="C110" s="447"/>
      <c r="D110" s="119"/>
      <c r="E110" s="119"/>
      <c r="F110" s="333"/>
    </row>
    <row r="111" spans="1:6" ht="26.25" customHeight="1" x14ac:dyDescent="0.25">
      <c r="A111" s="338"/>
      <c r="B111" s="447" t="s">
        <v>120</v>
      </c>
      <c r="C111" s="447"/>
      <c r="D111" s="119"/>
      <c r="E111" s="119"/>
      <c r="F111" s="333"/>
    </row>
    <row r="112" spans="1:6" ht="26.25" customHeight="1" x14ac:dyDescent="0.25">
      <c r="A112" s="338"/>
      <c r="B112" s="447" t="s">
        <v>121</v>
      </c>
      <c r="C112" s="447"/>
      <c r="D112" s="119"/>
      <c r="E112" s="119"/>
      <c r="F112" s="333"/>
    </row>
    <row r="113" spans="1:6" ht="26.25" customHeight="1" x14ac:dyDescent="0.25">
      <c r="A113" s="338"/>
      <c r="B113" s="447" t="s">
        <v>122</v>
      </c>
      <c r="C113" s="447"/>
      <c r="D113" s="119"/>
      <c r="E113" s="119"/>
      <c r="F113" s="333"/>
    </row>
    <row r="114" spans="1:6" ht="26.25" customHeight="1" x14ac:dyDescent="0.25">
      <c r="A114" s="338"/>
      <c r="B114" s="447" t="s">
        <v>123</v>
      </c>
      <c r="C114" s="447"/>
      <c r="D114" s="119"/>
      <c r="E114" s="119"/>
      <c r="F114" s="333"/>
    </row>
    <row r="115" spans="1:6" ht="26.25" customHeight="1" x14ac:dyDescent="0.25">
      <c r="A115" s="338"/>
      <c r="B115" s="447" t="s">
        <v>124</v>
      </c>
      <c r="C115" s="447"/>
      <c r="D115" s="119"/>
      <c r="E115" s="119"/>
      <c r="F115" s="333"/>
    </row>
    <row r="116" spans="1:6" ht="26.25" customHeight="1" x14ac:dyDescent="0.25">
      <c r="A116" s="338"/>
      <c r="B116" s="447" t="s">
        <v>125</v>
      </c>
      <c r="C116" s="447"/>
      <c r="D116" s="119"/>
      <c r="E116" s="119"/>
      <c r="F116" s="333"/>
    </row>
    <row r="117" spans="1:6" ht="26.25" customHeight="1" x14ac:dyDescent="0.25">
      <c r="A117" s="338"/>
      <c r="B117" s="447" t="s">
        <v>126</v>
      </c>
      <c r="C117" s="447"/>
      <c r="D117" s="119"/>
      <c r="E117" s="119"/>
      <c r="F117" s="333"/>
    </row>
    <row r="118" spans="1:6" ht="26.25" customHeight="1" x14ac:dyDescent="0.25">
      <c r="A118" s="338"/>
      <c r="B118" s="447" t="s">
        <v>127</v>
      </c>
      <c r="C118" s="447"/>
      <c r="D118" s="119"/>
      <c r="E118" s="119"/>
      <c r="F118" s="333"/>
    </row>
    <row r="119" spans="1:6" ht="26.25" customHeight="1" x14ac:dyDescent="0.25">
      <c r="A119" s="338"/>
      <c r="B119" s="447" t="s">
        <v>128</v>
      </c>
      <c r="C119" s="447"/>
      <c r="D119" s="119"/>
      <c r="E119" s="119"/>
      <c r="F119" s="333"/>
    </row>
    <row r="120" spans="1:6" ht="26.25" customHeight="1" x14ac:dyDescent="0.25">
      <c r="A120" s="338"/>
      <c r="B120" s="447" t="s">
        <v>129</v>
      </c>
      <c r="C120" s="447"/>
      <c r="D120" s="119"/>
      <c r="E120" s="119"/>
      <c r="F120" s="333"/>
    </row>
    <row r="121" spans="1:6" ht="26.25" customHeight="1" x14ac:dyDescent="0.25">
      <c r="A121" s="338"/>
      <c r="B121" s="447" t="s">
        <v>130</v>
      </c>
      <c r="C121" s="447"/>
      <c r="D121" s="119"/>
      <c r="E121" s="119"/>
      <c r="F121" s="333"/>
    </row>
    <row r="122" spans="1:6" ht="15.75" x14ac:dyDescent="0.25">
      <c r="A122" s="338"/>
      <c r="B122" s="439" t="s">
        <v>63</v>
      </c>
      <c r="C122" s="440"/>
      <c r="D122" s="121">
        <f>+Hoja3!B146</f>
        <v>0</v>
      </c>
      <c r="E122" s="120"/>
      <c r="F122" s="333"/>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workbookViewId="0">
      <selection activeCell="B7" sqref="B7:K8"/>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8"/>
      <c r="B1" s="258"/>
      <c r="C1" s="252" t="s">
        <v>0</v>
      </c>
      <c r="D1" s="252"/>
      <c r="E1" s="252"/>
      <c r="F1" s="252"/>
      <c r="G1" s="302" t="s">
        <v>1</v>
      </c>
      <c r="H1" s="302"/>
      <c r="I1" s="302"/>
      <c r="J1" s="452"/>
      <c r="K1" s="452"/>
    </row>
    <row r="2" spans="1:11" ht="15" customHeight="1" x14ac:dyDescent="0.25">
      <c r="A2" s="258"/>
      <c r="B2" s="258"/>
      <c r="C2" s="252"/>
      <c r="D2" s="252"/>
      <c r="E2" s="252"/>
      <c r="F2" s="252"/>
      <c r="G2" s="302" t="s">
        <v>131</v>
      </c>
      <c r="H2" s="302"/>
      <c r="I2" s="302"/>
      <c r="J2" s="452"/>
      <c r="K2" s="452"/>
    </row>
    <row r="3" spans="1:11" ht="34.5" customHeight="1" x14ac:dyDescent="0.25">
      <c r="A3" s="258"/>
      <c r="B3" s="258"/>
      <c r="C3" s="252" t="s">
        <v>33</v>
      </c>
      <c r="D3" s="252"/>
      <c r="E3" s="252"/>
      <c r="F3" s="252"/>
      <c r="G3" s="302" t="s">
        <v>132</v>
      </c>
      <c r="H3" s="302"/>
      <c r="I3" s="302"/>
      <c r="J3" s="452"/>
      <c r="K3" s="452"/>
    </row>
    <row r="4" spans="1:11" ht="15.75" customHeight="1" x14ac:dyDescent="0.25">
      <c r="A4" s="258"/>
      <c r="B4" s="258"/>
      <c r="C4" s="252"/>
      <c r="D4" s="252"/>
      <c r="E4" s="252"/>
      <c r="F4" s="252"/>
      <c r="G4" s="302" t="s">
        <v>5</v>
      </c>
      <c r="H4" s="302"/>
      <c r="I4" s="302"/>
      <c r="J4" s="452"/>
      <c r="K4" s="452"/>
    </row>
    <row r="5" spans="1:11" ht="15.75" thickBot="1" x14ac:dyDescent="0.3"/>
    <row r="6" spans="1:11" ht="26.25" customHeight="1" x14ac:dyDescent="0.25">
      <c r="A6" s="457" t="s">
        <v>133</v>
      </c>
      <c r="B6" s="458"/>
      <c r="C6" s="458"/>
      <c r="D6" s="458"/>
      <c r="E6" s="458"/>
      <c r="F6" s="458"/>
      <c r="G6" s="458"/>
      <c r="H6" s="458"/>
      <c r="I6" s="458"/>
      <c r="J6" s="458"/>
      <c r="K6" s="459"/>
    </row>
    <row r="7" spans="1:11" ht="24" customHeight="1" x14ac:dyDescent="0.25">
      <c r="A7" s="22" t="s">
        <v>7</v>
      </c>
      <c r="B7" s="460" t="s">
        <v>371</v>
      </c>
      <c r="C7" s="460"/>
      <c r="D7" s="460"/>
      <c r="E7" s="460"/>
      <c r="F7" s="460"/>
      <c r="G7" s="460"/>
      <c r="H7" s="460"/>
      <c r="I7" s="460"/>
      <c r="J7" s="460"/>
      <c r="K7" s="461"/>
    </row>
    <row r="8" spans="1:11" ht="35.25" customHeight="1" x14ac:dyDescent="0.25">
      <c r="A8" s="21" t="s">
        <v>9</v>
      </c>
      <c r="B8" s="462" t="s">
        <v>317</v>
      </c>
      <c r="C8" s="462"/>
      <c r="D8" s="462"/>
      <c r="E8" s="462"/>
      <c r="F8" s="462"/>
      <c r="G8" s="462"/>
      <c r="H8" s="462"/>
      <c r="I8" s="462"/>
      <c r="J8" s="462"/>
      <c r="K8" s="463"/>
    </row>
    <row r="9" spans="1:11" ht="29.25" customHeight="1" thickBot="1" x14ac:dyDescent="0.3">
      <c r="A9" s="31" t="s">
        <v>134</v>
      </c>
      <c r="B9" s="464" t="s">
        <v>313</v>
      </c>
      <c r="C9" s="465"/>
      <c r="D9" s="465"/>
      <c r="E9" s="465"/>
      <c r="F9" s="465"/>
      <c r="G9" s="465"/>
      <c r="H9" s="465"/>
      <c r="I9" s="465"/>
      <c r="J9" s="465"/>
      <c r="K9" s="466"/>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67" t="s">
        <v>135</v>
      </c>
      <c r="K11" s="468"/>
    </row>
    <row r="12" spans="1:11" ht="15.75" thickBot="1" x14ac:dyDescent="0.3">
      <c r="A12" s="40"/>
      <c r="B12" s="42"/>
      <c r="C12" s="41"/>
      <c r="D12" s="41"/>
      <c r="E12" s="41"/>
      <c r="F12" s="41"/>
      <c r="G12" s="41"/>
      <c r="H12" s="41"/>
      <c r="I12" s="41"/>
      <c r="J12" s="43"/>
      <c r="K12" s="44"/>
    </row>
    <row r="13" spans="1:11" ht="30" customHeight="1" thickBot="1" x14ac:dyDescent="0.3">
      <c r="A13" s="453" t="s">
        <v>136</v>
      </c>
      <c r="B13" s="27">
        <v>5</v>
      </c>
      <c r="C13" s="454"/>
      <c r="D13" s="455"/>
      <c r="E13" s="456"/>
      <c r="F13" s="456"/>
      <c r="G13" s="456"/>
      <c r="H13" s="41"/>
      <c r="I13" s="41"/>
      <c r="J13" s="33"/>
      <c r="K13" s="47" t="s">
        <v>137</v>
      </c>
    </row>
    <row r="14" spans="1:11" ht="30" customHeight="1" thickBot="1" x14ac:dyDescent="0.3">
      <c r="A14" s="453"/>
      <c r="B14" s="28" t="s">
        <v>138</v>
      </c>
      <c r="C14" s="454"/>
      <c r="D14" s="455"/>
      <c r="E14" s="456"/>
      <c r="F14" s="456"/>
      <c r="G14" s="456"/>
      <c r="H14" s="41"/>
      <c r="I14" s="41"/>
      <c r="J14" s="43"/>
      <c r="K14" s="47"/>
    </row>
    <row r="15" spans="1:11" ht="30" customHeight="1" thickBot="1" x14ac:dyDescent="0.3">
      <c r="A15" s="453"/>
      <c r="B15" s="27">
        <v>4</v>
      </c>
      <c r="C15" s="469"/>
      <c r="D15" s="455"/>
      <c r="E15" s="455"/>
      <c r="F15" s="470"/>
      <c r="G15" s="456"/>
      <c r="H15" s="41"/>
      <c r="I15" s="41"/>
      <c r="J15" s="34"/>
      <c r="K15" s="47" t="s">
        <v>139</v>
      </c>
    </row>
    <row r="16" spans="1:11" ht="30" customHeight="1" thickBot="1" x14ac:dyDescent="0.3">
      <c r="A16" s="453"/>
      <c r="B16" s="28" t="s">
        <v>140</v>
      </c>
      <c r="C16" s="469"/>
      <c r="D16" s="455"/>
      <c r="E16" s="455"/>
      <c r="F16" s="471"/>
      <c r="G16" s="456"/>
      <c r="H16" s="41"/>
      <c r="I16" s="41"/>
      <c r="J16" s="32"/>
      <c r="K16" s="47"/>
    </row>
    <row r="17" spans="1:11" ht="30" customHeight="1" thickBot="1" x14ac:dyDescent="0.3">
      <c r="A17" s="453"/>
      <c r="B17" s="27">
        <v>3</v>
      </c>
      <c r="C17" s="473"/>
      <c r="D17" s="474"/>
      <c r="E17" s="475"/>
      <c r="F17" s="470"/>
      <c r="G17" s="456"/>
      <c r="H17" s="41"/>
      <c r="I17" s="41"/>
      <c r="J17" s="35"/>
      <c r="K17" s="47" t="s">
        <v>141</v>
      </c>
    </row>
    <row r="18" spans="1:11" ht="30" customHeight="1" thickBot="1" x14ac:dyDescent="0.3">
      <c r="A18" s="453"/>
      <c r="B18" s="28" t="s">
        <v>142</v>
      </c>
      <c r="C18" s="473"/>
      <c r="D18" s="474"/>
      <c r="E18" s="476"/>
      <c r="F18" s="471"/>
      <c r="G18" s="456"/>
      <c r="H18" s="41"/>
      <c r="I18" s="41"/>
      <c r="J18" s="32"/>
      <c r="K18" s="47"/>
    </row>
    <row r="19" spans="1:11" ht="30" customHeight="1" thickBot="1" x14ac:dyDescent="0.3">
      <c r="A19" s="453"/>
      <c r="B19" s="27">
        <v>2</v>
      </c>
      <c r="C19" s="473"/>
      <c r="D19" s="477"/>
      <c r="E19" s="478"/>
      <c r="F19" s="480" t="s">
        <v>153</v>
      </c>
      <c r="G19" s="456"/>
      <c r="H19" s="41"/>
      <c r="I19" s="41"/>
      <c r="J19" s="36"/>
      <c r="K19" s="47" t="s">
        <v>143</v>
      </c>
    </row>
    <row r="20" spans="1:11" ht="30" customHeight="1" thickBot="1" x14ac:dyDescent="0.3">
      <c r="A20" s="453"/>
      <c r="B20" s="28" t="s">
        <v>269</v>
      </c>
      <c r="C20" s="473"/>
      <c r="D20" s="477"/>
      <c r="E20" s="479"/>
      <c r="F20" s="481"/>
      <c r="G20" s="456"/>
      <c r="H20" s="41"/>
      <c r="I20" s="41"/>
      <c r="J20" s="41"/>
      <c r="K20" s="42"/>
    </row>
    <row r="21" spans="1:11" ht="30" customHeight="1" thickBot="1" x14ac:dyDescent="0.3">
      <c r="A21" s="453"/>
      <c r="B21" s="27">
        <v>1</v>
      </c>
      <c r="C21" s="473"/>
      <c r="D21" s="477"/>
      <c r="E21" s="474"/>
      <c r="F21" s="455"/>
      <c r="G21" s="455"/>
      <c r="H21" s="41"/>
      <c r="I21" s="41"/>
      <c r="J21" s="41"/>
      <c r="K21" s="42"/>
    </row>
    <row r="22" spans="1:11" ht="30" customHeight="1" thickBot="1" x14ac:dyDescent="0.3">
      <c r="A22" s="453"/>
      <c r="B22" s="28" t="s">
        <v>144</v>
      </c>
      <c r="C22" s="482"/>
      <c r="D22" s="483"/>
      <c r="E22" s="484"/>
      <c r="F22" s="485"/>
      <c r="G22" s="485"/>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145</v>
      </c>
      <c r="D24" s="26" t="s">
        <v>146</v>
      </c>
      <c r="E24" s="26" t="s">
        <v>147</v>
      </c>
      <c r="F24" s="26" t="s">
        <v>148</v>
      </c>
      <c r="G24" s="26" t="s">
        <v>149</v>
      </c>
      <c r="H24" s="41"/>
      <c r="I24" s="41"/>
      <c r="J24" s="41"/>
      <c r="K24" s="42"/>
    </row>
    <row r="25" spans="1:11" x14ac:dyDescent="0.25">
      <c r="A25" s="40"/>
      <c r="B25" s="41"/>
      <c r="C25" s="472" t="s">
        <v>150</v>
      </c>
      <c r="D25" s="472"/>
      <c r="E25" s="472"/>
      <c r="F25" s="472"/>
      <c r="G25" s="472"/>
      <c r="H25" s="41"/>
      <c r="I25" s="41"/>
      <c r="J25" s="41"/>
      <c r="K25" s="42"/>
    </row>
    <row r="26" spans="1:11" x14ac:dyDescent="0.25">
      <c r="A26" s="40"/>
      <c r="B26" s="41"/>
      <c r="C26" s="472"/>
      <c r="D26" s="472"/>
      <c r="E26" s="472"/>
      <c r="F26" s="472"/>
      <c r="G26" s="472"/>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workbookViewId="0">
      <selection activeCell="B7" sqref="B7:K8"/>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8"/>
      <c r="B1" s="258"/>
      <c r="C1" s="252" t="s">
        <v>0</v>
      </c>
      <c r="D1" s="252"/>
      <c r="E1" s="252"/>
      <c r="F1" s="252"/>
      <c r="G1" s="302" t="s">
        <v>1</v>
      </c>
      <c r="H1" s="302"/>
      <c r="I1" s="302"/>
      <c r="J1" s="452"/>
      <c r="K1" s="452"/>
    </row>
    <row r="2" spans="1:11" ht="15" customHeight="1" x14ac:dyDescent="0.25">
      <c r="A2" s="258"/>
      <c r="B2" s="258"/>
      <c r="C2" s="252"/>
      <c r="D2" s="252"/>
      <c r="E2" s="252"/>
      <c r="F2" s="252"/>
      <c r="G2" s="302" t="s">
        <v>131</v>
      </c>
      <c r="H2" s="302"/>
      <c r="I2" s="302"/>
      <c r="J2" s="452"/>
      <c r="K2" s="452"/>
    </row>
    <row r="3" spans="1:11" ht="34.5" customHeight="1" x14ac:dyDescent="0.25">
      <c r="A3" s="258"/>
      <c r="B3" s="258"/>
      <c r="C3" s="252" t="s">
        <v>33</v>
      </c>
      <c r="D3" s="252"/>
      <c r="E3" s="252"/>
      <c r="F3" s="252"/>
      <c r="G3" s="302" t="s">
        <v>151</v>
      </c>
      <c r="H3" s="302"/>
      <c r="I3" s="302"/>
      <c r="J3" s="452"/>
      <c r="K3" s="452"/>
    </row>
    <row r="4" spans="1:11" ht="15.75" customHeight="1" x14ac:dyDescent="0.25">
      <c r="A4" s="258"/>
      <c r="B4" s="258"/>
      <c r="C4" s="252"/>
      <c r="D4" s="252"/>
      <c r="E4" s="252"/>
      <c r="F4" s="252"/>
      <c r="G4" s="302" t="s">
        <v>5</v>
      </c>
      <c r="H4" s="302"/>
      <c r="I4" s="302"/>
      <c r="J4" s="452"/>
      <c r="K4" s="452"/>
    </row>
    <row r="5" spans="1:11" ht="15.75" thickBot="1" x14ac:dyDescent="0.3"/>
    <row r="6" spans="1:11" ht="26.25" customHeight="1" x14ac:dyDescent="0.25">
      <c r="A6" s="457" t="s">
        <v>133</v>
      </c>
      <c r="B6" s="458"/>
      <c r="C6" s="458"/>
      <c r="D6" s="458"/>
      <c r="E6" s="458"/>
      <c r="F6" s="458"/>
      <c r="G6" s="458"/>
      <c r="H6" s="458"/>
      <c r="I6" s="458"/>
      <c r="J6" s="458"/>
      <c r="K6" s="459"/>
    </row>
    <row r="7" spans="1:11" ht="24" customHeight="1" x14ac:dyDescent="0.25">
      <c r="A7" s="22" t="s">
        <v>7</v>
      </c>
      <c r="B7" s="460" t="s">
        <v>371</v>
      </c>
      <c r="C7" s="460"/>
      <c r="D7" s="460"/>
      <c r="E7" s="460"/>
      <c r="F7" s="460"/>
      <c r="G7" s="460"/>
      <c r="H7" s="460"/>
      <c r="I7" s="460"/>
      <c r="J7" s="460"/>
      <c r="K7" s="461"/>
    </row>
    <row r="8" spans="1:11" ht="35.25" customHeight="1" x14ac:dyDescent="0.25">
      <c r="A8" s="21" t="s">
        <v>9</v>
      </c>
      <c r="B8" s="462" t="s">
        <v>317</v>
      </c>
      <c r="C8" s="462"/>
      <c r="D8" s="462"/>
      <c r="E8" s="462"/>
      <c r="F8" s="462"/>
      <c r="G8" s="462"/>
      <c r="H8" s="462"/>
      <c r="I8" s="462"/>
      <c r="J8" s="462"/>
      <c r="K8" s="463"/>
    </row>
    <row r="9" spans="1:11" ht="29.25" customHeight="1" thickBot="1" x14ac:dyDescent="0.3">
      <c r="A9" s="31" t="s">
        <v>134</v>
      </c>
      <c r="B9" s="464" t="s">
        <v>324</v>
      </c>
      <c r="C9" s="465"/>
      <c r="D9" s="465"/>
      <c r="E9" s="465"/>
      <c r="F9" s="465"/>
      <c r="G9" s="465"/>
      <c r="H9" s="465"/>
      <c r="I9" s="465"/>
      <c r="J9" s="465"/>
      <c r="K9" s="466"/>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67" t="s">
        <v>135</v>
      </c>
      <c r="K11" s="468"/>
    </row>
    <row r="12" spans="1:11" ht="15.75" thickBot="1" x14ac:dyDescent="0.3">
      <c r="A12" s="40"/>
      <c r="B12" s="42"/>
      <c r="C12" s="41"/>
      <c r="D12" s="41"/>
      <c r="E12" s="41"/>
      <c r="F12" s="41"/>
      <c r="G12" s="41"/>
      <c r="H12" s="41"/>
      <c r="I12" s="41"/>
      <c r="J12" s="43"/>
      <c r="K12" s="44"/>
    </row>
    <row r="13" spans="1:11" ht="30" customHeight="1" thickBot="1" x14ac:dyDescent="0.3">
      <c r="A13" s="453" t="s">
        <v>136</v>
      </c>
      <c r="B13" s="27">
        <v>5</v>
      </c>
      <c r="C13" s="454"/>
      <c r="D13" s="455"/>
      <c r="E13" s="456"/>
      <c r="F13" s="456"/>
      <c r="G13" s="456"/>
      <c r="H13" s="41"/>
      <c r="I13" s="41"/>
      <c r="J13" s="33"/>
      <c r="K13" s="47" t="s">
        <v>137</v>
      </c>
    </row>
    <row r="14" spans="1:11" ht="30" customHeight="1" thickBot="1" x14ac:dyDescent="0.3">
      <c r="A14" s="453"/>
      <c r="B14" s="28" t="s">
        <v>138</v>
      </c>
      <c r="C14" s="454"/>
      <c r="D14" s="455"/>
      <c r="E14" s="456"/>
      <c r="F14" s="456"/>
      <c r="G14" s="456"/>
      <c r="H14" s="41"/>
      <c r="I14" s="41"/>
      <c r="J14" s="43"/>
      <c r="K14" s="47"/>
    </row>
    <row r="15" spans="1:11" ht="30" customHeight="1" thickBot="1" x14ac:dyDescent="0.3">
      <c r="A15" s="453"/>
      <c r="B15" s="27">
        <v>4</v>
      </c>
      <c r="C15" s="469"/>
      <c r="D15" s="455"/>
      <c r="E15" s="455"/>
      <c r="F15" s="470"/>
      <c r="G15" s="456"/>
      <c r="H15" s="41"/>
      <c r="I15" s="41"/>
      <c r="J15" s="34"/>
      <c r="K15" s="47" t="s">
        <v>139</v>
      </c>
    </row>
    <row r="16" spans="1:11" ht="30" customHeight="1" thickBot="1" x14ac:dyDescent="0.3">
      <c r="A16" s="453"/>
      <c r="B16" s="28" t="s">
        <v>140</v>
      </c>
      <c r="C16" s="469"/>
      <c r="D16" s="455"/>
      <c r="E16" s="455"/>
      <c r="F16" s="471"/>
      <c r="G16" s="456"/>
      <c r="H16" s="41"/>
      <c r="I16" s="41"/>
      <c r="J16" s="32"/>
      <c r="K16" s="47"/>
    </row>
    <row r="17" spans="1:11" ht="30" customHeight="1" thickBot="1" x14ac:dyDescent="0.3">
      <c r="A17" s="453"/>
      <c r="B17" s="27">
        <v>3</v>
      </c>
      <c r="C17" s="473"/>
      <c r="D17" s="474"/>
      <c r="E17" s="475"/>
      <c r="F17" s="470"/>
      <c r="G17" s="456"/>
      <c r="H17" s="41"/>
      <c r="I17" s="41"/>
      <c r="J17" s="35"/>
      <c r="K17" s="47" t="s">
        <v>141</v>
      </c>
    </row>
    <row r="18" spans="1:11" ht="30" customHeight="1" thickBot="1" x14ac:dyDescent="0.3">
      <c r="A18" s="453"/>
      <c r="B18" s="28" t="s">
        <v>142</v>
      </c>
      <c r="C18" s="473"/>
      <c r="D18" s="474"/>
      <c r="E18" s="476"/>
      <c r="F18" s="471"/>
      <c r="G18" s="456"/>
      <c r="H18" s="41"/>
      <c r="I18" s="41"/>
      <c r="J18" s="32"/>
      <c r="K18" s="47"/>
    </row>
    <row r="19" spans="1:11" ht="30" customHeight="1" thickBot="1" x14ac:dyDescent="0.3">
      <c r="A19" s="453"/>
      <c r="B19" s="27">
        <v>2</v>
      </c>
      <c r="C19" s="473"/>
      <c r="D19" s="477"/>
      <c r="E19" s="478" t="s">
        <v>153</v>
      </c>
      <c r="F19" s="480"/>
      <c r="G19" s="456"/>
      <c r="H19" s="41"/>
      <c r="I19" s="41"/>
      <c r="J19" s="36"/>
      <c r="K19" s="47" t="s">
        <v>143</v>
      </c>
    </row>
    <row r="20" spans="1:11" ht="30" customHeight="1" thickBot="1" x14ac:dyDescent="0.3">
      <c r="A20" s="453"/>
      <c r="B20" s="28" t="s">
        <v>269</v>
      </c>
      <c r="C20" s="473"/>
      <c r="D20" s="477"/>
      <c r="E20" s="479"/>
      <c r="F20" s="481"/>
      <c r="G20" s="456"/>
      <c r="H20" s="41"/>
      <c r="I20" s="41"/>
      <c r="J20" s="41"/>
      <c r="K20" s="42"/>
    </row>
    <row r="21" spans="1:11" ht="30" customHeight="1" thickBot="1" x14ac:dyDescent="0.3">
      <c r="A21" s="453"/>
      <c r="B21" s="27">
        <v>1</v>
      </c>
      <c r="C21" s="473"/>
      <c r="D21" s="477"/>
      <c r="E21" s="474"/>
      <c r="F21" s="455"/>
      <c r="G21" s="455"/>
      <c r="H21" s="41"/>
      <c r="I21" s="41"/>
      <c r="J21" s="41"/>
      <c r="K21" s="42"/>
    </row>
    <row r="22" spans="1:11" ht="30" customHeight="1" thickBot="1" x14ac:dyDescent="0.3">
      <c r="A22" s="453"/>
      <c r="B22" s="28" t="s">
        <v>144</v>
      </c>
      <c r="C22" s="482"/>
      <c r="D22" s="483"/>
      <c r="E22" s="484"/>
      <c r="F22" s="485"/>
      <c r="G22" s="485"/>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145</v>
      </c>
      <c r="D24" s="26" t="s">
        <v>146</v>
      </c>
      <c r="E24" s="26" t="s">
        <v>147</v>
      </c>
      <c r="F24" s="26" t="s">
        <v>148</v>
      </c>
      <c r="G24" s="26" t="s">
        <v>149</v>
      </c>
      <c r="H24" s="41"/>
      <c r="I24" s="41"/>
      <c r="J24" s="41"/>
      <c r="K24" s="42"/>
    </row>
    <row r="25" spans="1:11" x14ac:dyDescent="0.25">
      <c r="A25" s="40"/>
      <c r="B25" s="41"/>
      <c r="C25" s="472" t="s">
        <v>150</v>
      </c>
      <c r="D25" s="472"/>
      <c r="E25" s="472"/>
      <c r="F25" s="472"/>
      <c r="G25" s="472"/>
      <c r="H25" s="41"/>
      <c r="I25" s="41"/>
      <c r="J25" s="41"/>
      <c r="K25" s="42"/>
    </row>
    <row r="26" spans="1:11" x14ac:dyDescent="0.25">
      <c r="A26" s="40"/>
      <c r="B26" s="41"/>
      <c r="C26" s="472"/>
      <c r="D26" s="472"/>
      <c r="E26" s="472"/>
      <c r="F26" s="472"/>
      <c r="G26" s="472"/>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2" zoomScale="120" zoomScaleNormal="120" workbookViewId="0">
      <selection activeCell="B7" sqref="B7:K8"/>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8"/>
      <c r="B1" s="258"/>
      <c r="C1" s="252" t="s">
        <v>0</v>
      </c>
      <c r="D1" s="252"/>
      <c r="E1" s="252"/>
      <c r="F1" s="252"/>
      <c r="G1" s="302" t="s">
        <v>1</v>
      </c>
      <c r="H1" s="302"/>
      <c r="I1" s="302"/>
      <c r="J1" s="452"/>
      <c r="K1" s="452"/>
    </row>
    <row r="2" spans="1:11" ht="15" customHeight="1" x14ac:dyDescent="0.25">
      <c r="A2" s="258"/>
      <c r="B2" s="258"/>
      <c r="C2" s="252"/>
      <c r="D2" s="252"/>
      <c r="E2" s="252"/>
      <c r="F2" s="252"/>
      <c r="G2" s="302" t="s">
        <v>131</v>
      </c>
      <c r="H2" s="302"/>
      <c r="I2" s="302"/>
      <c r="J2" s="452"/>
      <c r="K2" s="452"/>
    </row>
    <row r="3" spans="1:11" ht="34.5" customHeight="1" x14ac:dyDescent="0.25">
      <c r="A3" s="258"/>
      <c r="B3" s="258"/>
      <c r="C3" s="252" t="s">
        <v>33</v>
      </c>
      <c r="D3" s="252"/>
      <c r="E3" s="252"/>
      <c r="F3" s="252"/>
      <c r="G3" s="302" t="s">
        <v>132</v>
      </c>
      <c r="H3" s="302"/>
      <c r="I3" s="302"/>
      <c r="J3" s="452"/>
      <c r="K3" s="452"/>
    </row>
    <row r="4" spans="1:11" ht="15.75" customHeight="1" x14ac:dyDescent="0.25">
      <c r="A4" s="258"/>
      <c r="B4" s="258"/>
      <c r="C4" s="252"/>
      <c r="D4" s="252"/>
      <c r="E4" s="252"/>
      <c r="F4" s="252"/>
      <c r="G4" s="302" t="s">
        <v>5</v>
      </c>
      <c r="H4" s="302"/>
      <c r="I4" s="302"/>
      <c r="J4" s="452"/>
      <c r="K4" s="452"/>
    </row>
    <row r="5" spans="1:11" ht="15.75" thickBot="1" x14ac:dyDescent="0.3"/>
    <row r="6" spans="1:11" ht="26.25" customHeight="1" x14ac:dyDescent="0.25">
      <c r="A6" s="457" t="s">
        <v>133</v>
      </c>
      <c r="B6" s="458"/>
      <c r="C6" s="458"/>
      <c r="D6" s="458"/>
      <c r="E6" s="458"/>
      <c r="F6" s="458"/>
      <c r="G6" s="458"/>
      <c r="H6" s="458"/>
      <c r="I6" s="458"/>
      <c r="J6" s="458"/>
      <c r="K6" s="459"/>
    </row>
    <row r="7" spans="1:11" ht="24" customHeight="1" x14ac:dyDescent="0.25">
      <c r="A7" s="22" t="s">
        <v>7</v>
      </c>
      <c r="B7" s="460" t="s">
        <v>371</v>
      </c>
      <c r="C7" s="460"/>
      <c r="D7" s="460"/>
      <c r="E7" s="460"/>
      <c r="F7" s="460"/>
      <c r="G7" s="460"/>
      <c r="H7" s="460"/>
      <c r="I7" s="460"/>
      <c r="J7" s="460"/>
      <c r="K7" s="461"/>
    </row>
    <row r="8" spans="1:11" ht="35.25" customHeight="1" x14ac:dyDescent="0.25">
      <c r="A8" s="21" t="s">
        <v>9</v>
      </c>
      <c r="B8" s="462" t="s">
        <v>317</v>
      </c>
      <c r="C8" s="462"/>
      <c r="D8" s="462"/>
      <c r="E8" s="462"/>
      <c r="F8" s="462"/>
      <c r="G8" s="462"/>
      <c r="H8" s="462"/>
      <c r="I8" s="462"/>
      <c r="J8" s="462"/>
      <c r="K8" s="463"/>
    </row>
    <row r="9" spans="1:11" ht="29.25" customHeight="1" thickBot="1" x14ac:dyDescent="0.3">
      <c r="A9" s="31" t="s">
        <v>134</v>
      </c>
      <c r="B9" s="464" t="s">
        <v>326</v>
      </c>
      <c r="C9" s="465"/>
      <c r="D9" s="465"/>
      <c r="E9" s="465"/>
      <c r="F9" s="465"/>
      <c r="G9" s="465"/>
      <c r="H9" s="465"/>
      <c r="I9" s="465"/>
      <c r="J9" s="465"/>
      <c r="K9" s="466"/>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67" t="s">
        <v>135</v>
      </c>
      <c r="K11" s="468"/>
    </row>
    <row r="12" spans="1:11" ht="15.75" thickBot="1" x14ac:dyDescent="0.3">
      <c r="A12" s="40"/>
      <c r="B12" s="42"/>
      <c r="C12" s="41"/>
      <c r="D12" s="41"/>
      <c r="E12" s="41"/>
      <c r="F12" s="41"/>
      <c r="G12" s="41"/>
      <c r="H12" s="41"/>
      <c r="I12" s="41"/>
      <c r="J12" s="43"/>
      <c r="K12" s="44"/>
    </row>
    <row r="13" spans="1:11" ht="30" customHeight="1" thickBot="1" x14ac:dyDescent="0.3">
      <c r="A13" s="453" t="s">
        <v>136</v>
      </c>
      <c r="B13" s="27">
        <v>5</v>
      </c>
      <c r="C13" s="454"/>
      <c r="D13" s="455"/>
      <c r="E13" s="456"/>
      <c r="F13" s="456"/>
      <c r="G13" s="456"/>
      <c r="H13" s="41"/>
      <c r="I13" s="41"/>
      <c r="J13" s="33"/>
      <c r="K13" s="47" t="s">
        <v>137</v>
      </c>
    </row>
    <row r="14" spans="1:11" ht="30" customHeight="1" thickBot="1" x14ac:dyDescent="0.3">
      <c r="A14" s="453"/>
      <c r="B14" s="28" t="s">
        <v>138</v>
      </c>
      <c r="C14" s="454"/>
      <c r="D14" s="455"/>
      <c r="E14" s="456"/>
      <c r="F14" s="456"/>
      <c r="G14" s="456"/>
      <c r="H14" s="41"/>
      <c r="I14" s="41"/>
      <c r="J14" s="43"/>
      <c r="K14" s="47"/>
    </row>
    <row r="15" spans="1:11" ht="30" customHeight="1" thickBot="1" x14ac:dyDescent="0.3">
      <c r="A15" s="453"/>
      <c r="B15" s="27">
        <v>4</v>
      </c>
      <c r="C15" s="469"/>
      <c r="D15" s="455"/>
      <c r="E15" s="455"/>
      <c r="F15" s="470"/>
      <c r="G15" s="456"/>
      <c r="H15" s="41"/>
      <c r="I15" s="41"/>
      <c r="J15" s="34"/>
      <c r="K15" s="47" t="s">
        <v>139</v>
      </c>
    </row>
    <row r="16" spans="1:11" ht="30" customHeight="1" thickBot="1" x14ac:dyDescent="0.3">
      <c r="A16" s="453"/>
      <c r="B16" s="28" t="s">
        <v>140</v>
      </c>
      <c r="C16" s="469"/>
      <c r="D16" s="455"/>
      <c r="E16" s="455"/>
      <c r="F16" s="471"/>
      <c r="G16" s="456"/>
      <c r="H16" s="41"/>
      <c r="I16" s="41"/>
      <c r="J16" s="32"/>
      <c r="K16" s="47"/>
    </row>
    <row r="17" spans="1:11" ht="30" customHeight="1" thickBot="1" x14ac:dyDescent="0.3">
      <c r="A17" s="453"/>
      <c r="B17" s="27">
        <v>3</v>
      </c>
      <c r="C17" s="473"/>
      <c r="D17" s="474"/>
      <c r="E17" s="475"/>
      <c r="F17" s="470"/>
      <c r="G17" s="456"/>
      <c r="H17" s="41"/>
      <c r="I17" s="41"/>
      <c r="J17" s="35"/>
      <c r="K17" s="47" t="s">
        <v>141</v>
      </c>
    </row>
    <row r="18" spans="1:11" ht="30" customHeight="1" thickBot="1" x14ac:dyDescent="0.3">
      <c r="A18" s="453"/>
      <c r="B18" s="28" t="s">
        <v>142</v>
      </c>
      <c r="C18" s="473"/>
      <c r="D18" s="474"/>
      <c r="E18" s="476"/>
      <c r="F18" s="471"/>
      <c r="G18" s="456"/>
      <c r="H18" s="41"/>
      <c r="I18" s="41"/>
      <c r="J18" s="32"/>
      <c r="K18" s="47"/>
    </row>
    <row r="19" spans="1:11" ht="30" customHeight="1" thickBot="1" x14ac:dyDescent="0.3">
      <c r="A19" s="453"/>
      <c r="B19" s="27">
        <v>2</v>
      </c>
      <c r="C19" s="473"/>
      <c r="D19" s="477"/>
      <c r="E19" s="478" t="s">
        <v>153</v>
      </c>
      <c r="F19" s="480"/>
      <c r="G19" s="456"/>
      <c r="H19" s="41"/>
      <c r="I19" s="41"/>
      <c r="J19" s="36"/>
      <c r="K19" s="47" t="s">
        <v>143</v>
      </c>
    </row>
    <row r="20" spans="1:11" ht="30" customHeight="1" thickBot="1" x14ac:dyDescent="0.3">
      <c r="A20" s="453"/>
      <c r="B20" s="28" t="s">
        <v>269</v>
      </c>
      <c r="C20" s="473"/>
      <c r="D20" s="477"/>
      <c r="E20" s="479"/>
      <c r="F20" s="481"/>
      <c r="G20" s="456"/>
      <c r="H20" s="41"/>
      <c r="I20" s="41"/>
      <c r="J20" s="41"/>
      <c r="K20" s="42"/>
    </row>
    <row r="21" spans="1:11" ht="30" customHeight="1" thickBot="1" x14ac:dyDescent="0.3">
      <c r="A21" s="453"/>
      <c r="B21" s="27">
        <v>1</v>
      </c>
      <c r="C21" s="473"/>
      <c r="D21" s="477"/>
      <c r="E21" s="474"/>
      <c r="F21" s="455"/>
      <c r="G21" s="455"/>
      <c r="H21" s="41"/>
      <c r="I21" s="41"/>
      <c r="J21" s="41"/>
      <c r="K21" s="42"/>
    </row>
    <row r="22" spans="1:11" ht="30" customHeight="1" thickBot="1" x14ac:dyDescent="0.3">
      <c r="A22" s="453"/>
      <c r="B22" s="28" t="s">
        <v>144</v>
      </c>
      <c r="C22" s="482"/>
      <c r="D22" s="483"/>
      <c r="E22" s="484"/>
      <c r="F22" s="485"/>
      <c r="G22" s="485"/>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145</v>
      </c>
      <c r="D24" s="26" t="s">
        <v>146</v>
      </c>
      <c r="E24" s="26" t="s">
        <v>147</v>
      </c>
      <c r="F24" s="26" t="s">
        <v>148</v>
      </c>
      <c r="G24" s="26" t="s">
        <v>149</v>
      </c>
      <c r="H24" s="41"/>
      <c r="I24" s="41"/>
      <c r="J24" s="41"/>
      <c r="K24" s="42"/>
    </row>
    <row r="25" spans="1:11" x14ac:dyDescent="0.25">
      <c r="A25" s="40"/>
      <c r="B25" s="41"/>
      <c r="C25" s="472" t="s">
        <v>150</v>
      </c>
      <c r="D25" s="472"/>
      <c r="E25" s="472"/>
      <c r="F25" s="472"/>
      <c r="G25" s="472"/>
      <c r="H25" s="41"/>
      <c r="I25" s="41"/>
      <c r="J25" s="41"/>
      <c r="K25" s="42"/>
    </row>
    <row r="26" spans="1:11" x14ac:dyDescent="0.25">
      <c r="A26" s="40"/>
      <c r="B26" s="41"/>
      <c r="C26" s="472"/>
      <c r="D26" s="472"/>
      <c r="E26" s="472"/>
      <c r="F26" s="472"/>
      <c r="G26" s="472"/>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5" customWidth="1"/>
  </cols>
  <sheetData>
    <row r="1" spans="1:1" x14ac:dyDescent="0.25">
      <c r="A1" s="77" t="s">
        <v>152</v>
      </c>
    </row>
    <row r="2" spans="1:1" x14ac:dyDescent="0.25">
      <c r="A2" s="8"/>
    </row>
    <row r="3" spans="1:1" x14ac:dyDescent="0.25">
      <c r="A3" s="8" t="s">
        <v>153</v>
      </c>
    </row>
    <row r="4" spans="1:1" x14ac:dyDescent="0.25">
      <c r="A4" s="8" t="s">
        <v>154</v>
      </c>
    </row>
    <row r="6" spans="1:1" x14ac:dyDescent="0.25">
      <c r="A6" s="77" t="s">
        <v>155</v>
      </c>
    </row>
    <row r="7" spans="1:1" x14ac:dyDescent="0.25">
      <c r="A7" t="s">
        <v>90</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9" spans="1:3" x14ac:dyDescent="0.25">
      <c r="A19" s="77" t="s">
        <v>150</v>
      </c>
    </row>
    <row r="20" spans="1:3" x14ac:dyDescent="0.25">
      <c r="A20" t="s">
        <v>104</v>
      </c>
    </row>
    <row r="21" spans="1:3" x14ac:dyDescent="0.25">
      <c r="A21" t="s">
        <v>165</v>
      </c>
    </row>
    <row r="22" spans="1:3" x14ac:dyDescent="0.25">
      <c r="A22" t="s">
        <v>166</v>
      </c>
    </row>
    <row r="23" spans="1:3" x14ac:dyDescent="0.25">
      <c r="A23" t="s">
        <v>167</v>
      </c>
    </row>
    <row r="24" spans="1:3" x14ac:dyDescent="0.25">
      <c r="A24" t="s">
        <v>168</v>
      </c>
    </row>
    <row r="25" spans="1:3" x14ac:dyDescent="0.25">
      <c r="A25" t="s">
        <v>169</v>
      </c>
    </row>
    <row r="28" spans="1:3" ht="141" customHeight="1" x14ac:dyDescent="0.25">
      <c r="A28" s="111" t="s">
        <v>170</v>
      </c>
      <c r="B28" s="113" t="s">
        <v>171</v>
      </c>
      <c r="C28" s="113" t="s">
        <v>172</v>
      </c>
    </row>
    <row r="29" spans="1:3" ht="144" customHeight="1" x14ac:dyDescent="0.25">
      <c r="A29" t="s">
        <v>173</v>
      </c>
      <c r="B29" s="81" t="s">
        <v>174</v>
      </c>
      <c r="C29" s="112" t="s">
        <v>175</v>
      </c>
    </row>
    <row r="30" spans="1:3" ht="135" x14ac:dyDescent="0.25">
      <c r="A30" s="105" t="s">
        <v>176</v>
      </c>
      <c r="B30" s="76" t="s">
        <v>177</v>
      </c>
      <c r="C30" s="112" t="s">
        <v>178</v>
      </c>
    </row>
    <row r="31" spans="1:3" ht="102.75" x14ac:dyDescent="0.25">
      <c r="A31" t="s">
        <v>179</v>
      </c>
      <c r="B31" s="76" t="s">
        <v>180</v>
      </c>
      <c r="C31" s="112" t="s">
        <v>181</v>
      </c>
    </row>
    <row r="32" spans="1:3" ht="102.75" x14ac:dyDescent="0.25">
      <c r="A32" t="s">
        <v>182</v>
      </c>
      <c r="B32" s="76" t="s">
        <v>183</v>
      </c>
      <c r="C32" s="112" t="s">
        <v>184</v>
      </c>
    </row>
    <row r="34" spans="1:3" x14ac:dyDescent="0.25">
      <c r="A34" t="s">
        <v>185</v>
      </c>
      <c r="C34" s="117" t="s">
        <v>186</v>
      </c>
    </row>
    <row r="35" spans="1:3" x14ac:dyDescent="0.25">
      <c r="A35">
        <v>1</v>
      </c>
      <c r="B35">
        <f>IF(' IMPACTO RIESGOS CORRUPCION'!D11="X",1,0)</f>
        <v>0</v>
      </c>
    </row>
    <row r="36" spans="1:3" x14ac:dyDescent="0.25">
      <c r="A36">
        <v>2</v>
      </c>
      <c r="B36">
        <f>IF(' IMPACTO RIESGOS CORRUPCION'!D12="X",1,0)</f>
        <v>1</v>
      </c>
      <c r="C36" s="55" t="s">
        <v>153</v>
      </c>
    </row>
    <row r="37" spans="1:3" x14ac:dyDescent="0.25">
      <c r="A37">
        <v>3</v>
      </c>
      <c r="B37">
        <f>IF(' IMPACTO RIESGOS CORRUPCION'!D13="X",1,0)</f>
        <v>1</v>
      </c>
    </row>
    <row r="38" spans="1:3" x14ac:dyDescent="0.25">
      <c r="A38">
        <v>4</v>
      </c>
      <c r="B38">
        <f>IF(' IMPACTO RIESGOS CORRUPCION'!D14="X",1,0)</f>
        <v>0</v>
      </c>
    </row>
    <row r="39" spans="1:3" x14ac:dyDescent="0.25">
      <c r="A39">
        <v>5</v>
      </c>
      <c r="B39">
        <f>IF(' IMPACTO RIESGOS CORRUPCION'!D15="X",1,0)</f>
        <v>0</v>
      </c>
    </row>
    <row r="40" spans="1:3" x14ac:dyDescent="0.25">
      <c r="A40">
        <v>6</v>
      </c>
      <c r="B40">
        <f>IF(' IMPACTO RIESGOS CORRUPCION'!D16="X",1,0)</f>
        <v>1</v>
      </c>
    </row>
    <row r="41" spans="1:3" x14ac:dyDescent="0.25">
      <c r="A41">
        <v>7</v>
      </c>
      <c r="B41">
        <f>IF(' IMPACTO RIESGOS CORRUPCION'!D17="X",1,0)</f>
        <v>1</v>
      </c>
    </row>
    <row r="42" spans="1:3" x14ac:dyDescent="0.25">
      <c r="A42">
        <v>8</v>
      </c>
      <c r="B42">
        <f>IF(' IMPACTO RIESGOS CORRUPCION'!D18="X",1,0)</f>
        <v>1</v>
      </c>
    </row>
    <row r="43" spans="1:3" x14ac:dyDescent="0.25">
      <c r="A43">
        <v>9</v>
      </c>
      <c r="B43">
        <f>IF(' IMPACTO RIESGOS CORRUPCION'!D19="X",1,0)</f>
        <v>0</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1</v>
      </c>
    </row>
    <row r="48" spans="1:3" x14ac:dyDescent="0.25">
      <c r="A48">
        <v>14</v>
      </c>
      <c r="B48">
        <f>IF(' IMPACTO RIESGOS CORRUPCION'!D24="X",1,0)</f>
        <v>1</v>
      </c>
    </row>
    <row r="49" spans="1:2" x14ac:dyDescent="0.25">
      <c r="A49">
        <v>15</v>
      </c>
      <c r="B49">
        <f>IF(' IMPACTO RIESGOS CORRUPCION'!D25="X",1,0)</f>
        <v>1</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187</v>
      </c>
      <c r="B54">
        <f>SUM(B35:B53)</f>
        <v>11</v>
      </c>
    </row>
    <row r="57" spans="1:2" x14ac:dyDescent="0.25">
      <c r="A57" t="s">
        <v>188</v>
      </c>
    </row>
    <row r="58" spans="1:2" x14ac:dyDescent="0.25">
      <c r="A58">
        <v>1</v>
      </c>
      <c r="B58">
        <f>IF(' IMPACTO RIESGOS CORRUPCION'!D34="X",1,0)</f>
        <v>0</v>
      </c>
    </row>
    <row r="59" spans="1:2" x14ac:dyDescent="0.25">
      <c r="A59">
        <v>2</v>
      </c>
      <c r="B59">
        <f>IF(' IMPACTO RIESGOS CORRUPCION'!D35="X",1,0)</f>
        <v>1</v>
      </c>
    </row>
    <row r="60" spans="1:2" x14ac:dyDescent="0.25">
      <c r="A60">
        <v>3</v>
      </c>
      <c r="B60">
        <f>IF(' IMPACTO RIESGOS CORRUPCION'!D36="X",1,0)</f>
        <v>0</v>
      </c>
    </row>
    <row r="61" spans="1:2" x14ac:dyDescent="0.25">
      <c r="A61">
        <v>4</v>
      </c>
      <c r="B61">
        <f>IF(' IMPACTO RIESGOS CORRUPCION'!D37="X",1,0)</f>
        <v>0</v>
      </c>
    </row>
    <row r="62" spans="1:2" x14ac:dyDescent="0.25">
      <c r="A62">
        <v>5</v>
      </c>
      <c r="B62">
        <f>IF(' IMPACTO RIESGOS CORRUPCION'!D38="X",1,0)</f>
        <v>0</v>
      </c>
    </row>
    <row r="63" spans="1:2" x14ac:dyDescent="0.25">
      <c r="A63">
        <v>6</v>
      </c>
      <c r="B63">
        <f>IF(' IMPACTO RIESGOS CORRUPCION'!D39="X",1,0)</f>
        <v>0</v>
      </c>
    </row>
    <row r="64" spans="1:2" x14ac:dyDescent="0.25">
      <c r="A64">
        <v>7</v>
      </c>
      <c r="B64">
        <f>IF(' IMPACTO RIESGOS CORRUPCION'!D40="X",1,0)</f>
        <v>1</v>
      </c>
    </row>
    <row r="65" spans="1:2" x14ac:dyDescent="0.25">
      <c r="A65">
        <v>8</v>
      </c>
      <c r="B65">
        <f>IF(' IMPACTO RIESGOS CORRUPCION'!D41="X",1,0)</f>
        <v>0</v>
      </c>
    </row>
    <row r="66" spans="1:2" x14ac:dyDescent="0.25">
      <c r="A66">
        <v>9</v>
      </c>
      <c r="B66">
        <f>IF(' IMPACTO RIESGOS CORRUPCION'!D42="X",1,0)</f>
        <v>0</v>
      </c>
    </row>
    <row r="67" spans="1:2" x14ac:dyDescent="0.25">
      <c r="A67">
        <v>10</v>
      </c>
      <c r="B67">
        <f>IF(' IMPACTO RIESGOS CORRUPCION'!D43="X",1,0)</f>
        <v>1</v>
      </c>
    </row>
    <row r="68" spans="1:2" x14ac:dyDescent="0.25">
      <c r="A68">
        <v>11</v>
      </c>
      <c r="B68">
        <f>IF(' IMPACTO RIESGOS CORRUPCION'!D44="X",1,0)</f>
        <v>1</v>
      </c>
    </row>
    <row r="69" spans="1:2" x14ac:dyDescent="0.25">
      <c r="A69">
        <v>12</v>
      </c>
      <c r="B69">
        <f>IF(' IMPACTO RIESGOS CORRUPCION'!D45="X",1,0)</f>
        <v>0</v>
      </c>
    </row>
    <row r="70" spans="1:2" x14ac:dyDescent="0.25">
      <c r="A70">
        <v>13</v>
      </c>
      <c r="B70">
        <f>IF(' IMPACTO RIESGOS CORRUPCION'!D46="X",1,0)</f>
        <v>0</v>
      </c>
    </row>
    <row r="71" spans="1:2" x14ac:dyDescent="0.25">
      <c r="A71">
        <v>14</v>
      </c>
      <c r="B71">
        <f>IF(' IMPACTO RIESGOS CORRUPCION'!D47="X",1,0)</f>
        <v>0</v>
      </c>
    </row>
    <row r="72" spans="1:2" x14ac:dyDescent="0.25">
      <c r="A72">
        <v>15</v>
      </c>
      <c r="B72">
        <f>IF(' IMPACTO RIESGOS CORRUPCION'!D48="X",1,0)</f>
        <v>1</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187</v>
      </c>
      <c r="B77">
        <f>SUM(B58:B76)</f>
        <v>5</v>
      </c>
    </row>
    <row r="80" spans="1:2" x14ac:dyDescent="0.25">
      <c r="A80" t="s">
        <v>189</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187</v>
      </c>
      <c r="B100">
        <f>SUM(B81:B99)</f>
        <v>0</v>
      </c>
    </row>
    <row r="103" spans="1:2" x14ac:dyDescent="0.25">
      <c r="A103" t="s">
        <v>190</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187</v>
      </c>
      <c r="B123">
        <f>SUM(B104:B122)</f>
        <v>0</v>
      </c>
    </row>
    <row r="126" spans="1:2" x14ac:dyDescent="0.25">
      <c r="A126" t="s">
        <v>190</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187</v>
      </c>
      <c r="B146">
        <f>SUM(B127:B145)</f>
        <v>0</v>
      </c>
    </row>
    <row r="150" spans="1:2" x14ac:dyDescent="0.25">
      <c r="A150" t="s">
        <v>191</v>
      </c>
    </row>
    <row r="151" spans="1:2" x14ac:dyDescent="0.25">
      <c r="A151" s="95" t="s">
        <v>192</v>
      </c>
    </row>
    <row r="152" spans="1:2" x14ac:dyDescent="0.25">
      <c r="A152" t="s">
        <v>193</v>
      </c>
    </row>
    <row r="153" spans="1:2" x14ac:dyDescent="0.25">
      <c r="A153" t="s">
        <v>194</v>
      </c>
    </row>
    <row r="154" spans="1:2" x14ac:dyDescent="0.25">
      <c r="A154" t="s">
        <v>195</v>
      </c>
    </row>
    <row r="155" spans="1:2" x14ac:dyDescent="0.25">
      <c r="A155" t="s">
        <v>193</v>
      </c>
    </row>
    <row r="156" spans="1:2" x14ac:dyDescent="0.25">
      <c r="A156" t="s">
        <v>196</v>
      </c>
    </row>
    <row r="157" spans="1:2" x14ac:dyDescent="0.25">
      <c r="A157" t="s">
        <v>197</v>
      </c>
    </row>
    <row r="159" spans="1:2" x14ac:dyDescent="0.25">
      <c r="A159" s="95" t="s">
        <v>198</v>
      </c>
      <c r="B159" t="s">
        <v>154</v>
      </c>
    </row>
    <row r="160" spans="1:2" x14ac:dyDescent="0.25">
      <c r="A160" t="s">
        <v>193</v>
      </c>
    </row>
    <row r="161" spans="1:1" x14ac:dyDescent="0.25">
      <c r="A161" t="s">
        <v>199</v>
      </c>
    </row>
    <row r="162" spans="1:1" x14ac:dyDescent="0.25">
      <c r="A162" t="s">
        <v>200</v>
      </c>
    </row>
    <row r="164" spans="1:1" x14ac:dyDescent="0.25">
      <c r="A164" s="95" t="s">
        <v>201</v>
      </c>
    </row>
    <row r="165" spans="1:1" x14ac:dyDescent="0.25">
      <c r="A165" t="s">
        <v>193</v>
      </c>
    </row>
    <row r="166" spans="1:1" x14ac:dyDescent="0.25">
      <c r="A166" t="s">
        <v>202</v>
      </c>
    </row>
    <row r="167" spans="1:1" x14ac:dyDescent="0.25">
      <c r="A167" t="s">
        <v>203</v>
      </c>
    </row>
    <row r="168" spans="1:1" x14ac:dyDescent="0.25">
      <c r="A168" t="s">
        <v>204</v>
      </c>
    </row>
    <row r="170" spans="1:1" x14ac:dyDescent="0.25">
      <c r="A170" s="95" t="s">
        <v>205</v>
      </c>
    </row>
    <row r="171" spans="1:1" x14ac:dyDescent="0.25">
      <c r="A171" t="s">
        <v>193</v>
      </c>
    </row>
    <row r="172" spans="1:1" x14ac:dyDescent="0.25">
      <c r="A172" t="s">
        <v>206</v>
      </c>
    </row>
    <row r="173" spans="1:1" x14ac:dyDescent="0.25">
      <c r="A173" t="s">
        <v>207</v>
      </c>
    </row>
    <row r="175" spans="1:1" x14ac:dyDescent="0.25">
      <c r="A175" s="95" t="s">
        <v>208</v>
      </c>
    </row>
    <row r="176" spans="1:1" x14ac:dyDescent="0.25">
      <c r="A176" t="s">
        <v>193</v>
      </c>
    </row>
    <row r="177" spans="1:1" x14ac:dyDescent="0.25">
      <c r="A177" t="s">
        <v>209</v>
      </c>
    </row>
    <row r="178" spans="1:1" x14ac:dyDescent="0.25">
      <c r="A178" t="s">
        <v>210</v>
      </c>
    </row>
    <row r="180" spans="1:1" x14ac:dyDescent="0.25">
      <c r="A180" s="95" t="s">
        <v>211</v>
      </c>
    </row>
    <row r="181" spans="1:1" x14ac:dyDescent="0.25">
      <c r="A181" t="s">
        <v>193</v>
      </c>
    </row>
    <row r="182" spans="1:1" x14ac:dyDescent="0.25">
      <c r="A182" t="s">
        <v>212</v>
      </c>
    </row>
    <row r="183" spans="1:1" x14ac:dyDescent="0.25">
      <c r="A183" t="s">
        <v>213</v>
      </c>
    </row>
    <row r="184" spans="1:1" x14ac:dyDescent="0.25">
      <c r="A184" t="s">
        <v>214</v>
      </c>
    </row>
    <row r="186" spans="1:1" x14ac:dyDescent="0.25">
      <c r="A186" s="95" t="s">
        <v>215</v>
      </c>
    </row>
    <row r="187" spans="1:1" x14ac:dyDescent="0.25">
      <c r="A187" t="s">
        <v>193</v>
      </c>
    </row>
    <row r="188" spans="1:1" x14ac:dyDescent="0.25">
      <c r="A188" t="s">
        <v>216</v>
      </c>
    </row>
    <row r="189" spans="1:1" x14ac:dyDescent="0.25">
      <c r="A189" t="s">
        <v>217</v>
      </c>
    </row>
    <row r="190" spans="1:1" x14ac:dyDescent="0.25">
      <c r="A190" t="s">
        <v>218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09"/>
  <sheetViews>
    <sheetView zoomScale="94" zoomScaleNormal="94" workbookViewId="0">
      <selection activeCell="E13" sqref="E13"/>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338"/>
      <c r="B1" s="252" t="s">
        <v>252</v>
      </c>
      <c r="C1" s="252"/>
      <c r="D1" s="252"/>
      <c r="E1" s="252"/>
      <c r="F1" s="252"/>
      <c r="G1" s="252"/>
      <c r="H1" s="362" t="s">
        <v>17</v>
      </c>
      <c r="I1" s="362"/>
      <c r="J1" s="512"/>
    </row>
    <row r="2" spans="1:12" customFormat="1" ht="15.75" customHeight="1" x14ac:dyDescent="0.25">
      <c r="A2" s="338"/>
      <c r="B2" s="252"/>
      <c r="C2" s="252"/>
      <c r="D2" s="252"/>
      <c r="E2" s="252"/>
      <c r="F2" s="252"/>
      <c r="G2" s="252"/>
      <c r="H2" s="302" t="s">
        <v>2</v>
      </c>
      <c r="I2" s="302"/>
      <c r="J2" s="415"/>
    </row>
    <row r="3" spans="1:12" customFormat="1" ht="36" customHeight="1" x14ac:dyDescent="0.25">
      <c r="A3" s="338"/>
      <c r="B3" s="252" t="s">
        <v>219</v>
      </c>
      <c r="C3" s="252"/>
      <c r="D3" s="252"/>
      <c r="E3" s="252"/>
      <c r="F3" s="252"/>
      <c r="G3" s="252"/>
      <c r="H3" s="302" t="s">
        <v>4</v>
      </c>
      <c r="I3" s="302"/>
      <c r="J3" s="415"/>
    </row>
    <row r="4" spans="1:12" customFormat="1" ht="15.75" customHeight="1" thickBot="1" x14ac:dyDescent="0.3">
      <c r="A4" s="338"/>
      <c r="B4" s="252"/>
      <c r="C4" s="252"/>
      <c r="D4" s="252"/>
      <c r="E4" s="252"/>
      <c r="F4" s="252"/>
      <c r="G4" s="252"/>
      <c r="H4" s="515" t="s">
        <v>5</v>
      </c>
      <c r="I4" s="515"/>
      <c r="J4" s="513"/>
    </row>
    <row r="5" spans="1:12" x14ac:dyDescent="0.2">
      <c r="B5" s="514"/>
      <c r="C5" s="514"/>
      <c r="D5" s="514"/>
      <c r="E5" s="514"/>
      <c r="F5" s="514"/>
      <c r="G5" s="514"/>
    </row>
    <row r="6" spans="1:12" customFormat="1" ht="24" customHeight="1" x14ac:dyDescent="0.25">
      <c r="A6" s="96" t="s">
        <v>7</v>
      </c>
      <c r="B6" s="516" t="s">
        <v>371</v>
      </c>
      <c r="C6" s="516"/>
      <c r="D6" s="516"/>
      <c r="E6" s="516"/>
      <c r="F6" s="516"/>
      <c r="G6" s="516"/>
      <c r="H6" s="516"/>
      <c r="I6" s="516"/>
      <c r="J6" s="516"/>
      <c r="K6" s="517"/>
    </row>
    <row r="7" spans="1:12" customFormat="1" ht="35.25" customHeight="1" x14ac:dyDescent="0.25">
      <c r="A7" s="97" t="s">
        <v>9</v>
      </c>
      <c r="B7" s="518" t="s">
        <v>317</v>
      </c>
      <c r="C7" s="518"/>
      <c r="D7" s="518"/>
      <c r="E7" s="518"/>
      <c r="F7" s="518"/>
      <c r="G7" s="518"/>
      <c r="H7" s="518"/>
      <c r="I7" s="518"/>
      <c r="J7" s="518"/>
      <c r="K7" s="519"/>
    </row>
    <row r="8" spans="1:12" ht="15" thickBot="1" x14ac:dyDescent="0.25">
      <c r="C8" s="64"/>
      <c r="D8" s="64"/>
      <c r="E8" s="64"/>
      <c r="F8" s="64"/>
      <c r="G8" s="64"/>
      <c r="H8" s="64"/>
    </row>
    <row r="9" spans="1:12" s="129" customFormat="1" ht="30" customHeight="1" x14ac:dyDescent="0.25">
      <c r="A9" s="491" t="s">
        <v>99</v>
      </c>
      <c r="B9" s="486" t="s">
        <v>247</v>
      </c>
      <c r="C9" s="493" t="s">
        <v>271</v>
      </c>
      <c r="D9" s="495">
        <v>99999</v>
      </c>
      <c r="E9" s="495"/>
      <c r="F9" s="495"/>
      <c r="G9" s="495"/>
      <c r="H9" s="495"/>
      <c r="I9" s="124" t="s">
        <v>222</v>
      </c>
      <c r="J9" s="496" t="s">
        <v>223</v>
      </c>
      <c r="K9" s="498" t="s">
        <v>224</v>
      </c>
    </row>
    <row r="10" spans="1:12" s="130" customFormat="1" ht="60.75" thickBot="1" x14ac:dyDescent="0.3">
      <c r="A10" s="504"/>
      <c r="B10" s="505"/>
      <c r="C10" s="494"/>
      <c r="D10" s="125" t="s">
        <v>225</v>
      </c>
      <c r="E10" s="126" t="s">
        <v>226</v>
      </c>
      <c r="F10" s="125" t="s">
        <v>227</v>
      </c>
      <c r="G10" s="125" t="s">
        <v>228</v>
      </c>
      <c r="H10" s="127" t="s">
        <v>229</v>
      </c>
      <c r="I10" s="128" t="s">
        <v>230</v>
      </c>
      <c r="J10" s="497"/>
      <c r="K10" s="506"/>
    </row>
    <row r="11" spans="1:12" ht="20.25" customHeight="1" x14ac:dyDescent="0.2">
      <c r="A11" s="236" t="str">
        <f>+(PROBABILIDAD!A11)</f>
        <v>INEFICIENCIA E INEFICACIA  EN EL PROCESO DE OTORGAR BENEFICIOS A GRUPOS POBLACIONALES, ORGANIZACIONES SOCIALES Y COMUNIDAD VULNERABLE OMITIENDO EL DEBIDO CUMPLIMIENTO DEL PROCEDIMIENTO ESTABLECIDOS Y/O PREVIOS REQUISITOS PARA LA ENTREGA DE LOS MISMOS.</v>
      </c>
      <c r="B11" s="236" t="str">
        <f>+(DESCRIPCION!D10)</f>
        <v>Deficiencias en la cantidad de personal de planta requerido para la prestacion permanente del servicio, forzando a una rotacion de personal contratista cuando asi se requiera</v>
      </c>
      <c r="C11" s="501" t="s">
        <v>364</v>
      </c>
      <c r="D11" s="502" t="s">
        <v>231</v>
      </c>
      <c r="E11" s="24" t="s">
        <v>232</v>
      </c>
      <c r="F11" s="23" t="s">
        <v>194</v>
      </c>
      <c r="G11" s="23">
        <f>IF(F11="Asignado",15,0)</f>
        <v>15</v>
      </c>
      <c r="H11" s="510" t="str">
        <f>IF(AND(G18&gt;0,G18&lt;=85),"Débil",IF(AND(G18&gt;85,G18&lt;=95),"Moderado",IF(G18&gt;96,"Fuerte"," ")))</f>
        <v>Fuerte</v>
      </c>
      <c r="I11" s="301" t="s">
        <v>216</v>
      </c>
      <c r="J11" s="301"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511" t="str">
        <f>IF(J11="Fuerte","NO",IF(J11=" "," ","SI"))</f>
        <v>NO</v>
      </c>
      <c r="L11" s="168"/>
    </row>
    <row r="12" spans="1:12" ht="28.5" x14ac:dyDescent="0.2">
      <c r="A12" s="236"/>
      <c r="B12" s="236"/>
      <c r="C12" s="502"/>
      <c r="D12" s="502"/>
      <c r="E12" s="25" t="s">
        <v>233</v>
      </c>
      <c r="F12" s="16" t="s">
        <v>196</v>
      </c>
      <c r="G12" s="16">
        <f>IF(F12="Adecuado",15,0)</f>
        <v>15</v>
      </c>
      <c r="H12" s="510"/>
      <c r="I12" s="236"/>
      <c r="J12" s="236"/>
      <c r="K12" s="511"/>
    </row>
    <row r="13" spans="1:12" ht="42.75" x14ac:dyDescent="0.2">
      <c r="A13" s="236"/>
      <c r="B13" s="236"/>
      <c r="C13" s="502"/>
      <c r="D13" s="122" t="s">
        <v>234</v>
      </c>
      <c r="E13" s="25" t="s">
        <v>235</v>
      </c>
      <c r="F13" s="16" t="s">
        <v>199</v>
      </c>
      <c r="G13" s="16">
        <f>IF(F13="Oportuna",15,0)</f>
        <v>15</v>
      </c>
      <c r="H13" s="510"/>
      <c r="I13" s="236"/>
      <c r="J13" s="236"/>
      <c r="K13" s="511"/>
    </row>
    <row r="14" spans="1:12" ht="42.75" x14ac:dyDescent="0.2">
      <c r="A14" s="236"/>
      <c r="B14" s="236"/>
      <c r="C14" s="502"/>
      <c r="D14" s="122" t="s">
        <v>236</v>
      </c>
      <c r="E14" s="25" t="s">
        <v>237</v>
      </c>
      <c r="F14" s="104" t="s">
        <v>202</v>
      </c>
      <c r="G14" s="16">
        <f>IF(F14="Prevenir",15,IF(F14="Detectar",10,0))</f>
        <v>15</v>
      </c>
      <c r="H14" s="510"/>
      <c r="I14" s="236"/>
      <c r="J14" s="236"/>
      <c r="K14" s="511"/>
    </row>
    <row r="15" spans="1:12" ht="28.5" x14ac:dyDescent="0.2">
      <c r="A15" s="236"/>
      <c r="B15" s="236"/>
      <c r="C15" s="502"/>
      <c r="D15" s="122" t="s">
        <v>238</v>
      </c>
      <c r="E15" s="25" t="s">
        <v>239</v>
      </c>
      <c r="F15" s="16" t="s">
        <v>206</v>
      </c>
      <c r="G15" s="16">
        <f>IF(F15="Confiable",15,0)</f>
        <v>15</v>
      </c>
      <c r="H15" s="510"/>
      <c r="I15" s="236"/>
      <c r="J15" s="236"/>
      <c r="K15" s="511"/>
    </row>
    <row r="16" spans="1:12" ht="42.75" x14ac:dyDescent="0.2">
      <c r="A16" s="236"/>
      <c r="B16" s="236"/>
      <c r="C16" s="502"/>
      <c r="D16" s="122" t="s">
        <v>240</v>
      </c>
      <c r="E16" s="25" t="s">
        <v>241</v>
      </c>
      <c r="F16" s="104" t="s">
        <v>209</v>
      </c>
      <c r="G16" s="16">
        <f>IF(F16="Se investigan y se resuelven oportunamente",15,0)</f>
        <v>15</v>
      </c>
      <c r="H16" s="510"/>
      <c r="I16" s="236"/>
      <c r="J16" s="236"/>
      <c r="K16" s="511"/>
    </row>
    <row r="17" spans="1:11" ht="28.5" x14ac:dyDescent="0.2">
      <c r="A17" s="236"/>
      <c r="B17" s="236"/>
      <c r="C17" s="503"/>
      <c r="D17" s="108" t="s">
        <v>242</v>
      </c>
      <c r="E17" s="25" t="s">
        <v>243</v>
      </c>
      <c r="F17" s="16" t="s">
        <v>212</v>
      </c>
      <c r="G17" s="16">
        <f>IF(F17="Completa",10,IF(F17="Incompleta",5,0))</f>
        <v>10</v>
      </c>
      <c r="H17" s="500"/>
      <c r="I17" s="236"/>
      <c r="J17" s="236"/>
      <c r="K17" s="511"/>
    </row>
    <row r="18" spans="1:11" ht="15" x14ac:dyDescent="0.2">
      <c r="A18" s="236"/>
      <c r="B18" s="160"/>
      <c r="C18" s="167"/>
      <c r="D18" s="123"/>
      <c r="E18" s="19" t="s">
        <v>244</v>
      </c>
      <c r="F18" s="18"/>
      <c r="G18" s="18">
        <f>SUM(G11:G17)</f>
        <v>100</v>
      </c>
      <c r="H18" s="53"/>
    </row>
    <row r="19" spans="1:11" ht="15.75" thickBot="1" x14ac:dyDescent="0.25">
      <c r="A19" s="210"/>
      <c r="B19" s="210"/>
      <c r="C19" s="211"/>
      <c r="D19" s="212"/>
      <c r="E19" s="213"/>
      <c r="F19" s="214"/>
      <c r="G19" s="214"/>
      <c r="H19" s="214"/>
    </row>
    <row r="20" spans="1:11" ht="30" x14ac:dyDescent="0.2">
      <c r="A20" s="491" t="s">
        <v>99</v>
      </c>
      <c r="B20" s="486" t="s">
        <v>247</v>
      </c>
      <c r="C20" s="493" t="s">
        <v>271</v>
      </c>
      <c r="D20" s="495" t="s">
        <v>221</v>
      </c>
      <c r="E20" s="495"/>
      <c r="F20" s="495"/>
      <c r="G20" s="495"/>
      <c r="H20" s="495"/>
      <c r="I20" s="208" t="s">
        <v>222</v>
      </c>
      <c r="J20" s="496" t="s">
        <v>223</v>
      </c>
      <c r="K20" s="498" t="s">
        <v>224</v>
      </c>
    </row>
    <row r="21" spans="1:11" ht="60.75" thickBot="1" x14ac:dyDescent="0.25">
      <c r="A21" s="504"/>
      <c r="B21" s="505"/>
      <c r="C21" s="494"/>
      <c r="D21" s="209" t="s">
        <v>225</v>
      </c>
      <c r="E21" s="126" t="s">
        <v>226</v>
      </c>
      <c r="F21" s="209" t="s">
        <v>227</v>
      </c>
      <c r="G21" s="209" t="s">
        <v>228</v>
      </c>
      <c r="H21" s="127" t="s">
        <v>229</v>
      </c>
      <c r="I21" s="128" t="s">
        <v>230</v>
      </c>
      <c r="J21" s="497"/>
      <c r="K21" s="506"/>
    </row>
    <row r="22" spans="1:11" x14ac:dyDescent="0.2">
      <c r="A22" s="299" t="s">
        <v>313</v>
      </c>
      <c r="B22" s="299" t="s">
        <v>290</v>
      </c>
      <c r="C22" s="507" t="s">
        <v>339</v>
      </c>
      <c r="D22" s="502" t="s">
        <v>231</v>
      </c>
      <c r="E22" s="24" t="s">
        <v>232</v>
      </c>
      <c r="F22" s="23" t="s">
        <v>194</v>
      </c>
      <c r="G22" s="23">
        <f>IF(F22="Asignado",15,0)</f>
        <v>15</v>
      </c>
      <c r="H22" s="510" t="str">
        <f>IF(AND(G29&gt;0,G29&lt;=85),"Débil",IF(AND(G29&gt;85,G29&lt;=95),"Moderado",IF(G29&gt;96,"Fuerte"," ")))</f>
        <v>Moderado</v>
      </c>
      <c r="I22" s="301" t="s">
        <v>216</v>
      </c>
      <c r="J22" s="301"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Moderado</v>
      </c>
      <c r="K22" s="511" t="str">
        <f>IF(J22="Fuerte","NO",IF(J22=" "," ","SI"))</f>
        <v>SI</v>
      </c>
    </row>
    <row r="23" spans="1:11" ht="28.5" x14ac:dyDescent="0.2">
      <c r="A23" s="300"/>
      <c r="B23" s="300"/>
      <c r="C23" s="508"/>
      <c r="D23" s="502"/>
      <c r="E23" s="25" t="s">
        <v>233</v>
      </c>
      <c r="F23" s="207" t="s">
        <v>196</v>
      </c>
      <c r="G23" s="207">
        <f>IF(F23="Adecuado",15,0)</f>
        <v>15</v>
      </c>
      <c r="H23" s="510"/>
      <c r="I23" s="236"/>
      <c r="J23" s="236"/>
      <c r="K23" s="511"/>
    </row>
    <row r="24" spans="1:11" ht="42.75" x14ac:dyDescent="0.2">
      <c r="A24" s="300"/>
      <c r="B24" s="300"/>
      <c r="C24" s="508"/>
      <c r="D24" s="122" t="s">
        <v>234</v>
      </c>
      <c r="E24" s="25" t="s">
        <v>235</v>
      </c>
      <c r="F24" s="207" t="s">
        <v>199</v>
      </c>
      <c r="G24" s="207">
        <f>IF(F24="Oportuna",15,0)</f>
        <v>15</v>
      </c>
      <c r="H24" s="510"/>
      <c r="I24" s="236"/>
      <c r="J24" s="236"/>
      <c r="K24" s="511"/>
    </row>
    <row r="25" spans="1:11" ht="42.75" x14ac:dyDescent="0.2">
      <c r="A25" s="300"/>
      <c r="B25" s="300"/>
      <c r="C25" s="508"/>
      <c r="D25" s="122" t="s">
        <v>236</v>
      </c>
      <c r="E25" s="25" t="s">
        <v>237</v>
      </c>
      <c r="F25" s="104" t="s">
        <v>203</v>
      </c>
      <c r="G25" s="207">
        <f>IF(F25="Prevenir",15,IF(F25="Detectar",10,0))</f>
        <v>10</v>
      </c>
      <c r="H25" s="510"/>
      <c r="I25" s="236"/>
      <c r="J25" s="236"/>
      <c r="K25" s="511"/>
    </row>
    <row r="26" spans="1:11" ht="28.5" x14ac:dyDescent="0.2">
      <c r="A26" s="300"/>
      <c r="B26" s="300"/>
      <c r="C26" s="508"/>
      <c r="D26" s="122" t="s">
        <v>238</v>
      </c>
      <c r="E26" s="25" t="s">
        <v>239</v>
      </c>
      <c r="F26" s="207" t="s">
        <v>206</v>
      </c>
      <c r="G26" s="207">
        <f>IF(F26="Confiable",15,0)</f>
        <v>15</v>
      </c>
      <c r="H26" s="510"/>
      <c r="I26" s="236"/>
      <c r="J26" s="236"/>
      <c r="K26" s="511"/>
    </row>
    <row r="27" spans="1:11" ht="42.75" x14ac:dyDescent="0.2">
      <c r="A27" s="300"/>
      <c r="B27" s="300"/>
      <c r="C27" s="508"/>
      <c r="D27" s="122" t="s">
        <v>240</v>
      </c>
      <c r="E27" s="25" t="s">
        <v>241</v>
      </c>
      <c r="F27" s="104" t="s">
        <v>209</v>
      </c>
      <c r="G27" s="207">
        <f>IF(F27="Se investigan y se resuelven oportunamente",15,0)</f>
        <v>15</v>
      </c>
      <c r="H27" s="510"/>
      <c r="I27" s="236"/>
      <c r="J27" s="236"/>
      <c r="K27" s="511"/>
    </row>
    <row r="28" spans="1:11" ht="28.5" x14ac:dyDescent="0.2">
      <c r="A28" s="300"/>
      <c r="B28" s="301"/>
      <c r="C28" s="509"/>
      <c r="D28" s="108" t="s">
        <v>242</v>
      </c>
      <c r="E28" s="25" t="s">
        <v>243</v>
      </c>
      <c r="F28" s="207" t="s">
        <v>212</v>
      </c>
      <c r="G28" s="207">
        <f>IF(F28="Completa",10,IF(F28="Incompleta",5,0))</f>
        <v>10</v>
      </c>
      <c r="H28" s="500"/>
      <c r="I28" s="236"/>
      <c r="J28" s="236"/>
      <c r="K28" s="511"/>
    </row>
    <row r="29" spans="1:11" ht="15" x14ac:dyDescent="0.2">
      <c r="A29" s="301"/>
      <c r="B29" s="206"/>
      <c r="C29" s="167"/>
      <c r="D29" s="123"/>
      <c r="E29" s="19" t="s">
        <v>244</v>
      </c>
      <c r="F29" s="18"/>
      <c r="G29" s="18">
        <f>SUM(G22:G28)</f>
        <v>95</v>
      </c>
      <c r="H29" s="53"/>
    </row>
    <row r="30" spans="1:11" ht="15.75" thickBot="1" x14ac:dyDescent="0.25">
      <c r="A30" s="210"/>
      <c r="B30" s="210"/>
      <c r="C30" s="211"/>
      <c r="D30" s="212"/>
      <c r="E30" s="213"/>
      <c r="F30" s="214"/>
      <c r="G30" s="214"/>
      <c r="H30" s="214"/>
    </row>
    <row r="31" spans="1:11" s="130" customFormat="1" ht="30" customHeight="1" x14ac:dyDescent="0.25">
      <c r="A31" s="491" t="s">
        <v>99</v>
      </c>
      <c r="B31" s="486" t="s">
        <v>247</v>
      </c>
      <c r="C31" s="493" t="s">
        <v>220</v>
      </c>
      <c r="D31" s="495" t="s">
        <v>221</v>
      </c>
      <c r="E31" s="495"/>
      <c r="F31" s="495"/>
      <c r="G31" s="495"/>
      <c r="H31" s="495"/>
      <c r="I31" s="124" t="s">
        <v>222</v>
      </c>
      <c r="J31" s="496" t="s">
        <v>223</v>
      </c>
      <c r="K31" s="498" t="s">
        <v>224</v>
      </c>
    </row>
    <row r="32" spans="1:11" s="130" customFormat="1" ht="60.75" thickBot="1" x14ac:dyDescent="0.3">
      <c r="A32" s="492"/>
      <c r="B32" s="505"/>
      <c r="C32" s="494"/>
      <c r="D32" s="125" t="s">
        <v>225</v>
      </c>
      <c r="E32" s="126" t="s">
        <v>226</v>
      </c>
      <c r="F32" s="125" t="s">
        <v>227</v>
      </c>
      <c r="G32" s="125" t="s">
        <v>228</v>
      </c>
      <c r="H32" s="127" t="s">
        <v>245</v>
      </c>
      <c r="I32" s="128" t="s">
        <v>230</v>
      </c>
      <c r="J32" s="497"/>
      <c r="K32" s="499"/>
    </row>
    <row r="33" spans="1:11" ht="20.25" customHeight="1" x14ac:dyDescent="0.2">
      <c r="A33" s="527" t="str">
        <f>+(PROBABILIDAD!A11)</f>
        <v>INEFICIENCIA E INEFICACIA  EN EL PROCESO DE OTORGAR BENEFICIOS A GRUPOS POBLACIONALES, ORGANIZACIONES SOCIALES Y COMUNIDAD VULNERABLE OMITIENDO EL DEBIDO CUMPLIMIENTO DEL PROCEDIMIENTO ESTABLECIDOS Y/O PREVIOS REQUISITOS PARA LA ENTREGA DE LOS MISMOS.</v>
      </c>
      <c r="B33" s="488" t="str">
        <f>+(DESCRIPCION!D11)</f>
        <v xml:space="preserve"> Limitacion en el presupuesto de inversion destinado para la entrega de ayudas o beneficios a la comunidad y prestacion de servicios.</v>
      </c>
      <c r="C33" s="520" t="s">
        <v>365</v>
      </c>
      <c r="D33" s="501" t="s">
        <v>231</v>
      </c>
      <c r="E33" s="171" t="s">
        <v>232</v>
      </c>
      <c r="F33" s="172" t="s">
        <v>194</v>
      </c>
      <c r="G33" s="172">
        <f>IF(F33="Asignado",15,0)</f>
        <v>15</v>
      </c>
      <c r="H33" s="523" t="str">
        <f>IF(AND(G40&gt;0,G40&lt;=85),"Débil",IF(AND(G40&gt;85,G40&lt;=95),"Moderado",IF(G40&gt;96,"Fuerte"," ")))</f>
        <v>Fuerte</v>
      </c>
      <c r="I33" s="524" t="s">
        <v>216</v>
      </c>
      <c r="J33" s="524"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525" t="str">
        <f>IF(J33="Fuerte","NO",IF(J33=" "," ","SI"))</f>
        <v>NO</v>
      </c>
    </row>
    <row r="34" spans="1:11" ht="29.25" customHeight="1" x14ac:dyDescent="0.2">
      <c r="A34" s="528"/>
      <c r="B34" s="489"/>
      <c r="C34" s="521"/>
      <c r="D34" s="502"/>
      <c r="E34" s="25" t="s">
        <v>233</v>
      </c>
      <c r="F34" s="159" t="s">
        <v>196</v>
      </c>
      <c r="G34" s="159">
        <f>IF(F34="Adecuado",15,0)</f>
        <v>15</v>
      </c>
      <c r="H34" s="510"/>
      <c r="I34" s="236"/>
      <c r="J34" s="236"/>
      <c r="K34" s="526"/>
    </row>
    <row r="35" spans="1:11" ht="43.5" customHeight="1" x14ac:dyDescent="0.2">
      <c r="A35" s="528"/>
      <c r="B35" s="489"/>
      <c r="C35" s="521"/>
      <c r="D35" s="122" t="s">
        <v>234</v>
      </c>
      <c r="E35" s="25" t="s">
        <v>235</v>
      </c>
      <c r="F35" s="159" t="s">
        <v>199</v>
      </c>
      <c r="G35" s="159">
        <f>IF(F35="Oportuna",15,0)</f>
        <v>15</v>
      </c>
      <c r="H35" s="510"/>
      <c r="I35" s="236"/>
      <c r="J35" s="236"/>
      <c r="K35" s="526"/>
    </row>
    <row r="36" spans="1:11" ht="43.5" customHeight="1" x14ac:dyDescent="0.2">
      <c r="A36" s="528"/>
      <c r="B36" s="489"/>
      <c r="C36" s="521"/>
      <c r="D36" s="122" t="s">
        <v>236</v>
      </c>
      <c r="E36" s="25" t="s">
        <v>237</v>
      </c>
      <c r="F36" s="104" t="s">
        <v>202</v>
      </c>
      <c r="G36" s="159">
        <f>IF(F36="Prevenir",15,IF(F36="Detectar",10,0))</f>
        <v>15</v>
      </c>
      <c r="H36" s="510"/>
      <c r="I36" s="236"/>
      <c r="J36" s="236"/>
      <c r="K36" s="526"/>
    </row>
    <row r="37" spans="1:11" ht="29.25" customHeight="1" x14ac:dyDescent="0.2">
      <c r="A37" s="528"/>
      <c r="B37" s="489"/>
      <c r="C37" s="521"/>
      <c r="D37" s="122" t="s">
        <v>238</v>
      </c>
      <c r="E37" s="25" t="s">
        <v>239</v>
      </c>
      <c r="F37" s="159" t="s">
        <v>206</v>
      </c>
      <c r="G37" s="159">
        <f>IF(F37="Confiable",15,0)</f>
        <v>15</v>
      </c>
      <c r="H37" s="510"/>
      <c r="I37" s="236"/>
      <c r="J37" s="236"/>
      <c r="K37" s="526"/>
    </row>
    <row r="38" spans="1:11" ht="43.5" customHeight="1" x14ac:dyDescent="0.2">
      <c r="A38" s="528"/>
      <c r="B38" s="489"/>
      <c r="C38" s="521"/>
      <c r="D38" s="122" t="s">
        <v>240</v>
      </c>
      <c r="E38" s="25" t="s">
        <v>241</v>
      </c>
      <c r="F38" s="104" t="s">
        <v>209</v>
      </c>
      <c r="G38" s="159">
        <f>IF(F38="Se investigan y se resuelven oportunamente",15,0)</f>
        <v>15</v>
      </c>
      <c r="H38" s="510"/>
      <c r="I38" s="236"/>
      <c r="J38" s="236"/>
      <c r="K38" s="526"/>
    </row>
    <row r="39" spans="1:11" ht="29.25" customHeight="1" x14ac:dyDescent="0.2">
      <c r="A39" s="528"/>
      <c r="B39" s="489"/>
      <c r="C39" s="522"/>
      <c r="D39" s="108" t="s">
        <v>242</v>
      </c>
      <c r="E39" s="25" t="s">
        <v>243</v>
      </c>
      <c r="F39" s="159" t="s">
        <v>212</v>
      </c>
      <c r="G39" s="159">
        <f>IF(F39="Completa",10,IF(F39="Incompleta",5,0))</f>
        <v>10</v>
      </c>
      <c r="H39" s="500"/>
      <c r="I39" s="236"/>
      <c r="J39" s="236"/>
      <c r="K39" s="526"/>
    </row>
    <row r="40" spans="1:11" s="136" customFormat="1" ht="15.75" thickBot="1" x14ac:dyDescent="0.25">
      <c r="A40" s="529"/>
      <c r="B40" s="490"/>
      <c r="C40" s="132"/>
      <c r="D40" s="133"/>
      <c r="E40" s="134" t="s">
        <v>244</v>
      </c>
      <c r="F40" s="17"/>
      <c r="G40" s="17">
        <f>SUM(G33:G39)</f>
        <v>100</v>
      </c>
      <c r="H40" s="135"/>
      <c r="K40" s="173"/>
    </row>
    <row r="41" spans="1:11" s="169" customFormat="1" ht="15" x14ac:dyDescent="0.2">
      <c r="A41" s="210"/>
      <c r="B41" s="210"/>
      <c r="C41" s="211"/>
      <c r="D41" s="212"/>
      <c r="E41" s="213"/>
      <c r="F41" s="214"/>
      <c r="G41" s="214"/>
      <c r="H41" s="214"/>
    </row>
    <row r="42" spans="1:11" ht="15" thickBot="1" x14ac:dyDescent="0.25"/>
    <row r="43" spans="1:11" s="129" customFormat="1" ht="30" customHeight="1" x14ac:dyDescent="0.25">
      <c r="A43" s="491" t="s">
        <v>99</v>
      </c>
      <c r="B43" s="486" t="s">
        <v>247</v>
      </c>
      <c r="C43" s="493" t="s">
        <v>220</v>
      </c>
      <c r="D43" s="495" t="s">
        <v>221</v>
      </c>
      <c r="E43" s="495"/>
      <c r="F43" s="495"/>
      <c r="G43" s="495"/>
      <c r="H43" s="495"/>
      <c r="I43" s="161" t="s">
        <v>222</v>
      </c>
      <c r="J43" s="496" t="s">
        <v>223</v>
      </c>
      <c r="K43" s="498" t="s">
        <v>224</v>
      </c>
    </row>
    <row r="44" spans="1:11" s="130" customFormat="1" ht="60.75" thickBot="1" x14ac:dyDescent="0.3">
      <c r="A44" s="492"/>
      <c r="B44" s="487"/>
      <c r="C44" s="494"/>
      <c r="D44" s="162" t="s">
        <v>225</v>
      </c>
      <c r="E44" s="126" t="s">
        <v>226</v>
      </c>
      <c r="F44" s="162" t="s">
        <v>227</v>
      </c>
      <c r="G44" s="162" t="s">
        <v>228</v>
      </c>
      <c r="H44" s="127" t="s">
        <v>245</v>
      </c>
      <c r="I44" s="128" t="s">
        <v>230</v>
      </c>
      <c r="J44" s="497"/>
      <c r="K44" s="499"/>
    </row>
    <row r="45" spans="1:11" ht="20.25" customHeight="1" x14ac:dyDescent="0.2">
      <c r="A45" s="500" t="str">
        <f>+(PROBABILIDAD!A11)</f>
        <v>INEFICIENCIA E INEFICACIA  EN EL PROCESO DE OTORGAR BENEFICIOS A GRUPOS POBLACIONALES, ORGANIZACIONES SOCIALES Y COMUNIDAD VULNERABLE OMITIENDO EL DEBIDO CUMPLIMIENTO DEL PROCEDIMIENTO ESTABLECIDOS Y/O PREVIOS REQUISITOS PARA LA ENTREGA DE LOS MISMOS.</v>
      </c>
      <c r="B45" s="301" t="str">
        <f>+(DESCRIPCION!D12)</f>
        <v>falta de planificacion y direccionamiento estrategico por parte del lider del proceso</v>
      </c>
      <c r="C45" s="501" t="s">
        <v>364</v>
      </c>
      <c r="D45" s="502" t="s">
        <v>231</v>
      </c>
      <c r="E45" s="24" t="s">
        <v>232</v>
      </c>
      <c r="F45" s="23" t="s">
        <v>194</v>
      </c>
      <c r="G45" s="23">
        <f>IF(F45="Asignado",15,0)</f>
        <v>15</v>
      </c>
      <c r="H45" s="510" t="str">
        <f>IF(AND(G52&gt;0,G52&lt;=85),"Débil",IF(AND(G52&gt;85,G52&lt;=95),"Moderado",IF(G52&gt;96,"Fuerte"," ")))</f>
        <v>Fuerte</v>
      </c>
      <c r="I45" s="301" t="s">
        <v>216</v>
      </c>
      <c r="J45" s="301" t="str">
        <f>IF(AND(H45="Fuerte",I45="Fuerte (Siempre se Ejecuta)"),"Fuerte",IF(AND(H45="Fuerte",I45="Moderado (Algunas veces se ejecuta)"),"Moderado",IF(AND(H45="Fuerte",I45="Débil (No se ejecuta)"),"Débil",IF(AND(H45="Moderado",I45="Fuerte (Siempre se Ejecuta)"),"Moderado",IF(AND(H45="Moderado",I45="Moderado (Algunas veces se ejecuta)"),"Moderado",IF(AND(H45="Moderado",I45="Débil (No se ejecuta)"),"Débil",IF(AND(H45="Débil",I45="Fuerte (Siempre se Ejecuta)"),"Débil",IF(AND(H45="Débil",I45="Moderado (Algunas veces se ejecuta)"),"Débil",IF(AND(H45="Débil",I45="Débil (No se ejecuta)"),"Débil"," ")))))))))</f>
        <v>Fuerte</v>
      </c>
      <c r="K45" s="530" t="str">
        <f>IF(J45="Fuerte","NO",IF(J45=" "," ","SI"))</f>
        <v>NO</v>
      </c>
    </row>
    <row r="46" spans="1:11" ht="28.5" x14ac:dyDescent="0.2">
      <c r="A46" s="321"/>
      <c r="B46" s="236"/>
      <c r="C46" s="502"/>
      <c r="D46" s="502"/>
      <c r="E46" s="25" t="s">
        <v>233</v>
      </c>
      <c r="F46" s="16" t="s">
        <v>196</v>
      </c>
      <c r="G46" s="16">
        <f>IF(F46="Adecuado",15,0)</f>
        <v>15</v>
      </c>
      <c r="H46" s="510"/>
      <c r="I46" s="236"/>
      <c r="J46" s="236"/>
      <c r="K46" s="511"/>
    </row>
    <row r="47" spans="1:11" ht="42.75" x14ac:dyDescent="0.2">
      <c r="A47" s="321"/>
      <c r="B47" s="236"/>
      <c r="C47" s="502"/>
      <c r="D47" s="122" t="s">
        <v>234</v>
      </c>
      <c r="E47" s="25" t="s">
        <v>235</v>
      </c>
      <c r="F47" s="16" t="s">
        <v>199</v>
      </c>
      <c r="G47" s="16">
        <f>IF(F47="Oportuna",15,0)</f>
        <v>15</v>
      </c>
      <c r="H47" s="510"/>
      <c r="I47" s="236"/>
      <c r="J47" s="236"/>
      <c r="K47" s="511"/>
    </row>
    <row r="48" spans="1:11" ht="42.75" x14ac:dyDescent="0.2">
      <c r="A48" s="321"/>
      <c r="B48" s="236"/>
      <c r="C48" s="502"/>
      <c r="D48" s="122" t="s">
        <v>236</v>
      </c>
      <c r="E48" s="25" t="s">
        <v>237</v>
      </c>
      <c r="F48" s="104" t="s">
        <v>202</v>
      </c>
      <c r="G48" s="16">
        <f>IF(F48="Prevenir",15,IF(F48="Detectar",10,0))</f>
        <v>15</v>
      </c>
      <c r="H48" s="510"/>
      <c r="I48" s="236"/>
      <c r="J48" s="236"/>
      <c r="K48" s="511"/>
    </row>
    <row r="49" spans="1:11" ht="28.5" x14ac:dyDescent="0.2">
      <c r="A49" s="321"/>
      <c r="B49" s="236"/>
      <c r="C49" s="502"/>
      <c r="D49" s="122" t="s">
        <v>238</v>
      </c>
      <c r="E49" s="25" t="s">
        <v>239</v>
      </c>
      <c r="F49" s="16" t="s">
        <v>206</v>
      </c>
      <c r="G49" s="16">
        <f>IF(F49="Confiable",15,0)</f>
        <v>15</v>
      </c>
      <c r="H49" s="510"/>
      <c r="I49" s="236"/>
      <c r="J49" s="236"/>
      <c r="K49" s="511"/>
    </row>
    <row r="50" spans="1:11" ht="42.75" x14ac:dyDescent="0.2">
      <c r="A50" s="321"/>
      <c r="B50" s="236"/>
      <c r="C50" s="502"/>
      <c r="D50" s="122" t="s">
        <v>240</v>
      </c>
      <c r="E50" s="25" t="s">
        <v>241</v>
      </c>
      <c r="F50" s="104" t="s">
        <v>209</v>
      </c>
      <c r="G50" s="16">
        <f>IF(F50="Se investigan y se resuelven oportunamente",15,0)</f>
        <v>15</v>
      </c>
      <c r="H50" s="510"/>
      <c r="I50" s="236"/>
      <c r="J50" s="236"/>
      <c r="K50" s="511"/>
    </row>
    <row r="51" spans="1:11" ht="28.5" x14ac:dyDescent="0.2">
      <c r="A51" s="321"/>
      <c r="B51" s="236"/>
      <c r="C51" s="503"/>
      <c r="D51" s="108" t="s">
        <v>242</v>
      </c>
      <c r="E51" s="25" t="s">
        <v>243</v>
      </c>
      <c r="F51" s="16" t="s">
        <v>212</v>
      </c>
      <c r="G51" s="16">
        <f>IF(F51="Completa",10,IF(F51="Incompleta",5,0))</f>
        <v>10</v>
      </c>
      <c r="H51" s="500"/>
      <c r="I51" s="236"/>
      <c r="J51" s="236"/>
      <c r="K51" s="511"/>
    </row>
    <row r="52" spans="1:11" ht="15" x14ac:dyDescent="0.2">
      <c r="A52" s="321"/>
      <c r="B52" s="236"/>
      <c r="C52" s="167"/>
      <c r="D52" s="123"/>
      <c r="E52" s="19" t="s">
        <v>244</v>
      </c>
      <c r="F52" s="18"/>
      <c r="G52" s="18">
        <f>SUM(G45:G51)</f>
        <v>100</v>
      </c>
      <c r="H52" s="53"/>
    </row>
    <row r="53" spans="1:11" ht="15" thickBot="1" x14ac:dyDescent="0.25">
      <c r="A53" s="131"/>
      <c r="B53" s="169"/>
    </row>
    <row r="54" spans="1:11" s="130" customFormat="1" ht="30" customHeight="1" x14ac:dyDescent="0.25">
      <c r="A54" s="491" t="s">
        <v>99</v>
      </c>
      <c r="B54" s="486" t="s">
        <v>247</v>
      </c>
      <c r="C54" s="493" t="s">
        <v>220</v>
      </c>
      <c r="D54" s="495" t="s">
        <v>221</v>
      </c>
      <c r="E54" s="495"/>
      <c r="F54" s="495"/>
      <c r="G54" s="495"/>
      <c r="H54" s="495"/>
      <c r="I54" s="124" t="s">
        <v>222</v>
      </c>
      <c r="J54" s="496" t="s">
        <v>223</v>
      </c>
      <c r="K54" s="498" t="s">
        <v>224</v>
      </c>
    </row>
    <row r="55" spans="1:11" s="130" customFormat="1" ht="60.75" thickBot="1" x14ac:dyDescent="0.3">
      <c r="A55" s="492"/>
      <c r="B55" s="487"/>
      <c r="C55" s="494"/>
      <c r="D55" s="125" t="s">
        <v>225</v>
      </c>
      <c r="E55" s="126" t="s">
        <v>226</v>
      </c>
      <c r="F55" s="125" t="s">
        <v>227</v>
      </c>
      <c r="G55" s="125" t="s">
        <v>228</v>
      </c>
      <c r="H55" s="127" t="s">
        <v>245</v>
      </c>
      <c r="I55" s="128" t="s">
        <v>230</v>
      </c>
      <c r="J55" s="497"/>
      <c r="K55" s="499"/>
    </row>
    <row r="56" spans="1:11" ht="20.25" customHeight="1" x14ac:dyDescent="0.2">
      <c r="A56" s="488" t="s">
        <v>313</v>
      </c>
      <c r="B56" s="488" t="s">
        <v>293</v>
      </c>
      <c r="C56" s="521" t="s">
        <v>349</v>
      </c>
      <c r="D56" s="502" t="s">
        <v>231</v>
      </c>
      <c r="E56" s="24" t="s">
        <v>232</v>
      </c>
      <c r="F56" s="23" t="s">
        <v>194</v>
      </c>
      <c r="G56" s="23">
        <f>IF(F56="Asignado",15,0)</f>
        <v>15</v>
      </c>
      <c r="H56" s="510" t="str">
        <f>IF(AND(G63&gt;0,G63&lt;=85),"Débil",IF(AND(G63&gt;85,G63&lt;=95),"Moderado",IF(G63&gt;96,"Fuerte"," ")))</f>
        <v>Débil</v>
      </c>
      <c r="I56" s="301" t="s">
        <v>217</v>
      </c>
      <c r="J56" s="301" t="str">
        <f>IF(AND(H56="Fuerte",I56="Fuerte (Siempre se Ejecuta)"),"Fuerte",IF(AND(H56="Fuerte",I56="Moderado (Algunas veces se ejecuta)"),"Moderado",IF(AND(H56="Fuerte",I56="Débil (No se ejecuta)"),"Débil",IF(AND(H56="Moderado",I56="Fuerte (Siempre se Ejecuta)"),"Moderado",IF(AND(H56="Moderado",I56="Moderado (Algunas veces se ejecuta)"),"Moderado",IF(AND(H56="Moderado",I56="Débil (No se ejecuta)"),"Débil",IF(AND(H56="Débil",I56="Fuerte (Siempre se Ejecuta)"),"Débil",IF(AND(H56="Débil",I56="Moderado (Algunas veces se ejecuta)"),"Débil",IF(AND(H56="Débil",I56="Débil (No se ejecuta)"),"Débil"," ")))))))))</f>
        <v>Débil</v>
      </c>
      <c r="K56" s="530" t="str">
        <f>IF(J56="Fuerte","NO",IF(J56=" "," ","SI"))</f>
        <v>SI</v>
      </c>
    </row>
    <row r="57" spans="1:11" ht="29.25" customHeight="1" x14ac:dyDescent="0.2">
      <c r="A57" s="489"/>
      <c r="B57" s="489"/>
      <c r="C57" s="521"/>
      <c r="D57" s="502"/>
      <c r="E57" s="25" t="s">
        <v>233</v>
      </c>
      <c r="F57" s="16" t="s">
        <v>196</v>
      </c>
      <c r="G57" s="16">
        <f>IF(F57="Adecuado",15,0)</f>
        <v>15</v>
      </c>
      <c r="H57" s="510"/>
      <c r="I57" s="236"/>
      <c r="J57" s="236"/>
      <c r="K57" s="511"/>
    </row>
    <row r="58" spans="1:11" ht="43.5" customHeight="1" x14ac:dyDescent="0.2">
      <c r="A58" s="489"/>
      <c r="B58" s="489"/>
      <c r="C58" s="521"/>
      <c r="D58" s="122" t="s">
        <v>234</v>
      </c>
      <c r="E58" s="25" t="s">
        <v>235</v>
      </c>
      <c r="F58" s="16" t="s">
        <v>200</v>
      </c>
      <c r="G58" s="16">
        <f>IF(F58="Oportuna",15,0)</f>
        <v>0</v>
      </c>
      <c r="H58" s="510"/>
      <c r="I58" s="236"/>
      <c r="J58" s="236"/>
      <c r="K58" s="511"/>
    </row>
    <row r="59" spans="1:11" ht="43.5" customHeight="1" x14ac:dyDescent="0.2">
      <c r="A59" s="489"/>
      <c r="B59" s="489"/>
      <c r="C59" s="521"/>
      <c r="D59" s="122" t="s">
        <v>236</v>
      </c>
      <c r="E59" s="25" t="s">
        <v>237</v>
      </c>
      <c r="F59" s="104" t="s">
        <v>203</v>
      </c>
      <c r="G59" s="16">
        <f>IF(F59="Prevenir",15,IF(F59="Detectar",10,0))</f>
        <v>10</v>
      </c>
      <c r="H59" s="510"/>
      <c r="I59" s="236"/>
      <c r="J59" s="236"/>
      <c r="K59" s="511"/>
    </row>
    <row r="60" spans="1:11" ht="29.25" customHeight="1" x14ac:dyDescent="0.2">
      <c r="A60" s="489"/>
      <c r="B60" s="489"/>
      <c r="C60" s="521"/>
      <c r="D60" s="122" t="s">
        <v>238</v>
      </c>
      <c r="E60" s="25" t="s">
        <v>239</v>
      </c>
      <c r="F60" s="16" t="s">
        <v>206</v>
      </c>
      <c r="G60" s="16">
        <f>IF(F60="Confiable",15,0)</f>
        <v>15</v>
      </c>
      <c r="H60" s="510"/>
      <c r="I60" s="236"/>
      <c r="J60" s="236"/>
      <c r="K60" s="511"/>
    </row>
    <row r="61" spans="1:11" ht="43.5" customHeight="1" x14ac:dyDescent="0.2">
      <c r="A61" s="489"/>
      <c r="B61" s="489"/>
      <c r="C61" s="521"/>
      <c r="D61" s="122" t="s">
        <v>240</v>
      </c>
      <c r="E61" s="25" t="s">
        <v>241</v>
      </c>
      <c r="F61" s="104" t="s">
        <v>209</v>
      </c>
      <c r="G61" s="16">
        <f>IF(F61="Se investigan y se resuelven oportunamente",15,0)</f>
        <v>15</v>
      </c>
      <c r="H61" s="510"/>
      <c r="I61" s="236"/>
      <c r="J61" s="236"/>
      <c r="K61" s="511"/>
    </row>
    <row r="62" spans="1:11" ht="29.25" customHeight="1" x14ac:dyDescent="0.2">
      <c r="A62" s="489"/>
      <c r="B62" s="489"/>
      <c r="C62" s="522"/>
      <c r="D62" s="108" t="s">
        <v>242</v>
      </c>
      <c r="E62" s="25" t="s">
        <v>243</v>
      </c>
      <c r="F62" s="16" t="s">
        <v>213</v>
      </c>
      <c r="G62" s="16">
        <f>IF(F62="Completa",10,IF(F62="Incompleta",5,0))</f>
        <v>5</v>
      </c>
      <c r="H62" s="500"/>
      <c r="I62" s="236"/>
      <c r="J62" s="236"/>
      <c r="K62" s="511"/>
    </row>
    <row r="63" spans="1:11" s="136" customFormat="1" ht="15.75" thickBot="1" x14ac:dyDescent="0.25">
      <c r="A63" s="490"/>
      <c r="B63" s="490"/>
      <c r="C63" s="132"/>
      <c r="D63" s="133"/>
      <c r="E63" s="134" t="s">
        <v>244</v>
      </c>
      <c r="F63" s="17"/>
      <c r="G63" s="17">
        <f>SUM(G56:G62)</f>
        <v>75</v>
      </c>
      <c r="H63" s="135"/>
    </row>
    <row r="65" spans="1:11" ht="15" thickBot="1" x14ac:dyDescent="0.25">
      <c r="A65" s="131"/>
      <c r="B65" s="169"/>
    </row>
    <row r="66" spans="1:11" s="130" customFormat="1" ht="30" customHeight="1" x14ac:dyDescent="0.25">
      <c r="A66" s="491" t="s">
        <v>99</v>
      </c>
      <c r="B66" s="486" t="s">
        <v>12</v>
      </c>
      <c r="C66" s="493" t="s">
        <v>220</v>
      </c>
      <c r="D66" s="495" t="s">
        <v>221</v>
      </c>
      <c r="E66" s="495"/>
      <c r="F66" s="495"/>
      <c r="G66" s="495"/>
      <c r="H66" s="495"/>
      <c r="I66" s="124" t="s">
        <v>222</v>
      </c>
      <c r="J66" s="496" t="s">
        <v>223</v>
      </c>
      <c r="K66" s="498" t="s">
        <v>224</v>
      </c>
    </row>
    <row r="67" spans="1:11" s="130" customFormat="1" ht="60.75" thickBot="1" x14ac:dyDescent="0.3">
      <c r="A67" s="492"/>
      <c r="B67" s="487"/>
      <c r="C67" s="494"/>
      <c r="D67" s="125" t="s">
        <v>225</v>
      </c>
      <c r="E67" s="126" t="s">
        <v>226</v>
      </c>
      <c r="F67" s="125" t="s">
        <v>227</v>
      </c>
      <c r="G67" s="125" t="s">
        <v>228</v>
      </c>
      <c r="H67" s="127" t="s">
        <v>245</v>
      </c>
      <c r="I67" s="128" t="s">
        <v>230</v>
      </c>
      <c r="J67" s="497"/>
      <c r="K67" s="499"/>
    </row>
    <row r="68" spans="1:11" ht="20.25" customHeight="1" x14ac:dyDescent="0.2">
      <c r="A68" s="488" t="s">
        <v>324</v>
      </c>
      <c r="B68" s="488" t="s">
        <v>290</v>
      </c>
      <c r="C68" s="501" t="s">
        <v>363</v>
      </c>
      <c r="D68" s="502" t="s">
        <v>231</v>
      </c>
      <c r="E68" s="24" t="s">
        <v>232</v>
      </c>
      <c r="F68" s="23" t="s">
        <v>194</v>
      </c>
      <c r="G68" s="23">
        <f>IF(F68="Asignado",15,0)</f>
        <v>15</v>
      </c>
      <c r="H68" s="510" t="str">
        <f>IF(AND(G75&gt;0,G75&lt;=85),"Débil",IF(AND(G75&gt;85,G75&lt;=95),"Moderado",IF(G75&gt;96,"Fuerte"," ")))</f>
        <v>Fuerte</v>
      </c>
      <c r="I68" s="301" t="s">
        <v>216</v>
      </c>
      <c r="J68" s="301" t="str">
        <f>IF(AND(H68="Fuerte",I68="Fuerte (Siempre se Ejecuta)"),"Fuerte",IF(AND(H68="Fuerte",I68="Moderado (Algunas veces se ejecuta)"),"Moderado",IF(AND(H68="Fuerte",I68="Débil (No se ejecuta)"),"Débil",IF(AND(H68="Moderado",I68="Fuerte (Siempre se Ejecuta)"),"Moderado",IF(AND(H68="Moderado",I68="Moderado (Algunas veces se ejecuta)"),"Moderado",IF(AND(H68="Moderado",I68="Débil (No se ejecuta)"),"Débil",IF(AND(H68="Débil",I68="Fuerte (Siempre se Ejecuta)"),"Débil",IF(AND(H68="Débil",I68="Moderado (Algunas veces se ejecuta)"),"Débil",IF(AND(H68="Débil",I68="Débil (No se ejecuta)"),"Débil"," ")))))))))</f>
        <v>Fuerte</v>
      </c>
      <c r="K68" s="530" t="str">
        <f>IF(J68="Fuerte","NO",IF(J68=" "," ","SI"))</f>
        <v>NO</v>
      </c>
    </row>
    <row r="69" spans="1:11" ht="28.5" x14ac:dyDescent="0.2">
      <c r="A69" s="489"/>
      <c r="B69" s="489"/>
      <c r="C69" s="502"/>
      <c r="D69" s="502"/>
      <c r="E69" s="25" t="s">
        <v>233</v>
      </c>
      <c r="F69" s="16" t="s">
        <v>196</v>
      </c>
      <c r="G69" s="16">
        <f>IF(F69="Adecuado",15,0)</f>
        <v>15</v>
      </c>
      <c r="H69" s="510"/>
      <c r="I69" s="236"/>
      <c r="J69" s="236"/>
      <c r="K69" s="511"/>
    </row>
    <row r="70" spans="1:11" ht="42.75" x14ac:dyDescent="0.2">
      <c r="A70" s="489"/>
      <c r="B70" s="489"/>
      <c r="C70" s="502"/>
      <c r="D70" s="122" t="s">
        <v>234</v>
      </c>
      <c r="E70" s="25" t="s">
        <v>235</v>
      </c>
      <c r="F70" s="16" t="s">
        <v>199</v>
      </c>
      <c r="G70" s="16">
        <f>IF(F70="Oportuna",15,0)</f>
        <v>15</v>
      </c>
      <c r="H70" s="510"/>
      <c r="I70" s="236"/>
      <c r="J70" s="236"/>
      <c r="K70" s="511"/>
    </row>
    <row r="71" spans="1:11" ht="42.75" x14ac:dyDescent="0.2">
      <c r="A71" s="489"/>
      <c r="B71" s="489"/>
      <c r="C71" s="502"/>
      <c r="D71" s="122" t="s">
        <v>236</v>
      </c>
      <c r="E71" s="25" t="s">
        <v>237</v>
      </c>
      <c r="F71" s="104" t="s">
        <v>202</v>
      </c>
      <c r="G71" s="16">
        <f>IF(F71="Prevenir",15,IF(F71="Detectar",10,0))</f>
        <v>15</v>
      </c>
      <c r="H71" s="510"/>
      <c r="I71" s="236"/>
      <c r="J71" s="236"/>
      <c r="K71" s="511"/>
    </row>
    <row r="72" spans="1:11" ht="28.5" x14ac:dyDescent="0.2">
      <c r="A72" s="489"/>
      <c r="B72" s="489"/>
      <c r="C72" s="502"/>
      <c r="D72" s="122" t="s">
        <v>238</v>
      </c>
      <c r="E72" s="25" t="s">
        <v>239</v>
      </c>
      <c r="F72" s="16" t="s">
        <v>206</v>
      </c>
      <c r="G72" s="16">
        <f>IF(F72="Confiable",15,0)</f>
        <v>15</v>
      </c>
      <c r="H72" s="510"/>
      <c r="I72" s="236"/>
      <c r="J72" s="236"/>
      <c r="K72" s="511"/>
    </row>
    <row r="73" spans="1:11" ht="42.75" x14ac:dyDescent="0.2">
      <c r="A73" s="489"/>
      <c r="B73" s="489"/>
      <c r="C73" s="502"/>
      <c r="D73" s="122" t="s">
        <v>240</v>
      </c>
      <c r="E73" s="25" t="s">
        <v>241</v>
      </c>
      <c r="F73" s="104" t="s">
        <v>209</v>
      </c>
      <c r="G73" s="16">
        <f>IF(F73="Se investigan y se resuelven oportunamente",15,0)</f>
        <v>15</v>
      </c>
      <c r="H73" s="510"/>
      <c r="I73" s="236"/>
      <c r="J73" s="236"/>
      <c r="K73" s="511"/>
    </row>
    <row r="74" spans="1:11" ht="29.25" thickBot="1" x14ac:dyDescent="0.25">
      <c r="A74" s="489"/>
      <c r="B74" s="490"/>
      <c r="C74" s="503"/>
      <c r="D74" s="108" t="s">
        <v>242</v>
      </c>
      <c r="E74" s="25" t="s">
        <v>243</v>
      </c>
      <c r="F74" s="16" t="s">
        <v>212</v>
      </c>
      <c r="G74" s="16">
        <f>IF(F74="Completa",10,IF(F74="Incompleta",5,0))</f>
        <v>10</v>
      </c>
      <c r="H74" s="500"/>
      <c r="I74" s="236"/>
      <c r="J74" s="236"/>
      <c r="K74" s="511"/>
    </row>
    <row r="75" spans="1:11" s="136" customFormat="1" ht="15.75" thickBot="1" x14ac:dyDescent="0.25">
      <c r="A75" s="490"/>
      <c r="B75" s="170"/>
      <c r="C75" s="132"/>
      <c r="D75" s="133"/>
      <c r="E75" s="134" t="s">
        <v>244</v>
      </c>
      <c r="F75" s="17"/>
      <c r="G75" s="17">
        <f>SUM(G68:G74)</f>
        <v>100</v>
      </c>
      <c r="H75" s="135"/>
    </row>
    <row r="76" spans="1:11" ht="15" thickBot="1" x14ac:dyDescent="0.25"/>
    <row r="77" spans="1:11" s="129" customFormat="1" ht="30" customHeight="1" x14ac:dyDescent="0.25">
      <c r="A77" s="491" t="s">
        <v>99</v>
      </c>
      <c r="B77" s="486" t="s">
        <v>12</v>
      </c>
      <c r="C77" s="493" t="s">
        <v>220</v>
      </c>
      <c r="D77" s="495" t="s">
        <v>221</v>
      </c>
      <c r="E77" s="495"/>
      <c r="F77" s="495"/>
      <c r="G77" s="495"/>
      <c r="H77" s="495"/>
      <c r="I77" s="124" t="s">
        <v>222</v>
      </c>
      <c r="J77" s="496" t="s">
        <v>223</v>
      </c>
      <c r="K77" s="498" t="s">
        <v>224</v>
      </c>
    </row>
    <row r="78" spans="1:11" s="130" customFormat="1" ht="60.75" thickBot="1" x14ac:dyDescent="0.3">
      <c r="A78" s="492"/>
      <c r="B78" s="487"/>
      <c r="C78" s="494"/>
      <c r="D78" s="125" t="s">
        <v>225</v>
      </c>
      <c r="E78" s="126" t="s">
        <v>226</v>
      </c>
      <c r="F78" s="125" t="s">
        <v>227</v>
      </c>
      <c r="G78" s="125" t="s">
        <v>228</v>
      </c>
      <c r="H78" s="127" t="s">
        <v>245</v>
      </c>
      <c r="I78" s="128" t="s">
        <v>230</v>
      </c>
      <c r="J78" s="497"/>
      <c r="K78" s="499"/>
    </row>
    <row r="79" spans="1:11" ht="20.25" customHeight="1" x14ac:dyDescent="0.2">
      <c r="A79" s="488" t="s">
        <v>324</v>
      </c>
      <c r="B79" s="488" t="s">
        <v>290</v>
      </c>
      <c r="C79" s="531" t="s">
        <v>355</v>
      </c>
      <c r="D79" s="534" t="s">
        <v>231</v>
      </c>
      <c r="E79" s="24" t="s">
        <v>232</v>
      </c>
      <c r="F79" s="23" t="s">
        <v>194</v>
      </c>
      <c r="G79" s="23">
        <f>IF(F79="Asignado",15,0)</f>
        <v>15</v>
      </c>
      <c r="H79" s="510" t="str">
        <f>IF(AND(G86&gt;0,'CONTROLES Y EVALUACION'!G86&lt;=85),"Débil",IF(AND(G86&gt;85,G86&lt;=95),"Moderado",IF(G86&gt;96,"Fuerte"," ")))</f>
        <v>Débil</v>
      </c>
      <c r="I79" s="301" t="s">
        <v>218</v>
      </c>
      <c r="J79" s="301" t="str">
        <f>IF(AND(H79="Fuerte",I79="Fuerte (Siempre se Ejecuta)"),"Fuerte",IF(AND(H79="Fuerte",I79="Moderado (Algunas veces se ejecuta)"),"Moderado",IF(AND(H79="Fuerte",I79="Débil (No se ejecuta)"),"Débil",IF(AND(H79="Moderado",I79="Fuerte (Siempre se Ejecuta)"),"Moderado",IF(AND(H79="Moderado",I79="Moderado (Algunas veces se ejecuta)"),"Moderado",IF(AND(H79="Moderado",I79="Débil (No se ejecuta)"),"Débil",IF(AND(H79="Débil",I79="Fuerte (Siempre se Ejecuta)"),"Débil",IF(AND(H79="Débil",I79="Moderado (Algunas veces se ejecuta)"),"Débil",IF(AND(H79="Débil",I79="Débil (No se ejecuta)"),"Débil"," ")))))))))</f>
        <v>Débil</v>
      </c>
      <c r="K79" s="530" t="str">
        <f>IF(J79="Fuerte","NO",IF(J79=" "," ","SI"))</f>
        <v>SI</v>
      </c>
    </row>
    <row r="80" spans="1:11" ht="28.5" x14ac:dyDescent="0.2">
      <c r="A80" s="489"/>
      <c r="B80" s="489"/>
      <c r="C80" s="532"/>
      <c r="D80" s="534"/>
      <c r="E80" s="25" t="s">
        <v>233</v>
      </c>
      <c r="F80" s="16" t="s">
        <v>193</v>
      </c>
      <c r="G80" s="16">
        <f>IF(F80="Adecuado",15,0)</f>
        <v>0</v>
      </c>
      <c r="H80" s="510"/>
      <c r="I80" s="236"/>
      <c r="J80" s="236"/>
      <c r="K80" s="511"/>
    </row>
    <row r="81" spans="1:11" ht="42.75" x14ac:dyDescent="0.2">
      <c r="A81" s="489"/>
      <c r="B81" s="489"/>
      <c r="C81" s="532"/>
      <c r="D81" s="122" t="s">
        <v>234</v>
      </c>
      <c r="E81" s="25" t="s">
        <v>235</v>
      </c>
      <c r="F81" s="16" t="s">
        <v>193</v>
      </c>
      <c r="G81" s="16">
        <f>IF(F81="Oportuna",15,0)</f>
        <v>0</v>
      </c>
      <c r="H81" s="510"/>
      <c r="I81" s="236"/>
      <c r="J81" s="236"/>
      <c r="K81" s="511"/>
    </row>
    <row r="82" spans="1:11" ht="42.75" x14ac:dyDescent="0.2">
      <c r="A82" s="489"/>
      <c r="B82" s="489"/>
      <c r="C82" s="532"/>
      <c r="D82" s="122" t="s">
        <v>236</v>
      </c>
      <c r="E82" s="25" t="s">
        <v>237</v>
      </c>
      <c r="F82" s="104" t="s">
        <v>193</v>
      </c>
      <c r="G82" s="16">
        <f>IF(F82="Prevenir",15,IF(F82="Detectar",10,0))</f>
        <v>0</v>
      </c>
      <c r="H82" s="510"/>
      <c r="I82" s="236"/>
      <c r="J82" s="236"/>
      <c r="K82" s="511"/>
    </row>
    <row r="83" spans="1:11" ht="28.5" x14ac:dyDescent="0.2">
      <c r="A83" s="489"/>
      <c r="B83" s="489"/>
      <c r="C83" s="532"/>
      <c r="D83" s="122" t="s">
        <v>238</v>
      </c>
      <c r="E83" s="25" t="s">
        <v>239</v>
      </c>
      <c r="F83" s="16" t="s">
        <v>193</v>
      </c>
      <c r="G83" s="16">
        <f>IF(F83="Confiable",15,0)</f>
        <v>0</v>
      </c>
      <c r="H83" s="510"/>
      <c r="I83" s="236"/>
      <c r="J83" s="236"/>
      <c r="K83" s="511"/>
    </row>
    <row r="84" spans="1:11" ht="42.75" x14ac:dyDescent="0.2">
      <c r="A84" s="489"/>
      <c r="B84" s="489"/>
      <c r="C84" s="532"/>
      <c r="D84" s="122" t="s">
        <v>240</v>
      </c>
      <c r="E84" s="25" t="s">
        <v>241</v>
      </c>
      <c r="F84" s="104" t="s">
        <v>193</v>
      </c>
      <c r="G84" s="16">
        <f>IF(F84="Se investigan y se resuelven oportunamente",15,0)</f>
        <v>0</v>
      </c>
      <c r="H84" s="510"/>
      <c r="I84" s="236"/>
      <c r="J84" s="236"/>
      <c r="K84" s="511"/>
    </row>
    <row r="85" spans="1:11" ht="29.25" thickBot="1" x14ac:dyDescent="0.25">
      <c r="A85" s="489"/>
      <c r="B85" s="489"/>
      <c r="C85" s="533"/>
      <c r="D85" s="108" t="s">
        <v>242</v>
      </c>
      <c r="E85" s="25" t="s">
        <v>243</v>
      </c>
      <c r="F85" s="16" t="s">
        <v>193</v>
      </c>
      <c r="G85" s="16">
        <f>IF(F85="Completa",10,IF(F85="Incompleta",5,0))</f>
        <v>0</v>
      </c>
      <c r="H85" s="500"/>
      <c r="I85" s="236"/>
      <c r="J85" s="236"/>
      <c r="K85" s="511"/>
    </row>
    <row r="86" spans="1:11" ht="15.75" thickBot="1" x14ac:dyDescent="0.25">
      <c r="A86" s="490"/>
      <c r="B86" s="490"/>
      <c r="C86" s="215"/>
      <c r="D86" s="123"/>
      <c r="E86" s="19" t="s">
        <v>244</v>
      </c>
      <c r="F86" s="18"/>
      <c r="G86" s="18">
        <f>SUM(G79:G85)</f>
        <v>15</v>
      </c>
      <c r="H86" s="53"/>
    </row>
    <row r="87" spans="1:11" x14ac:dyDescent="0.2">
      <c r="A87" s="131"/>
      <c r="B87" s="169"/>
    </row>
    <row r="88" spans="1:11" ht="15" thickBot="1" x14ac:dyDescent="0.25"/>
    <row r="89" spans="1:11" s="129" customFormat="1" ht="30" customHeight="1" x14ac:dyDescent="0.25">
      <c r="A89" s="491" t="s">
        <v>99</v>
      </c>
      <c r="B89" s="486" t="s">
        <v>12</v>
      </c>
      <c r="C89" s="493" t="s">
        <v>220</v>
      </c>
      <c r="D89" s="495" t="s">
        <v>221</v>
      </c>
      <c r="E89" s="495"/>
      <c r="F89" s="495"/>
      <c r="G89" s="495"/>
      <c r="H89" s="495"/>
      <c r="I89" s="124" t="s">
        <v>222</v>
      </c>
      <c r="J89" s="496" t="s">
        <v>223</v>
      </c>
      <c r="K89" s="498" t="s">
        <v>224</v>
      </c>
    </row>
    <row r="90" spans="1:11" s="130" customFormat="1" ht="60.75" thickBot="1" x14ac:dyDescent="0.3">
      <c r="A90" s="492"/>
      <c r="B90" s="487"/>
      <c r="C90" s="494"/>
      <c r="D90" s="125" t="s">
        <v>225</v>
      </c>
      <c r="E90" s="126" t="s">
        <v>226</v>
      </c>
      <c r="F90" s="125" t="s">
        <v>227</v>
      </c>
      <c r="G90" s="125" t="s">
        <v>228</v>
      </c>
      <c r="H90" s="127" t="s">
        <v>245</v>
      </c>
      <c r="I90" s="128" t="s">
        <v>230</v>
      </c>
      <c r="J90" s="497"/>
      <c r="K90" s="499"/>
    </row>
    <row r="91" spans="1:11" ht="20.25" customHeight="1" x14ac:dyDescent="0.2">
      <c r="A91" s="488" t="s">
        <v>324</v>
      </c>
      <c r="B91" s="488" t="s">
        <v>293</v>
      </c>
      <c r="C91" s="501" t="s">
        <v>362</v>
      </c>
      <c r="D91" s="502" t="s">
        <v>231</v>
      </c>
      <c r="E91" s="24" t="s">
        <v>232</v>
      </c>
      <c r="F91" s="23" t="s">
        <v>194</v>
      </c>
      <c r="G91" s="23">
        <f>IF(F91="Asignado",15,0)</f>
        <v>15</v>
      </c>
      <c r="H91" s="510" t="str">
        <f>IF(AND(G98&gt;0,G98&lt;=85),"Débil",IF(AND(G98&gt;85,G98&lt;=95),"Moderado",IF(G98&gt;96,"Fuerte"," ")))</f>
        <v>Fuerte</v>
      </c>
      <c r="I91" s="301" t="s">
        <v>216</v>
      </c>
      <c r="J91" s="301" t="str">
        <f>IF(AND(H91="Fuerte",I91="Fuerte (Siempre se Ejecuta)"),"Fuerte",IF(AND(H91="Fuerte",I91="Moderado (Algunas veces se ejecuta)"),"Moderado",IF(AND(H91="Fuerte",I91="Débil (No se ejecuta)"),"Débil",IF(AND(H91="Moderado",I91="Fuerte (Siempre se Ejecuta)"),"Moderado",IF(AND(H91="Moderado",I91="Moderado (Algunas veces se ejecuta)"),"Moderado",IF(AND(H91="Moderado",I91="Débil (No se ejecuta)"),"Débil",IF(AND(H91="Débil",I91="Fuerte (Siempre se Ejecuta)"),"Débil",IF(AND(H91="Débil",I91="Moderado (Algunas veces se ejecuta)"),"Débil",IF(AND(H91="Débil",I91="Débil (No se ejecuta)"),"Débil"," ")))))))))</f>
        <v>Fuerte</v>
      </c>
      <c r="K91" s="530" t="str">
        <f>IF(J91="Fuerte","NO",IF(J91=" "," ","SI"))</f>
        <v>NO</v>
      </c>
    </row>
    <row r="92" spans="1:11" ht="29.25" customHeight="1" x14ac:dyDescent="0.2">
      <c r="A92" s="489"/>
      <c r="B92" s="489"/>
      <c r="C92" s="502"/>
      <c r="D92" s="502"/>
      <c r="E92" s="25" t="s">
        <v>233</v>
      </c>
      <c r="F92" s="16" t="s">
        <v>196</v>
      </c>
      <c r="G92" s="16">
        <f>IF(F92="Adecuado",15,0)</f>
        <v>15</v>
      </c>
      <c r="H92" s="510"/>
      <c r="I92" s="236"/>
      <c r="J92" s="236"/>
      <c r="K92" s="511"/>
    </row>
    <row r="93" spans="1:11" ht="43.5" customHeight="1" x14ac:dyDescent="0.2">
      <c r="A93" s="489"/>
      <c r="B93" s="489"/>
      <c r="C93" s="502"/>
      <c r="D93" s="122" t="s">
        <v>234</v>
      </c>
      <c r="E93" s="25" t="s">
        <v>235</v>
      </c>
      <c r="F93" s="16" t="s">
        <v>199</v>
      </c>
      <c r="G93" s="16">
        <f>IF(F93="Oportuna",15,0)</f>
        <v>15</v>
      </c>
      <c r="H93" s="510"/>
      <c r="I93" s="236"/>
      <c r="J93" s="236"/>
      <c r="K93" s="511"/>
    </row>
    <row r="94" spans="1:11" ht="43.5" customHeight="1" x14ac:dyDescent="0.2">
      <c r="A94" s="489"/>
      <c r="B94" s="489"/>
      <c r="C94" s="502"/>
      <c r="D94" s="122" t="s">
        <v>236</v>
      </c>
      <c r="E94" s="25" t="s">
        <v>237</v>
      </c>
      <c r="F94" s="104" t="s">
        <v>202</v>
      </c>
      <c r="G94" s="16">
        <f>IF(F94="Prevenir",15,IF(F94="Detectar",10,0))</f>
        <v>15</v>
      </c>
      <c r="H94" s="510"/>
      <c r="I94" s="236"/>
      <c r="J94" s="236"/>
      <c r="K94" s="511"/>
    </row>
    <row r="95" spans="1:11" ht="29.25" customHeight="1" x14ac:dyDescent="0.2">
      <c r="A95" s="489"/>
      <c r="B95" s="489"/>
      <c r="C95" s="502"/>
      <c r="D95" s="122" t="s">
        <v>238</v>
      </c>
      <c r="E95" s="25" t="s">
        <v>239</v>
      </c>
      <c r="F95" s="16" t="s">
        <v>206</v>
      </c>
      <c r="G95" s="16">
        <f>IF(F95="Confiable",15,0)</f>
        <v>15</v>
      </c>
      <c r="H95" s="510"/>
      <c r="I95" s="236"/>
      <c r="J95" s="236"/>
      <c r="K95" s="511"/>
    </row>
    <row r="96" spans="1:11" ht="43.5" customHeight="1" x14ac:dyDescent="0.2">
      <c r="A96" s="489"/>
      <c r="B96" s="489"/>
      <c r="C96" s="502"/>
      <c r="D96" s="122" t="s">
        <v>240</v>
      </c>
      <c r="E96" s="25" t="s">
        <v>241</v>
      </c>
      <c r="F96" s="104" t="s">
        <v>209</v>
      </c>
      <c r="G96" s="16">
        <f>IF(F96="Se investigan y se resuelven oportunamente",15,0)</f>
        <v>15</v>
      </c>
      <c r="H96" s="510"/>
      <c r="I96" s="236"/>
      <c r="J96" s="236"/>
      <c r="K96" s="511"/>
    </row>
    <row r="97" spans="1:11" ht="29.25" customHeight="1" x14ac:dyDescent="0.2">
      <c r="A97" s="489"/>
      <c r="B97" s="489"/>
      <c r="C97" s="503"/>
      <c r="D97" s="108" t="s">
        <v>242</v>
      </c>
      <c r="E97" s="25" t="s">
        <v>243</v>
      </c>
      <c r="F97" s="16" t="s">
        <v>212</v>
      </c>
      <c r="G97" s="16">
        <f>IF(F97="Completa",10,IF(F97="Incompleta",5,0))</f>
        <v>10</v>
      </c>
      <c r="H97" s="500"/>
      <c r="I97" s="236"/>
      <c r="J97" s="236"/>
      <c r="K97" s="511"/>
    </row>
    <row r="98" spans="1:11" ht="15.75" thickBot="1" x14ac:dyDescent="0.25">
      <c r="A98" s="490"/>
      <c r="B98" s="490"/>
      <c r="C98" s="20"/>
      <c r="D98" s="123"/>
      <c r="E98" s="19" t="s">
        <v>244</v>
      </c>
      <c r="F98" s="18"/>
      <c r="G98" s="18">
        <f>SUM(G91:G97)</f>
        <v>100</v>
      </c>
      <c r="H98" s="53"/>
    </row>
    <row r="99" spans="1:11" ht="15" thickBot="1" x14ac:dyDescent="0.25">
      <c r="A99" s="131"/>
      <c r="B99" s="169"/>
    </row>
    <row r="100" spans="1:11" s="130" customFormat="1" ht="30" customHeight="1" x14ac:dyDescent="0.25">
      <c r="A100" s="491" t="s">
        <v>99</v>
      </c>
      <c r="B100" s="486" t="s">
        <v>12</v>
      </c>
      <c r="C100" s="493" t="s">
        <v>220</v>
      </c>
      <c r="D100" s="495" t="s">
        <v>221</v>
      </c>
      <c r="E100" s="495"/>
      <c r="F100" s="495"/>
      <c r="G100" s="495"/>
      <c r="H100" s="495"/>
      <c r="I100" s="124" t="s">
        <v>222</v>
      </c>
      <c r="J100" s="496" t="s">
        <v>223</v>
      </c>
      <c r="K100" s="498" t="s">
        <v>224</v>
      </c>
    </row>
    <row r="101" spans="1:11" s="130" customFormat="1" ht="60.75" thickBot="1" x14ac:dyDescent="0.3">
      <c r="A101" s="492"/>
      <c r="B101" s="487"/>
      <c r="C101" s="494"/>
      <c r="D101" s="125" t="s">
        <v>225</v>
      </c>
      <c r="E101" s="126" t="s">
        <v>226</v>
      </c>
      <c r="F101" s="125" t="s">
        <v>227</v>
      </c>
      <c r="G101" s="125" t="s">
        <v>228</v>
      </c>
      <c r="H101" s="127" t="s">
        <v>245</v>
      </c>
      <c r="I101" s="128" t="s">
        <v>230</v>
      </c>
      <c r="J101" s="497"/>
      <c r="K101" s="499"/>
    </row>
    <row r="102" spans="1:11" ht="20.25" customHeight="1" x14ac:dyDescent="0.2">
      <c r="A102" s="488" t="s">
        <v>326</v>
      </c>
      <c r="B102" s="488" t="s">
        <v>334</v>
      </c>
      <c r="C102" s="521" t="s">
        <v>366</v>
      </c>
      <c r="D102" s="502" t="s">
        <v>231</v>
      </c>
      <c r="E102" s="24" t="s">
        <v>232</v>
      </c>
      <c r="F102" s="23" t="s">
        <v>194</v>
      </c>
      <c r="G102" s="23">
        <f>IF(F102="Asignado",15,0)</f>
        <v>15</v>
      </c>
      <c r="H102" s="510" t="str">
        <f>IF(AND(G109&gt;0,G109&lt;=85),"Débil",IF(AND(G109&gt;85,G109&lt;=95),"Moderado",IF(G109&gt;96,"Fuerte"," ")))</f>
        <v>Fuerte</v>
      </c>
      <c r="I102" s="301" t="s">
        <v>216</v>
      </c>
      <c r="J102" s="301" t="str">
        <f>IF(AND(H102="Fuerte",I102="Fuerte (Siempre se Ejecuta)"),"Fuerte",IF(AND(H102="Fuerte",I102="Moderado (Algunas veces se ejecuta)"),"Moderado",IF(AND(H102="Fuerte",I102="Débil (No se ejecuta)"),"Débil",IF(AND(H102="Moderado",I102="Fuerte (Siempre se Ejecuta)"),"Moderado",IF(AND(H102="Moderado",I102="Moderado (Algunas veces se ejecuta)"),"Moderado",IF(AND(H102="Moderado",I102="Débil (No se ejecuta)"),"Débil",IF(AND(H102="Débil",I102="Fuerte (Siempre se Ejecuta)"),"Débil",IF(AND(H102="Débil",I102="Moderado (Algunas veces se ejecuta)"),"Débil",IF(AND(H102="Débil",I102="Débil (No se ejecuta)"),"Débil"," ")))))))))</f>
        <v>Fuerte</v>
      </c>
      <c r="K102" s="530" t="str">
        <f>IF(J102="Fuerte","NO",IF(J102=" "," ","SI"))</f>
        <v>NO</v>
      </c>
    </row>
    <row r="103" spans="1:11" ht="29.25" customHeight="1" x14ac:dyDescent="0.2">
      <c r="A103" s="489"/>
      <c r="B103" s="489"/>
      <c r="C103" s="521"/>
      <c r="D103" s="502"/>
      <c r="E103" s="25" t="s">
        <v>233</v>
      </c>
      <c r="F103" s="16" t="s">
        <v>196</v>
      </c>
      <c r="G103" s="16">
        <f>IF(F103="Adecuado",15,0)</f>
        <v>15</v>
      </c>
      <c r="H103" s="510"/>
      <c r="I103" s="236"/>
      <c r="J103" s="236"/>
      <c r="K103" s="511"/>
    </row>
    <row r="104" spans="1:11" ht="43.5" customHeight="1" x14ac:dyDescent="0.2">
      <c r="A104" s="489"/>
      <c r="B104" s="489"/>
      <c r="C104" s="521"/>
      <c r="D104" s="122" t="s">
        <v>234</v>
      </c>
      <c r="E104" s="25" t="s">
        <v>235</v>
      </c>
      <c r="F104" s="16" t="s">
        <v>199</v>
      </c>
      <c r="G104" s="16">
        <f>IF(F104="Oportuna",15,0)</f>
        <v>15</v>
      </c>
      <c r="H104" s="510"/>
      <c r="I104" s="236"/>
      <c r="J104" s="236"/>
      <c r="K104" s="511"/>
    </row>
    <row r="105" spans="1:11" ht="43.5" customHeight="1" x14ac:dyDescent="0.2">
      <c r="A105" s="489"/>
      <c r="B105" s="489"/>
      <c r="C105" s="521"/>
      <c r="D105" s="122" t="s">
        <v>236</v>
      </c>
      <c r="E105" s="25" t="s">
        <v>237</v>
      </c>
      <c r="F105" s="104" t="s">
        <v>202</v>
      </c>
      <c r="G105" s="16">
        <f>IF(F105="Prevenir",15,IF(F105="Detectar",10,0))</f>
        <v>15</v>
      </c>
      <c r="H105" s="510"/>
      <c r="I105" s="236"/>
      <c r="J105" s="236"/>
      <c r="K105" s="511"/>
    </row>
    <row r="106" spans="1:11" ht="43.5" customHeight="1" x14ac:dyDescent="0.2">
      <c r="A106" s="489"/>
      <c r="B106" s="489"/>
      <c r="C106" s="521"/>
      <c r="D106" s="122" t="s">
        <v>238</v>
      </c>
      <c r="E106" s="25" t="s">
        <v>239</v>
      </c>
      <c r="F106" s="16" t="s">
        <v>206</v>
      </c>
      <c r="G106" s="16">
        <f>IF(F106="Confiable",15,0)</f>
        <v>15</v>
      </c>
      <c r="H106" s="510"/>
      <c r="I106" s="236"/>
      <c r="J106" s="236"/>
      <c r="K106" s="511"/>
    </row>
    <row r="107" spans="1:11" ht="43.5" customHeight="1" x14ac:dyDescent="0.2">
      <c r="A107" s="489"/>
      <c r="B107" s="489"/>
      <c r="C107" s="521"/>
      <c r="D107" s="122" t="s">
        <v>240</v>
      </c>
      <c r="E107" s="25" t="s">
        <v>241</v>
      </c>
      <c r="F107" s="104" t="s">
        <v>209</v>
      </c>
      <c r="G107" s="16">
        <f>IF(F107="Se investigan y se resuelven oportunamente",15,0)</f>
        <v>15</v>
      </c>
      <c r="H107" s="510"/>
      <c r="I107" s="236"/>
      <c r="J107" s="236"/>
      <c r="K107" s="511"/>
    </row>
    <row r="108" spans="1:11" ht="41.25" customHeight="1" x14ac:dyDescent="0.2">
      <c r="A108" s="489"/>
      <c r="B108" s="489"/>
      <c r="C108" s="522"/>
      <c r="D108" s="108" t="s">
        <v>242</v>
      </c>
      <c r="E108" s="25" t="s">
        <v>243</v>
      </c>
      <c r="F108" s="16" t="s">
        <v>212</v>
      </c>
      <c r="G108" s="16">
        <f>IF(F108="Completa",10,IF(F108="Incompleta",5,0))</f>
        <v>10</v>
      </c>
      <c r="H108" s="500"/>
      <c r="I108" s="236"/>
      <c r="J108" s="236"/>
      <c r="K108" s="511"/>
    </row>
    <row r="109" spans="1:11" s="136" customFormat="1" ht="15.75" thickBot="1" x14ac:dyDescent="0.25">
      <c r="A109" s="490"/>
      <c r="B109" s="490"/>
      <c r="C109" s="132"/>
      <c r="D109" s="133"/>
      <c r="E109" s="134" t="s">
        <v>244</v>
      </c>
      <c r="F109" s="17"/>
      <c r="G109" s="17">
        <f>SUM(G102:G108)</f>
        <v>100</v>
      </c>
      <c r="H109" s="135"/>
    </row>
  </sheetData>
  <mergeCells count="137">
    <mergeCell ref="J102:J108"/>
    <mergeCell ref="K102:K108"/>
    <mergeCell ref="A1:A4"/>
    <mergeCell ref="B1:G2"/>
    <mergeCell ref="B3:G4"/>
    <mergeCell ref="A102:A109"/>
    <mergeCell ref="C102:C108"/>
    <mergeCell ref="D102:D103"/>
    <mergeCell ref="H102:H108"/>
    <mergeCell ref="I102:I108"/>
    <mergeCell ref="A100:A101"/>
    <mergeCell ref="C100:C101"/>
    <mergeCell ref="D100:H100"/>
    <mergeCell ref="J100:J101"/>
    <mergeCell ref="K100:K101"/>
    <mergeCell ref="J91:J97"/>
    <mergeCell ref="K91:K97"/>
    <mergeCell ref="A91:A98"/>
    <mergeCell ref="C91:C97"/>
    <mergeCell ref="D91:D92"/>
    <mergeCell ref="H91:H97"/>
    <mergeCell ref="I91:I97"/>
    <mergeCell ref="B91:B98"/>
    <mergeCell ref="A89:A90"/>
    <mergeCell ref="C89:C90"/>
    <mergeCell ref="D89:H89"/>
    <mergeCell ref="J89:J90"/>
    <mergeCell ref="K89:K90"/>
    <mergeCell ref="B89:B90"/>
    <mergeCell ref="J79:J85"/>
    <mergeCell ref="K79:K85"/>
    <mergeCell ref="A79:A86"/>
    <mergeCell ref="C79:C85"/>
    <mergeCell ref="D79:D80"/>
    <mergeCell ref="H79:H85"/>
    <mergeCell ref="I79:I85"/>
    <mergeCell ref="B79:B86"/>
    <mergeCell ref="J68:J74"/>
    <mergeCell ref="K68:K74"/>
    <mergeCell ref="A77:A78"/>
    <mergeCell ref="C77:C78"/>
    <mergeCell ref="D77:H77"/>
    <mergeCell ref="J77:J78"/>
    <mergeCell ref="K77:K78"/>
    <mergeCell ref="A68:A75"/>
    <mergeCell ref="C68:C74"/>
    <mergeCell ref="D68:D69"/>
    <mergeCell ref="H68:H74"/>
    <mergeCell ref="I68:I74"/>
    <mergeCell ref="B68:B74"/>
    <mergeCell ref="B77:B78"/>
    <mergeCell ref="B45:B52"/>
    <mergeCell ref="B54:B55"/>
    <mergeCell ref="B56:B63"/>
    <mergeCell ref="A66:A67"/>
    <mergeCell ref="C66:C67"/>
    <mergeCell ref="D66:H66"/>
    <mergeCell ref="J66:J67"/>
    <mergeCell ref="K66:K67"/>
    <mergeCell ref="B66:B67"/>
    <mergeCell ref="D45:D46"/>
    <mergeCell ref="H45:H51"/>
    <mergeCell ref="I45:I51"/>
    <mergeCell ref="A31:A32"/>
    <mergeCell ref="C31:C32"/>
    <mergeCell ref="D31:H31"/>
    <mergeCell ref="J31:J32"/>
    <mergeCell ref="K31:K32"/>
    <mergeCell ref="C33:C39"/>
    <mergeCell ref="D33:D34"/>
    <mergeCell ref="H33:H39"/>
    <mergeCell ref="I33:I39"/>
    <mergeCell ref="J33:J39"/>
    <mergeCell ref="K33:K39"/>
    <mergeCell ref="A33:A40"/>
    <mergeCell ref="B33:B40"/>
    <mergeCell ref="B31:B32"/>
    <mergeCell ref="J1:J4"/>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 ref="B6:K6"/>
    <mergeCell ref="B7:K7"/>
    <mergeCell ref="A20:A21"/>
    <mergeCell ref="B20:B21"/>
    <mergeCell ref="C20:C21"/>
    <mergeCell ref="D20:H20"/>
    <mergeCell ref="J20:J21"/>
    <mergeCell ref="K20:K21"/>
    <mergeCell ref="A22:A29"/>
    <mergeCell ref="B22:B28"/>
    <mergeCell ref="C22:C28"/>
    <mergeCell ref="D22:D23"/>
    <mergeCell ref="H22:H28"/>
    <mergeCell ref="I22:I28"/>
    <mergeCell ref="J22:J28"/>
    <mergeCell ref="K22:K28"/>
    <mergeCell ref="B100:B101"/>
    <mergeCell ref="B102:B109"/>
    <mergeCell ref="A43:A44"/>
    <mergeCell ref="C43:C44"/>
    <mergeCell ref="D43:H43"/>
    <mergeCell ref="J43:J44"/>
    <mergeCell ref="K43:K44"/>
    <mergeCell ref="A45:A52"/>
    <mergeCell ref="C45:C51"/>
    <mergeCell ref="B43:B44"/>
    <mergeCell ref="J45:J51"/>
    <mergeCell ref="K45:K51"/>
    <mergeCell ref="A54:A55"/>
    <mergeCell ref="C54:C55"/>
    <mergeCell ref="D54:H54"/>
    <mergeCell ref="J54:J55"/>
    <mergeCell ref="K54:K55"/>
    <mergeCell ref="J56:J62"/>
    <mergeCell ref="K56:K62"/>
    <mergeCell ref="A56:A63"/>
    <mergeCell ref="C56:C62"/>
    <mergeCell ref="D56:D57"/>
    <mergeCell ref="H56:H62"/>
    <mergeCell ref="I56:I62"/>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F33 F45 F56 F68 F79 F91 F102 F22</xm:sqref>
        </x14:dataValidation>
        <x14:dataValidation type="list" allowBlank="1" showInputMessage="1" showErrorMessage="1">
          <x14:formula1>
            <xm:f>Hoja3!$A$155:$A$157</xm:f>
          </x14:formula1>
          <xm:sqref>F12 F34 F46 F57 F69 F80 F92 F103 F23</xm:sqref>
        </x14:dataValidation>
        <x14:dataValidation type="list" allowBlank="1" showInputMessage="1" showErrorMessage="1">
          <x14:formula1>
            <xm:f>Hoja3!$A$160:$A$162</xm:f>
          </x14:formula1>
          <xm:sqref>F13 F35 F47 F58 F70 F81 F93 F104 F24</xm:sqref>
        </x14:dataValidation>
        <x14:dataValidation type="list" allowBlank="1" showInputMessage="1" showErrorMessage="1">
          <x14:formula1>
            <xm:f>Hoja3!$A$165:$A$168</xm:f>
          </x14:formula1>
          <xm:sqref>F14 F36 F48 F59 F71 F82 F94 F105 F25</xm:sqref>
        </x14:dataValidation>
        <x14:dataValidation type="list" allowBlank="1" showInputMessage="1" showErrorMessage="1">
          <x14:formula1>
            <xm:f>Hoja3!$A$171:$A$173</xm:f>
          </x14:formula1>
          <xm:sqref>F15 F37 F49 F60 F72 F83 F95 F106 F26</xm:sqref>
        </x14:dataValidation>
        <x14:dataValidation type="list" allowBlank="1" showInputMessage="1" showErrorMessage="1">
          <x14:formula1>
            <xm:f>Hoja3!$A$176:$A$178</xm:f>
          </x14:formula1>
          <xm:sqref>F16 F38 F50 F61 F73 F84 F96 F107 F27</xm:sqref>
        </x14:dataValidation>
        <x14:dataValidation type="list" allowBlank="1" showInputMessage="1" showErrorMessage="1">
          <x14:formula1>
            <xm:f>Hoja3!$A$181:$A$184</xm:f>
          </x14:formula1>
          <xm:sqref>F17 F39 F51 F62 F74 F85 F97 F108 F28</xm:sqref>
        </x14:dataValidation>
        <x14:dataValidation type="list" allowBlank="1" showInputMessage="1" showErrorMessage="1">
          <x14:formula1>
            <xm:f>Hoja3!$A$187:$A$190</xm:f>
          </x14:formula1>
          <xm:sqref>I11:I17 I33:I39 I45:I51 I56:I62 I68:I74 I79:I85 I91:I97 I102:I108 I22:I28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2"/>
  <sheetViews>
    <sheetView zoomScale="71" zoomScaleNormal="71" workbookViewId="0">
      <selection activeCell="B6" sqref="B6:H7"/>
    </sheetView>
  </sheetViews>
  <sheetFormatPr baseColWidth="10" defaultColWidth="11.42578125" defaultRowHeight="14.25" x14ac:dyDescent="0.2"/>
  <cols>
    <col min="1" max="2" width="38.28515625" style="224" customWidth="1"/>
    <col min="3" max="3" width="62" style="1" customWidth="1"/>
    <col min="4" max="5" width="29.28515625" style="1" customWidth="1"/>
    <col min="6" max="6" width="22.85546875" style="1" customWidth="1"/>
    <col min="7" max="7" width="13.85546875" style="1" customWidth="1"/>
    <col min="8" max="8" width="22" style="1" customWidth="1"/>
    <col min="9" max="16384" width="11.42578125" style="1"/>
  </cols>
  <sheetData>
    <row r="1" spans="1:11" customFormat="1" ht="15.75" customHeight="1" x14ac:dyDescent="0.25">
      <c r="A1" s="544"/>
      <c r="B1" s="268" t="s">
        <v>0</v>
      </c>
      <c r="C1" s="269"/>
      <c r="D1" s="396"/>
      <c r="E1" s="362" t="s">
        <v>17</v>
      </c>
      <c r="F1" s="362"/>
      <c r="G1" s="362"/>
      <c r="H1" s="535"/>
    </row>
    <row r="2" spans="1:11" customFormat="1" ht="15.75" customHeight="1" x14ac:dyDescent="0.25">
      <c r="A2" s="545"/>
      <c r="B2" s="549"/>
      <c r="C2" s="412"/>
      <c r="D2" s="413"/>
      <c r="E2" s="302" t="s">
        <v>2</v>
      </c>
      <c r="F2" s="302"/>
      <c r="G2" s="302"/>
      <c r="H2" s="536"/>
    </row>
    <row r="3" spans="1:11" customFormat="1" ht="36" customHeight="1" x14ac:dyDescent="0.25">
      <c r="A3" s="545"/>
      <c r="B3" s="549" t="s">
        <v>246</v>
      </c>
      <c r="C3" s="412"/>
      <c r="D3" s="413"/>
      <c r="E3" s="302" t="s">
        <v>4</v>
      </c>
      <c r="F3" s="302"/>
      <c r="G3" s="302"/>
      <c r="H3" s="536"/>
    </row>
    <row r="4" spans="1:11" customFormat="1" ht="15.75" customHeight="1" thickBot="1" x14ac:dyDescent="0.3">
      <c r="A4" s="546"/>
      <c r="B4" s="277"/>
      <c r="C4" s="278"/>
      <c r="D4" s="397"/>
      <c r="E4" s="515" t="s">
        <v>5</v>
      </c>
      <c r="F4" s="515"/>
      <c r="G4" s="515"/>
      <c r="H4" s="537"/>
    </row>
    <row r="5" spans="1:11" ht="15" thickBot="1" x14ac:dyDescent="0.25">
      <c r="C5" s="64"/>
      <c r="D5" s="64"/>
      <c r="E5" s="64"/>
      <c r="F5" s="64"/>
      <c r="G5" s="64"/>
    </row>
    <row r="6" spans="1:11" customFormat="1" ht="24" customHeight="1" thickBot="1" x14ac:dyDescent="0.3">
      <c r="A6" s="230" t="s">
        <v>7</v>
      </c>
      <c r="B6" s="541" t="s">
        <v>371</v>
      </c>
      <c r="C6" s="542"/>
      <c r="D6" s="542"/>
      <c r="E6" s="542"/>
      <c r="F6" s="542"/>
      <c r="G6" s="542"/>
      <c r="H6" s="543"/>
      <c r="I6" s="232"/>
      <c r="J6" s="232"/>
      <c r="K6" s="232"/>
    </row>
    <row r="7" spans="1:11" customFormat="1" ht="35.25" customHeight="1" thickBot="1" x14ac:dyDescent="0.3">
      <c r="A7" s="231" t="s">
        <v>9</v>
      </c>
      <c r="B7" s="430" t="s">
        <v>317</v>
      </c>
      <c r="C7" s="431"/>
      <c r="D7" s="431"/>
      <c r="E7" s="431"/>
      <c r="F7" s="431"/>
      <c r="G7" s="431"/>
      <c r="H7" s="432"/>
      <c r="I7" s="233"/>
      <c r="J7" s="233"/>
      <c r="K7" s="233"/>
    </row>
    <row r="8" spans="1:11" ht="15" thickBot="1" x14ac:dyDescent="0.25">
      <c r="C8" s="64"/>
      <c r="D8" s="64"/>
      <c r="E8" s="64"/>
      <c r="F8" s="64"/>
      <c r="G8" s="64"/>
    </row>
    <row r="9" spans="1:11" s="129" customFormat="1" ht="30" customHeight="1" x14ac:dyDescent="0.25">
      <c r="A9" s="547" t="s">
        <v>99</v>
      </c>
      <c r="B9" s="547" t="s">
        <v>247</v>
      </c>
      <c r="C9" s="548" t="s">
        <v>220</v>
      </c>
      <c r="D9" s="548" t="s">
        <v>229</v>
      </c>
      <c r="E9" s="548" t="s">
        <v>248</v>
      </c>
      <c r="F9" s="550" t="s">
        <v>249</v>
      </c>
      <c r="G9" s="550"/>
      <c r="H9" s="551" t="s">
        <v>250</v>
      </c>
    </row>
    <row r="10" spans="1:11" s="130" customFormat="1" ht="48.75" customHeight="1" x14ac:dyDescent="0.25">
      <c r="A10" s="547"/>
      <c r="B10" s="547"/>
      <c r="C10" s="548"/>
      <c r="D10" s="548"/>
      <c r="E10" s="548"/>
      <c r="F10" s="550"/>
      <c r="G10" s="550"/>
      <c r="H10" s="551"/>
    </row>
    <row r="11" spans="1:11" s="130" customFormat="1" ht="338.25" customHeight="1" x14ac:dyDescent="0.25">
      <c r="A11" s="223" t="s">
        <v>367</v>
      </c>
      <c r="B11" s="223" t="s">
        <v>290</v>
      </c>
      <c r="C11" s="222" t="s">
        <v>364</v>
      </c>
      <c r="D11" s="220" t="s">
        <v>340</v>
      </c>
      <c r="E11" s="220" t="s">
        <v>368</v>
      </c>
      <c r="F11" s="221" t="s">
        <v>340</v>
      </c>
      <c r="G11" s="221">
        <v>100</v>
      </c>
      <c r="H11" s="538" t="str">
        <f>IF(G22=100,"Fuerte",IF(AND(G22&gt;=50,G22&lt;=99),"Moderado",IF(AND(G22&gt;0,G22&lt;=49),"Débil"," ")))</f>
        <v>Moderado</v>
      </c>
    </row>
    <row r="12" spans="1:11" s="130" customFormat="1" ht="294" customHeight="1" x14ac:dyDescent="0.25">
      <c r="A12" s="223" t="s">
        <v>367</v>
      </c>
      <c r="B12" s="223" t="s">
        <v>290</v>
      </c>
      <c r="C12" s="223" t="s">
        <v>338</v>
      </c>
      <c r="D12" s="143" t="s">
        <v>176</v>
      </c>
      <c r="E12" s="143" t="s">
        <v>340</v>
      </c>
      <c r="F12" s="144" t="s">
        <v>176</v>
      </c>
      <c r="G12" s="145">
        <f>IF(F12="Fuerte",100,IF(F12="Moderado",50,IF(F12="Débil",0," ")))</f>
        <v>50</v>
      </c>
      <c r="H12" s="539"/>
    </row>
    <row r="13" spans="1:11" s="130" customFormat="1" ht="348" customHeight="1" x14ac:dyDescent="0.25">
      <c r="A13" s="223" t="s">
        <v>313</v>
      </c>
      <c r="B13" s="223" t="s">
        <v>369</v>
      </c>
      <c r="C13" s="223" t="s">
        <v>365</v>
      </c>
      <c r="D13" s="220" t="s">
        <v>340</v>
      </c>
      <c r="E13" s="220" t="s">
        <v>368</v>
      </c>
      <c r="F13" s="221" t="s">
        <v>340</v>
      </c>
      <c r="G13" s="221">
        <v>100</v>
      </c>
      <c r="H13" s="539"/>
    </row>
    <row r="14" spans="1:11" s="130" customFormat="1" ht="348" customHeight="1" x14ac:dyDescent="0.25">
      <c r="A14" s="223" t="s">
        <v>313</v>
      </c>
      <c r="B14" s="223" t="s">
        <v>293</v>
      </c>
      <c r="C14" s="223" t="s">
        <v>364</v>
      </c>
      <c r="D14" s="220" t="s">
        <v>340</v>
      </c>
      <c r="E14" s="220" t="s">
        <v>368</v>
      </c>
      <c r="F14" s="221" t="s">
        <v>340</v>
      </c>
      <c r="G14" s="221">
        <v>100</v>
      </c>
      <c r="H14" s="539"/>
    </row>
    <row r="15" spans="1:11" s="130" customFormat="1" ht="244.5" customHeight="1" x14ac:dyDescent="0.25">
      <c r="A15" s="223" t="s">
        <v>313</v>
      </c>
      <c r="B15" s="223" t="s">
        <v>293</v>
      </c>
      <c r="C15" s="223" t="s">
        <v>349</v>
      </c>
      <c r="D15" s="143" t="s">
        <v>350</v>
      </c>
      <c r="E15" s="143" t="s">
        <v>176</v>
      </c>
      <c r="F15" s="144" t="s">
        <v>350</v>
      </c>
      <c r="G15" s="145">
        <v>0</v>
      </c>
      <c r="H15" s="539"/>
    </row>
    <row r="16" spans="1:11" s="130" customFormat="1" ht="312.75" customHeight="1" x14ac:dyDescent="0.25">
      <c r="A16" s="223" t="s">
        <v>324</v>
      </c>
      <c r="B16" s="223" t="s">
        <v>290</v>
      </c>
      <c r="C16" s="223" t="s">
        <v>370</v>
      </c>
      <c r="D16" s="220" t="s">
        <v>340</v>
      </c>
      <c r="E16" s="220" t="s">
        <v>368</v>
      </c>
      <c r="F16" s="221" t="s">
        <v>340</v>
      </c>
      <c r="G16" s="221">
        <v>100</v>
      </c>
      <c r="H16" s="539"/>
    </row>
    <row r="17" spans="1:8" s="130" customFormat="1" ht="180.75" customHeight="1" x14ac:dyDescent="0.25">
      <c r="A17" s="223" t="s">
        <v>324</v>
      </c>
      <c r="B17" s="223" t="s">
        <v>290</v>
      </c>
      <c r="C17" s="143" t="s">
        <v>355</v>
      </c>
      <c r="D17" s="143" t="s">
        <v>356</v>
      </c>
      <c r="E17" s="143" t="s">
        <v>356</v>
      </c>
      <c r="F17" s="144" t="s">
        <v>356</v>
      </c>
      <c r="G17" s="145">
        <f>IF(F17="Fuerte",100,IF(F17="Moderado",50,IF(F17="Débil",0," ")))</f>
        <v>0</v>
      </c>
      <c r="H17" s="539"/>
    </row>
    <row r="18" spans="1:8" s="130" customFormat="1" ht="312.75" customHeight="1" x14ac:dyDescent="0.25">
      <c r="A18" s="223" t="s">
        <v>324</v>
      </c>
      <c r="B18" s="223" t="s">
        <v>293</v>
      </c>
      <c r="C18" s="223" t="s">
        <v>362</v>
      </c>
      <c r="D18" s="220" t="s">
        <v>340</v>
      </c>
      <c r="E18" s="220" t="s">
        <v>368</v>
      </c>
      <c r="F18" s="221" t="s">
        <v>340</v>
      </c>
      <c r="G18" s="221">
        <v>100</v>
      </c>
      <c r="H18" s="539"/>
    </row>
    <row r="19" spans="1:8" s="130" customFormat="1" ht="355.5" customHeight="1" x14ac:dyDescent="0.25">
      <c r="A19" s="223" t="s">
        <v>326</v>
      </c>
      <c r="B19" s="223" t="s">
        <v>334</v>
      </c>
      <c r="C19" s="223" t="s">
        <v>366</v>
      </c>
      <c r="D19" s="220" t="s">
        <v>340</v>
      </c>
      <c r="E19" s="220" t="s">
        <v>368</v>
      </c>
      <c r="F19" s="221" t="s">
        <v>340</v>
      </c>
      <c r="G19" s="221">
        <v>100</v>
      </c>
      <c r="H19" s="539"/>
    </row>
    <row r="20" spans="1:8" s="130" customFormat="1" ht="39.75" customHeight="1" x14ac:dyDescent="0.25">
      <c r="A20" s="225"/>
      <c r="B20" s="225"/>
      <c r="C20" s="143"/>
      <c r="D20" s="143"/>
      <c r="E20" s="143"/>
      <c r="F20" s="144"/>
      <c r="G20" s="145" t="str">
        <f t="shared" ref="G20:G21" si="0">IF(F20="Fuerte",100,IF(F20="Moderado",50,IF(F20="Débil",0," ")))</f>
        <v xml:space="preserve"> </v>
      </c>
      <c r="H20" s="539"/>
    </row>
    <row r="21" spans="1:8" s="130" customFormat="1" ht="39.75" customHeight="1" x14ac:dyDescent="0.25">
      <c r="A21" s="225"/>
      <c r="B21" s="225"/>
      <c r="C21" s="143"/>
      <c r="D21" s="143"/>
      <c r="E21" s="143"/>
      <c r="F21" s="144"/>
      <c r="G21" s="145" t="str">
        <f t="shared" si="0"/>
        <v xml:space="preserve"> </v>
      </c>
      <c r="H21" s="540"/>
    </row>
    <row r="22" spans="1:8" s="130" customFormat="1" ht="39.75" customHeight="1" x14ac:dyDescent="0.25">
      <c r="A22" s="226" t="s">
        <v>251</v>
      </c>
      <c r="B22" s="226"/>
      <c r="C22" s="146"/>
      <c r="D22" s="146"/>
      <c r="E22" s="146"/>
      <c r="F22" s="146"/>
      <c r="G22" s="147">
        <f>IF(ISERROR(AVERAGE(G12:G21)),0,AVERAGE(G12:G21))</f>
        <v>68.75</v>
      </c>
      <c r="H22" s="145"/>
    </row>
  </sheetData>
  <mergeCells count="18">
    <mergeCell ref="A1:A4"/>
    <mergeCell ref="B9:B10"/>
    <mergeCell ref="D9:D10"/>
    <mergeCell ref="B1:D2"/>
    <mergeCell ref="B3:D4"/>
    <mergeCell ref="A9:A10"/>
    <mergeCell ref="C9:C10"/>
    <mergeCell ref="E4:G4"/>
    <mergeCell ref="H1:H4"/>
    <mergeCell ref="H11:H21"/>
    <mergeCell ref="B6:H6"/>
    <mergeCell ref="B7:H7"/>
    <mergeCell ref="E9:E10"/>
    <mergeCell ref="E1:G1"/>
    <mergeCell ref="E2:G2"/>
    <mergeCell ref="F9:G10"/>
    <mergeCell ref="H9:H10"/>
    <mergeCell ref="E3:G3"/>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8"/>
  <sheetViews>
    <sheetView zoomScale="82" zoomScaleNormal="82" workbookViewId="0">
      <selection activeCell="I23" sqref="I23"/>
    </sheetView>
  </sheetViews>
  <sheetFormatPr baseColWidth="10" defaultColWidth="11.42578125" defaultRowHeight="12.75" x14ac:dyDescent="0.2"/>
  <cols>
    <col min="1" max="1" width="28.140625" style="55" customWidth="1"/>
    <col min="2" max="3" width="18.5703125" style="55" customWidth="1"/>
    <col min="4" max="4" width="20.5703125" style="57" customWidth="1"/>
    <col min="5" max="5" width="13.7109375" style="55" customWidth="1"/>
    <col min="6" max="6" width="15" style="55" customWidth="1"/>
    <col min="7" max="7" width="17.28515625" style="55" customWidth="1"/>
    <col min="8" max="8" width="22.28515625" style="55" customWidth="1"/>
    <col min="9" max="9" width="20.85546875" style="55" customWidth="1"/>
    <col min="10" max="10" width="16.140625" style="55" customWidth="1"/>
    <col min="11" max="13" width="13.140625" style="55" customWidth="1"/>
    <col min="14" max="16384" width="11.42578125" style="55"/>
  </cols>
  <sheetData>
    <row r="1" spans="1:13" ht="15.75" customHeight="1" x14ac:dyDescent="0.2">
      <c r="A1" s="571"/>
      <c r="B1" s="572" t="s">
        <v>252</v>
      </c>
      <c r="C1" s="572"/>
      <c r="D1" s="572"/>
      <c r="E1" s="572"/>
      <c r="F1" s="572"/>
      <c r="G1" s="572"/>
      <c r="H1" s="572"/>
      <c r="I1" s="572"/>
      <c r="J1" s="441" t="s">
        <v>17</v>
      </c>
      <c r="K1" s="441"/>
      <c r="L1" s="441"/>
      <c r="M1" s="567"/>
    </row>
    <row r="2" spans="1:13" ht="15.75" customHeight="1" x14ac:dyDescent="0.2">
      <c r="A2" s="569"/>
      <c r="B2" s="570"/>
      <c r="C2" s="570"/>
      <c r="D2" s="570"/>
      <c r="E2" s="570"/>
      <c r="F2" s="570"/>
      <c r="G2" s="570"/>
      <c r="H2" s="570"/>
      <c r="I2" s="570"/>
      <c r="J2" s="442" t="s">
        <v>32</v>
      </c>
      <c r="K2" s="442"/>
      <c r="L2" s="442"/>
      <c r="M2" s="568"/>
    </row>
    <row r="3" spans="1:13" ht="15.75" customHeight="1" x14ac:dyDescent="0.2">
      <c r="A3" s="569"/>
      <c r="B3" s="570" t="s">
        <v>253</v>
      </c>
      <c r="C3" s="570"/>
      <c r="D3" s="570"/>
      <c r="E3" s="570"/>
      <c r="F3" s="570"/>
      <c r="G3" s="570"/>
      <c r="H3" s="570"/>
      <c r="I3" s="570"/>
      <c r="J3" s="442" t="s">
        <v>98</v>
      </c>
      <c r="K3" s="442"/>
      <c r="L3" s="442"/>
      <c r="M3" s="568"/>
    </row>
    <row r="4" spans="1:13" ht="15.75" customHeight="1" x14ac:dyDescent="0.2">
      <c r="A4" s="569"/>
      <c r="B4" s="570"/>
      <c r="C4" s="570"/>
      <c r="D4" s="570"/>
      <c r="E4" s="570"/>
      <c r="F4" s="570"/>
      <c r="G4" s="570"/>
      <c r="H4" s="570"/>
      <c r="I4" s="570"/>
      <c r="J4" s="442" t="s">
        <v>5</v>
      </c>
      <c r="K4" s="442"/>
      <c r="L4" s="442"/>
      <c r="M4" s="568"/>
    </row>
    <row r="5" spans="1:13" ht="15" customHeight="1" x14ac:dyDescent="0.2">
      <c r="A5" s="569"/>
      <c r="B5" s="570"/>
      <c r="C5" s="570"/>
      <c r="D5" s="570"/>
      <c r="E5" s="570"/>
      <c r="F5" s="570"/>
      <c r="G5" s="101"/>
      <c r="H5" s="101"/>
      <c r="I5" s="101"/>
      <c r="J5" s="101"/>
      <c r="K5" s="101"/>
      <c r="L5" s="101"/>
      <c r="M5" s="102"/>
    </row>
    <row r="6" spans="1:13" s="56" customFormat="1" ht="15.75" customHeight="1" x14ac:dyDescent="0.2">
      <c r="A6" s="140" t="s">
        <v>254</v>
      </c>
      <c r="B6" s="556" t="s">
        <v>337</v>
      </c>
      <c r="C6" s="556"/>
      <c r="D6" s="556"/>
      <c r="E6" s="556"/>
      <c r="F6" s="556"/>
      <c r="G6" s="556"/>
      <c r="H6" s="556"/>
      <c r="I6" s="556"/>
      <c r="J6" s="556"/>
      <c r="K6" s="556"/>
      <c r="L6" s="556"/>
      <c r="M6" s="557"/>
    </row>
    <row r="7" spans="1:13" s="56" customFormat="1" ht="63" customHeight="1" x14ac:dyDescent="0.2">
      <c r="A7" s="140" t="s">
        <v>255</v>
      </c>
      <c r="B7" s="442"/>
      <c r="C7" s="442"/>
      <c r="D7" s="442"/>
      <c r="E7" s="442"/>
      <c r="F7" s="442"/>
      <c r="G7" s="442"/>
      <c r="H7" s="442"/>
      <c r="I7" s="442"/>
      <c r="J7" s="442"/>
      <c r="K7" s="442"/>
      <c r="L7" s="442"/>
      <c r="M7" s="558"/>
    </row>
    <row r="8" spans="1:13" s="56" customFormat="1" ht="15" customHeight="1" x14ac:dyDescent="0.2">
      <c r="A8" s="559"/>
      <c r="B8" s="560"/>
      <c r="C8" s="560"/>
      <c r="D8" s="560"/>
      <c r="E8" s="560"/>
      <c r="F8" s="560"/>
      <c r="G8" s="139"/>
      <c r="H8" s="139"/>
      <c r="I8" s="139"/>
      <c r="J8" s="139"/>
      <c r="K8" s="139"/>
      <c r="L8" s="139"/>
      <c r="M8" s="141"/>
    </row>
    <row r="9" spans="1:13" s="138" customFormat="1" ht="40.5" customHeight="1" x14ac:dyDescent="0.2">
      <c r="A9" s="216" t="s">
        <v>256</v>
      </c>
      <c r="B9" s="137" t="s">
        <v>257</v>
      </c>
      <c r="C9" s="137" t="s">
        <v>83</v>
      </c>
      <c r="D9" s="137" t="s">
        <v>12</v>
      </c>
      <c r="E9" s="74" t="s">
        <v>258</v>
      </c>
      <c r="F9" s="74" t="s">
        <v>259</v>
      </c>
      <c r="G9" s="74" t="s">
        <v>260</v>
      </c>
      <c r="H9" s="74" t="s">
        <v>261</v>
      </c>
      <c r="I9" s="74" t="s">
        <v>262</v>
      </c>
      <c r="J9" s="73" t="s">
        <v>263</v>
      </c>
      <c r="K9" s="73" t="s">
        <v>264</v>
      </c>
      <c r="L9" s="73" t="s">
        <v>265</v>
      </c>
      <c r="M9" s="142" t="s">
        <v>266</v>
      </c>
    </row>
    <row r="10" spans="1:13" s="56" customFormat="1" ht="131.25" customHeight="1" x14ac:dyDescent="0.2">
      <c r="A10" s="564" t="s">
        <v>336</v>
      </c>
      <c r="B10" s="555" t="str">
        <f>+(PROBABILIDAD!A11)</f>
        <v>INEFICIENCIA E INEFICACIA  EN EL PROCESO DE OTORGAR BENEFICIOS A GRUPOS POBLACIONALES, ORGANIZACIONES SOCIALES Y COMUNIDAD VULNERABLE OMITIENDO EL DEBIDO CUMPLIMIENTO DEL PROCEDIMIENTO ESTABLECIDOS Y/O PREVIOS REQUISITOS PARA LA ENTREGA DE LOS MISMOS.</v>
      </c>
      <c r="C10" s="552" t="s">
        <v>331</v>
      </c>
      <c r="D10" s="217" t="str">
        <f>+(DESCRIPCION!D10)</f>
        <v>Deficiencias en la cantidad de personal de planta requerido para la prestacion permanente del servicio, forzando a una rotacion de personal contratista cuando asi se requiera</v>
      </c>
      <c r="E10" s="552" t="str">
        <f>+(PROBABILIDAD!T11)</f>
        <v>Improbable</v>
      </c>
      <c r="F10" s="552" t="s">
        <v>173</v>
      </c>
      <c r="G10" s="555" t="s">
        <v>268</v>
      </c>
      <c r="H10" s="553" t="s">
        <v>270</v>
      </c>
      <c r="I10" s="62" t="s">
        <v>342</v>
      </c>
      <c r="J10" s="62" t="s">
        <v>343</v>
      </c>
      <c r="K10" s="219" t="s">
        <v>344</v>
      </c>
      <c r="L10" s="219" t="s">
        <v>345</v>
      </c>
      <c r="M10" s="227" t="s">
        <v>346</v>
      </c>
    </row>
    <row r="11" spans="1:13" s="56" customFormat="1" ht="82.5" customHeight="1" x14ac:dyDescent="0.2">
      <c r="A11" s="565"/>
      <c r="B11" s="555"/>
      <c r="C11" s="552"/>
      <c r="D11" s="217" t="str">
        <f>+(DESCRIPCION!D11)</f>
        <v xml:space="preserve"> Limitacion en el presupuesto de inversion destinado para la entrega de ayudas o beneficios a la comunidad y prestacion de servicios.</v>
      </c>
      <c r="E11" s="552"/>
      <c r="F11" s="552"/>
      <c r="G11" s="555"/>
      <c r="H11" s="554"/>
      <c r="I11" s="62" t="s">
        <v>347</v>
      </c>
      <c r="J11" s="62" t="s">
        <v>343</v>
      </c>
      <c r="K11" s="219" t="s">
        <v>344</v>
      </c>
      <c r="L11" s="219" t="s">
        <v>345</v>
      </c>
      <c r="M11" s="227" t="s">
        <v>348</v>
      </c>
    </row>
    <row r="12" spans="1:13" s="56" customFormat="1" ht="108.75" customHeight="1" x14ac:dyDescent="0.2">
      <c r="A12" s="565"/>
      <c r="B12" s="555"/>
      <c r="C12" s="552"/>
      <c r="D12" s="217" t="s">
        <v>293</v>
      </c>
      <c r="E12" s="552"/>
      <c r="F12" s="552"/>
      <c r="G12" s="555"/>
      <c r="H12" s="228" t="s">
        <v>341</v>
      </c>
      <c r="I12" s="62" t="s">
        <v>359</v>
      </c>
      <c r="J12" s="62" t="s">
        <v>343</v>
      </c>
      <c r="K12" s="62" t="s">
        <v>360</v>
      </c>
      <c r="L12" s="62" t="s">
        <v>361</v>
      </c>
      <c r="M12" s="227" t="s">
        <v>354</v>
      </c>
    </row>
    <row r="13" spans="1:13" s="56" customFormat="1" ht="36" customHeight="1" x14ac:dyDescent="0.2">
      <c r="A13" s="565"/>
      <c r="B13" s="555" t="str">
        <f>+(PROBABILIDAD!A12)</f>
        <v>RECIBIR DADIVAS O BENEFICIOS A NOMBRE PROPIO O DE TERCEROS POR REALIZAR TRAMITES SIN EL CUMPLIMIENTO DE LOS REQUISITOS</v>
      </c>
      <c r="C13" s="552" t="s">
        <v>331</v>
      </c>
      <c r="D13" s="561" t="s">
        <v>334</v>
      </c>
      <c r="E13" s="552" t="str">
        <f>+(PROBABILIDAD!T12)</f>
        <v>Improbable</v>
      </c>
      <c r="F13" s="552" t="s">
        <v>176</v>
      </c>
      <c r="G13" s="552" t="s">
        <v>176</v>
      </c>
      <c r="H13" s="552" t="s">
        <v>270</v>
      </c>
      <c r="I13" s="573"/>
      <c r="J13" s="573"/>
      <c r="K13" s="573"/>
      <c r="L13" s="573"/>
      <c r="M13" s="576"/>
    </row>
    <row r="14" spans="1:13" s="56" customFormat="1" ht="36" customHeight="1" x14ac:dyDescent="0.2">
      <c r="A14" s="565"/>
      <c r="B14" s="555"/>
      <c r="C14" s="552"/>
      <c r="D14" s="562"/>
      <c r="E14" s="552"/>
      <c r="F14" s="552"/>
      <c r="G14" s="552"/>
      <c r="H14" s="552"/>
      <c r="I14" s="574"/>
      <c r="J14" s="574"/>
      <c r="K14" s="574"/>
      <c r="L14" s="574"/>
      <c r="M14" s="577"/>
    </row>
    <row r="15" spans="1:13" s="56" customFormat="1" ht="36" customHeight="1" x14ac:dyDescent="0.2">
      <c r="A15" s="565"/>
      <c r="B15" s="555"/>
      <c r="C15" s="552"/>
      <c r="D15" s="562"/>
      <c r="E15" s="552"/>
      <c r="F15" s="552"/>
      <c r="G15" s="552"/>
      <c r="H15" s="552"/>
      <c r="I15" s="574"/>
      <c r="J15" s="574"/>
      <c r="K15" s="574"/>
      <c r="L15" s="574"/>
      <c r="M15" s="577"/>
    </row>
    <row r="16" spans="1:13" s="56" customFormat="1" ht="36" customHeight="1" x14ac:dyDescent="0.2">
      <c r="A16" s="565"/>
      <c r="B16" s="555"/>
      <c r="C16" s="552"/>
      <c r="D16" s="563"/>
      <c r="E16" s="552"/>
      <c r="F16" s="552"/>
      <c r="G16" s="552"/>
      <c r="H16" s="552"/>
      <c r="I16" s="575"/>
      <c r="J16" s="575"/>
      <c r="K16" s="575"/>
      <c r="L16" s="575"/>
      <c r="M16" s="578"/>
    </row>
    <row r="17" spans="1:13" s="56" customFormat="1" ht="124.5" customHeight="1" x14ac:dyDescent="0.2">
      <c r="A17" s="565"/>
      <c r="B17" s="555" t="str">
        <f>+(PROBABILIDAD!A13)</f>
        <v>PROBABILIDAD DE INCUMPLIMIENTO DE LOS PROGRAMAS Y PROYECTOS QUE BENEFICIEN A LOS GRUPOS  POBLACIONALES, ORGANIZACIONES SOCIALES Y POBLACION VULNERABLE DEL MUNICIPIO DE IBAGUE</v>
      </c>
      <c r="C17" s="552" t="s">
        <v>335</v>
      </c>
      <c r="D17" s="217" t="str">
        <f>+(DESCRIPCION!D13)</f>
        <v>Deficiencias en la cantidad de personal de planta requerido para la prestacion permanente del servicio, forzando a una rotacion de personal contratista cuando asi se requiera</v>
      </c>
      <c r="E17" s="552" t="str">
        <f>+(PROBABILIDAD!T13)</f>
        <v>Improbable</v>
      </c>
      <c r="F17" s="552" t="s">
        <v>176</v>
      </c>
      <c r="G17" s="552" t="s">
        <v>176</v>
      </c>
      <c r="H17" s="552" t="s">
        <v>270</v>
      </c>
      <c r="I17" s="229" t="s">
        <v>357</v>
      </c>
      <c r="J17" s="217" t="s">
        <v>343</v>
      </c>
      <c r="K17" s="217" t="s">
        <v>358</v>
      </c>
      <c r="L17" s="228" t="s">
        <v>345</v>
      </c>
      <c r="M17" s="218" t="s">
        <v>354</v>
      </c>
    </row>
    <row r="18" spans="1:13" s="56" customFormat="1" ht="85.5" customHeight="1" x14ac:dyDescent="0.2">
      <c r="A18" s="566"/>
      <c r="B18" s="555"/>
      <c r="C18" s="552"/>
      <c r="D18" s="217" t="str">
        <f>+(DESCRIPCION!D14)</f>
        <v>falta de planificacion y direccionamiento estrategico por parte del lider del proceso</v>
      </c>
      <c r="E18" s="552"/>
      <c r="F18" s="552"/>
      <c r="G18" s="552"/>
      <c r="H18" s="552"/>
      <c r="I18" s="217" t="s">
        <v>351</v>
      </c>
      <c r="J18" s="217" t="s">
        <v>343</v>
      </c>
      <c r="K18" s="217" t="s">
        <v>352</v>
      </c>
      <c r="L18" s="228" t="s">
        <v>353</v>
      </c>
      <c r="M18" s="218" t="s">
        <v>354</v>
      </c>
    </row>
  </sheetData>
  <mergeCells count="37">
    <mergeCell ref="A10:A18"/>
    <mergeCell ref="E10:E12"/>
    <mergeCell ref="M1:M4"/>
    <mergeCell ref="A5:F5"/>
    <mergeCell ref="A1:A4"/>
    <mergeCell ref="J1:L1"/>
    <mergeCell ref="J2:L2"/>
    <mergeCell ref="J3:L3"/>
    <mergeCell ref="J4:L4"/>
    <mergeCell ref="B1:I2"/>
    <mergeCell ref="B3:I4"/>
    <mergeCell ref="I13:I16"/>
    <mergeCell ref="J13:J16"/>
    <mergeCell ref="K13:K16"/>
    <mergeCell ref="L13:L16"/>
    <mergeCell ref="M13:M16"/>
    <mergeCell ref="B17:B18"/>
    <mergeCell ref="C17:C18"/>
    <mergeCell ref="E17:E18"/>
    <mergeCell ref="B6:M6"/>
    <mergeCell ref="B7:M7"/>
    <mergeCell ref="G10:G12"/>
    <mergeCell ref="B13:B16"/>
    <mergeCell ref="C13:C16"/>
    <mergeCell ref="E13:E16"/>
    <mergeCell ref="F13:F16"/>
    <mergeCell ref="G13:G16"/>
    <mergeCell ref="A8:F8"/>
    <mergeCell ref="H13:H16"/>
    <mergeCell ref="B10:B12"/>
    <mergeCell ref="C10:C12"/>
    <mergeCell ref="D13:D16"/>
    <mergeCell ref="F10:F12"/>
    <mergeCell ref="F17:F18"/>
    <mergeCell ref="H10:H11"/>
    <mergeCell ref="G17:G18"/>
    <mergeCell ref="H17:H18"/>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58"/>
      <c r="B1" s="254" t="s">
        <v>16</v>
      </c>
      <c r="C1" s="255"/>
      <c r="D1" s="3" t="s">
        <v>17</v>
      </c>
      <c r="E1" s="261"/>
    </row>
    <row r="2" spans="1:5" ht="15" customHeight="1" x14ac:dyDescent="0.25">
      <c r="A2" s="258"/>
      <c r="B2" s="256"/>
      <c r="C2" s="257"/>
      <c r="D2" s="3" t="s">
        <v>2</v>
      </c>
      <c r="E2" s="261"/>
    </row>
    <row r="3" spans="1:5" ht="30" customHeight="1" x14ac:dyDescent="0.25">
      <c r="A3" s="258"/>
      <c r="B3" s="254" t="s">
        <v>18</v>
      </c>
      <c r="C3" s="255"/>
      <c r="D3" s="3" t="s">
        <v>19</v>
      </c>
      <c r="E3" s="261"/>
    </row>
    <row r="4" spans="1:5" ht="15" customHeight="1" x14ac:dyDescent="0.25">
      <c r="A4" s="258"/>
      <c r="B4" s="256"/>
      <c r="C4" s="257"/>
      <c r="D4" s="3" t="s">
        <v>5</v>
      </c>
      <c r="E4" s="261"/>
    </row>
    <row r="5" spans="1:5" ht="15.75" thickBot="1" x14ac:dyDescent="0.3"/>
    <row r="6" spans="1:5" x14ac:dyDescent="0.25">
      <c r="A6" s="259" t="s">
        <v>20</v>
      </c>
      <c r="B6" s="260"/>
      <c r="C6" s="260"/>
      <c r="D6" s="260"/>
      <c r="E6" s="260"/>
    </row>
    <row r="7" spans="1:5" ht="30.75" thickBot="1" x14ac:dyDescent="0.3">
      <c r="A7" s="4" t="s">
        <v>21</v>
      </c>
      <c r="B7" s="5" t="s">
        <v>22</v>
      </c>
      <c r="C7" s="5" t="s">
        <v>23</v>
      </c>
      <c r="D7" s="10" t="s">
        <v>24</v>
      </c>
      <c r="E7" s="5" t="s">
        <v>25</v>
      </c>
    </row>
    <row r="8" spans="1:5" ht="45" x14ac:dyDescent="0.25">
      <c r="A8" s="12" t="s">
        <v>26</v>
      </c>
      <c r="B8" s="6" t="s">
        <v>27</v>
      </c>
      <c r="C8" s="6" t="s">
        <v>27</v>
      </c>
      <c r="D8" s="6" t="s">
        <v>27</v>
      </c>
      <c r="E8" s="7" t="s">
        <v>27</v>
      </c>
    </row>
    <row r="9" spans="1:5" ht="39" x14ac:dyDescent="0.25">
      <c r="A9" s="13" t="s">
        <v>28</v>
      </c>
      <c r="B9" s="8" t="s">
        <v>27</v>
      </c>
      <c r="C9" s="8" t="s">
        <v>27</v>
      </c>
      <c r="D9" s="8" t="s">
        <v>27</v>
      </c>
      <c r="E9" s="9" t="s">
        <v>27</v>
      </c>
    </row>
    <row r="10" spans="1:5" ht="30" x14ac:dyDescent="0.25">
      <c r="A10" s="11" t="s">
        <v>29</v>
      </c>
      <c r="B10" s="8" t="s">
        <v>27</v>
      </c>
      <c r="C10" s="8" t="s">
        <v>27</v>
      </c>
      <c r="D10" s="8" t="s">
        <v>27</v>
      </c>
      <c r="E10" s="9" t="s">
        <v>27</v>
      </c>
    </row>
    <row r="11" spans="1:5" ht="39" x14ac:dyDescent="0.25">
      <c r="A11" s="13" t="s">
        <v>30</v>
      </c>
      <c r="B11" s="8" t="s">
        <v>27</v>
      </c>
      <c r="C11" s="8" t="s">
        <v>27</v>
      </c>
      <c r="D11" s="8" t="s">
        <v>27</v>
      </c>
      <c r="E11" s="9" t="s">
        <v>27</v>
      </c>
    </row>
    <row r="12" spans="1:5" ht="51.75" x14ac:dyDescent="0.25">
      <c r="A12" s="13" t="s">
        <v>31</v>
      </c>
      <c r="B12" s="14" t="s">
        <v>27</v>
      </c>
      <c r="C12" s="14" t="s">
        <v>27</v>
      </c>
      <c r="D12" s="14" t="s">
        <v>27</v>
      </c>
      <c r="E12" s="15" t="s">
        <v>27</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65"/>
      <c r="B1" s="268" t="s">
        <v>0</v>
      </c>
      <c r="C1" s="269"/>
      <c r="D1" s="269"/>
      <c r="E1" s="269"/>
      <c r="F1" s="59" t="s">
        <v>1</v>
      </c>
      <c r="G1" s="272"/>
    </row>
    <row r="2" spans="1:7" x14ac:dyDescent="0.25">
      <c r="A2" s="266"/>
      <c r="B2" s="270"/>
      <c r="C2" s="271"/>
      <c r="D2" s="271"/>
      <c r="E2" s="271"/>
      <c r="F2" s="58" t="s">
        <v>32</v>
      </c>
      <c r="G2" s="273"/>
    </row>
    <row r="3" spans="1:7" x14ac:dyDescent="0.25">
      <c r="A3" s="266"/>
      <c r="B3" s="275" t="s">
        <v>33</v>
      </c>
      <c r="C3" s="276"/>
      <c r="D3" s="276"/>
      <c r="E3" s="276"/>
      <c r="F3" s="58" t="s">
        <v>4</v>
      </c>
      <c r="G3" s="273"/>
    </row>
    <row r="4" spans="1:7" ht="15.75" thickBot="1" x14ac:dyDescent="0.3">
      <c r="A4" s="267"/>
      <c r="B4" s="277"/>
      <c r="C4" s="278"/>
      <c r="D4" s="278"/>
      <c r="E4" s="278"/>
      <c r="F4" s="60" t="s">
        <v>5</v>
      </c>
      <c r="G4" s="274"/>
    </row>
    <row r="5" spans="1:7" ht="15.75" thickBot="1" x14ac:dyDescent="0.3"/>
    <row r="6" spans="1:7" s="70" customFormat="1" ht="15.75" x14ac:dyDescent="0.25">
      <c r="A6" s="279" t="s">
        <v>34</v>
      </c>
      <c r="B6" s="280"/>
      <c r="C6" s="280"/>
      <c r="D6" s="280"/>
      <c r="E6" s="280"/>
      <c r="F6" s="280"/>
      <c r="G6" s="281"/>
    </row>
    <row r="7" spans="1:7" ht="31.5" customHeight="1" x14ac:dyDescent="0.25">
      <c r="A7" s="51" t="s">
        <v>35</v>
      </c>
      <c r="B7" s="29" t="s">
        <v>36</v>
      </c>
      <c r="C7" s="65" t="s">
        <v>37</v>
      </c>
      <c r="D7" s="52" t="s">
        <v>38</v>
      </c>
      <c r="E7" s="29" t="s">
        <v>39</v>
      </c>
      <c r="F7" s="30" t="s">
        <v>40</v>
      </c>
      <c r="G7" s="30" t="s">
        <v>41</v>
      </c>
    </row>
    <row r="8" spans="1:7" ht="33" customHeight="1" x14ac:dyDescent="0.25">
      <c r="A8" s="262"/>
      <c r="B8" s="8"/>
      <c r="C8" s="8"/>
      <c r="D8" s="8"/>
      <c r="E8" s="8"/>
      <c r="F8" s="8"/>
      <c r="G8" s="9"/>
    </row>
    <row r="9" spans="1:7" ht="33" customHeight="1" x14ac:dyDescent="0.25">
      <c r="A9" s="263"/>
      <c r="B9" s="8"/>
      <c r="C9" s="8"/>
      <c r="D9" s="8"/>
      <c r="E9" s="8"/>
      <c r="F9" s="8"/>
      <c r="G9" s="9"/>
    </row>
    <row r="10" spans="1:7" ht="33" customHeight="1" x14ac:dyDescent="0.25">
      <c r="A10" s="263"/>
      <c r="B10" s="8"/>
      <c r="C10" s="8"/>
      <c r="D10" s="8"/>
      <c r="E10" s="8"/>
      <c r="F10" s="8"/>
      <c r="G10" s="9"/>
    </row>
    <row r="11" spans="1:7" ht="33" customHeight="1" x14ac:dyDescent="0.25">
      <c r="A11" s="263"/>
      <c r="B11" s="8"/>
      <c r="C11" s="8"/>
      <c r="D11" s="8"/>
      <c r="E11" s="8"/>
      <c r="F11" s="8"/>
      <c r="G11" s="9"/>
    </row>
    <row r="12" spans="1:7" ht="33" customHeight="1" x14ac:dyDescent="0.25">
      <c r="A12" s="263"/>
      <c r="B12" s="8"/>
      <c r="C12" s="8"/>
      <c r="D12" s="8"/>
      <c r="E12" s="8"/>
      <c r="F12" s="8"/>
      <c r="G12" s="9"/>
    </row>
    <row r="13" spans="1:7" ht="33" customHeight="1" x14ac:dyDescent="0.25">
      <c r="A13" s="263"/>
      <c r="B13" s="8"/>
      <c r="C13" s="8"/>
      <c r="D13" s="8"/>
      <c r="E13" s="8"/>
      <c r="F13" s="8"/>
      <c r="G13" s="9"/>
    </row>
    <row r="14" spans="1:7" ht="33" customHeight="1" x14ac:dyDescent="0.25">
      <c r="A14" s="263"/>
      <c r="B14" s="8"/>
      <c r="C14" s="8"/>
      <c r="D14" s="8"/>
      <c r="E14" s="8"/>
      <c r="F14" s="8"/>
      <c r="G14" s="9"/>
    </row>
    <row r="15" spans="1:7" ht="33" customHeight="1" x14ac:dyDescent="0.25">
      <c r="A15" s="263"/>
      <c r="B15" s="8"/>
      <c r="C15" s="8"/>
      <c r="D15" s="8"/>
      <c r="E15" s="8"/>
      <c r="F15" s="8"/>
      <c r="G15" s="9"/>
    </row>
    <row r="16" spans="1:7" ht="33" customHeight="1" x14ac:dyDescent="0.25">
      <c r="A16" s="263"/>
      <c r="B16" s="8"/>
      <c r="C16" s="8"/>
      <c r="D16" s="8"/>
      <c r="E16" s="8"/>
      <c r="F16" s="8"/>
      <c r="G16" s="9"/>
    </row>
    <row r="17" spans="1:7" ht="33" customHeight="1" x14ac:dyDescent="0.25">
      <c r="A17" s="263"/>
      <c r="B17" s="8"/>
      <c r="C17" s="8"/>
      <c r="D17" s="8"/>
      <c r="E17" s="8"/>
      <c r="F17" s="8"/>
      <c r="G17" s="9"/>
    </row>
    <row r="18" spans="1:7" ht="33" customHeight="1" thickBot="1" x14ac:dyDescent="0.3">
      <c r="A18" s="264"/>
      <c r="B18" s="68"/>
      <c r="C18" s="68"/>
      <c r="D18" s="68"/>
      <c r="E18" s="68"/>
      <c r="F18" s="68"/>
      <c r="G18" s="69"/>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1"/>
  <sheetViews>
    <sheetView topLeftCell="A8" workbookViewId="0">
      <pane xSplit="2" ySplit="1" topLeftCell="C9" activePane="bottomRight" state="frozen"/>
      <selection pane="topRight" activeCell="C8" sqref="C8"/>
      <selection pane="bottomLeft" activeCell="A9" sqref="A9"/>
      <selection pane="bottomRight" activeCell="B31" sqref="B31"/>
    </sheetView>
  </sheetViews>
  <sheetFormatPr baseColWidth="10" defaultColWidth="11.42578125" defaultRowHeight="15" x14ac:dyDescent="0.25"/>
  <cols>
    <col min="1" max="1" width="5.140625" style="83" customWidth="1"/>
    <col min="2" max="2" width="40.42578125" style="83" customWidth="1"/>
    <col min="3" max="17" width="6.42578125" style="83" customWidth="1"/>
    <col min="18" max="18" width="8.140625" style="83" customWidth="1"/>
    <col min="19" max="19" width="10.7109375" style="92" customWidth="1"/>
    <col min="20" max="20" width="11.42578125" style="192"/>
  </cols>
  <sheetData>
    <row r="1" spans="1:20" ht="15" customHeight="1" thickBot="1" x14ac:dyDescent="0.3">
      <c r="A1" s="293"/>
      <c r="B1" s="293"/>
      <c r="C1" s="290" t="s">
        <v>0</v>
      </c>
      <c r="D1" s="290"/>
      <c r="E1" s="290"/>
      <c r="F1" s="290"/>
      <c r="G1" s="290"/>
      <c r="H1" s="290"/>
      <c r="I1" s="290"/>
      <c r="J1" s="290"/>
      <c r="K1" s="290"/>
      <c r="L1" s="290"/>
      <c r="M1" s="290"/>
      <c r="N1" s="294" t="s">
        <v>17</v>
      </c>
      <c r="O1" s="295"/>
      <c r="P1" s="295"/>
      <c r="Q1" s="296"/>
      <c r="R1" s="282"/>
      <c r="S1" s="282"/>
    </row>
    <row r="2" spans="1:20" ht="15" customHeight="1" thickBot="1" x14ac:dyDescent="0.3">
      <c r="A2" s="293"/>
      <c r="B2" s="293"/>
      <c r="C2" s="291"/>
      <c r="D2" s="291"/>
      <c r="E2" s="291"/>
      <c r="F2" s="291"/>
      <c r="G2" s="291"/>
      <c r="H2" s="291"/>
      <c r="I2" s="291"/>
      <c r="J2" s="291"/>
      <c r="K2" s="291"/>
      <c r="L2" s="291"/>
      <c r="M2" s="291"/>
      <c r="N2" s="294" t="s">
        <v>2</v>
      </c>
      <c r="O2" s="295"/>
      <c r="P2" s="295"/>
      <c r="Q2" s="296"/>
      <c r="R2" s="282"/>
      <c r="S2" s="282"/>
    </row>
    <row r="3" spans="1:20" ht="15" customHeight="1" thickBot="1" x14ac:dyDescent="0.3">
      <c r="A3" s="293"/>
      <c r="B3" s="293"/>
      <c r="C3" s="291" t="s">
        <v>42</v>
      </c>
      <c r="D3" s="291"/>
      <c r="E3" s="291"/>
      <c r="F3" s="291"/>
      <c r="G3" s="291"/>
      <c r="H3" s="291"/>
      <c r="I3" s="291"/>
      <c r="J3" s="291"/>
      <c r="K3" s="291"/>
      <c r="L3" s="291"/>
      <c r="M3" s="291"/>
      <c r="N3" s="294" t="s">
        <v>4</v>
      </c>
      <c r="O3" s="295"/>
      <c r="P3" s="295"/>
      <c r="Q3" s="296"/>
      <c r="R3" s="282"/>
      <c r="S3" s="282"/>
    </row>
    <row r="4" spans="1:20" ht="15.75" customHeight="1" thickBot="1" x14ac:dyDescent="0.3">
      <c r="A4" s="293"/>
      <c r="B4" s="293"/>
      <c r="C4" s="292"/>
      <c r="D4" s="292"/>
      <c r="E4" s="292"/>
      <c r="F4" s="292"/>
      <c r="G4" s="292"/>
      <c r="H4" s="292"/>
      <c r="I4" s="292"/>
      <c r="J4" s="292"/>
      <c r="K4" s="292"/>
      <c r="L4" s="292"/>
      <c r="M4" s="292"/>
      <c r="N4" s="294" t="s">
        <v>5</v>
      </c>
      <c r="O4" s="295"/>
      <c r="P4" s="295"/>
      <c r="Q4" s="296"/>
      <c r="R4" s="282"/>
      <c r="S4" s="282"/>
    </row>
    <row r="5" spans="1:20" ht="15.75" customHeight="1" x14ac:dyDescent="0.25">
      <c r="A5" s="86"/>
      <c r="B5" s="86"/>
      <c r="C5" s="87"/>
      <c r="D5" s="87"/>
      <c r="E5" s="87"/>
      <c r="F5" s="87"/>
      <c r="G5" s="87"/>
      <c r="H5" s="87"/>
      <c r="I5" s="87"/>
      <c r="J5" s="87"/>
      <c r="K5" s="87"/>
      <c r="L5" s="87"/>
      <c r="M5" s="87"/>
      <c r="N5" s="88"/>
      <c r="O5" s="88"/>
      <c r="P5" s="88"/>
      <c r="Q5" s="88"/>
      <c r="R5" s="89"/>
      <c r="S5" s="90"/>
    </row>
    <row r="6" spans="1:20" s="1" customFormat="1" ht="27" customHeight="1" x14ac:dyDescent="0.2">
      <c r="A6" s="286" t="s">
        <v>43</v>
      </c>
      <c r="B6" s="286"/>
      <c r="C6" s="286"/>
      <c r="D6" s="286"/>
      <c r="E6" s="286"/>
      <c r="F6" s="286"/>
      <c r="G6" s="286"/>
      <c r="H6" s="286"/>
      <c r="I6" s="286"/>
      <c r="J6" s="286"/>
      <c r="K6" s="286"/>
      <c r="L6" s="286"/>
      <c r="M6" s="286"/>
      <c r="N6" s="286"/>
      <c r="O6" s="286"/>
      <c r="P6" s="286"/>
      <c r="Q6" s="286"/>
      <c r="R6" s="286"/>
      <c r="S6" s="286"/>
      <c r="T6" s="193"/>
    </row>
    <row r="7" spans="1:20" s="1" customFormat="1" ht="81" customHeight="1" x14ac:dyDescent="0.2">
      <c r="A7" s="287" t="s">
        <v>44</v>
      </c>
      <c r="B7" s="288"/>
      <c r="C7" s="288"/>
      <c r="D7" s="288"/>
      <c r="E7" s="288"/>
      <c r="F7" s="288"/>
      <c r="G7" s="288"/>
      <c r="H7" s="288"/>
      <c r="I7" s="288"/>
      <c r="J7" s="288"/>
      <c r="K7" s="288"/>
      <c r="L7" s="288"/>
      <c r="M7" s="288"/>
      <c r="N7" s="288"/>
      <c r="O7" s="288"/>
      <c r="P7" s="288"/>
      <c r="Q7" s="288"/>
      <c r="R7" s="288"/>
      <c r="S7" s="289"/>
      <c r="T7" s="193"/>
    </row>
    <row r="8" spans="1:20" s="1" customFormat="1" ht="28.5" customHeight="1" x14ac:dyDescent="0.25">
      <c r="A8" s="283" t="s">
        <v>45</v>
      </c>
      <c r="B8" s="284"/>
      <c r="C8" s="284"/>
      <c r="D8" s="284"/>
      <c r="E8" s="284"/>
      <c r="F8" s="284"/>
      <c r="G8" s="284"/>
      <c r="H8" s="284"/>
      <c r="I8" s="284"/>
      <c r="J8" s="284"/>
      <c r="K8" s="284"/>
      <c r="L8" s="284"/>
      <c r="M8" s="284"/>
      <c r="N8" s="284"/>
      <c r="O8" s="284"/>
      <c r="P8" s="284"/>
      <c r="Q8" s="284"/>
      <c r="R8" s="284"/>
      <c r="S8" s="285"/>
      <c r="T8" s="193"/>
    </row>
    <row r="9" spans="1:20" s="82" customFormat="1" ht="30" x14ac:dyDescent="0.25">
      <c r="A9" s="84" t="s">
        <v>46</v>
      </c>
      <c r="B9" s="84" t="s">
        <v>47</v>
      </c>
      <c r="C9" s="84" t="s">
        <v>48</v>
      </c>
      <c r="D9" s="84" t="s">
        <v>49</v>
      </c>
      <c r="E9" s="84" t="s">
        <v>50</v>
      </c>
      <c r="F9" s="84" t="s">
        <v>51</v>
      </c>
      <c r="G9" s="84" t="s">
        <v>52</v>
      </c>
      <c r="H9" s="84" t="s">
        <v>53</v>
      </c>
      <c r="I9" s="84" t="s">
        <v>54</v>
      </c>
      <c r="J9" s="84" t="s">
        <v>55</v>
      </c>
      <c r="K9" s="84" t="s">
        <v>56</v>
      </c>
      <c r="L9" s="84" t="s">
        <v>57</v>
      </c>
      <c r="M9" s="84" t="s">
        <v>58</v>
      </c>
      <c r="N9" s="84" t="s">
        <v>59</v>
      </c>
      <c r="O9" s="84" t="s">
        <v>60</v>
      </c>
      <c r="P9" s="84" t="s">
        <v>61</v>
      </c>
      <c r="Q9" s="84" t="s">
        <v>62</v>
      </c>
      <c r="R9" s="84" t="s">
        <v>63</v>
      </c>
      <c r="S9" s="91" t="s">
        <v>64</v>
      </c>
      <c r="T9" s="194"/>
    </row>
    <row r="10" spans="1:20" ht="39.75" customHeight="1" x14ac:dyDescent="0.25">
      <c r="A10" s="152">
        <v>1</v>
      </c>
      <c r="B10" s="185" t="s">
        <v>272</v>
      </c>
      <c r="C10" s="152">
        <v>3</v>
      </c>
      <c r="D10" s="152">
        <v>4</v>
      </c>
      <c r="E10" s="152">
        <v>4</v>
      </c>
      <c r="F10" s="152">
        <v>4</v>
      </c>
      <c r="G10" s="152">
        <v>3</v>
      </c>
      <c r="H10" s="152">
        <v>3</v>
      </c>
      <c r="I10" s="152"/>
      <c r="J10" s="152"/>
      <c r="K10" s="152"/>
      <c r="L10" s="152"/>
      <c r="M10" s="152"/>
      <c r="N10" s="152"/>
      <c r="O10" s="152"/>
      <c r="P10" s="152"/>
      <c r="Q10" s="85"/>
      <c r="R10" s="93">
        <f>SUM(C10:Q10)</f>
        <v>21</v>
      </c>
      <c r="S10" s="94">
        <f>IF(ISERROR(AVERAGE(C10:Q10)),0,AVERAGE(C10:Q10))</f>
        <v>3.5</v>
      </c>
    </row>
    <row r="11" spans="1:20" ht="45.75" customHeight="1" x14ac:dyDescent="0.25">
      <c r="A11" s="152">
        <v>2</v>
      </c>
      <c r="B11" s="186" t="s">
        <v>274</v>
      </c>
      <c r="C11" s="152">
        <v>4</v>
      </c>
      <c r="D11" s="152">
        <v>3</v>
      </c>
      <c r="E11" s="152">
        <v>4</v>
      </c>
      <c r="F11" s="152">
        <v>3</v>
      </c>
      <c r="G11" s="152">
        <v>3</v>
      </c>
      <c r="H11" s="152">
        <v>3</v>
      </c>
      <c r="I11" s="152"/>
      <c r="J11" s="152"/>
      <c r="K11" s="152"/>
      <c r="L11" s="152"/>
      <c r="M11" s="152"/>
      <c r="N11" s="152"/>
      <c r="O11" s="152"/>
      <c r="P11" s="152"/>
      <c r="Q11" s="85"/>
      <c r="R11" s="93">
        <f>SUM(C11:Q11)</f>
        <v>20</v>
      </c>
      <c r="S11" s="94">
        <f t="shared" ref="S11:S29" si="0">IF(ISERROR(AVERAGE(C11:Q11)),0,AVERAGE(C11:Q11))</f>
        <v>3.3333333333333335</v>
      </c>
    </row>
    <row r="12" spans="1:20" ht="57" customHeight="1" x14ac:dyDescent="0.25">
      <c r="A12" s="152">
        <v>3</v>
      </c>
      <c r="B12" s="187" t="s">
        <v>275</v>
      </c>
      <c r="C12" s="152">
        <v>4</v>
      </c>
      <c r="D12" s="152">
        <v>5</v>
      </c>
      <c r="E12" s="152">
        <v>4</v>
      </c>
      <c r="F12" s="152">
        <v>5</v>
      </c>
      <c r="G12" s="152">
        <v>5</v>
      </c>
      <c r="H12" s="152">
        <v>4</v>
      </c>
      <c r="I12" s="152"/>
      <c r="J12" s="152"/>
      <c r="K12" s="152"/>
      <c r="L12" s="152"/>
      <c r="M12" s="152"/>
      <c r="N12" s="152"/>
      <c r="O12" s="152"/>
      <c r="P12" s="152"/>
      <c r="Q12" s="85"/>
      <c r="R12" s="93">
        <f t="shared" ref="R12:R29" si="1">SUM(C12:Q12)</f>
        <v>27</v>
      </c>
      <c r="S12" s="94">
        <f t="shared" si="0"/>
        <v>4.5</v>
      </c>
      <c r="T12" s="153"/>
    </row>
    <row r="13" spans="1:20" ht="63.75" customHeight="1" x14ac:dyDescent="0.25">
      <c r="A13" s="152">
        <v>4</v>
      </c>
      <c r="B13" s="185" t="s">
        <v>278</v>
      </c>
      <c r="C13" s="152">
        <v>5</v>
      </c>
      <c r="D13" s="152">
        <v>5</v>
      </c>
      <c r="E13" s="152">
        <v>5</v>
      </c>
      <c r="F13" s="152">
        <v>5</v>
      </c>
      <c r="G13" s="152">
        <v>5</v>
      </c>
      <c r="H13" s="152">
        <v>5</v>
      </c>
      <c r="I13" s="152"/>
      <c r="J13" s="152"/>
      <c r="K13" s="152"/>
      <c r="L13" s="152"/>
      <c r="M13" s="152"/>
      <c r="N13" s="152"/>
      <c r="O13" s="152"/>
      <c r="P13" s="152"/>
      <c r="Q13" s="85"/>
      <c r="R13" s="93">
        <f t="shared" si="1"/>
        <v>30</v>
      </c>
      <c r="S13" s="94">
        <f t="shared" si="0"/>
        <v>5</v>
      </c>
      <c r="T13" s="153"/>
    </row>
    <row r="14" spans="1:20" ht="39.75" customHeight="1" x14ac:dyDescent="0.25">
      <c r="A14" s="152">
        <v>5</v>
      </c>
      <c r="B14" s="188" t="s">
        <v>279</v>
      </c>
      <c r="C14" s="152">
        <v>3</v>
      </c>
      <c r="D14" s="152">
        <v>4</v>
      </c>
      <c r="E14" s="152">
        <v>4</v>
      </c>
      <c r="F14" s="152">
        <v>5</v>
      </c>
      <c r="G14" s="152">
        <v>5</v>
      </c>
      <c r="H14" s="152">
        <v>3</v>
      </c>
      <c r="I14" s="152"/>
      <c r="J14" s="152"/>
      <c r="K14" s="152"/>
      <c r="L14" s="152"/>
      <c r="M14" s="152"/>
      <c r="N14" s="152"/>
      <c r="O14" s="152"/>
      <c r="P14" s="152"/>
      <c r="Q14" s="85"/>
      <c r="R14" s="93">
        <f t="shared" si="1"/>
        <v>24</v>
      </c>
      <c r="S14" s="94">
        <f t="shared" si="0"/>
        <v>4</v>
      </c>
      <c r="T14" s="95"/>
    </row>
    <row r="15" spans="1:20" ht="39.75" customHeight="1" x14ac:dyDescent="0.25">
      <c r="A15" s="152">
        <v>6</v>
      </c>
      <c r="B15" s="188" t="s">
        <v>281</v>
      </c>
      <c r="C15" s="152">
        <v>4</v>
      </c>
      <c r="D15" s="152">
        <v>5</v>
      </c>
      <c r="E15" s="152">
        <v>5</v>
      </c>
      <c r="F15" s="152">
        <v>5</v>
      </c>
      <c r="G15" s="152">
        <v>5</v>
      </c>
      <c r="H15" s="152">
        <v>4</v>
      </c>
      <c r="I15" s="152"/>
      <c r="J15" s="152"/>
      <c r="K15" s="152"/>
      <c r="L15" s="152"/>
      <c r="M15" s="152"/>
      <c r="N15" s="152"/>
      <c r="O15" s="152"/>
      <c r="P15" s="152"/>
      <c r="Q15" s="85"/>
      <c r="R15" s="93">
        <f t="shared" si="1"/>
        <v>28</v>
      </c>
      <c r="S15" s="94">
        <f t="shared" si="0"/>
        <v>4.666666666666667</v>
      </c>
      <c r="T15" s="153"/>
    </row>
    <row r="16" spans="1:20" ht="57" x14ac:dyDescent="0.25">
      <c r="A16" s="152">
        <v>7</v>
      </c>
      <c r="B16" s="188" t="s">
        <v>282</v>
      </c>
      <c r="C16" s="152">
        <v>4</v>
      </c>
      <c r="D16" s="152">
        <v>5</v>
      </c>
      <c r="E16" s="152">
        <v>4</v>
      </c>
      <c r="F16" s="152">
        <v>4</v>
      </c>
      <c r="G16" s="152">
        <v>4</v>
      </c>
      <c r="H16" s="152">
        <v>4</v>
      </c>
      <c r="I16" s="152"/>
      <c r="J16" s="152"/>
      <c r="K16" s="152"/>
      <c r="L16" s="152"/>
      <c r="M16" s="152"/>
      <c r="N16" s="152"/>
      <c r="O16" s="152"/>
      <c r="P16" s="152"/>
      <c r="Q16" s="85"/>
      <c r="R16" s="93">
        <f t="shared" si="1"/>
        <v>25</v>
      </c>
      <c r="S16" s="94">
        <f t="shared" si="0"/>
        <v>4.166666666666667</v>
      </c>
      <c r="T16" s="95"/>
    </row>
    <row r="17" spans="1:20" ht="57" customHeight="1" x14ac:dyDescent="0.25">
      <c r="A17" s="152">
        <v>8</v>
      </c>
      <c r="B17" s="185" t="s">
        <v>284</v>
      </c>
      <c r="C17" s="152">
        <v>3</v>
      </c>
      <c r="D17" s="152">
        <v>3</v>
      </c>
      <c r="E17" s="152">
        <v>3</v>
      </c>
      <c r="F17" s="152">
        <v>3</v>
      </c>
      <c r="G17" s="152">
        <v>3</v>
      </c>
      <c r="H17" s="152">
        <v>5</v>
      </c>
      <c r="I17" s="152"/>
      <c r="J17" s="152"/>
      <c r="K17" s="152"/>
      <c r="L17" s="152"/>
      <c r="M17" s="152"/>
      <c r="N17" s="152"/>
      <c r="O17" s="152"/>
      <c r="P17" s="152"/>
      <c r="Q17" s="85"/>
      <c r="R17" s="93">
        <f t="shared" si="1"/>
        <v>20</v>
      </c>
      <c r="S17" s="94">
        <f t="shared" si="0"/>
        <v>3.3333333333333335</v>
      </c>
    </row>
    <row r="18" spans="1:20" ht="58.5" customHeight="1" x14ac:dyDescent="0.25">
      <c r="A18" s="152">
        <v>9</v>
      </c>
      <c r="B18" s="151" t="s">
        <v>286</v>
      </c>
      <c r="C18" s="152">
        <v>4</v>
      </c>
      <c r="D18" s="152">
        <v>3</v>
      </c>
      <c r="E18" s="152">
        <v>3</v>
      </c>
      <c r="F18" s="152">
        <v>4</v>
      </c>
      <c r="G18" s="152">
        <v>5</v>
      </c>
      <c r="H18" s="152">
        <v>3</v>
      </c>
      <c r="I18" s="152"/>
      <c r="J18" s="152"/>
      <c r="K18" s="152"/>
      <c r="L18" s="152"/>
      <c r="M18" s="152"/>
      <c r="N18" s="152"/>
      <c r="O18" s="152"/>
      <c r="P18" s="152"/>
      <c r="Q18" s="85"/>
      <c r="R18" s="93">
        <f t="shared" si="1"/>
        <v>22</v>
      </c>
      <c r="S18" s="94">
        <f t="shared" si="0"/>
        <v>3.6666666666666665</v>
      </c>
      <c r="T18" s="95"/>
    </row>
    <row r="19" spans="1:20" ht="39.75" customHeight="1" x14ac:dyDescent="0.25">
      <c r="A19" s="152">
        <v>10</v>
      </c>
      <c r="B19" s="189" t="s">
        <v>287</v>
      </c>
      <c r="C19" s="152">
        <v>5</v>
      </c>
      <c r="D19" s="152">
        <v>3</v>
      </c>
      <c r="E19" s="152">
        <v>4</v>
      </c>
      <c r="F19" s="152">
        <v>3</v>
      </c>
      <c r="G19" s="152">
        <v>3</v>
      </c>
      <c r="H19" s="152">
        <v>3</v>
      </c>
      <c r="I19" s="152"/>
      <c r="J19" s="152"/>
      <c r="K19" s="152"/>
      <c r="L19" s="152"/>
      <c r="M19" s="152"/>
      <c r="N19" s="152"/>
      <c r="O19" s="152"/>
      <c r="P19" s="152"/>
      <c r="Q19" s="85"/>
      <c r="R19" s="93">
        <f t="shared" si="1"/>
        <v>21</v>
      </c>
      <c r="S19" s="94">
        <f t="shared" si="0"/>
        <v>3.5</v>
      </c>
    </row>
    <row r="20" spans="1:20" ht="70.5" customHeight="1" x14ac:dyDescent="0.25">
      <c r="A20" s="152">
        <v>11</v>
      </c>
      <c r="B20" s="151" t="s">
        <v>290</v>
      </c>
      <c r="C20" s="152">
        <v>5</v>
      </c>
      <c r="D20" s="152">
        <v>5</v>
      </c>
      <c r="E20" s="152">
        <v>5</v>
      </c>
      <c r="F20" s="152">
        <v>5</v>
      </c>
      <c r="G20" s="152">
        <v>5</v>
      </c>
      <c r="H20" s="152">
        <v>5</v>
      </c>
      <c r="I20" s="152"/>
      <c r="J20" s="152"/>
      <c r="K20" s="152"/>
      <c r="L20" s="152"/>
      <c r="M20" s="152"/>
      <c r="N20" s="152"/>
      <c r="O20" s="152"/>
      <c r="P20" s="152"/>
      <c r="Q20" s="85"/>
      <c r="R20" s="93">
        <f t="shared" si="1"/>
        <v>30</v>
      </c>
      <c r="S20" s="94">
        <f t="shared" si="0"/>
        <v>5</v>
      </c>
      <c r="T20" s="153"/>
    </row>
    <row r="21" spans="1:20" ht="61.5" customHeight="1" x14ac:dyDescent="0.25">
      <c r="A21" s="152">
        <v>12</v>
      </c>
      <c r="B21" s="151" t="s">
        <v>291</v>
      </c>
      <c r="C21" s="152">
        <v>4</v>
      </c>
      <c r="D21" s="152">
        <v>4</v>
      </c>
      <c r="E21" s="152">
        <v>5</v>
      </c>
      <c r="F21" s="152">
        <v>4</v>
      </c>
      <c r="G21" s="152">
        <v>4</v>
      </c>
      <c r="H21" s="152">
        <v>4</v>
      </c>
      <c r="I21" s="152"/>
      <c r="J21" s="152"/>
      <c r="K21" s="152"/>
      <c r="L21" s="152"/>
      <c r="M21" s="152"/>
      <c r="N21" s="152"/>
      <c r="O21" s="152"/>
      <c r="P21" s="152"/>
      <c r="Q21" s="85"/>
      <c r="R21" s="93">
        <f t="shared" si="1"/>
        <v>25</v>
      </c>
      <c r="S21" s="94">
        <f t="shared" si="0"/>
        <v>4.166666666666667</v>
      </c>
      <c r="T21" s="153"/>
    </row>
    <row r="22" spans="1:20" ht="42.75" customHeight="1" x14ac:dyDescent="0.25">
      <c r="A22" s="152">
        <v>13</v>
      </c>
      <c r="B22" s="190" t="s">
        <v>293</v>
      </c>
      <c r="C22" s="152">
        <v>5</v>
      </c>
      <c r="D22" s="152">
        <v>4</v>
      </c>
      <c r="E22" s="152">
        <v>4</v>
      </c>
      <c r="F22" s="152">
        <v>3</v>
      </c>
      <c r="G22" s="152">
        <v>5</v>
      </c>
      <c r="H22" s="152">
        <v>4</v>
      </c>
      <c r="I22" s="152"/>
      <c r="J22" s="152"/>
      <c r="K22" s="152"/>
      <c r="L22" s="152"/>
      <c r="M22" s="152"/>
      <c r="N22" s="152"/>
      <c r="O22" s="152"/>
      <c r="P22" s="152"/>
      <c r="Q22" s="85"/>
      <c r="R22" s="93">
        <f t="shared" si="1"/>
        <v>25</v>
      </c>
      <c r="S22" s="94">
        <f t="shared" si="0"/>
        <v>4.166666666666667</v>
      </c>
      <c r="T22" s="95"/>
    </row>
    <row r="23" spans="1:20" ht="60.75" customHeight="1" x14ac:dyDescent="0.25">
      <c r="A23" s="152">
        <v>14</v>
      </c>
      <c r="B23" s="190" t="s">
        <v>294</v>
      </c>
      <c r="C23" s="152">
        <v>5</v>
      </c>
      <c r="D23" s="152">
        <v>4</v>
      </c>
      <c r="E23" s="152">
        <v>4</v>
      </c>
      <c r="F23" s="152">
        <v>3</v>
      </c>
      <c r="G23" s="152">
        <v>4</v>
      </c>
      <c r="H23" s="152">
        <v>4</v>
      </c>
      <c r="I23" s="152"/>
      <c r="J23" s="152"/>
      <c r="K23" s="152"/>
      <c r="L23" s="152"/>
      <c r="M23" s="152"/>
      <c r="N23" s="152"/>
      <c r="O23" s="152"/>
      <c r="P23" s="152"/>
      <c r="Q23" s="85"/>
      <c r="R23" s="93">
        <f t="shared" si="1"/>
        <v>24</v>
      </c>
      <c r="S23" s="94">
        <f t="shared" si="0"/>
        <v>4</v>
      </c>
      <c r="T23" s="95"/>
    </row>
    <row r="24" spans="1:20" ht="60.75" customHeight="1" x14ac:dyDescent="0.25">
      <c r="A24" s="152">
        <v>15</v>
      </c>
      <c r="B24" s="190" t="s">
        <v>328</v>
      </c>
      <c r="C24" s="152">
        <v>5</v>
      </c>
      <c r="D24" s="152">
        <v>5</v>
      </c>
      <c r="E24" s="152">
        <v>5</v>
      </c>
      <c r="F24" s="152">
        <v>5</v>
      </c>
      <c r="G24" s="152">
        <v>5</v>
      </c>
      <c r="H24" s="152">
        <v>5</v>
      </c>
      <c r="I24" s="152"/>
      <c r="J24" s="152"/>
      <c r="K24" s="152"/>
      <c r="L24" s="152"/>
      <c r="M24" s="152"/>
      <c r="N24" s="152"/>
      <c r="O24" s="152"/>
      <c r="P24" s="152"/>
      <c r="Q24" s="85"/>
      <c r="R24" s="93">
        <f t="shared" si="1"/>
        <v>30</v>
      </c>
      <c r="S24" s="94">
        <f t="shared" si="0"/>
        <v>5</v>
      </c>
      <c r="T24" s="95"/>
    </row>
    <row r="25" spans="1:20" ht="55.5" customHeight="1" x14ac:dyDescent="0.25">
      <c r="A25" s="152">
        <v>16</v>
      </c>
      <c r="B25" s="190" t="s">
        <v>296</v>
      </c>
      <c r="C25" s="152">
        <v>5</v>
      </c>
      <c r="D25" s="152">
        <v>5</v>
      </c>
      <c r="E25" s="152">
        <v>5</v>
      </c>
      <c r="F25" s="152">
        <v>5</v>
      </c>
      <c r="G25" s="152">
        <v>5</v>
      </c>
      <c r="H25" s="152">
        <v>5</v>
      </c>
      <c r="I25" s="152"/>
      <c r="J25" s="152"/>
      <c r="K25" s="152"/>
      <c r="L25" s="152"/>
      <c r="M25" s="152"/>
      <c r="N25" s="152"/>
      <c r="O25" s="152"/>
      <c r="P25" s="152"/>
      <c r="Q25" s="85"/>
      <c r="R25" s="93">
        <f t="shared" si="1"/>
        <v>30</v>
      </c>
      <c r="S25" s="94">
        <f t="shared" si="0"/>
        <v>5</v>
      </c>
      <c r="T25" s="153"/>
    </row>
    <row r="26" spans="1:20" ht="60.75" customHeight="1" x14ac:dyDescent="0.25">
      <c r="A26" s="152">
        <v>17</v>
      </c>
      <c r="B26" s="191" t="s">
        <v>298</v>
      </c>
      <c r="C26" s="152">
        <v>2</v>
      </c>
      <c r="D26" s="152">
        <v>4</v>
      </c>
      <c r="E26" s="152">
        <v>3</v>
      </c>
      <c r="F26" s="152">
        <v>5</v>
      </c>
      <c r="G26" s="152">
        <v>4</v>
      </c>
      <c r="H26" s="152">
        <v>3</v>
      </c>
      <c r="I26" s="152"/>
      <c r="J26" s="152"/>
      <c r="K26" s="152"/>
      <c r="L26" s="152"/>
      <c r="M26" s="152"/>
      <c r="N26" s="152"/>
      <c r="O26" s="152"/>
      <c r="P26" s="152"/>
      <c r="Q26" s="85"/>
      <c r="R26" s="93">
        <f t="shared" si="1"/>
        <v>21</v>
      </c>
      <c r="S26" s="94">
        <f t="shared" si="0"/>
        <v>3.5</v>
      </c>
    </row>
    <row r="27" spans="1:20" ht="39.75" customHeight="1" x14ac:dyDescent="0.25">
      <c r="A27" s="152">
        <v>18</v>
      </c>
      <c r="B27" s="191" t="s">
        <v>300</v>
      </c>
      <c r="C27" s="152">
        <v>4</v>
      </c>
      <c r="D27" s="152">
        <v>3</v>
      </c>
      <c r="E27" s="152">
        <v>4</v>
      </c>
      <c r="F27" s="152">
        <v>3</v>
      </c>
      <c r="G27" s="152">
        <v>3</v>
      </c>
      <c r="H27" s="152">
        <v>3</v>
      </c>
      <c r="I27" s="152"/>
      <c r="J27" s="152"/>
      <c r="K27" s="152"/>
      <c r="L27" s="152"/>
      <c r="M27" s="152"/>
      <c r="N27" s="152"/>
      <c r="O27" s="152"/>
      <c r="P27" s="152"/>
      <c r="Q27" s="85"/>
      <c r="R27" s="93">
        <f t="shared" si="1"/>
        <v>20</v>
      </c>
      <c r="S27" s="94">
        <f t="shared" si="0"/>
        <v>3.3333333333333335</v>
      </c>
    </row>
    <row r="28" spans="1:20" ht="39.75" customHeight="1" x14ac:dyDescent="0.25">
      <c r="A28" s="152">
        <v>19</v>
      </c>
      <c r="B28" s="191" t="s">
        <v>15</v>
      </c>
      <c r="C28" s="152">
        <v>2</v>
      </c>
      <c r="D28" s="152">
        <v>3</v>
      </c>
      <c r="E28" s="152">
        <v>4</v>
      </c>
      <c r="F28" s="152">
        <v>4</v>
      </c>
      <c r="G28" s="152">
        <v>4</v>
      </c>
      <c r="H28" s="152">
        <v>3</v>
      </c>
      <c r="I28" s="152"/>
      <c r="J28" s="152"/>
      <c r="K28" s="152"/>
      <c r="L28" s="152"/>
      <c r="M28" s="152"/>
      <c r="N28" s="152"/>
      <c r="O28" s="152"/>
      <c r="P28" s="152"/>
      <c r="Q28" s="85"/>
      <c r="R28" s="93">
        <f t="shared" si="1"/>
        <v>20</v>
      </c>
      <c r="S28" s="94">
        <f t="shared" si="0"/>
        <v>3.3333333333333335</v>
      </c>
    </row>
    <row r="29" spans="1:20" ht="48" customHeight="1" x14ac:dyDescent="0.25">
      <c r="A29" s="152">
        <v>20</v>
      </c>
      <c r="B29" s="191" t="s">
        <v>305</v>
      </c>
      <c r="C29" s="152">
        <v>3</v>
      </c>
      <c r="D29" s="152">
        <v>4</v>
      </c>
      <c r="E29" s="152">
        <v>3</v>
      </c>
      <c r="F29" s="152">
        <v>5</v>
      </c>
      <c r="G29" s="152">
        <v>4</v>
      </c>
      <c r="H29" s="152">
        <v>4</v>
      </c>
      <c r="I29" s="152"/>
      <c r="J29" s="152"/>
      <c r="K29" s="152"/>
      <c r="L29" s="152"/>
      <c r="M29" s="152"/>
      <c r="N29" s="152"/>
      <c r="O29" s="152"/>
      <c r="P29" s="152"/>
      <c r="Q29" s="85"/>
      <c r="R29" s="93">
        <f t="shared" si="1"/>
        <v>23</v>
      </c>
      <c r="S29" s="94">
        <f t="shared" si="0"/>
        <v>3.8333333333333335</v>
      </c>
    </row>
    <row r="30" spans="1:20" x14ac:dyDescent="0.25">
      <c r="S30" s="92">
        <f>SUM(S10:S29)</f>
        <v>80.999999999999986</v>
      </c>
    </row>
    <row r="31" spans="1:20" x14ac:dyDescent="0.25">
      <c r="S31" s="92">
        <f>+S30/24</f>
        <v>3.3749999999999996</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29">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4"/>
  <sheetViews>
    <sheetView zoomScale="86" zoomScaleNormal="86" workbookViewId="0">
      <selection activeCell="E29" sqref="E29:F29"/>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A1" s="338"/>
      <c r="B1" s="338"/>
      <c r="C1" s="338"/>
      <c r="D1" s="275" t="s">
        <v>0</v>
      </c>
      <c r="E1" s="276"/>
      <c r="F1" s="276"/>
      <c r="G1" s="339"/>
      <c r="H1" s="302" t="s">
        <v>17</v>
      </c>
      <c r="I1" s="302"/>
      <c r="J1" s="299"/>
      <c r="K1" s="2"/>
      <c r="N1" s="237"/>
    </row>
    <row r="2" spans="1:14" ht="15" customHeight="1" x14ac:dyDescent="0.25">
      <c r="A2" s="338"/>
      <c r="B2" s="338"/>
      <c r="C2" s="338"/>
      <c r="D2" s="270"/>
      <c r="E2" s="271"/>
      <c r="F2" s="271"/>
      <c r="G2" s="340"/>
      <c r="H2" s="302" t="s">
        <v>2</v>
      </c>
      <c r="I2" s="302"/>
      <c r="J2" s="300"/>
      <c r="K2" s="2"/>
      <c r="N2" s="237"/>
    </row>
    <row r="3" spans="1:14" ht="15" customHeight="1" x14ac:dyDescent="0.25">
      <c r="A3" s="338"/>
      <c r="B3" s="338"/>
      <c r="C3" s="338"/>
      <c r="D3" s="275" t="s">
        <v>65</v>
      </c>
      <c r="E3" s="276"/>
      <c r="F3" s="276"/>
      <c r="G3" s="339"/>
      <c r="H3" s="302" t="s">
        <v>4</v>
      </c>
      <c r="I3" s="302"/>
      <c r="J3" s="300"/>
      <c r="K3" s="2"/>
      <c r="N3" s="237"/>
    </row>
    <row r="4" spans="1:14" ht="15.75" customHeight="1" x14ac:dyDescent="0.25">
      <c r="A4" s="338"/>
      <c r="B4" s="338"/>
      <c r="C4" s="338"/>
      <c r="D4" s="270"/>
      <c r="E4" s="271"/>
      <c r="F4" s="271"/>
      <c r="G4" s="340"/>
      <c r="H4" s="302" t="s">
        <v>5</v>
      </c>
      <c r="I4" s="302"/>
      <c r="J4" s="301"/>
      <c r="K4" s="2"/>
      <c r="N4" s="237"/>
    </row>
    <row r="5" spans="1:14" x14ac:dyDescent="0.25">
      <c r="A5" s="338"/>
      <c r="B5" s="338"/>
      <c r="C5" s="338"/>
      <c r="D5" s="338"/>
      <c r="E5" s="338"/>
      <c r="F5" s="338"/>
      <c r="G5" s="338"/>
      <c r="H5" s="338"/>
      <c r="I5" s="338"/>
      <c r="J5" s="338"/>
    </row>
    <row r="6" spans="1:14" s="105" customFormat="1" ht="32.25" customHeight="1" x14ac:dyDescent="0.25">
      <c r="A6" s="349" t="s">
        <v>7</v>
      </c>
      <c r="B6" s="349"/>
      <c r="C6" s="348" t="s">
        <v>371</v>
      </c>
      <c r="D6" s="348"/>
      <c r="E6" s="348"/>
      <c r="F6" s="348"/>
      <c r="G6" s="348"/>
      <c r="H6" s="348"/>
      <c r="I6" s="348"/>
      <c r="J6" s="348"/>
    </row>
    <row r="7" spans="1:14" ht="23.25" customHeight="1" x14ac:dyDescent="0.25">
      <c r="A7" s="297" t="s">
        <v>66</v>
      </c>
      <c r="B7" s="297"/>
      <c r="C7" s="297"/>
      <c r="D7" s="298"/>
      <c r="E7" s="335" t="s">
        <v>13</v>
      </c>
      <c r="F7" s="336"/>
      <c r="G7" s="336"/>
      <c r="H7" s="336"/>
      <c r="I7" s="336"/>
      <c r="J7" s="337"/>
    </row>
    <row r="8" spans="1:14" ht="23.25" customHeight="1" x14ac:dyDescent="0.25">
      <c r="A8" s="297"/>
      <c r="B8" s="297"/>
      <c r="C8" s="297"/>
      <c r="D8" s="298"/>
      <c r="E8" s="311" t="s">
        <v>67</v>
      </c>
      <c r="F8" s="311"/>
      <c r="G8" s="311" t="s">
        <v>68</v>
      </c>
      <c r="H8" s="311"/>
      <c r="I8" s="311"/>
      <c r="J8" s="311"/>
    </row>
    <row r="9" spans="1:14" ht="23.25" customHeight="1" x14ac:dyDescent="0.3">
      <c r="A9" s="297"/>
      <c r="B9" s="297"/>
      <c r="C9" s="297"/>
      <c r="D9" s="298"/>
      <c r="E9" s="312" t="s">
        <v>69</v>
      </c>
      <c r="F9" s="312"/>
      <c r="G9" s="313" t="s">
        <v>70</v>
      </c>
      <c r="H9" s="314"/>
      <c r="I9" s="314"/>
      <c r="J9" s="315"/>
    </row>
    <row r="10" spans="1:14" ht="43.5" customHeight="1" x14ac:dyDescent="0.25">
      <c r="A10" s="297"/>
      <c r="B10" s="297"/>
      <c r="C10" s="297"/>
      <c r="D10" s="298"/>
      <c r="E10" s="303" t="s">
        <v>290</v>
      </c>
      <c r="F10" s="304"/>
      <c r="G10" s="305" t="s">
        <v>374</v>
      </c>
      <c r="H10" s="306"/>
      <c r="I10" s="306"/>
      <c r="J10" s="307"/>
    </row>
    <row r="11" spans="1:14" ht="43.5" customHeight="1" x14ac:dyDescent="0.25">
      <c r="A11" s="297"/>
      <c r="B11" s="297"/>
      <c r="C11" s="297"/>
      <c r="D11" s="298"/>
      <c r="E11" s="303" t="s">
        <v>296</v>
      </c>
      <c r="F11" s="304"/>
      <c r="G11" s="305" t="s">
        <v>375</v>
      </c>
      <c r="H11" s="306"/>
      <c r="I11" s="306"/>
      <c r="J11" s="307"/>
    </row>
    <row r="12" spans="1:14" ht="43.5" customHeight="1" x14ac:dyDescent="0.25">
      <c r="A12" s="297"/>
      <c r="B12" s="297"/>
      <c r="C12" s="297"/>
      <c r="D12" s="298"/>
      <c r="E12" s="303" t="s">
        <v>306</v>
      </c>
      <c r="F12" s="304"/>
      <c r="G12" s="308" t="s">
        <v>376</v>
      </c>
      <c r="H12" s="309"/>
      <c r="I12" s="309"/>
      <c r="J12" s="310"/>
    </row>
    <row r="13" spans="1:14" ht="43.5" customHeight="1" x14ac:dyDescent="0.25">
      <c r="A13" s="297"/>
      <c r="B13" s="297"/>
      <c r="C13" s="297"/>
      <c r="D13" s="298"/>
      <c r="E13" s="319" t="s">
        <v>372</v>
      </c>
      <c r="F13" s="320"/>
      <c r="G13" s="305" t="s">
        <v>378</v>
      </c>
      <c r="H13" s="306"/>
      <c r="I13" s="306"/>
      <c r="J13" s="307"/>
    </row>
    <row r="14" spans="1:14" ht="31.5" customHeight="1" x14ac:dyDescent="0.25">
      <c r="A14" s="297"/>
      <c r="B14" s="297"/>
      <c r="C14" s="297"/>
      <c r="D14" s="298"/>
      <c r="E14" s="305" t="s">
        <v>377</v>
      </c>
      <c r="F14" s="307"/>
      <c r="G14" s="305" t="s">
        <v>379</v>
      </c>
      <c r="H14" s="306"/>
      <c r="I14" s="306"/>
      <c r="J14" s="307"/>
    </row>
    <row r="15" spans="1:14" ht="31.5" customHeight="1" x14ac:dyDescent="0.25">
      <c r="A15" s="297"/>
      <c r="B15" s="297"/>
      <c r="C15" s="297"/>
      <c r="D15" s="298"/>
      <c r="E15" s="305" t="s">
        <v>373</v>
      </c>
      <c r="F15" s="307"/>
      <c r="G15" s="305" t="s">
        <v>380</v>
      </c>
      <c r="H15" s="306"/>
      <c r="I15" s="306"/>
      <c r="J15" s="307"/>
    </row>
    <row r="16" spans="1:14" ht="36.75" customHeight="1" x14ac:dyDescent="0.25">
      <c r="A16" s="297"/>
      <c r="B16" s="297"/>
      <c r="C16" s="297"/>
      <c r="D16" s="298"/>
      <c r="E16" s="316"/>
      <c r="F16" s="317"/>
      <c r="G16" s="318"/>
      <c r="H16" s="318"/>
      <c r="I16" s="318"/>
      <c r="J16" s="318"/>
    </row>
    <row r="17" spans="1:10" ht="51.75" customHeight="1" x14ac:dyDescent="0.25">
      <c r="A17" s="353" t="s">
        <v>11</v>
      </c>
      <c r="B17" s="353" t="s">
        <v>68</v>
      </c>
      <c r="C17" s="312" t="s">
        <v>71</v>
      </c>
      <c r="D17" s="312"/>
      <c r="E17" s="324" t="s">
        <v>72</v>
      </c>
      <c r="F17" s="325"/>
      <c r="G17" s="326" t="s">
        <v>73</v>
      </c>
      <c r="H17" s="327"/>
      <c r="I17" s="327"/>
      <c r="J17" s="328"/>
    </row>
    <row r="18" spans="1:10" ht="48.75" customHeight="1" x14ac:dyDescent="0.25">
      <c r="A18" s="353"/>
      <c r="B18" s="353"/>
      <c r="C18" s="359"/>
      <c r="D18" s="360"/>
      <c r="E18" s="321"/>
      <c r="F18" s="322"/>
      <c r="G18" s="329"/>
      <c r="H18" s="330"/>
      <c r="I18" s="330"/>
      <c r="J18" s="331"/>
    </row>
    <row r="19" spans="1:10" ht="68.25" customHeight="1" x14ac:dyDescent="0.25">
      <c r="A19" s="353"/>
      <c r="B19" s="353"/>
      <c r="C19" s="316"/>
      <c r="D19" s="317"/>
      <c r="E19" s="321"/>
      <c r="F19" s="322"/>
      <c r="G19" s="321"/>
      <c r="H19" s="323"/>
      <c r="I19" s="323"/>
      <c r="J19" s="322"/>
    </row>
    <row r="20" spans="1:10" ht="54.75" customHeight="1" x14ac:dyDescent="0.25">
      <c r="A20" s="353"/>
      <c r="B20" s="353"/>
      <c r="C20" s="316"/>
      <c r="D20" s="317"/>
      <c r="E20" s="321"/>
      <c r="F20" s="322"/>
      <c r="G20" s="321"/>
      <c r="H20" s="323"/>
      <c r="I20" s="323"/>
      <c r="J20" s="322"/>
    </row>
    <row r="21" spans="1:10" ht="61.5" customHeight="1" x14ac:dyDescent="0.25">
      <c r="A21" s="353"/>
      <c r="B21" s="353"/>
      <c r="C21" s="344"/>
      <c r="D21" s="345"/>
      <c r="E21" s="321"/>
      <c r="F21" s="322"/>
      <c r="G21" s="321"/>
      <c r="H21" s="323"/>
      <c r="I21" s="323"/>
      <c r="J21" s="322"/>
    </row>
    <row r="22" spans="1:10" ht="61.5" customHeight="1" x14ac:dyDescent="0.25">
      <c r="A22" s="353"/>
      <c r="B22" s="353"/>
      <c r="C22" s="346"/>
      <c r="D22" s="347"/>
      <c r="E22" s="321"/>
      <c r="F22" s="322"/>
      <c r="G22" s="318"/>
      <c r="H22" s="318"/>
      <c r="I22" s="318"/>
      <c r="J22" s="318"/>
    </row>
    <row r="23" spans="1:10" ht="87.75" customHeight="1" x14ac:dyDescent="0.25">
      <c r="A23" s="353"/>
      <c r="B23" s="353"/>
      <c r="C23" s="345"/>
      <c r="D23" s="345"/>
      <c r="E23" s="321"/>
      <c r="F23" s="322"/>
      <c r="G23" s="318"/>
      <c r="H23" s="318"/>
      <c r="I23" s="318"/>
      <c r="J23" s="318"/>
    </row>
    <row r="24" spans="1:10" ht="47.25" customHeight="1" x14ac:dyDescent="0.25">
      <c r="A24" s="353"/>
      <c r="B24" s="353"/>
      <c r="C24" s="345"/>
      <c r="D24" s="345"/>
      <c r="E24" s="329"/>
      <c r="F24" s="331"/>
      <c r="G24" s="350"/>
      <c r="H24" s="351"/>
      <c r="I24" s="351"/>
      <c r="J24" s="352"/>
    </row>
    <row r="25" spans="1:10" ht="23.25" customHeight="1" x14ac:dyDescent="0.25">
      <c r="A25" s="353"/>
      <c r="B25" s="353"/>
      <c r="C25" s="345"/>
      <c r="D25" s="345"/>
      <c r="E25" s="318"/>
      <c r="F25" s="318"/>
      <c r="G25" s="318"/>
      <c r="H25" s="318"/>
      <c r="I25" s="318"/>
      <c r="J25" s="318"/>
    </row>
    <row r="26" spans="1:10" ht="33" customHeight="1" x14ac:dyDescent="0.25">
      <c r="A26" s="353"/>
      <c r="B26" s="353"/>
      <c r="C26" s="236"/>
      <c r="D26" s="236"/>
      <c r="E26" s="318"/>
      <c r="F26" s="318"/>
      <c r="G26" s="318"/>
      <c r="H26" s="318"/>
      <c r="I26" s="318"/>
      <c r="J26" s="318"/>
    </row>
    <row r="27" spans="1:10" ht="23.25" customHeight="1" x14ac:dyDescent="0.25">
      <c r="A27" s="353"/>
      <c r="B27" s="353"/>
      <c r="C27" s="341"/>
      <c r="D27" s="341"/>
      <c r="E27" s="332"/>
      <c r="F27" s="332"/>
      <c r="G27" s="332"/>
      <c r="H27" s="332"/>
      <c r="I27" s="332"/>
      <c r="J27" s="332"/>
    </row>
    <row r="28" spans="1:10" ht="50.25" customHeight="1" x14ac:dyDescent="0.3">
      <c r="A28" s="353"/>
      <c r="B28" s="353" t="s">
        <v>67</v>
      </c>
      <c r="C28" s="312" t="s">
        <v>74</v>
      </c>
      <c r="D28" s="312"/>
      <c r="E28" s="354" t="s">
        <v>75</v>
      </c>
      <c r="F28" s="355"/>
      <c r="G28" s="356" t="s">
        <v>76</v>
      </c>
      <c r="H28" s="357"/>
      <c r="I28" s="357"/>
      <c r="J28" s="358"/>
    </row>
    <row r="29" spans="1:10" ht="51.75" customHeight="1" x14ac:dyDescent="0.25">
      <c r="A29" s="353"/>
      <c r="B29" s="353"/>
      <c r="C29" s="342" t="s">
        <v>307</v>
      </c>
      <c r="D29" s="343"/>
      <c r="E29" s="321"/>
      <c r="F29" s="322"/>
      <c r="G29" s="321"/>
      <c r="H29" s="323"/>
      <c r="I29" s="323"/>
      <c r="J29" s="322"/>
    </row>
    <row r="30" spans="1:10" ht="66.75" customHeight="1" x14ac:dyDescent="0.25">
      <c r="A30" s="353"/>
      <c r="B30" s="353"/>
      <c r="C30" s="305" t="s">
        <v>308</v>
      </c>
      <c r="D30" s="307"/>
      <c r="E30" s="318"/>
      <c r="F30" s="318"/>
      <c r="G30" s="321"/>
      <c r="H30" s="323"/>
      <c r="I30" s="323"/>
      <c r="J30" s="322"/>
    </row>
    <row r="31" spans="1:10" ht="50.25" customHeight="1" x14ac:dyDescent="0.25">
      <c r="A31" s="353"/>
      <c r="B31" s="353"/>
      <c r="C31" s="342" t="s">
        <v>309</v>
      </c>
      <c r="D31" s="343"/>
      <c r="E31" s="318"/>
      <c r="F31" s="318"/>
      <c r="G31" s="318"/>
      <c r="H31" s="318"/>
      <c r="I31" s="318"/>
      <c r="J31" s="318"/>
    </row>
    <row r="32" spans="1:10" ht="23.25" customHeight="1" x14ac:dyDescent="0.25">
      <c r="A32" s="353"/>
      <c r="B32" s="353"/>
      <c r="C32" s="318"/>
      <c r="D32" s="318"/>
      <c r="E32" s="318"/>
      <c r="F32" s="318"/>
      <c r="G32" s="318"/>
      <c r="H32" s="318"/>
      <c r="I32" s="318"/>
      <c r="J32" s="318"/>
    </row>
    <row r="33" spans="1:10" ht="23.25" customHeight="1" x14ac:dyDescent="0.25">
      <c r="A33" s="353"/>
      <c r="B33" s="353"/>
      <c r="C33" s="318"/>
      <c r="D33" s="318"/>
      <c r="E33" s="318"/>
      <c r="F33" s="318"/>
      <c r="G33" s="318"/>
      <c r="H33" s="318"/>
      <c r="I33" s="318"/>
      <c r="J33" s="318"/>
    </row>
    <row r="34" spans="1:10" ht="23.25" customHeight="1" x14ac:dyDescent="0.25">
      <c r="A34" s="353"/>
      <c r="B34" s="353"/>
      <c r="C34" s="318"/>
      <c r="D34" s="318"/>
      <c r="E34" s="318"/>
      <c r="F34" s="318"/>
      <c r="G34" s="318"/>
      <c r="H34" s="318"/>
      <c r="I34" s="318"/>
      <c r="J34" s="318"/>
    </row>
    <row r="35" spans="1:10" ht="23.25" customHeight="1" x14ac:dyDescent="0.25">
      <c r="A35" s="353"/>
      <c r="B35" s="353"/>
      <c r="C35" s="318"/>
      <c r="D35" s="318"/>
      <c r="E35" s="318"/>
      <c r="F35" s="318"/>
      <c r="G35" s="318"/>
      <c r="H35" s="318"/>
      <c r="I35" s="318"/>
      <c r="J35" s="318"/>
    </row>
    <row r="36" spans="1:10" ht="23.25" customHeight="1" x14ac:dyDescent="0.25">
      <c r="A36" s="353"/>
      <c r="B36" s="353"/>
      <c r="C36" s="333"/>
      <c r="D36" s="333"/>
      <c r="E36" s="333"/>
      <c r="F36" s="333"/>
      <c r="G36" s="333"/>
      <c r="H36" s="333"/>
      <c r="I36" s="333"/>
      <c r="J36" s="333"/>
    </row>
    <row r="37" spans="1:10" x14ac:dyDescent="0.25">
      <c r="E37" s="334"/>
      <c r="F37" s="334"/>
      <c r="G37" s="334"/>
      <c r="H37" s="334"/>
      <c r="I37" s="334"/>
      <c r="J37" s="334"/>
    </row>
    <row r="38" spans="1:10" x14ac:dyDescent="0.25">
      <c r="E38" s="334"/>
      <c r="F38" s="334"/>
      <c r="G38" s="334"/>
      <c r="H38" s="334"/>
      <c r="I38" s="334"/>
      <c r="J38" s="334"/>
    </row>
    <row r="39" spans="1:10" x14ac:dyDescent="0.25">
      <c r="E39" s="334"/>
      <c r="F39" s="334"/>
      <c r="G39" s="334"/>
      <c r="H39" s="334"/>
      <c r="I39" s="334"/>
      <c r="J39" s="334"/>
    </row>
    <row r="40" spans="1:10" x14ac:dyDescent="0.25">
      <c r="E40" s="334"/>
      <c r="F40" s="334"/>
      <c r="G40" s="334"/>
      <c r="H40" s="334"/>
      <c r="I40" s="334"/>
      <c r="J40" s="334"/>
    </row>
    <row r="41" spans="1:10" x14ac:dyDescent="0.25">
      <c r="E41" s="334"/>
      <c r="F41" s="334"/>
      <c r="G41" s="334"/>
      <c r="H41" s="334"/>
      <c r="I41" s="334"/>
      <c r="J41" s="334"/>
    </row>
    <row r="42" spans="1:10" x14ac:dyDescent="0.25">
      <c r="E42" s="334"/>
      <c r="F42" s="334"/>
      <c r="G42" s="334"/>
      <c r="H42" s="334"/>
      <c r="I42" s="334"/>
      <c r="J42" s="334"/>
    </row>
    <row r="43" spans="1:10" x14ac:dyDescent="0.25">
      <c r="E43" s="334"/>
      <c r="F43" s="334"/>
      <c r="G43" s="334"/>
      <c r="H43" s="334"/>
      <c r="I43" s="334"/>
      <c r="J43" s="334"/>
    </row>
    <row r="44" spans="1:10" x14ac:dyDescent="0.25">
      <c r="E44" s="334"/>
      <c r="F44" s="334"/>
      <c r="G44" s="334"/>
      <c r="H44" s="334"/>
      <c r="I44" s="334"/>
      <c r="J44" s="334"/>
    </row>
    <row r="45" spans="1:10" x14ac:dyDescent="0.25">
      <c r="E45" s="334"/>
      <c r="F45" s="334"/>
      <c r="G45" s="334"/>
      <c r="H45" s="334"/>
      <c r="I45" s="334"/>
      <c r="J45" s="334"/>
    </row>
    <row r="46" spans="1:10" x14ac:dyDescent="0.25">
      <c r="E46" s="334"/>
      <c r="F46" s="334"/>
      <c r="G46" s="334"/>
      <c r="H46" s="334"/>
      <c r="I46" s="334"/>
      <c r="J46" s="334"/>
    </row>
    <row r="47" spans="1:10" x14ac:dyDescent="0.25">
      <c r="E47" s="334"/>
      <c r="F47" s="334"/>
      <c r="G47" s="334"/>
      <c r="H47" s="334"/>
      <c r="I47" s="334"/>
      <c r="J47" s="334"/>
    </row>
    <row r="48" spans="1:10" x14ac:dyDescent="0.25">
      <c r="E48" s="334"/>
      <c r="F48" s="334"/>
      <c r="G48" s="334"/>
      <c r="H48" s="334"/>
      <c r="I48" s="334"/>
      <c r="J48" s="334"/>
    </row>
    <row r="49" spans="5:10" x14ac:dyDescent="0.25">
      <c r="E49" s="334"/>
      <c r="F49" s="334"/>
      <c r="G49" s="334"/>
      <c r="H49" s="334"/>
      <c r="I49" s="334"/>
      <c r="J49" s="334"/>
    </row>
    <row r="50" spans="5:10" x14ac:dyDescent="0.25">
      <c r="E50" s="334"/>
      <c r="F50" s="334"/>
      <c r="G50" s="334"/>
      <c r="H50" s="334"/>
      <c r="I50" s="334"/>
      <c r="J50" s="334"/>
    </row>
    <row r="51" spans="5:10" x14ac:dyDescent="0.25">
      <c r="E51" s="334"/>
      <c r="F51" s="334"/>
      <c r="G51" s="334"/>
      <c r="H51" s="334"/>
      <c r="I51" s="334"/>
      <c r="J51" s="334"/>
    </row>
    <row r="52" spans="5:10" x14ac:dyDescent="0.25">
      <c r="E52" s="334"/>
      <c r="F52" s="334"/>
      <c r="G52" s="334"/>
      <c r="H52" s="334"/>
      <c r="I52" s="334"/>
      <c r="J52" s="334"/>
    </row>
    <row r="53" spans="5:10" x14ac:dyDescent="0.25">
      <c r="E53" s="334"/>
      <c r="F53" s="334"/>
      <c r="G53" s="334"/>
      <c r="H53" s="334"/>
      <c r="I53" s="334"/>
      <c r="J53" s="334"/>
    </row>
    <row r="54" spans="5:10" x14ac:dyDescent="0.25">
      <c r="E54" s="334"/>
      <c r="F54" s="334"/>
      <c r="G54" s="334"/>
      <c r="H54" s="334"/>
      <c r="I54" s="334"/>
      <c r="J54" s="334"/>
    </row>
    <row r="55" spans="5:10" x14ac:dyDescent="0.25">
      <c r="E55" s="334"/>
      <c r="F55" s="334"/>
      <c r="G55" s="334"/>
      <c r="H55" s="334"/>
      <c r="I55" s="334"/>
      <c r="J55" s="334"/>
    </row>
    <row r="56" spans="5:10" x14ac:dyDescent="0.25">
      <c r="E56" s="334"/>
      <c r="F56" s="334"/>
      <c r="G56" s="334"/>
      <c r="H56" s="334"/>
      <c r="I56" s="334"/>
      <c r="J56" s="334"/>
    </row>
    <row r="57" spans="5:10" x14ac:dyDescent="0.25">
      <c r="E57" s="334"/>
      <c r="F57" s="334"/>
      <c r="G57" s="334"/>
      <c r="H57" s="334"/>
      <c r="I57" s="334"/>
      <c r="J57" s="334"/>
    </row>
    <row r="58" spans="5:10" x14ac:dyDescent="0.25">
      <c r="E58" s="334"/>
      <c r="F58" s="334"/>
      <c r="G58" s="334"/>
      <c r="H58" s="334"/>
      <c r="I58" s="334"/>
      <c r="J58" s="334"/>
    </row>
    <row r="59" spans="5:10" x14ac:dyDescent="0.25">
      <c r="E59" s="334"/>
      <c r="F59" s="334"/>
      <c r="G59" s="334"/>
      <c r="H59" s="334"/>
      <c r="I59" s="334"/>
      <c r="J59" s="334"/>
    </row>
    <row r="60" spans="5:10" x14ac:dyDescent="0.25">
      <c r="E60" s="334"/>
      <c r="F60" s="334"/>
      <c r="G60" s="334"/>
      <c r="H60" s="334"/>
      <c r="I60" s="334"/>
      <c r="J60" s="334"/>
    </row>
    <row r="61" spans="5:10" x14ac:dyDescent="0.25">
      <c r="E61" s="334"/>
      <c r="F61" s="334"/>
      <c r="G61" s="334"/>
      <c r="H61" s="334"/>
      <c r="I61" s="334"/>
      <c r="J61" s="334"/>
    </row>
    <row r="62" spans="5:10" x14ac:dyDescent="0.25">
      <c r="E62" s="334"/>
      <c r="F62" s="334"/>
      <c r="G62" s="334"/>
      <c r="H62" s="334"/>
      <c r="I62" s="334"/>
      <c r="J62" s="334"/>
    </row>
    <row r="63" spans="5:10" x14ac:dyDescent="0.25">
      <c r="E63" s="334"/>
      <c r="F63" s="334"/>
      <c r="G63" s="334"/>
      <c r="H63" s="334"/>
      <c r="I63" s="334"/>
      <c r="J63" s="334"/>
    </row>
    <row r="64" spans="5:10" x14ac:dyDescent="0.25">
      <c r="E64" s="334"/>
      <c r="F64" s="334"/>
      <c r="G64" s="334"/>
      <c r="H64" s="334"/>
      <c r="I64" s="334"/>
      <c r="J64" s="334"/>
    </row>
    <row r="65" spans="5:10" x14ac:dyDescent="0.25">
      <c r="E65" s="334"/>
      <c r="F65" s="334"/>
      <c r="G65" s="334"/>
      <c r="H65" s="334"/>
      <c r="I65" s="334"/>
      <c r="J65" s="334"/>
    </row>
    <row r="66" spans="5:10" x14ac:dyDescent="0.25">
      <c r="E66" s="334"/>
      <c r="F66" s="334"/>
      <c r="G66" s="334"/>
      <c r="H66" s="334"/>
      <c r="I66" s="334"/>
      <c r="J66" s="334"/>
    </row>
    <row r="67" spans="5:10" x14ac:dyDescent="0.25">
      <c r="E67" s="334"/>
      <c r="F67" s="334"/>
      <c r="G67" s="334"/>
      <c r="H67" s="334"/>
      <c r="I67" s="334"/>
      <c r="J67" s="334"/>
    </row>
    <row r="68" spans="5:10" x14ac:dyDescent="0.25">
      <c r="E68" s="334"/>
      <c r="F68" s="334"/>
      <c r="G68" s="334"/>
      <c r="H68" s="334"/>
      <c r="I68" s="334"/>
      <c r="J68" s="334"/>
    </row>
    <row r="69" spans="5:10" x14ac:dyDescent="0.25">
      <c r="E69" s="334"/>
      <c r="F69" s="334"/>
      <c r="G69" s="334"/>
      <c r="H69" s="334"/>
      <c r="I69" s="334"/>
      <c r="J69" s="334"/>
    </row>
    <row r="70" spans="5:10" x14ac:dyDescent="0.25">
      <c r="E70" s="334"/>
      <c r="F70" s="334"/>
      <c r="G70" s="334"/>
      <c r="H70" s="334"/>
      <c r="I70" s="334"/>
      <c r="J70" s="334"/>
    </row>
    <row r="71" spans="5:10" x14ac:dyDescent="0.25">
      <c r="E71" s="334"/>
      <c r="F71" s="334"/>
      <c r="G71" s="334"/>
      <c r="H71" s="334"/>
      <c r="I71" s="334"/>
      <c r="J71" s="334"/>
    </row>
    <row r="72" spans="5:10" x14ac:dyDescent="0.25">
      <c r="E72" s="334"/>
      <c r="F72" s="334"/>
      <c r="G72" s="334"/>
      <c r="H72" s="334"/>
      <c r="I72" s="334"/>
      <c r="J72" s="334"/>
    </row>
    <row r="73" spans="5:10" x14ac:dyDescent="0.25">
      <c r="E73" s="334"/>
      <c r="F73" s="334"/>
      <c r="G73" s="334"/>
      <c r="H73" s="334"/>
      <c r="I73" s="334"/>
      <c r="J73" s="334"/>
    </row>
    <row r="74" spans="5:10" x14ac:dyDescent="0.25">
      <c r="E74" s="334"/>
      <c r="F74" s="334"/>
      <c r="G74" s="334"/>
      <c r="H74" s="334"/>
      <c r="I74" s="334"/>
      <c r="J74" s="334"/>
    </row>
    <row r="75" spans="5:10" x14ac:dyDescent="0.25">
      <c r="E75" s="334"/>
      <c r="F75" s="334"/>
      <c r="G75" s="334"/>
      <c r="H75" s="334"/>
      <c r="I75" s="334"/>
      <c r="J75" s="334"/>
    </row>
    <row r="76" spans="5:10" x14ac:dyDescent="0.25">
      <c r="E76" s="334"/>
      <c r="F76" s="334"/>
      <c r="G76" s="334"/>
      <c r="H76" s="334"/>
      <c r="I76" s="334"/>
      <c r="J76" s="334"/>
    </row>
    <row r="77" spans="5:10" x14ac:dyDescent="0.25">
      <c r="E77" s="334"/>
      <c r="F77" s="334"/>
      <c r="G77" s="334"/>
      <c r="H77" s="334"/>
      <c r="I77" s="334"/>
      <c r="J77" s="334"/>
    </row>
    <row r="78" spans="5:10" x14ac:dyDescent="0.25">
      <c r="E78" s="334"/>
      <c r="F78" s="334"/>
      <c r="G78" s="334"/>
      <c r="H78" s="334"/>
      <c r="I78" s="334"/>
      <c r="J78" s="334"/>
    </row>
    <row r="79" spans="5:10" x14ac:dyDescent="0.25">
      <c r="E79" s="334"/>
      <c r="F79" s="334"/>
      <c r="G79" s="334"/>
      <c r="H79" s="334"/>
      <c r="I79" s="334"/>
      <c r="J79" s="334"/>
    </row>
    <row r="80" spans="5:10" x14ac:dyDescent="0.25">
      <c r="E80" s="334"/>
      <c r="F80" s="334"/>
      <c r="G80" s="334"/>
      <c r="H80" s="334"/>
      <c r="I80" s="334"/>
      <c r="J80" s="334"/>
    </row>
    <row r="81" spans="5:10" x14ac:dyDescent="0.25">
      <c r="E81" s="334"/>
      <c r="F81" s="334"/>
      <c r="G81" s="334"/>
      <c r="H81" s="334"/>
      <c r="I81" s="334"/>
      <c r="J81" s="334"/>
    </row>
    <row r="82" spans="5:10" x14ac:dyDescent="0.25">
      <c r="E82" s="334"/>
      <c r="F82" s="334"/>
      <c r="G82" s="334"/>
      <c r="H82" s="334"/>
      <c r="I82" s="334"/>
      <c r="J82" s="334"/>
    </row>
    <row r="83" spans="5:10" x14ac:dyDescent="0.25">
      <c r="E83" s="334"/>
      <c r="F83" s="334"/>
      <c r="G83" s="334"/>
      <c r="H83" s="334"/>
      <c r="I83" s="334"/>
      <c r="J83" s="334"/>
    </row>
    <row r="84" spans="5:10" x14ac:dyDescent="0.25">
      <c r="E84" s="334"/>
      <c r="F84" s="334"/>
      <c r="G84" s="334"/>
      <c r="H84" s="334"/>
      <c r="I84" s="334"/>
      <c r="J84" s="334"/>
    </row>
    <row r="85" spans="5:10" x14ac:dyDescent="0.25">
      <c r="E85" s="334"/>
      <c r="F85" s="334"/>
      <c r="G85" s="334"/>
      <c r="H85" s="334"/>
      <c r="I85" s="334"/>
      <c r="J85" s="334"/>
    </row>
    <row r="86" spans="5:10" x14ac:dyDescent="0.25">
      <c r="E86" s="334"/>
      <c r="F86" s="334"/>
      <c r="G86" s="334"/>
      <c r="H86" s="334"/>
      <c r="I86" s="334"/>
      <c r="J86" s="334"/>
    </row>
    <row r="87" spans="5:10" x14ac:dyDescent="0.25">
      <c r="E87" s="334"/>
      <c r="F87" s="334"/>
      <c r="G87" s="334"/>
      <c r="H87" s="334"/>
      <c r="I87" s="334"/>
      <c r="J87" s="334"/>
    </row>
    <row r="88" spans="5:10" x14ac:dyDescent="0.25">
      <c r="E88" s="334"/>
      <c r="F88" s="334"/>
      <c r="G88" s="334"/>
      <c r="H88" s="334"/>
      <c r="I88" s="334"/>
      <c r="J88" s="334"/>
    </row>
    <row r="89" spans="5:10" x14ac:dyDescent="0.25">
      <c r="E89" s="334"/>
      <c r="F89" s="334"/>
      <c r="G89" s="334"/>
      <c r="H89" s="334"/>
      <c r="I89" s="334"/>
      <c r="J89" s="334"/>
    </row>
    <row r="90" spans="5:10" x14ac:dyDescent="0.25">
      <c r="E90" s="334"/>
      <c r="F90" s="334"/>
      <c r="G90" s="334"/>
      <c r="H90" s="334"/>
      <c r="I90" s="334"/>
      <c r="J90" s="334"/>
    </row>
    <row r="91" spans="5:10" x14ac:dyDescent="0.25">
      <c r="E91" s="334"/>
      <c r="F91" s="334"/>
      <c r="G91" s="334"/>
      <c r="H91" s="334"/>
      <c r="I91" s="334"/>
      <c r="J91" s="334"/>
    </row>
    <row r="92" spans="5:10" x14ac:dyDescent="0.25">
      <c r="E92" s="334"/>
      <c r="F92" s="334"/>
      <c r="G92" s="334"/>
      <c r="H92" s="334"/>
      <c r="I92" s="334"/>
      <c r="J92" s="334"/>
    </row>
    <row r="93" spans="5:10" x14ac:dyDescent="0.25">
      <c r="E93" s="334"/>
      <c r="F93" s="334"/>
      <c r="G93" s="334"/>
      <c r="H93" s="334"/>
      <c r="I93" s="334"/>
      <c r="J93" s="334"/>
    </row>
    <row r="94" spans="5:10" x14ac:dyDescent="0.25">
      <c r="E94" s="334"/>
      <c r="F94" s="334"/>
      <c r="G94" s="334"/>
      <c r="H94" s="334"/>
      <c r="I94" s="334"/>
      <c r="J94" s="334"/>
    </row>
    <row r="95" spans="5:10" x14ac:dyDescent="0.25">
      <c r="E95" s="334"/>
      <c r="F95" s="334"/>
      <c r="G95" s="334"/>
      <c r="H95" s="334"/>
      <c r="I95" s="334"/>
      <c r="J95" s="334"/>
    </row>
    <row r="96" spans="5:10" x14ac:dyDescent="0.25">
      <c r="E96" s="334"/>
      <c r="F96" s="334"/>
      <c r="G96" s="334"/>
      <c r="H96" s="334"/>
      <c r="I96" s="334"/>
      <c r="J96" s="334"/>
    </row>
    <row r="97" spans="5:10" x14ac:dyDescent="0.25">
      <c r="E97" s="334"/>
      <c r="F97" s="334"/>
      <c r="G97" s="334"/>
      <c r="H97" s="334"/>
      <c r="I97" s="334"/>
      <c r="J97" s="334"/>
    </row>
    <row r="98" spans="5:10" x14ac:dyDescent="0.25">
      <c r="E98" s="334"/>
      <c r="F98" s="334"/>
      <c r="G98" s="334"/>
      <c r="H98" s="334"/>
      <c r="I98" s="334"/>
      <c r="J98" s="334"/>
    </row>
    <row r="99" spans="5:10" x14ac:dyDescent="0.25">
      <c r="E99" s="334"/>
      <c r="F99" s="334"/>
      <c r="G99" s="334"/>
      <c r="H99" s="334"/>
      <c r="I99" s="334"/>
      <c r="J99" s="334"/>
    </row>
    <row r="100" spans="5:10" x14ac:dyDescent="0.25">
      <c r="E100" s="334"/>
      <c r="F100" s="334"/>
      <c r="G100" s="334"/>
      <c r="H100" s="334"/>
      <c r="I100" s="334"/>
      <c r="J100" s="334"/>
    </row>
    <row r="101" spans="5:10" x14ac:dyDescent="0.25">
      <c r="E101" s="334"/>
      <c r="F101" s="334"/>
      <c r="G101" s="334"/>
      <c r="H101" s="334"/>
      <c r="I101" s="334"/>
      <c r="J101" s="334"/>
    </row>
    <row r="102" spans="5:10" x14ac:dyDescent="0.25">
      <c r="E102" s="334"/>
      <c r="F102" s="334"/>
      <c r="G102" s="334"/>
      <c r="H102" s="334"/>
      <c r="I102" s="334"/>
      <c r="J102" s="334"/>
    </row>
    <row r="103" spans="5:10" x14ac:dyDescent="0.25">
      <c r="E103" s="334"/>
      <c r="F103" s="334"/>
      <c r="G103" s="334"/>
      <c r="H103" s="334"/>
      <c r="I103" s="334"/>
      <c r="J103" s="334"/>
    </row>
    <row r="104" spans="5:10" x14ac:dyDescent="0.25">
      <c r="E104" s="334"/>
      <c r="F104" s="334"/>
      <c r="G104" s="334"/>
      <c r="H104" s="334"/>
      <c r="I104" s="334"/>
      <c r="J104" s="334"/>
    </row>
    <row r="105" spans="5:10" x14ac:dyDescent="0.25">
      <c r="E105" s="334"/>
      <c r="F105" s="334"/>
      <c r="G105" s="334"/>
      <c r="H105" s="334"/>
      <c r="I105" s="334"/>
      <c r="J105" s="334"/>
    </row>
    <row r="106" spans="5:10" x14ac:dyDescent="0.25">
      <c r="E106" s="334"/>
      <c r="F106" s="334"/>
      <c r="G106" s="334"/>
      <c r="H106" s="334"/>
      <c r="I106" s="334"/>
      <c r="J106" s="334"/>
    </row>
    <row r="107" spans="5:10" x14ac:dyDescent="0.25">
      <c r="E107" s="334"/>
      <c r="F107" s="334"/>
      <c r="G107" s="334"/>
      <c r="H107" s="334"/>
      <c r="I107" s="334"/>
      <c r="J107" s="334"/>
    </row>
    <row r="108" spans="5:10" x14ac:dyDescent="0.25">
      <c r="E108" s="334"/>
      <c r="F108" s="334"/>
      <c r="G108" s="334"/>
      <c r="H108" s="334"/>
      <c r="I108" s="334"/>
      <c r="J108" s="334"/>
    </row>
    <row r="109" spans="5:10" x14ac:dyDescent="0.25">
      <c r="E109" s="334"/>
      <c r="F109" s="334"/>
      <c r="G109" s="334"/>
      <c r="H109" s="334"/>
      <c r="I109" s="334"/>
      <c r="J109" s="334"/>
    </row>
    <row r="110" spans="5:10" x14ac:dyDescent="0.25">
      <c r="E110" s="334"/>
      <c r="F110" s="334"/>
      <c r="G110" s="334"/>
      <c r="H110" s="334"/>
      <c r="I110" s="334"/>
      <c r="J110" s="334"/>
    </row>
    <row r="111" spans="5:10" x14ac:dyDescent="0.25">
      <c r="E111" s="334"/>
      <c r="F111" s="334"/>
      <c r="G111" s="334"/>
      <c r="H111" s="334"/>
      <c r="I111" s="334"/>
      <c r="J111" s="334"/>
    </row>
    <row r="112" spans="5:10" x14ac:dyDescent="0.25">
      <c r="E112" s="334"/>
      <c r="F112" s="334"/>
      <c r="G112" s="334"/>
      <c r="H112" s="334"/>
      <c r="I112" s="334"/>
      <c r="J112" s="334"/>
    </row>
    <row r="113" spans="5:10" x14ac:dyDescent="0.25">
      <c r="E113" s="334"/>
      <c r="F113" s="334"/>
      <c r="G113" s="334"/>
      <c r="H113" s="334"/>
      <c r="I113" s="334"/>
      <c r="J113" s="334"/>
    </row>
    <row r="114" spans="5:10" x14ac:dyDescent="0.25">
      <c r="E114" s="334"/>
      <c r="F114" s="334"/>
      <c r="G114" s="334"/>
      <c r="H114" s="334"/>
      <c r="I114" s="334"/>
      <c r="J114" s="334"/>
    </row>
  </sheetData>
  <mergeCells count="252">
    <mergeCell ref="A1:B4"/>
    <mergeCell ref="A5:J5"/>
    <mergeCell ref="C6:J6"/>
    <mergeCell ref="A6:B6"/>
    <mergeCell ref="G24:J24"/>
    <mergeCell ref="E24:F24"/>
    <mergeCell ref="A17:A36"/>
    <mergeCell ref="E28:F28"/>
    <mergeCell ref="G28:J28"/>
    <mergeCell ref="B28:B36"/>
    <mergeCell ref="C28:D28"/>
    <mergeCell ref="C17:D17"/>
    <mergeCell ref="C35:D35"/>
    <mergeCell ref="C36:D36"/>
    <mergeCell ref="B17:B27"/>
    <mergeCell ref="C18:D18"/>
    <mergeCell ref="C19:D19"/>
    <mergeCell ref="C31:D31"/>
    <mergeCell ref="C32:D32"/>
    <mergeCell ref="C33:D33"/>
    <mergeCell ref="C34:D34"/>
    <mergeCell ref="C24:D24"/>
    <mergeCell ref="C25:D25"/>
    <mergeCell ref="C26:D26"/>
    <mergeCell ref="C30:D30"/>
    <mergeCell ref="C20:D20"/>
    <mergeCell ref="C21:D21"/>
    <mergeCell ref="C22:D22"/>
    <mergeCell ref="C23:D23"/>
    <mergeCell ref="E113:F113"/>
    <mergeCell ref="G113:J113"/>
    <mergeCell ref="E101:F101"/>
    <mergeCell ref="G101:J101"/>
    <mergeCell ref="E102:F102"/>
    <mergeCell ref="G102:J102"/>
    <mergeCell ref="E103:F103"/>
    <mergeCell ref="G103:J103"/>
    <mergeCell ref="E98:F98"/>
    <mergeCell ref="G98:J98"/>
    <mergeCell ref="E99:F99"/>
    <mergeCell ref="G99:J99"/>
    <mergeCell ref="E100:F100"/>
    <mergeCell ref="G100:J100"/>
    <mergeCell ref="E95:F95"/>
    <mergeCell ref="G95:J95"/>
    <mergeCell ref="E96:F96"/>
    <mergeCell ref="E106:F106"/>
    <mergeCell ref="G106:J106"/>
    <mergeCell ref="E114:F114"/>
    <mergeCell ref="G114:J114"/>
    <mergeCell ref="E7:J7"/>
    <mergeCell ref="C1:C4"/>
    <mergeCell ref="D1:G2"/>
    <mergeCell ref="D3:G4"/>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04:F104"/>
    <mergeCell ref="G104:J104"/>
    <mergeCell ref="E105:F105"/>
    <mergeCell ref="G105:J105"/>
    <mergeCell ref="C27:D27"/>
    <mergeCell ref="C29:D29"/>
    <mergeCell ref="G97:J97"/>
    <mergeCell ref="E92:F92"/>
    <mergeCell ref="G92:J92"/>
    <mergeCell ref="E93:F93"/>
    <mergeCell ref="G93:J93"/>
    <mergeCell ref="E94:F94"/>
    <mergeCell ref="G94:J94"/>
    <mergeCell ref="G96:J96"/>
    <mergeCell ref="E97:F97"/>
    <mergeCell ref="E89:F89"/>
    <mergeCell ref="G89:J89"/>
    <mergeCell ref="E90:F90"/>
    <mergeCell ref="G90:J90"/>
    <mergeCell ref="E91:F91"/>
    <mergeCell ref="G91:J91"/>
    <mergeCell ref="E86:F86"/>
    <mergeCell ref="G86:J86"/>
    <mergeCell ref="E87:F87"/>
    <mergeCell ref="G87:J87"/>
    <mergeCell ref="E88:F88"/>
    <mergeCell ref="G88:J88"/>
    <mergeCell ref="E83:F83"/>
    <mergeCell ref="G83:J83"/>
    <mergeCell ref="E84:F84"/>
    <mergeCell ref="G84:J84"/>
    <mergeCell ref="E85:F85"/>
    <mergeCell ref="G85:J85"/>
    <mergeCell ref="E80:F80"/>
    <mergeCell ref="G80:J80"/>
    <mergeCell ref="E81:F81"/>
    <mergeCell ref="G81:J81"/>
    <mergeCell ref="E82:F82"/>
    <mergeCell ref="G82:J82"/>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E59:F59"/>
    <mergeCell ref="G59:J59"/>
    <mergeCell ref="E60:F60"/>
    <mergeCell ref="G60:J60"/>
    <mergeCell ref="E61:F61"/>
    <mergeCell ref="G61:J61"/>
    <mergeCell ref="E56:F56"/>
    <mergeCell ref="G56:J56"/>
    <mergeCell ref="E57:F57"/>
    <mergeCell ref="G57:J57"/>
    <mergeCell ref="E58:F58"/>
    <mergeCell ref="G58:J58"/>
    <mergeCell ref="E53:F53"/>
    <mergeCell ref="G53:J53"/>
    <mergeCell ref="E54:F54"/>
    <mergeCell ref="G54:J54"/>
    <mergeCell ref="E55:F55"/>
    <mergeCell ref="G55:J55"/>
    <mergeCell ref="E50:F50"/>
    <mergeCell ref="G50:J50"/>
    <mergeCell ref="E51:F51"/>
    <mergeCell ref="G51:J51"/>
    <mergeCell ref="E52:F52"/>
    <mergeCell ref="G52:J52"/>
    <mergeCell ref="E47:F47"/>
    <mergeCell ref="G47:J47"/>
    <mergeCell ref="E48:F48"/>
    <mergeCell ref="G48:J48"/>
    <mergeCell ref="E49:F49"/>
    <mergeCell ref="G49:J49"/>
    <mergeCell ref="E44:F44"/>
    <mergeCell ref="G44:J44"/>
    <mergeCell ref="E45:F45"/>
    <mergeCell ref="G45:J45"/>
    <mergeCell ref="E46:F46"/>
    <mergeCell ref="G46:J46"/>
    <mergeCell ref="E42:F42"/>
    <mergeCell ref="G42:J42"/>
    <mergeCell ref="E43:F43"/>
    <mergeCell ref="G43:J43"/>
    <mergeCell ref="E38:F38"/>
    <mergeCell ref="G38:J38"/>
    <mergeCell ref="E39:F39"/>
    <mergeCell ref="G39:J39"/>
    <mergeCell ref="E40:F40"/>
    <mergeCell ref="G40:J40"/>
    <mergeCell ref="E37:F37"/>
    <mergeCell ref="G37:J37"/>
    <mergeCell ref="E33:F33"/>
    <mergeCell ref="G33:J33"/>
    <mergeCell ref="E34:F34"/>
    <mergeCell ref="G34:J34"/>
    <mergeCell ref="E35:F35"/>
    <mergeCell ref="G35:J35"/>
    <mergeCell ref="E41:F41"/>
    <mergeCell ref="G41:J41"/>
    <mergeCell ref="E31:F31"/>
    <mergeCell ref="G31:J31"/>
    <mergeCell ref="E32:F32"/>
    <mergeCell ref="G32:J32"/>
    <mergeCell ref="E29:F29"/>
    <mergeCell ref="G29:J29"/>
    <mergeCell ref="E30:F30"/>
    <mergeCell ref="G30:J30"/>
    <mergeCell ref="E36:F36"/>
    <mergeCell ref="G36:J36"/>
    <mergeCell ref="E25:F25"/>
    <mergeCell ref="G25:J25"/>
    <mergeCell ref="E26:F26"/>
    <mergeCell ref="G26:J26"/>
    <mergeCell ref="E27:F27"/>
    <mergeCell ref="G27:J27"/>
    <mergeCell ref="E22:F22"/>
    <mergeCell ref="G22:J22"/>
    <mergeCell ref="E23:F23"/>
    <mergeCell ref="G23:J23"/>
    <mergeCell ref="G15:J15"/>
    <mergeCell ref="E19:F19"/>
    <mergeCell ref="G19:J19"/>
    <mergeCell ref="E20:F20"/>
    <mergeCell ref="G20:J20"/>
    <mergeCell ref="E21:F21"/>
    <mergeCell ref="G21:J21"/>
    <mergeCell ref="E17:F17"/>
    <mergeCell ref="G17:J17"/>
    <mergeCell ref="E18:F18"/>
    <mergeCell ref="G18:J18"/>
    <mergeCell ref="A7:D16"/>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3:F13"/>
    <mergeCell ref="G13:J13"/>
    <mergeCell ref="E14:F14"/>
    <mergeCell ref="G14:J14"/>
    <mergeCell ref="E15:F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topLeftCell="A9" zoomScaleNormal="100" workbookViewId="0">
      <pane ySplit="1" topLeftCell="A10" activePane="bottomLeft" state="frozen"/>
      <selection activeCell="A9" sqref="A9"/>
      <selection pane="bottomLeft" activeCell="B15" sqref="B15:B16"/>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9" width="10.42578125" customWidth="1"/>
    <col min="10" max="10" width="16.7109375" customWidth="1"/>
  </cols>
  <sheetData>
    <row r="1" spans="1:10" ht="28.5" customHeight="1" x14ac:dyDescent="0.25">
      <c r="A1" s="265"/>
      <c r="B1" s="251" t="s">
        <v>0</v>
      </c>
      <c r="C1" s="251"/>
      <c r="D1" s="251"/>
      <c r="E1" s="251"/>
      <c r="F1" s="362" t="s">
        <v>1</v>
      </c>
      <c r="G1" s="362"/>
      <c r="H1" s="362"/>
      <c r="I1" s="362"/>
      <c r="J1" s="272"/>
    </row>
    <row r="2" spans="1:10" x14ac:dyDescent="0.25">
      <c r="A2" s="266"/>
      <c r="B2" s="252" t="s">
        <v>77</v>
      </c>
      <c r="C2" s="252"/>
      <c r="D2" s="252"/>
      <c r="E2" s="252"/>
      <c r="F2" s="302" t="s">
        <v>32</v>
      </c>
      <c r="G2" s="302"/>
      <c r="H2" s="302"/>
      <c r="I2" s="302"/>
      <c r="J2" s="273"/>
    </row>
    <row r="3" spans="1:10" ht="15" customHeight="1" x14ac:dyDescent="0.25">
      <c r="A3" s="266"/>
      <c r="B3" s="252"/>
      <c r="C3" s="252"/>
      <c r="D3" s="252"/>
      <c r="E3" s="252"/>
      <c r="F3" s="302" t="s">
        <v>4</v>
      </c>
      <c r="G3" s="302"/>
      <c r="H3" s="302"/>
      <c r="I3" s="302"/>
      <c r="J3" s="273"/>
    </row>
    <row r="4" spans="1:10" ht="15.75" thickBot="1" x14ac:dyDescent="0.3">
      <c r="A4" s="267"/>
      <c r="B4" s="252"/>
      <c r="C4" s="252"/>
      <c r="D4" s="252"/>
      <c r="E4" s="252"/>
      <c r="F4" s="302" t="s">
        <v>5</v>
      </c>
      <c r="G4" s="302"/>
      <c r="H4" s="302"/>
      <c r="I4" s="302"/>
      <c r="J4" s="274"/>
    </row>
    <row r="5" spans="1:10" ht="15.75" thickBot="1" x14ac:dyDescent="0.3">
      <c r="A5" s="78"/>
      <c r="J5" s="79"/>
    </row>
    <row r="6" spans="1:10" s="70" customFormat="1" ht="15.75" x14ac:dyDescent="0.25">
      <c r="A6" s="279" t="s">
        <v>34</v>
      </c>
      <c r="B6" s="280"/>
      <c r="C6" s="280"/>
      <c r="D6" s="280"/>
      <c r="E6" s="361"/>
      <c r="F6" s="361"/>
      <c r="G6" s="361"/>
      <c r="H6" s="361"/>
      <c r="I6" s="361"/>
      <c r="J6" s="281"/>
    </row>
    <row r="7" spans="1:10" s="70" customFormat="1" ht="25.5" customHeight="1" x14ac:dyDescent="0.25">
      <c r="A7" s="22" t="s">
        <v>7</v>
      </c>
      <c r="B7" s="375" t="s">
        <v>8</v>
      </c>
      <c r="C7" s="376"/>
      <c r="D7" s="376"/>
      <c r="E7" s="376"/>
      <c r="F7" s="376"/>
      <c r="G7" s="376"/>
      <c r="H7" s="376"/>
      <c r="I7" s="376"/>
      <c r="J7" s="377"/>
    </row>
    <row r="8" spans="1:10" s="70" customFormat="1" ht="69" customHeight="1" x14ac:dyDescent="0.25">
      <c r="A8" s="21" t="s">
        <v>9</v>
      </c>
      <c r="B8" s="378" t="s">
        <v>10</v>
      </c>
      <c r="C8" s="379"/>
      <c r="D8" s="379"/>
      <c r="E8" s="379"/>
      <c r="F8" s="379"/>
      <c r="G8" s="379"/>
      <c r="H8" s="379"/>
      <c r="I8" s="379"/>
      <c r="J8" s="380"/>
    </row>
    <row r="9" spans="1:10" ht="39.75" customHeight="1" x14ac:dyDescent="0.25">
      <c r="A9" s="65" t="s">
        <v>37</v>
      </c>
      <c r="B9" s="52" t="s">
        <v>38</v>
      </c>
      <c r="C9" s="29" t="s">
        <v>39</v>
      </c>
      <c r="D9" s="30" t="s">
        <v>40</v>
      </c>
      <c r="E9" s="71" t="s">
        <v>78</v>
      </c>
      <c r="F9" s="75" t="s">
        <v>79</v>
      </c>
      <c r="G9" s="75" t="s">
        <v>80</v>
      </c>
      <c r="H9" s="75" t="s">
        <v>81</v>
      </c>
      <c r="I9" s="75" t="s">
        <v>82</v>
      </c>
      <c r="J9" s="80" t="s">
        <v>83</v>
      </c>
    </row>
    <row r="10" spans="1:10" ht="110.25" customHeight="1" x14ac:dyDescent="0.25">
      <c r="A10" s="363" t="s">
        <v>315</v>
      </c>
      <c r="B10" s="195" t="s">
        <v>290</v>
      </c>
      <c r="C10" s="364" t="s">
        <v>310</v>
      </c>
      <c r="D10" s="196" t="s">
        <v>311</v>
      </c>
      <c r="E10" s="364" t="s">
        <v>313</v>
      </c>
      <c r="F10" s="365" t="s">
        <v>153</v>
      </c>
      <c r="G10" s="365" t="s">
        <v>153</v>
      </c>
      <c r="H10" s="365" t="s">
        <v>153</v>
      </c>
      <c r="I10" s="365" t="s">
        <v>153</v>
      </c>
      <c r="J10" s="370" t="str">
        <f>IF(F10="NA","GESTION",IF(G10="NA","GESTION",IF(H10="NA","GESTION",IF(I10="NA","GESTION",IF(F10&lt;&gt;"X"," ",IF(G10&lt;&gt;"X"," ",IF(H10&lt;&gt;"X"," ",IF(I10&lt;&gt;"X"," ","CORRUPCION"))))))))</f>
        <v>CORRUPCION</v>
      </c>
    </row>
    <row r="11" spans="1:10" ht="107.25" customHeight="1" x14ac:dyDescent="0.25">
      <c r="A11" s="363"/>
      <c r="B11" s="195" t="s">
        <v>296</v>
      </c>
      <c r="C11" s="364"/>
      <c r="D11" s="196" t="s">
        <v>314</v>
      </c>
      <c r="E11" s="364"/>
      <c r="F11" s="365"/>
      <c r="G11" s="365"/>
      <c r="H11" s="365"/>
      <c r="I11" s="365"/>
      <c r="J11" s="370"/>
    </row>
    <row r="12" spans="1:10" ht="86.25" customHeight="1" x14ac:dyDescent="0.25">
      <c r="A12" s="363"/>
      <c r="B12" s="195" t="s">
        <v>293</v>
      </c>
      <c r="C12" s="364"/>
      <c r="D12" s="196" t="s">
        <v>312</v>
      </c>
      <c r="E12" s="364"/>
      <c r="F12" s="365"/>
      <c r="G12" s="365"/>
      <c r="H12" s="365"/>
      <c r="I12" s="365"/>
      <c r="J12" s="370"/>
    </row>
    <row r="13" spans="1:10" ht="76.5" customHeight="1" x14ac:dyDescent="0.25">
      <c r="A13" s="363" t="s">
        <v>319</v>
      </c>
      <c r="B13" s="195" t="s">
        <v>290</v>
      </c>
      <c r="C13" s="366" t="s">
        <v>320</v>
      </c>
      <c r="D13" s="199" t="s">
        <v>318</v>
      </c>
      <c r="E13" s="366" t="s">
        <v>321</v>
      </c>
      <c r="F13" s="368" t="s">
        <v>154</v>
      </c>
      <c r="G13" s="368" t="s">
        <v>154</v>
      </c>
      <c r="H13" s="368" t="s">
        <v>153</v>
      </c>
      <c r="I13" s="368" t="s">
        <v>153</v>
      </c>
      <c r="J13" s="371" t="str">
        <f>IF(F13="NA","GESTION",IF(G13="NA","GESTION",IF(H13="NA","GESTION",IF(I13="NA","GESTION",IF(F13&lt;&gt;"X"," ",IF(G13&lt;&gt;"X"," ",IF(H13&lt;&gt;"X"," ",IF(I13&lt;&gt;"X"," ","CORRUPCION"))))))))</f>
        <v>GESTION</v>
      </c>
    </row>
    <row r="14" spans="1:10" ht="69.75" customHeight="1" x14ac:dyDescent="0.25">
      <c r="A14" s="363"/>
      <c r="B14" s="195" t="s">
        <v>293</v>
      </c>
      <c r="C14" s="367"/>
      <c r="D14" s="197" t="s">
        <v>316</v>
      </c>
      <c r="E14" s="367"/>
      <c r="F14" s="369"/>
      <c r="G14" s="369"/>
      <c r="H14" s="369"/>
      <c r="I14" s="369"/>
      <c r="J14" s="372"/>
    </row>
    <row r="15" spans="1:10" ht="90" customHeight="1" x14ac:dyDescent="0.25">
      <c r="A15" s="363" t="s">
        <v>319</v>
      </c>
      <c r="B15" s="366" t="s">
        <v>334</v>
      </c>
      <c r="C15" s="364" t="s">
        <v>330</v>
      </c>
      <c r="D15" s="198" t="s">
        <v>311</v>
      </c>
      <c r="E15" s="364" t="s">
        <v>326</v>
      </c>
      <c r="F15" s="365" t="s">
        <v>153</v>
      </c>
      <c r="G15" s="365" t="s">
        <v>153</v>
      </c>
      <c r="H15" s="365" t="s">
        <v>153</v>
      </c>
      <c r="I15" s="365" t="s">
        <v>153</v>
      </c>
      <c r="J15" s="370" t="str">
        <f>IF(F15="NA","GESTION",IF(G15="NA","GESTION",IF(H15="NA","GESTION",IF(I15="NA","GESTION",IF(F15&lt;&gt;"X"," ",IF(G15&lt;&gt;"X"," ",IF(H15&lt;&gt;"X"," ",IF(I15&lt;&gt;"X"," ","CORRUPCION"))))))))</f>
        <v>CORRUPCION</v>
      </c>
    </row>
    <row r="16" spans="1:10" ht="58.5" customHeight="1" x14ac:dyDescent="0.25">
      <c r="A16" s="363"/>
      <c r="B16" s="367"/>
      <c r="C16" s="364"/>
      <c r="D16" s="197" t="s">
        <v>327</v>
      </c>
      <c r="E16" s="364"/>
      <c r="F16" s="365"/>
      <c r="G16" s="365"/>
      <c r="H16" s="365"/>
      <c r="I16" s="365"/>
      <c r="J16" s="370"/>
    </row>
    <row r="17" spans="1:10" ht="39.75" customHeight="1" x14ac:dyDescent="0.25">
      <c r="A17" s="373"/>
      <c r="B17" s="156"/>
      <c r="C17" s="374"/>
      <c r="D17" s="156"/>
      <c r="E17" s="374"/>
      <c r="F17" s="365"/>
      <c r="G17" s="365"/>
      <c r="H17" s="365"/>
      <c r="I17" s="365"/>
      <c r="J17" s="370" t="str">
        <f>IF(F17="NA","GESTION",IF(G17="NA","GESTION",IF(H17="NA","GESTION",IF(I17="NA","GESTION",IF(F17&lt;&gt;"X"," ",IF(G17&lt;&gt;"X"," ",IF(H17&lt;&gt;"X"," ",IF(I17&lt;&gt;"X"," ","CORRUPCION"))))))))</f>
        <v xml:space="preserve"> </v>
      </c>
    </row>
    <row r="18" spans="1:10" ht="64.5" customHeight="1" x14ac:dyDescent="0.25">
      <c r="A18" s="373"/>
      <c r="B18" s="157"/>
      <c r="C18" s="374"/>
      <c r="D18" s="157"/>
      <c r="E18" s="374"/>
      <c r="F18" s="365"/>
      <c r="G18" s="365"/>
      <c r="H18" s="365"/>
      <c r="I18" s="365"/>
      <c r="J18" s="370"/>
    </row>
  </sheetData>
  <mergeCells count="44">
    <mergeCell ref="B7:J7"/>
    <mergeCell ref="B8:J8"/>
    <mergeCell ref="G15:G16"/>
    <mergeCell ref="H15:H16"/>
    <mergeCell ref="I15:I16"/>
    <mergeCell ref="J15:J16"/>
    <mergeCell ref="H10:H12"/>
    <mergeCell ref="I10:I12"/>
    <mergeCell ref="J10:J12"/>
    <mergeCell ref="C10:C12"/>
    <mergeCell ref="A17:A18"/>
    <mergeCell ref="C17:C18"/>
    <mergeCell ref="E17:E18"/>
    <mergeCell ref="F17:F18"/>
    <mergeCell ref="A15:A16"/>
    <mergeCell ref="C15:C16"/>
    <mergeCell ref="E15:E16"/>
    <mergeCell ref="F15:F16"/>
    <mergeCell ref="B15:B16"/>
    <mergeCell ref="G17:G18"/>
    <mergeCell ref="H17:H18"/>
    <mergeCell ref="I17:I18"/>
    <mergeCell ref="J17:J18"/>
    <mergeCell ref="H13:H14"/>
    <mergeCell ref="I13:I14"/>
    <mergeCell ref="J13:J14"/>
    <mergeCell ref="A10:A12"/>
    <mergeCell ref="E10:E12"/>
    <mergeCell ref="F10:F12"/>
    <mergeCell ref="G10:G12"/>
    <mergeCell ref="A13:A14"/>
    <mergeCell ref="E13:E14"/>
    <mergeCell ref="F13:F14"/>
    <mergeCell ref="G13:G14"/>
    <mergeCell ref="C13:C14"/>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1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F10:I13 F15:I18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6"/>
  <sheetViews>
    <sheetView topLeftCell="A9" workbookViewId="0">
      <pane ySplit="1" topLeftCell="A10" activePane="bottomLeft" state="frozen"/>
      <selection activeCell="A9" sqref="A9"/>
      <selection pane="bottomLeft" activeCell="A10" sqref="A10:A12"/>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5703125" customWidth="1"/>
  </cols>
  <sheetData>
    <row r="1" spans="1:6" ht="28.5" customHeight="1" x14ac:dyDescent="0.25">
      <c r="A1" s="265"/>
      <c r="B1" s="252" t="s">
        <v>0</v>
      </c>
      <c r="C1" s="252"/>
      <c r="D1" s="302" t="s">
        <v>1</v>
      </c>
      <c r="E1" s="302"/>
      <c r="F1" s="272"/>
    </row>
    <row r="2" spans="1:6" x14ac:dyDescent="0.25">
      <c r="A2" s="266"/>
      <c r="B2" s="252" t="s">
        <v>84</v>
      </c>
      <c r="C2" s="252"/>
      <c r="D2" s="302" t="s">
        <v>32</v>
      </c>
      <c r="E2" s="302"/>
      <c r="F2" s="273"/>
    </row>
    <row r="3" spans="1:6" ht="15" customHeight="1" x14ac:dyDescent="0.25">
      <c r="A3" s="266"/>
      <c r="B3" s="252"/>
      <c r="C3" s="252"/>
      <c r="D3" s="302" t="s">
        <v>4</v>
      </c>
      <c r="E3" s="302"/>
      <c r="F3" s="273"/>
    </row>
    <row r="4" spans="1:6" ht="15.75" thickBot="1" x14ac:dyDescent="0.3">
      <c r="A4" s="267"/>
      <c r="B4" s="252"/>
      <c r="C4" s="252"/>
      <c r="D4" s="302" t="s">
        <v>5</v>
      </c>
      <c r="E4" s="302"/>
      <c r="F4" s="274"/>
    </row>
    <row r="5" spans="1:6" ht="15.75" thickBot="1" x14ac:dyDescent="0.3"/>
    <row r="6" spans="1:6" s="70" customFormat="1" ht="15.75" x14ac:dyDescent="0.25">
      <c r="A6" s="279" t="s">
        <v>85</v>
      </c>
      <c r="B6" s="280"/>
      <c r="C6" s="280"/>
      <c r="D6" s="361"/>
      <c r="E6" s="361"/>
      <c r="F6" s="281"/>
    </row>
    <row r="7" spans="1:6" s="70" customFormat="1" ht="25.5" customHeight="1" x14ac:dyDescent="0.25">
      <c r="A7" s="22" t="s">
        <v>7</v>
      </c>
      <c r="B7" s="384"/>
      <c r="C7" s="384"/>
      <c r="D7" s="384"/>
      <c r="E7" s="384"/>
      <c r="F7" s="384"/>
    </row>
    <row r="8" spans="1:6" s="70" customFormat="1" ht="40.5" customHeight="1" x14ac:dyDescent="0.25">
      <c r="A8" s="21" t="s">
        <v>9</v>
      </c>
      <c r="B8" s="384"/>
      <c r="C8" s="384"/>
      <c r="D8" s="384"/>
      <c r="E8" s="384"/>
      <c r="F8" s="384"/>
    </row>
    <row r="9" spans="1:6" ht="39.75" customHeight="1" x14ac:dyDescent="0.25">
      <c r="A9" s="71" t="s">
        <v>78</v>
      </c>
      <c r="B9" s="71" t="s">
        <v>86</v>
      </c>
      <c r="C9" s="71" t="s">
        <v>87</v>
      </c>
      <c r="D9" s="72" t="s">
        <v>88</v>
      </c>
      <c r="E9" s="381" t="s">
        <v>89</v>
      </c>
      <c r="F9" s="381"/>
    </row>
    <row r="10" spans="1:6" ht="113.25" customHeight="1" x14ac:dyDescent="0.25">
      <c r="A10" s="344" t="s">
        <v>313</v>
      </c>
      <c r="B10" s="344" t="s">
        <v>323</v>
      </c>
      <c r="C10" s="345" t="s">
        <v>267</v>
      </c>
      <c r="D10" s="195" t="s">
        <v>290</v>
      </c>
      <c r="E10" s="382" t="s">
        <v>311</v>
      </c>
      <c r="F10" s="383"/>
    </row>
    <row r="11" spans="1:6" ht="81" customHeight="1" x14ac:dyDescent="0.25">
      <c r="A11" s="344"/>
      <c r="B11" s="344"/>
      <c r="C11" s="345"/>
      <c r="D11" s="195" t="s">
        <v>296</v>
      </c>
      <c r="E11" s="382" t="s">
        <v>314</v>
      </c>
      <c r="F11" s="383"/>
    </row>
    <row r="12" spans="1:6" ht="57" customHeight="1" x14ac:dyDescent="0.25">
      <c r="A12" s="344"/>
      <c r="B12" s="344"/>
      <c r="C12" s="345"/>
      <c r="D12" s="195" t="s">
        <v>293</v>
      </c>
      <c r="E12" s="382" t="s">
        <v>312</v>
      </c>
      <c r="F12" s="383"/>
    </row>
    <row r="13" spans="1:6" ht="111.75" customHeight="1" x14ac:dyDescent="0.25">
      <c r="A13" s="344" t="s">
        <v>321</v>
      </c>
      <c r="B13" s="344" t="s">
        <v>325</v>
      </c>
      <c r="C13" s="345" t="s">
        <v>322</v>
      </c>
      <c r="D13" s="195" t="s">
        <v>290</v>
      </c>
      <c r="E13" s="382" t="s">
        <v>318</v>
      </c>
      <c r="F13" s="383"/>
    </row>
    <row r="14" spans="1:6" ht="57" customHeight="1" x14ac:dyDescent="0.25">
      <c r="A14" s="344"/>
      <c r="B14" s="344"/>
      <c r="C14" s="345"/>
      <c r="D14" s="195" t="s">
        <v>293</v>
      </c>
      <c r="E14" s="382" t="s">
        <v>316</v>
      </c>
      <c r="F14" s="383"/>
    </row>
    <row r="15" spans="1:6" s="205" customFormat="1" ht="42" customHeight="1" x14ac:dyDescent="0.25">
      <c r="A15" s="344" t="s">
        <v>326</v>
      </c>
      <c r="B15" s="344" t="s">
        <v>332</v>
      </c>
      <c r="C15" s="345" t="s">
        <v>331</v>
      </c>
      <c r="D15" s="366" t="s">
        <v>329</v>
      </c>
      <c r="E15" s="344" t="s">
        <v>311</v>
      </c>
      <c r="F15" s="344"/>
    </row>
    <row r="16" spans="1:6" s="205" customFormat="1" ht="79.5" customHeight="1" x14ac:dyDescent="0.25">
      <c r="A16" s="344"/>
      <c r="B16" s="344"/>
      <c r="C16" s="345"/>
      <c r="D16" s="367"/>
      <c r="E16" s="344" t="s">
        <v>327</v>
      </c>
      <c r="F16" s="344"/>
    </row>
  </sheetData>
  <mergeCells count="29">
    <mergeCell ref="E13:F13"/>
    <mergeCell ref="A13:A14"/>
    <mergeCell ref="B13:B14"/>
    <mergeCell ref="C13:C14"/>
    <mergeCell ref="D15:D16"/>
    <mergeCell ref="E15:F15"/>
    <mergeCell ref="E16:F16"/>
    <mergeCell ref="E14:F14"/>
    <mergeCell ref="A15:A16"/>
    <mergeCell ref="B15:B16"/>
    <mergeCell ref="C15:C16"/>
    <mergeCell ref="A6:F6"/>
    <mergeCell ref="A10:A12"/>
    <mergeCell ref="B10:B12"/>
    <mergeCell ref="E9:F9"/>
    <mergeCell ref="E10:F10"/>
    <mergeCell ref="E11:F11"/>
    <mergeCell ref="C10:C12"/>
    <mergeCell ref="B7:F7"/>
    <mergeCell ref="B8:F8"/>
    <mergeCell ref="E12:F12"/>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T13" sqref="T13"/>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65"/>
      <c r="B1" s="268" t="s">
        <v>0</v>
      </c>
      <c r="C1" s="269"/>
      <c r="D1" s="269"/>
      <c r="E1" s="269"/>
      <c r="F1" s="269"/>
      <c r="G1" s="269"/>
      <c r="H1" s="269"/>
      <c r="I1" s="269"/>
      <c r="J1" s="269"/>
      <c r="K1" s="269"/>
      <c r="L1" s="269"/>
      <c r="M1" s="269"/>
      <c r="N1" s="269"/>
      <c r="O1" s="269"/>
      <c r="P1" s="396"/>
      <c r="Q1" s="302" t="s">
        <v>91</v>
      </c>
      <c r="R1" s="302"/>
      <c r="S1" s="302"/>
      <c r="T1" s="272"/>
    </row>
    <row r="2" spans="1:20" ht="20.25" customHeight="1" x14ac:dyDescent="0.25">
      <c r="A2" s="266"/>
      <c r="B2" s="270"/>
      <c r="C2" s="271"/>
      <c r="D2" s="271"/>
      <c r="E2" s="271"/>
      <c r="F2" s="271"/>
      <c r="G2" s="271"/>
      <c r="H2" s="271"/>
      <c r="I2" s="271"/>
      <c r="J2" s="271"/>
      <c r="K2" s="271"/>
      <c r="L2" s="271"/>
      <c r="M2" s="271"/>
      <c r="N2" s="271"/>
      <c r="O2" s="271"/>
      <c r="P2" s="340"/>
      <c r="Q2" s="302" t="s">
        <v>32</v>
      </c>
      <c r="R2" s="302"/>
      <c r="S2" s="302"/>
      <c r="T2" s="273"/>
    </row>
    <row r="3" spans="1:20" ht="18.75" customHeight="1" x14ac:dyDescent="0.25">
      <c r="A3" s="266"/>
      <c r="B3" s="275" t="s">
        <v>92</v>
      </c>
      <c r="C3" s="276"/>
      <c r="D3" s="276"/>
      <c r="E3" s="276"/>
      <c r="F3" s="276"/>
      <c r="G3" s="276"/>
      <c r="H3" s="276"/>
      <c r="I3" s="276"/>
      <c r="J3" s="276"/>
      <c r="K3" s="276"/>
      <c r="L3" s="276"/>
      <c r="M3" s="276"/>
      <c r="N3" s="276"/>
      <c r="O3" s="276"/>
      <c r="P3" s="339"/>
      <c r="Q3" s="302" t="s">
        <v>4</v>
      </c>
      <c r="R3" s="302"/>
      <c r="S3" s="302"/>
      <c r="T3" s="273"/>
    </row>
    <row r="4" spans="1:20" ht="19.5" customHeight="1" thickBot="1" x14ac:dyDescent="0.3">
      <c r="A4" s="267"/>
      <c r="B4" s="277"/>
      <c r="C4" s="278"/>
      <c r="D4" s="278"/>
      <c r="E4" s="278"/>
      <c r="F4" s="278"/>
      <c r="G4" s="278"/>
      <c r="H4" s="278"/>
      <c r="I4" s="278"/>
      <c r="J4" s="278"/>
      <c r="K4" s="278"/>
      <c r="L4" s="278"/>
      <c r="M4" s="278"/>
      <c r="N4" s="278"/>
      <c r="O4" s="278"/>
      <c r="P4" s="397"/>
      <c r="Q4" s="302" t="s">
        <v>5</v>
      </c>
      <c r="R4" s="302"/>
      <c r="S4" s="302"/>
      <c r="T4" s="274"/>
    </row>
    <row r="5" spans="1:20" ht="15.75" thickBot="1" x14ac:dyDescent="0.3"/>
    <row r="6" spans="1:20" ht="15.75" x14ac:dyDescent="0.25">
      <c r="A6" s="385" t="s">
        <v>93</v>
      </c>
      <c r="B6" s="386"/>
      <c r="C6" s="386"/>
      <c r="D6" s="386"/>
      <c r="E6" s="386"/>
      <c r="F6" s="386"/>
      <c r="G6" s="386"/>
      <c r="H6" s="386"/>
      <c r="I6" s="386"/>
      <c r="J6" s="386"/>
      <c r="K6" s="386"/>
      <c r="L6" s="386"/>
      <c r="M6" s="386"/>
      <c r="N6" s="386"/>
      <c r="O6" s="387"/>
      <c r="P6" s="387"/>
      <c r="Q6" s="387"/>
      <c r="R6" s="387"/>
      <c r="S6" s="387"/>
      <c r="T6" s="388"/>
    </row>
    <row r="7" spans="1:20" ht="33" customHeight="1" x14ac:dyDescent="0.25">
      <c r="A7" s="98" t="s">
        <v>7</v>
      </c>
      <c r="B7" s="393"/>
      <c r="C7" s="394"/>
      <c r="D7" s="394"/>
      <c r="E7" s="394"/>
      <c r="F7" s="394"/>
      <c r="G7" s="394"/>
      <c r="H7" s="394"/>
      <c r="I7" s="394"/>
      <c r="J7" s="394"/>
      <c r="K7" s="394"/>
      <c r="L7" s="394"/>
      <c r="M7" s="394"/>
      <c r="N7" s="394"/>
      <c r="O7" s="394"/>
      <c r="P7" s="394"/>
      <c r="Q7" s="394"/>
      <c r="R7" s="394"/>
      <c r="S7" s="394"/>
      <c r="T7" s="395"/>
    </row>
    <row r="8" spans="1:20" ht="33" customHeight="1" x14ac:dyDescent="0.25">
      <c r="A8" s="99" t="s">
        <v>9</v>
      </c>
      <c r="B8" s="393"/>
      <c r="C8" s="394"/>
      <c r="D8" s="394"/>
      <c r="E8" s="394"/>
      <c r="F8" s="394"/>
      <c r="G8" s="394"/>
      <c r="H8" s="394"/>
      <c r="I8" s="394"/>
      <c r="J8" s="394"/>
      <c r="K8" s="394"/>
      <c r="L8" s="394"/>
      <c r="M8" s="394"/>
      <c r="N8" s="394"/>
      <c r="O8" s="394"/>
      <c r="P8" s="394"/>
      <c r="Q8" s="394"/>
      <c r="R8" s="394"/>
      <c r="S8" s="394"/>
      <c r="T8" s="395"/>
    </row>
    <row r="9" spans="1:20" ht="37.5" customHeight="1" x14ac:dyDescent="0.25">
      <c r="A9" s="398" t="s">
        <v>78</v>
      </c>
      <c r="B9" s="398"/>
      <c r="C9" s="400" t="s">
        <v>94</v>
      </c>
      <c r="D9" s="401"/>
      <c r="E9" s="401"/>
      <c r="F9" s="401"/>
      <c r="G9" s="401"/>
      <c r="H9" s="401"/>
      <c r="I9" s="401"/>
      <c r="J9" s="401"/>
      <c r="K9" s="401"/>
      <c r="L9" s="401"/>
      <c r="M9" s="401"/>
      <c r="N9" s="401"/>
      <c r="O9" s="401"/>
      <c r="P9" s="401"/>
      <c r="Q9" s="401"/>
      <c r="R9" s="401"/>
      <c r="S9" s="401"/>
      <c r="T9" s="401"/>
    </row>
    <row r="10" spans="1:20" ht="25.5" customHeight="1" x14ac:dyDescent="0.25">
      <c r="A10" s="399"/>
      <c r="B10" s="399"/>
      <c r="C10" s="109" t="s">
        <v>48</v>
      </c>
      <c r="D10" s="109" t="s">
        <v>49</v>
      </c>
      <c r="E10" s="109" t="s">
        <v>50</v>
      </c>
      <c r="F10" s="109" t="s">
        <v>51</v>
      </c>
      <c r="G10" s="109" t="s">
        <v>52</v>
      </c>
      <c r="H10" s="109" t="s">
        <v>53</v>
      </c>
      <c r="I10" s="109" t="s">
        <v>54</v>
      </c>
      <c r="J10" s="109" t="s">
        <v>55</v>
      </c>
      <c r="K10" s="109" t="s">
        <v>56</v>
      </c>
      <c r="L10" s="109" t="s">
        <v>57</v>
      </c>
      <c r="M10" s="109" t="s">
        <v>58</v>
      </c>
      <c r="N10" s="109" t="s">
        <v>59</v>
      </c>
      <c r="O10" s="109" t="s">
        <v>60</v>
      </c>
      <c r="P10" s="109" t="s">
        <v>61</v>
      </c>
      <c r="Q10" s="109" t="s">
        <v>62</v>
      </c>
      <c r="R10" s="109" t="s">
        <v>63</v>
      </c>
      <c r="S10" s="100" t="s">
        <v>64</v>
      </c>
      <c r="T10" s="110" t="s">
        <v>95</v>
      </c>
    </row>
    <row r="11" spans="1:20" ht="135" customHeight="1" x14ac:dyDescent="0.25">
      <c r="A11" s="402" t="s">
        <v>313</v>
      </c>
      <c r="B11" s="403"/>
      <c r="C11" s="200">
        <v>3</v>
      </c>
      <c r="D11" s="200">
        <v>2</v>
      </c>
      <c r="E11" s="200">
        <v>3</v>
      </c>
      <c r="F11" s="200">
        <v>2</v>
      </c>
      <c r="G11" s="200">
        <v>3</v>
      </c>
      <c r="H11" s="200">
        <v>3</v>
      </c>
      <c r="I11" s="201"/>
      <c r="J11" s="201"/>
      <c r="K11" s="201"/>
      <c r="L11" s="201"/>
      <c r="M11" s="201"/>
      <c r="N11" s="201"/>
      <c r="O11" s="201"/>
      <c r="P11" s="201"/>
      <c r="Q11" s="201"/>
      <c r="R11" s="202">
        <f>SUM(C11:Q11)</f>
        <v>16</v>
      </c>
      <c r="S11" s="203">
        <f>IF(ISERROR(AVERAGE(C11:Q11)),0,AVERAGE(C11:Q11))</f>
        <v>2.6666666666666665</v>
      </c>
      <c r="T11" s="54" t="str">
        <f>IF(AND(S11&gt;=1,S11&lt;2),"Rara Vez",IF(AND(S11&gt;=2,S11&lt;3),"Improbable",IF(AND(S11&gt;=3,S11&lt;4),"Posible",IF(AND(S11&gt;=4,S11&lt;5),"Probable",IF(AND(S11=5),"Casi Seguro"," ")))))</f>
        <v>Improbable</v>
      </c>
    </row>
    <row r="12" spans="1:20" ht="81" customHeight="1" x14ac:dyDescent="0.25">
      <c r="A12" s="389" t="s">
        <v>326</v>
      </c>
      <c r="B12" s="390"/>
      <c r="C12" s="200">
        <v>3</v>
      </c>
      <c r="D12" s="200">
        <v>2</v>
      </c>
      <c r="E12" s="200">
        <v>3</v>
      </c>
      <c r="F12" s="200">
        <v>2</v>
      </c>
      <c r="G12" s="200">
        <v>1</v>
      </c>
      <c r="H12" s="200">
        <v>2</v>
      </c>
      <c r="I12" s="201"/>
      <c r="J12" s="201"/>
      <c r="K12" s="201"/>
      <c r="L12" s="201"/>
      <c r="M12" s="201"/>
      <c r="N12" s="201"/>
      <c r="O12" s="201"/>
      <c r="P12" s="201"/>
      <c r="Q12" s="201"/>
      <c r="R12" s="202">
        <f t="shared" ref="R12:R21" si="0">SUM(C12:Q12)</f>
        <v>13</v>
      </c>
      <c r="S12" s="203">
        <f t="shared" ref="S12:S21" si="1">IF(ISERROR(AVERAGE(C12:Q12)),0,AVERAGE(C12:Q12))</f>
        <v>2.1666666666666665</v>
      </c>
      <c r="T12" s="54" t="str">
        <f t="shared" ref="T12:T21" si="2">IF(AND(S12&gt;=1,S12&lt;2),"Rara Vez",IF(AND(S12&gt;=2,S12&lt;3),"Improbable",IF(AND(S12&gt;=3,S12&lt;4),"Posible",IF(AND(S12&gt;=4,S12&lt;5),"Probable",IF(AND(S12=5),"Casi Seguro"," ")))))</f>
        <v>Improbable</v>
      </c>
    </row>
    <row r="13" spans="1:20" ht="101.25" customHeight="1" x14ac:dyDescent="0.25">
      <c r="A13" s="389" t="s">
        <v>324</v>
      </c>
      <c r="B13" s="390"/>
      <c r="C13" s="200">
        <v>3</v>
      </c>
      <c r="D13" s="200">
        <v>3</v>
      </c>
      <c r="E13" s="200">
        <v>2</v>
      </c>
      <c r="F13" s="200">
        <v>2</v>
      </c>
      <c r="G13" s="200">
        <v>4</v>
      </c>
      <c r="H13" s="200">
        <v>3</v>
      </c>
      <c r="I13" s="201"/>
      <c r="J13" s="201"/>
      <c r="K13" s="201"/>
      <c r="L13" s="201"/>
      <c r="M13" s="201"/>
      <c r="N13" s="201"/>
      <c r="O13" s="201"/>
      <c r="P13" s="201"/>
      <c r="Q13" s="201"/>
      <c r="R13" s="202">
        <f t="shared" si="0"/>
        <v>17</v>
      </c>
      <c r="S13" s="203">
        <f t="shared" si="1"/>
        <v>2.8333333333333335</v>
      </c>
      <c r="T13" s="54" t="str">
        <f t="shared" si="2"/>
        <v>Improbable</v>
      </c>
    </row>
    <row r="14" spans="1:20" ht="65.25" customHeight="1" x14ac:dyDescent="0.25">
      <c r="A14" s="389"/>
      <c r="B14" s="390"/>
      <c r="C14" s="103"/>
      <c r="D14" s="103"/>
      <c r="E14" s="103"/>
      <c r="F14" s="103"/>
      <c r="G14" s="103"/>
      <c r="H14" s="103"/>
      <c r="I14" s="103"/>
      <c r="J14" s="103"/>
      <c r="K14" s="103"/>
      <c r="L14" s="103"/>
      <c r="M14" s="103"/>
      <c r="N14" s="103"/>
      <c r="O14" s="103"/>
      <c r="P14" s="103"/>
      <c r="Q14" s="103"/>
      <c r="R14" s="106">
        <f t="shared" si="0"/>
        <v>0</v>
      </c>
      <c r="S14" s="107">
        <f t="shared" si="1"/>
        <v>0</v>
      </c>
      <c r="T14" s="54" t="str">
        <f t="shared" si="2"/>
        <v xml:space="preserve"> </v>
      </c>
    </row>
    <row r="15" spans="1:20" ht="39.75" customHeight="1" x14ac:dyDescent="0.25">
      <c r="A15" s="391"/>
      <c r="B15" s="392"/>
      <c r="C15" s="103"/>
      <c r="D15" s="103"/>
      <c r="E15" s="103"/>
      <c r="F15" s="103"/>
      <c r="G15" s="103"/>
      <c r="H15" s="103"/>
      <c r="I15" s="103"/>
      <c r="J15" s="103"/>
      <c r="K15" s="103"/>
      <c r="L15" s="103"/>
      <c r="M15" s="103"/>
      <c r="N15" s="103"/>
      <c r="O15" s="103"/>
      <c r="P15" s="103"/>
      <c r="Q15" s="103"/>
      <c r="R15" s="106">
        <f t="shared" si="0"/>
        <v>0</v>
      </c>
      <c r="S15" s="107">
        <f t="shared" si="1"/>
        <v>0</v>
      </c>
      <c r="T15" s="54" t="str">
        <f t="shared" si="2"/>
        <v xml:space="preserve"> </v>
      </c>
    </row>
    <row r="16" spans="1:20" ht="39.75" customHeight="1" x14ac:dyDescent="0.25">
      <c r="A16" s="391"/>
      <c r="B16" s="392"/>
      <c r="C16" s="103"/>
      <c r="D16" s="103"/>
      <c r="E16" s="103"/>
      <c r="F16" s="103"/>
      <c r="G16" s="103"/>
      <c r="H16" s="103"/>
      <c r="I16" s="103"/>
      <c r="J16" s="103"/>
      <c r="K16" s="103"/>
      <c r="L16" s="103"/>
      <c r="M16" s="103"/>
      <c r="N16" s="103"/>
      <c r="O16" s="103"/>
      <c r="P16" s="103"/>
      <c r="Q16" s="103"/>
      <c r="R16" s="106">
        <f t="shared" si="0"/>
        <v>0</v>
      </c>
      <c r="S16" s="107">
        <f t="shared" si="1"/>
        <v>0</v>
      </c>
      <c r="T16" s="54" t="str">
        <f t="shared" si="2"/>
        <v xml:space="preserve"> </v>
      </c>
    </row>
    <row r="17" spans="1:20" ht="39.75" customHeight="1" x14ac:dyDescent="0.25">
      <c r="A17" s="391"/>
      <c r="B17" s="392"/>
      <c r="C17" s="103"/>
      <c r="D17" s="103"/>
      <c r="E17" s="103"/>
      <c r="F17" s="103"/>
      <c r="G17" s="103"/>
      <c r="H17" s="103"/>
      <c r="I17" s="103"/>
      <c r="J17" s="103"/>
      <c r="K17" s="103"/>
      <c r="L17" s="103"/>
      <c r="M17" s="103"/>
      <c r="N17" s="103"/>
      <c r="O17" s="103"/>
      <c r="P17" s="103"/>
      <c r="Q17" s="103"/>
      <c r="R17" s="106">
        <f t="shared" si="0"/>
        <v>0</v>
      </c>
      <c r="S17" s="107">
        <f t="shared" si="1"/>
        <v>0</v>
      </c>
      <c r="T17" s="54" t="str">
        <f t="shared" si="2"/>
        <v xml:space="preserve"> </v>
      </c>
    </row>
    <row r="18" spans="1:20" ht="39.75" customHeight="1" x14ac:dyDescent="0.25">
      <c r="A18" s="391"/>
      <c r="B18" s="392"/>
      <c r="C18" s="103"/>
      <c r="D18" s="103"/>
      <c r="E18" s="103"/>
      <c r="F18" s="103"/>
      <c r="G18" s="103"/>
      <c r="H18" s="103"/>
      <c r="I18" s="103"/>
      <c r="J18" s="103"/>
      <c r="K18" s="103"/>
      <c r="L18" s="103"/>
      <c r="M18" s="103"/>
      <c r="N18" s="103"/>
      <c r="O18" s="103"/>
      <c r="P18" s="103"/>
      <c r="Q18" s="103"/>
      <c r="R18" s="106">
        <f t="shared" si="0"/>
        <v>0</v>
      </c>
      <c r="S18" s="107">
        <f t="shared" si="1"/>
        <v>0</v>
      </c>
      <c r="T18" s="54" t="str">
        <f t="shared" si="2"/>
        <v xml:space="preserve"> </v>
      </c>
    </row>
    <row r="19" spans="1:20" ht="39.75" customHeight="1" x14ac:dyDescent="0.25">
      <c r="A19" s="391"/>
      <c r="B19" s="392"/>
      <c r="C19" s="103"/>
      <c r="D19" s="103"/>
      <c r="E19" s="103"/>
      <c r="F19" s="103"/>
      <c r="G19" s="103"/>
      <c r="H19" s="103"/>
      <c r="I19" s="103"/>
      <c r="J19" s="103"/>
      <c r="K19" s="103"/>
      <c r="L19" s="103"/>
      <c r="M19" s="103"/>
      <c r="N19" s="103"/>
      <c r="O19" s="103"/>
      <c r="P19" s="103"/>
      <c r="Q19" s="103"/>
      <c r="R19" s="106">
        <f t="shared" si="0"/>
        <v>0</v>
      </c>
      <c r="S19" s="107">
        <f t="shared" si="1"/>
        <v>0</v>
      </c>
      <c r="T19" s="54" t="str">
        <f t="shared" si="2"/>
        <v xml:space="preserve"> </v>
      </c>
    </row>
    <row r="20" spans="1:20" ht="39.75" customHeight="1" x14ac:dyDescent="0.25">
      <c r="A20" s="391"/>
      <c r="B20" s="392"/>
      <c r="C20" s="103"/>
      <c r="D20" s="103"/>
      <c r="E20" s="103"/>
      <c r="F20" s="103"/>
      <c r="G20" s="103"/>
      <c r="H20" s="103"/>
      <c r="I20" s="103"/>
      <c r="J20" s="103"/>
      <c r="K20" s="103"/>
      <c r="L20" s="103"/>
      <c r="M20" s="103"/>
      <c r="N20" s="103"/>
      <c r="O20" s="103"/>
      <c r="P20" s="103"/>
      <c r="Q20" s="103"/>
      <c r="R20" s="106">
        <f t="shared" si="0"/>
        <v>0</v>
      </c>
      <c r="S20" s="107">
        <f t="shared" si="1"/>
        <v>0</v>
      </c>
      <c r="T20" s="54" t="str">
        <f t="shared" si="2"/>
        <v xml:space="preserve"> </v>
      </c>
    </row>
    <row r="21" spans="1:20" ht="39.75" customHeight="1" x14ac:dyDescent="0.25">
      <c r="A21" s="391"/>
      <c r="B21" s="392"/>
      <c r="C21" s="103"/>
      <c r="D21" s="103"/>
      <c r="E21" s="103"/>
      <c r="F21" s="103"/>
      <c r="G21" s="103"/>
      <c r="H21" s="103"/>
      <c r="I21" s="103"/>
      <c r="J21" s="103"/>
      <c r="K21" s="103"/>
      <c r="L21" s="103"/>
      <c r="M21" s="103"/>
      <c r="N21" s="103"/>
      <c r="O21" s="103"/>
      <c r="P21" s="103"/>
      <c r="Q21" s="103"/>
      <c r="R21" s="106">
        <f t="shared" si="0"/>
        <v>0</v>
      </c>
      <c r="S21" s="107">
        <f t="shared" si="1"/>
        <v>0</v>
      </c>
      <c r="T21" s="54"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9" zoomScale="96" zoomScaleNormal="96" workbookViewId="0">
      <pane ySplit="1" topLeftCell="A10" activePane="bottomLeft" state="frozen"/>
      <selection activeCell="A9" sqref="A9"/>
      <selection pane="bottomLeft" activeCell="A11" sqref="A11"/>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415"/>
      <c r="B1" s="410" t="s">
        <v>0</v>
      </c>
      <c r="C1" s="269"/>
      <c r="D1" s="396"/>
      <c r="E1" s="61" t="s">
        <v>96</v>
      </c>
      <c r="F1" s="272"/>
    </row>
    <row r="2" spans="1:6" ht="15.75" customHeight="1" x14ac:dyDescent="0.25">
      <c r="A2" s="415"/>
      <c r="B2" s="411"/>
      <c r="C2" s="412"/>
      <c r="D2" s="413"/>
      <c r="E2" s="62" t="s">
        <v>2</v>
      </c>
      <c r="F2" s="273"/>
    </row>
    <row r="3" spans="1:6" ht="15" customHeight="1" x14ac:dyDescent="0.25">
      <c r="A3" s="415"/>
      <c r="B3" s="411" t="s">
        <v>97</v>
      </c>
      <c r="C3" s="412"/>
      <c r="D3" s="413"/>
      <c r="E3" s="62" t="s">
        <v>98</v>
      </c>
      <c r="F3" s="273"/>
    </row>
    <row r="4" spans="1:6" ht="15.75" customHeight="1" thickBot="1" x14ac:dyDescent="0.3">
      <c r="A4" s="415"/>
      <c r="B4" s="414"/>
      <c r="C4" s="278"/>
      <c r="D4" s="397"/>
      <c r="E4" s="63" t="s">
        <v>5</v>
      </c>
      <c r="F4" s="274"/>
    </row>
    <row r="6" spans="1:6" ht="33" customHeight="1" x14ac:dyDescent="0.25">
      <c r="A6" s="114" t="s">
        <v>7</v>
      </c>
      <c r="B6" s="393"/>
      <c r="C6" s="394"/>
      <c r="D6" s="394"/>
      <c r="E6" s="394"/>
      <c r="F6" s="394"/>
    </row>
    <row r="7" spans="1:6" ht="33" customHeight="1" x14ac:dyDescent="0.25">
      <c r="A7" s="115" t="s">
        <v>9</v>
      </c>
      <c r="B7" s="393"/>
      <c r="C7" s="394"/>
      <c r="D7" s="394"/>
      <c r="E7" s="394"/>
      <c r="F7" s="394"/>
    </row>
    <row r="8" spans="1:6" ht="15.75" thickBot="1" x14ac:dyDescent="0.3"/>
    <row r="9" spans="1:6" ht="51" customHeight="1" x14ac:dyDescent="0.25">
      <c r="A9" s="421" t="s">
        <v>99</v>
      </c>
      <c r="B9" s="416" t="s">
        <v>100</v>
      </c>
      <c r="C9" s="416" t="s">
        <v>101</v>
      </c>
      <c r="D9" s="416"/>
      <c r="E9" s="416"/>
      <c r="F9" s="418"/>
    </row>
    <row r="10" spans="1:6" x14ac:dyDescent="0.25">
      <c r="A10" s="422"/>
      <c r="B10" s="417"/>
      <c r="C10" s="417" t="s">
        <v>102</v>
      </c>
      <c r="D10" s="417"/>
      <c r="E10" s="419" t="s">
        <v>103</v>
      </c>
      <c r="F10" s="420"/>
    </row>
    <row r="11" spans="1:6" ht="174" customHeight="1" x14ac:dyDescent="0.25">
      <c r="A11" s="204" t="s">
        <v>324</v>
      </c>
      <c r="B11" s="106" t="s">
        <v>167</v>
      </c>
      <c r="C11" s="404"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404"/>
      <c r="E11" s="408"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09"/>
    </row>
    <row r="12" spans="1:6" ht="174" customHeight="1" x14ac:dyDescent="0.25">
      <c r="A12" s="165"/>
      <c r="B12" s="106"/>
      <c r="C12" s="404" t="str">
        <f>IF(B12="5. CATASTROFICO",+Hoja3!$C$28,IF(B12="4. MAYOR",+Hoja3!$C$29,IF(B12="3. MODERADO",+Hoja3!$C$30,IF(B12="2. MENOR",+Hoja3!$C$31,IF(B12="1. INSIGNIFICANTE",Hoja3!$C$32," ")))))</f>
        <v xml:space="preserve"> </v>
      </c>
      <c r="D12" s="404"/>
      <c r="E12" s="408" t="str">
        <f>IF(B12="5. CATASTROFICO",+Hoja3!$B$28,IF(B12="4. MAYOR",+Hoja3!$B$29,IF(B12="3. MODERADO",+Hoja3!$B$30,IF(B12="2. MENOR",+Hoja3!$B$31,IF(B12="1. INSIGNIFICANTE",Hoja3!$B$32," ")))))</f>
        <v xml:space="preserve"> </v>
      </c>
      <c r="F12" s="409"/>
    </row>
    <row r="13" spans="1:6" ht="174" customHeight="1" x14ac:dyDescent="0.25">
      <c r="A13" s="66"/>
      <c r="B13" s="106" t="s">
        <v>104</v>
      </c>
      <c r="C13" s="404" t="str">
        <f>IF(B13="5. CATASTROFICO",+Hoja3!$C$28,IF(B13="4. MAYOR",+Hoja3!$C$29,IF(B13="3. MODERADO",+Hoja3!$C$30,IF(B13="2. MENOR",+Hoja3!$C$31,IF(B13="1. INSIGNIFICANTE",Hoja3!$C$32," ")))))</f>
        <v xml:space="preserve"> </v>
      </c>
      <c r="D13" s="404"/>
      <c r="E13" s="408" t="str">
        <f>IF(B13="5. CATASTROFICO",+Hoja3!$B$28,IF(B13="4. MAYOR",+Hoja3!$B$29,IF(B13="3. MODERADO",+Hoja3!$B$30,IF(B13="2. MENOR",+Hoja3!$B$31,IF(B13="1. INSIGNIFICANTE",Hoja3!$B$32," ")))))</f>
        <v xml:space="preserve"> </v>
      </c>
      <c r="F13" s="409"/>
    </row>
    <row r="14" spans="1:6" ht="174" customHeight="1" x14ac:dyDescent="0.25">
      <c r="A14" s="66"/>
      <c r="B14" s="106" t="s">
        <v>104</v>
      </c>
      <c r="C14" s="404" t="str">
        <f>IF(B14="5. CATASTROFICO",+Hoja3!$C$28,IF(B14="4. MAYOR",+Hoja3!$C$29,IF(B14="3. MODERADO",+Hoja3!$C$30,IF(B14="2. MENOR",+Hoja3!$C$31,IF(B14="1. INSIGNIFICANTE",Hoja3!$C$32," ")))))</f>
        <v xml:space="preserve"> </v>
      </c>
      <c r="D14" s="404"/>
      <c r="E14" s="408" t="str">
        <f>IF(B14="5. CATASTROFICO",+Hoja3!$B$28,IF(B14="4. MAYOR",+Hoja3!$B$29,IF(B14="3. MODERADO",+Hoja3!$B$30,IF(B14="2. MENOR",+Hoja3!$B$31,IF(B14="1. INSIGNIFICANTE",Hoja3!$B$32," ")))))</f>
        <v xml:space="preserve"> </v>
      </c>
      <c r="F14" s="409"/>
    </row>
    <row r="15" spans="1:6" ht="174" customHeight="1" x14ac:dyDescent="0.25">
      <c r="A15" s="66"/>
      <c r="B15" s="106" t="s">
        <v>104</v>
      </c>
      <c r="C15" s="404" t="str">
        <f>IF(B15="5. CATASTROFICO",+Hoja3!$C$28,IF(B15="4. MAYOR",+Hoja3!$C$29,IF(B15="3. MODERADO",+Hoja3!$C$30,IF(B15="2. MENOR",+Hoja3!$C$31,IF(B15="1. INSIGNIFICANTE",Hoja3!$C$32," ")))))</f>
        <v xml:space="preserve"> </v>
      </c>
      <c r="D15" s="404"/>
      <c r="E15" s="408" t="str">
        <f>IF(B15="5. CATASTROFICO",+Hoja3!$B$28,IF(B15="4. MAYOR",+Hoja3!$B$29,IF(B15="3. MODERADO",+Hoja3!$B$30,IF(B15="2. MENOR",+Hoja3!$B$31,IF(B15="1. INSIGNIFICANTE",Hoja3!$B$32," ")))))</f>
        <v xml:space="preserve"> </v>
      </c>
      <c r="F15" s="409"/>
    </row>
    <row r="16" spans="1:6" ht="174" customHeight="1" x14ac:dyDescent="0.25">
      <c r="A16" s="66"/>
      <c r="B16" s="106" t="s">
        <v>104</v>
      </c>
      <c r="C16" s="404" t="str">
        <f>IF(B16="5. CATASTROFICO",+Hoja3!$C$28,IF(B16="4. MAYOR",+Hoja3!$C$29,IF(B16="3. MODERADO",+Hoja3!$C$30,IF(B16="2. MENOR",+Hoja3!$C$31,IF(B16="1. INSIGNIFICANTE",Hoja3!$C$32," ")))))</f>
        <v xml:space="preserve"> </v>
      </c>
      <c r="D16" s="404"/>
      <c r="E16" s="408" t="str">
        <f>IF(B16="5. CATASTROFICO",+Hoja3!$B$28,IF(B16="4. MAYOR",+Hoja3!$B$29,IF(B16="3. MODERADO",+Hoja3!$B$30,IF(B16="2. MENOR",+Hoja3!$B$31,IF(B16="1. INSIGNIFICANTE",Hoja3!$B$32," ")))))</f>
        <v xml:space="preserve"> </v>
      </c>
      <c r="F16" s="409"/>
    </row>
    <row r="17" spans="1:6" ht="174" customHeight="1" x14ac:dyDescent="0.25">
      <c r="A17" s="66"/>
      <c r="B17" s="106" t="s">
        <v>104</v>
      </c>
      <c r="C17" s="404" t="str">
        <f>IF(B17="5. CATASTROFICO",+Hoja3!$C$28,IF(B17="4. MAYOR",+Hoja3!$C$29,IF(B17="3. MODERADO",+Hoja3!$C$30,IF(B17="2. MENOR",+Hoja3!$C$31,IF(B17="1. INSIGNIFICANTE",Hoja3!$C$32," ")))))</f>
        <v xml:space="preserve"> </v>
      </c>
      <c r="D17" s="404"/>
      <c r="E17" s="408" t="str">
        <f>IF(B17="5. CATASTROFICO",+Hoja3!$B$28,IF(B17="4. MAYOR",+Hoja3!$B$29,IF(B17="3. MODERADO",+Hoja3!$B$30,IF(B17="2. MENOR",+Hoja3!$B$31,IF(B17="1. INSIGNIFICANTE",Hoja3!$B$32," ")))))</f>
        <v xml:space="preserve"> </v>
      </c>
      <c r="F17" s="409"/>
    </row>
    <row r="18" spans="1:6" ht="174" customHeight="1" thickBot="1" x14ac:dyDescent="0.3">
      <c r="A18" s="67"/>
      <c r="B18" s="116" t="s">
        <v>104</v>
      </c>
      <c r="C18" s="405" t="str">
        <f>IF(B18="5. CATASTROFICO",+Hoja3!$C$28,IF(B18="4. MAYOR",+Hoja3!$C$29,IF(B18="3. MODERADO",+Hoja3!$C$30,IF(B18="2. MENOR",+Hoja3!$C$31,IF(B18="1. INSIGNIFICANTE",Hoja3!$C$32," ")))))</f>
        <v xml:space="preserve"> </v>
      </c>
      <c r="D18" s="405"/>
      <c r="E18" s="406" t="str">
        <f>IF(B18="5. CATASTROFICO",+Hoja3!$B$28,IF(B18="4. MAYOR",+Hoja3!$B$29,IF(B18="3. MODERADO",+Hoja3!$B$30,IF(B18="2. MENOR",+Hoja3!$B$31,IF(B18="1. INSIGNIFICANTE",Hoja3!$B$32," ")))))</f>
        <v xml:space="preserve"> </v>
      </c>
      <c r="F18" s="407"/>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PLANEACION5</dc:creator>
  <cp:keywords/>
  <dc:description/>
  <cp:lastModifiedBy>Equipo1</cp:lastModifiedBy>
  <cp:revision/>
  <dcterms:created xsi:type="dcterms:W3CDTF">2014-12-30T19:27:19Z</dcterms:created>
  <dcterms:modified xsi:type="dcterms:W3CDTF">2019-02-21T21:37:11Z</dcterms:modified>
  <cp:category/>
  <cp:contentStatus/>
</cp:coreProperties>
</file>