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quipo1\Desktop\Mapa de Riesgos por proceso\2018\"/>
    </mc:Choice>
  </mc:AlternateContent>
  <bookViews>
    <workbookView xWindow="0" yWindow="0" windowWidth="21600" windowHeight="9630" tabRatio="763"/>
  </bookViews>
  <sheets>
    <sheet name="CONTEXTO" sheetId="4" r:id="rId1"/>
    <sheet name="matriz definicion riesgo" sheetId="5" state="hidden" r:id="rId2"/>
    <sheet name="IDENTIFICACION" sheetId="6" state="hidden" r:id="rId3"/>
    <sheet name="PRIORIZACIÓN DE CAUSA" sheetId="24" r:id="rId4"/>
    <sheet name="DOFA" sheetId="23" r:id="rId5"/>
    <sheet name="IDENTIFICACIONGyC" sheetId="20" r:id="rId6"/>
    <sheet name="DESCRIPCION" sheetId="22" r:id="rId7"/>
    <sheet name="PROBABILIDAD" sheetId="8" r:id="rId8"/>
    <sheet name=" IMPACTO RIESGOS GESTION" sheetId="13" r:id="rId9"/>
    <sheet name=" IMPACTO RIESGOS CORRUPCION" sheetId="25" r:id="rId10"/>
    <sheet name="VALORACION RIESGO (1)" sheetId="16" r:id="rId11"/>
    <sheet name="VALORACION RIESGO (2)" sheetId="18" r:id="rId12"/>
    <sheet name="VALORACION RIESGO (3)" sheetId="17" r:id="rId13"/>
    <sheet name="VALORACION RIESGO (4)" sheetId="28" r:id="rId14"/>
    <sheet name="Hoja3" sheetId="21" state="hidden" r:id="rId15"/>
    <sheet name="CONTROLES Y EVALUACION" sheetId="3" r:id="rId16"/>
    <sheet name="SOLIDEZ DE LOS CONTROLES" sheetId="26" r:id="rId17"/>
    <sheet name="MAPA DE RIESGO ADMON" sheetId="1" r:id="rId18"/>
  </sheets>
  <definedNames>
    <definedName name="_xlnm.Print_Titles" localSheetId="6">DESCRIPCION!$1:$9</definedName>
    <definedName name="_xlnm.Print_Titles" localSheetId="5">IDENTIFICACIONGyC!$1:$9</definedName>
  </definedNames>
  <calcPr calcId="162913"/>
</workbook>
</file>

<file path=xl/calcChain.xml><?xml version="1.0" encoding="utf-8"?>
<calcChain xmlns="http://schemas.openxmlformats.org/spreadsheetml/2006/main">
  <c r="B7" i="26" l="1"/>
  <c r="B6" i="26"/>
  <c r="B7" i="25"/>
  <c r="B6" i="25"/>
  <c r="C6" i="23"/>
  <c r="E11" i="1" l="1"/>
  <c r="A10" i="1" l="1"/>
  <c r="A11" i="1" l="1"/>
  <c r="D14" i="1"/>
  <c r="D13" i="1"/>
  <c r="D12" i="1"/>
  <c r="D11" i="1"/>
  <c r="H16" i="26"/>
  <c r="H12" i="26"/>
  <c r="G15" i="26"/>
  <c r="H11" i="26"/>
  <c r="G14" i="26"/>
  <c r="C11" i="26"/>
  <c r="J37" i="3"/>
  <c r="B16" i="26" l="1"/>
  <c r="B14" i="26"/>
  <c r="B13" i="26"/>
  <c r="B12" i="26"/>
  <c r="A16" i="26"/>
  <c r="A12" i="26"/>
  <c r="B11" i="26"/>
  <c r="A11" i="26"/>
  <c r="K37" i="3"/>
  <c r="J29" i="3"/>
  <c r="K29" i="3" s="1"/>
  <c r="H37" i="3"/>
  <c r="H29" i="3"/>
  <c r="B6" i="3"/>
  <c r="B7" i="3"/>
  <c r="B46" i="3"/>
  <c r="G36" i="3" l="1"/>
  <c r="G27" i="3"/>
  <c r="G28" i="3" s="1"/>
  <c r="B37" i="3" l="1"/>
  <c r="B29" i="3"/>
  <c r="B21" i="3"/>
  <c r="A21" i="3" l="1"/>
  <c r="A46" i="3"/>
  <c r="B11" i="3"/>
  <c r="B8" i="17"/>
  <c r="B7" i="17"/>
  <c r="B9" i="17"/>
  <c r="B9" i="18"/>
  <c r="B8" i="18"/>
  <c r="B7" i="18"/>
  <c r="B7" i="16"/>
  <c r="B8" i="16"/>
  <c r="B9" i="16"/>
  <c r="A11" i="13"/>
  <c r="A13" i="13" l="1"/>
  <c r="A12" i="13"/>
  <c r="E17" i="23" l="1"/>
  <c r="E10" i="23"/>
  <c r="C29" i="23"/>
  <c r="C28" i="23"/>
  <c r="E16" i="23"/>
  <c r="E14" i="23"/>
  <c r="E13" i="23"/>
  <c r="E15" i="23"/>
  <c r="E12" i="23"/>
  <c r="E11" i="23"/>
  <c r="S24" i="24"/>
  <c r="R24" i="24"/>
  <c r="B24" i="24"/>
  <c r="B23" i="24"/>
  <c r="B15" i="24"/>
  <c r="S12" i="24"/>
  <c r="R12" i="24"/>
  <c r="B12" i="24"/>
  <c r="D16" i="22" l="1"/>
  <c r="D15" i="22"/>
  <c r="B16" i="24"/>
  <c r="D14" i="22"/>
  <c r="D11" i="20" l="1"/>
  <c r="R23" i="24"/>
  <c r="S23" i="24"/>
  <c r="R22" i="24"/>
  <c r="S22" i="24"/>
  <c r="R21" i="24"/>
  <c r="S21" i="24"/>
  <c r="B22" i="24"/>
  <c r="B21" i="24"/>
  <c r="S13" i="24" l="1"/>
  <c r="R13" i="24"/>
  <c r="B13" i="24" l="1"/>
  <c r="S20" i="24" l="1"/>
  <c r="R20" i="24"/>
  <c r="B20" i="24"/>
  <c r="B19" i="24"/>
  <c r="S19" i="24"/>
  <c r="R19" i="24"/>
  <c r="B18" i="24"/>
  <c r="R18" i="24"/>
  <c r="R17" i="24"/>
  <c r="R16" i="24"/>
  <c r="R15" i="24"/>
  <c r="R14" i="24"/>
  <c r="R11" i="24"/>
  <c r="R10" i="24"/>
  <c r="B17" i="24"/>
  <c r="B14" i="24"/>
  <c r="B11" i="24"/>
  <c r="B10" i="24"/>
  <c r="A11" i="3"/>
  <c r="A34" i="25"/>
  <c r="A11" i="25"/>
  <c r="D15" i="1"/>
  <c r="D16" i="1"/>
  <c r="B15" i="1"/>
  <c r="B12" i="1"/>
  <c r="B11" i="1"/>
  <c r="R15" i="8"/>
  <c r="S10" i="24"/>
  <c r="S11" i="24"/>
  <c r="S14" i="24"/>
  <c r="S15" i="24"/>
  <c r="S16" i="24"/>
  <c r="S17" i="24"/>
  <c r="S18" i="24"/>
  <c r="G12" i="26"/>
  <c r="G13" i="26"/>
  <c r="G16" i="26"/>
  <c r="G11" i="26"/>
  <c r="G14" i="3"/>
  <c r="G18" i="3" s="1"/>
  <c r="H11" i="3" s="1"/>
  <c r="J11" i="3" s="1"/>
  <c r="K11" i="3" s="1"/>
  <c r="B145" i="21"/>
  <c r="B144" i="21"/>
  <c r="B143" i="21"/>
  <c r="B142" i="21"/>
  <c r="B141" i="21"/>
  <c r="B140" i="21"/>
  <c r="B139" i="21"/>
  <c r="B138" i="21"/>
  <c r="B137" i="21"/>
  <c r="B136" i="21"/>
  <c r="B135" i="21"/>
  <c r="B134" i="21"/>
  <c r="B133" i="21"/>
  <c r="B132" i="21"/>
  <c r="B131" i="21"/>
  <c r="B130" i="21"/>
  <c r="B129" i="21"/>
  <c r="B128" i="21"/>
  <c r="B127" i="21"/>
  <c r="B122" i="21"/>
  <c r="B121" i="21"/>
  <c r="B120" i="21"/>
  <c r="B119" i="21"/>
  <c r="B118" i="21"/>
  <c r="B117" i="21"/>
  <c r="B116" i="21"/>
  <c r="B115" i="21"/>
  <c r="B114" i="21"/>
  <c r="B113" i="21"/>
  <c r="B112" i="21"/>
  <c r="B111" i="21"/>
  <c r="B110" i="21"/>
  <c r="B109" i="21"/>
  <c r="B108" i="21"/>
  <c r="B107" i="21"/>
  <c r="B106" i="21"/>
  <c r="B105" i="21"/>
  <c r="B104" i="21"/>
  <c r="B99" i="21"/>
  <c r="B98" i="21"/>
  <c r="B97" i="21"/>
  <c r="B96" i="21"/>
  <c r="B95" i="21"/>
  <c r="B94" i="21"/>
  <c r="B93" i="21"/>
  <c r="B92" i="21"/>
  <c r="B91" i="21"/>
  <c r="B90" i="21"/>
  <c r="B89" i="21"/>
  <c r="B88" i="21"/>
  <c r="B87" i="21"/>
  <c r="B86" i="21"/>
  <c r="B85" i="21"/>
  <c r="B84" i="21"/>
  <c r="B83" i="21"/>
  <c r="B82" i="21"/>
  <c r="B81" i="21"/>
  <c r="B76" i="21"/>
  <c r="B75" i="21"/>
  <c r="B74" i="21"/>
  <c r="B73" i="21"/>
  <c r="B72" i="21"/>
  <c r="B71" i="21"/>
  <c r="B70" i="21"/>
  <c r="B69" i="21"/>
  <c r="B68" i="21"/>
  <c r="B67" i="21"/>
  <c r="B66" i="21"/>
  <c r="B65" i="21"/>
  <c r="B64" i="21"/>
  <c r="B63" i="21"/>
  <c r="B62" i="21"/>
  <c r="B61" i="21"/>
  <c r="B60" i="21"/>
  <c r="B59" i="21"/>
  <c r="B58" i="21"/>
  <c r="B36" i="21"/>
  <c r="B37" i="21"/>
  <c r="B38" i="21"/>
  <c r="B39" i="21"/>
  <c r="B40" i="21"/>
  <c r="B41" i="21"/>
  <c r="B42" i="21"/>
  <c r="B43" i="21"/>
  <c r="B44" i="21"/>
  <c r="B45" i="21"/>
  <c r="B46" i="21"/>
  <c r="B47" i="21"/>
  <c r="B48" i="21"/>
  <c r="B49" i="21"/>
  <c r="B50" i="21"/>
  <c r="B51" i="21"/>
  <c r="B52" i="21"/>
  <c r="B53" i="21"/>
  <c r="B35" i="21"/>
  <c r="E18" i="13"/>
  <c r="C18" i="13"/>
  <c r="E17" i="13"/>
  <c r="C17" i="13"/>
  <c r="E16" i="13"/>
  <c r="C16" i="13"/>
  <c r="E15" i="13"/>
  <c r="C15" i="13"/>
  <c r="E14" i="13"/>
  <c r="C14" i="13"/>
  <c r="E13" i="13"/>
  <c r="C13" i="13"/>
  <c r="E12" i="13"/>
  <c r="C12" i="13"/>
  <c r="E11" i="13"/>
  <c r="C11" i="13"/>
  <c r="B146" i="21"/>
  <c r="D122" i="25"/>
  <c r="F103" i="25"/>
  <c r="S21" i="8"/>
  <c r="T21" i="8"/>
  <c r="R21" i="8"/>
  <c r="S20" i="8"/>
  <c r="T20" i="8"/>
  <c r="R20" i="8"/>
  <c r="S19" i="8"/>
  <c r="T19" i="8"/>
  <c r="R19" i="8"/>
  <c r="S18" i="8"/>
  <c r="T18" i="8"/>
  <c r="R18" i="8"/>
  <c r="S17" i="8"/>
  <c r="T17" i="8"/>
  <c r="R17" i="8"/>
  <c r="S16" i="8"/>
  <c r="T16" i="8" s="1"/>
  <c r="R16" i="8"/>
  <c r="S15" i="8"/>
  <c r="T15" i="8" s="1"/>
  <c r="S14" i="8"/>
  <c r="T14" i="8"/>
  <c r="R14" i="8"/>
  <c r="S13" i="8"/>
  <c r="T13" i="8" s="1"/>
  <c r="R13" i="8"/>
  <c r="S12" i="8"/>
  <c r="T12" i="8" s="1"/>
  <c r="R12" i="8"/>
  <c r="S11" i="8"/>
  <c r="T11" i="8" s="1"/>
  <c r="R11" i="8"/>
  <c r="H21" i="3" l="1"/>
  <c r="J21" i="3" s="1"/>
  <c r="K21" i="3" s="1"/>
  <c r="G53" i="3"/>
  <c r="H46" i="3" s="1"/>
  <c r="J46" i="3" s="1"/>
  <c r="K46" i="3" s="1"/>
  <c r="B100" i="21"/>
  <c r="D76" i="25" s="1"/>
  <c r="F57" i="25" s="1"/>
  <c r="B77" i="21"/>
  <c r="D53" i="25" s="1"/>
  <c r="F34" i="25" s="1"/>
  <c r="B54" i="21"/>
  <c r="D30" i="25" s="1"/>
  <c r="F11" i="25" s="1"/>
  <c r="B123" i="21"/>
  <c r="D99" i="25" s="1"/>
  <c r="F80" i="25" s="1"/>
</calcChain>
</file>

<file path=xl/sharedStrings.xml><?xml version="1.0" encoding="utf-8"?>
<sst xmlns="http://schemas.openxmlformats.org/spreadsheetml/2006/main" count="977" uniqueCount="384">
  <si>
    <r>
      <t xml:space="preserve">PROCESO: </t>
    </r>
    <r>
      <rPr>
        <sz val="11"/>
        <color indexed="8"/>
        <rFont val="Arial"/>
        <family val="2"/>
      </rPr>
      <t>GESTION INTEGRAL DE CALIDAD</t>
    </r>
  </si>
  <si>
    <t>Codigo:FOR-13-PRO-GIC-02</t>
  </si>
  <si>
    <t>Versión:</t>
  </si>
  <si>
    <t>FORMATO: CONTEXTO ESTRATEGICO</t>
  </si>
  <si>
    <t xml:space="preserve">Fecha: </t>
  </si>
  <si>
    <t>Pagina:</t>
  </si>
  <si>
    <t xml:space="preserve">CONTEXTO ESTRATEGICO </t>
  </si>
  <si>
    <t xml:space="preserve">PROCESO: </t>
  </si>
  <si>
    <t xml:space="preserve">Gestión de Evaluación y  Seguimiento </t>
  </si>
  <si>
    <t xml:space="preserve">OBJETIVO: </t>
  </si>
  <si>
    <t xml:space="preserve">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</si>
  <si>
    <t>FACTORES EXTERNOS</t>
  </si>
  <si>
    <t>CAUSAS</t>
  </si>
  <si>
    <t>FACTORES INTERNOS</t>
  </si>
  <si>
    <t>FACTORES DEL PROCESO</t>
  </si>
  <si>
    <t>NORMATIVOS: Modificaciones normativas</t>
  </si>
  <si>
    <r>
      <t xml:space="preserve">PROCESO: </t>
    </r>
    <r>
      <rPr>
        <sz val="12"/>
        <color indexed="8"/>
        <rFont val="Arial"/>
        <family val="2"/>
      </rPr>
      <t>MEJORAMIENTO CONTINUO</t>
    </r>
  </si>
  <si>
    <t>Codigo:</t>
  </si>
  <si>
    <r>
      <t xml:space="preserve">FORMATO: </t>
    </r>
    <r>
      <rPr>
        <sz val="12"/>
        <color indexed="8"/>
        <rFont val="Arial"/>
        <family val="2"/>
      </rPr>
      <t>MAPA DE RIESGOS DE CORRUPCION</t>
    </r>
  </si>
  <si>
    <t>Fecha: DD_____MM_____AA______</t>
  </si>
  <si>
    <t>Matriz definicion del Riesgo de Corrupción</t>
  </si>
  <si>
    <t>descripcion del riesgo</t>
  </si>
  <si>
    <t>Accion y Omision</t>
  </si>
  <si>
    <t>Uso del Poder</t>
  </si>
  <si>
    <t>Desviar la gestión de lo público</t>
  </si>
  <si>
    <t>Beneficio Particular</t>
  </si>
  <si>
    <t>Solicitud y/o recibimiento de dadivas para el favoritismo de una decision</t>
  </si>
  <si>
    <t>si</t>
  </si>
  <si>
    <t>Tráfico de influencias y amiguismo en la celeredidad de respuesta de un tramite</t>
  </si>
  <si>
    <t>Cobro para la realizacion de un tramite o beneficiar una decision</t>
  </si>
  <si>
    <t>Uso indebido de la información que reposa en las bases de datos de la Secretaría</t>
  </si>
  <si>
    <t>Perdida, daño, alteracion o manipulación de documentos en el archivo de gestión y en el archivo  Urbanistico</t>
  </si>
  <si>
    <t xml:space="preserve">Versión: </t>
  </si>
  <si>
    <r>
      <t xml:space="preserve">FORMATO: </t>
    </r>
    <r>
      <rPr>
        <sz val="11"/>
        <color indexed="8"/>
        <rFont val="Arial"/>
        <family val="2"/>
      </rPr>
      <t>MAPA DE RIESGOS ADMINISTRATIVO</t>
    </r>
  </si>
  <si>
    <t>IDENTIFICACION DEL RIESGO</t>
  </si>
  <si>
    <t>Proceso</t>
  </si>
  <si>
    <t>Objetivo del proceso</t>
  </si>
  <si>
    <t>Que Puede Suceder?</t>
  </si>
  <si>
    <t>Cómo Puede Suceder?
(Causas)</t>
  </si>
  <si>
    <t>Cuándo puede Suceder?</t>
  </si>
  <si>
    <t>Consecuencia</t>
  </si>
  <si>
    <t>Descripción del Riesgo</t>
  </si>
  <si>
    <t>FORMATO: PRIORIZACION DE CAUSAS (Amenazas y Debilidades)</t>
  </si>
  <si>
    <t xml:space="preserve">PROCESO: Gestión de Evaluación y  Seguimiento </t>
  </si>
  <si>
    <r>
      <rPr>
        <b/>
        <sz val="12"/>
        <color theme="1"/>
        <rFont val="Arial"/>
        <family val="2"/>
      </rPr>
      <t>OBJETIVO:</t>
    </r>
    <r>
      <rPr>
        <sz val="12"/>
        <color theme="1"/>
        <rFont val="Arial"/>
        <family val="2"/>
      </rPr>
      <t xml:space="preserve"> EVALUAR CONFORME AL PLAN ANUAL DE AUDITORÍA EL NIVEL DE IMPLEMENTACIÓN DEL SISTEMA DE CONTROL INTERNO, ASI COMO LA EFICIENCIA, EFICACIA Y EFECTIVIDAD DE LOS PROCESOS, EL NIVEL DE EJECUCIÓN DE PLANES Y PROGRAMAS; A TRAVÉS DE MECANISMOS DE VERIFICACIÓN, EVALUACIÓN Y SEGUIMIENTO,  CON EL PROPÓSTITO DE PROVEER HERRAMIENTAS DE JUICIO PARA GENERAR RECOMENDACIONES QUE CONTRIBUYAN A LA TOMA DE DECISIONES, LA MEJORA CONTINUA Y EL LOGRO DE LOS OBJETIVOS INSTITUCIONALES. </t>
    </r>
  </si>
  <si>
    <t>PRIORIZACION DE CAUSAS (Amenazas y Debilidades)
CALIFIQUE DE 1 A 5  donde 1 es la menos importante</t>
  </si>
  <si>
    <t>No.</t>
  </si>
  <si>
    <t>CAUSAS (Amenazas y Debilidades)</t>
  </si>
  <si>
    <t>P1</t>
  </si>
  <si>
    <t>P2</t>
  </si>
  <si>
    <t>P3</t>
  </si>
  <si>
    <t>P4</t>
  </si>
  <si>
    <t>P5</t>
  </si>
  <si>
    <t>P6</t>
  </si>
  <si>
    <t>P7</t>
  </si>
  <si>
    <t>P8</t>
  </si>
  <si>
    <t>P9</t>
  </si>
  <si>
    <t>P10</t>
  </si>
  <si>
    <t>P11</t>
  </si>
  <si>
    <t>P12</t>
  </si>
  <si>
    <t>P13</t>
  </si>
  <si>
    <t>P14</t>
  </si>
  <si>
    <t>P15</t>
  </si>
  <si>
    <t>TOTAL</t>
  </si>
  <si>
    <t>PROMEDIO</t>
  </si>
  <si>
    <t>FORMATO: MATRIZ DOFA</t>
  </si>
  <si>
    <t xml:space="preserve">
MATRIZ DOFA
IDENTIFICACION DE FACTORES 
Y
DEFINICION DE ESTRATEGIAS
</t>
  </si>
  <si>
    <t>NEGATIVOS</t>
  </si>
  <si>
    <t>POSITIVOS</t>
  </si>
  <si>
    <t>DEBILIDADES (D)</t>
  </si>
  <si>
    <t>FORTALEZAS (F)</t>
  </si>
  <si>
    <t>OPORTUNIDADES (O)</t>
  </si>
  <si>
    <r>
      <t xml:space="preserve">ESTRATEGIA DO (SUPERVIVENCIA)
</t>
    </r>
    <r>
      <rPr>
        <b/>
        <sz val="11"/>
        <color theme="1"/>
        <rFont val="Calibri"/>
        <family val="2"/>
        <scheme val="minor"/>
      </rPr>
      <t>consiste en contrarrestar Debilidades por medio de Oportunidades.</t>
    </r>
  </si>
  <si>
    <r>
      <t xml:space="preserve">ESTRATEGIA FO (CRECIMIENTO)
</t>
    </r>
    <r>
      <rPr>
        <b/>
        <sz val="11"/>
        <color theme="1"/>
        <rFont val="Calibri"/>
        <family val="2"/>
        <scheme val="minor"/>
      </rPr>
      <t>Utilizar fortalezas para optimizar oportunidades.</t>
    </r>
  </si>
  <si>
    <t>AMENAZAS (A)</t>
  </si>
  <si>
    <r>
      <t xml:space="preserve">ESTRATEGIA DA (CONTINGENCIA)
</t>
    </r>
    <r>
      <rPr>
        <b/>
        <sz val="11"/>
        <color theme="1"/>
        <rFont val="Calibri"/>
        <family val="2"/>
        <scheme val="minor"/>
      </rPr>
      <t>Cuando el riesgo se materialice a partir de la combinación de debilidades
con amenazas, para formular acciones de contingencia.</t>
    </r>
  </si>
  <si>
    <r>
      <t xml:space="preserve">ESTRATEGIA FA (SUPERVIVENCIA)
</t>
    </r>
    <r>
      <rPr>
        <b/>
        <sz val="11"/>
        <color theme="1"/>
        <rFont val="Calibri"/>
        <family val="2"/>
        <scheme val="minor"/>
      </rPr>
      <t>Utilizar fortalezas para contrarrestar amenazas</t>
    </r>
    <r>
      <rPr>
        <b/>
        <sz val="14"/>
        <color theme="1"/>
        <rFont val="Calibri"/>
        <family val="2"/>
        <scheme val="minor"/>
      </rPr>
      <t xml:space="preserve">
</t>
    </r>
  </si>
  <si>
    <t>FORMATO: IDENTIFICACION DE RIESGOS</t>
  </si>
  <si>
    <t>Riesgo</t>
  </si>
  <si>
    <t>Acción u Omisión</t>
  </si>
  <si>
    <t>Uso del poder</t>
  </si>
  <si>
    <t>Desviar la Gestión de lo Público</t>
  </si>
  <si>
    <t>Beneficio Privado</t>
  </si>
  <si>
    <t>Clasificación</t>
  </si>
  <si>
    <r>
      <t>FORMATO: DESCRIPCION DEL RIESGO</t>
    </r>
    <r>
      <rPr>
        <sz val="11"/>
        <color indexed="8"/>
        <rFont val="Arial"/>
        <family val="2"/>
      </rPr>
      <t xml:space="preserve"> </t>
    </r>
  </si>
  <si>
    <t>DESCRIPCION DEL RIESGO</t>
  </si>
  <si>
    <t>Descripción</t>
  </si>
  <si>
    <t xml:space="preserve"> Clasificación</t>
  </si>
  <si>
    <t xml:space="preserve">Seleccione </t>
  </si>
  <si>
    <t xml:space="preserve">Codigo:                                  </t>
  </si>
  <si>
    <t>FORMATO:DETERMINACION  DE LA PROBABILIDAD</t>
  </si>
  <si>
    <t>DETERMINACION DE LA PROBABILIDAD</t>
  </si>
  <si>
    <t>PRIORIZACION DE LA PROBABILIDAD
(Califique de 1 a 5 , de acuerdo con la tabla de criterios</t>
  </si>
  <si>
    <t>Nivel</t>
  </si>
  <si>
    <t xml:space="preserve">Codigo:                        </t>
  </si>
  <si>
    <t>FORMATO: DETERMINACION DEL IMPACTO DE RIESGOS DE GESTION</t>
  </si>
  <si>
    <t>Fecha:</t>
  </si>
  <si>
    <t>RIESGO</t>
  </si>
  <si>
    <t>NIVELES</t>
  </si>
  <si>
    <t>Impacto (Consecuencias)</t>
  </si>
  <si>
    <t>Cuantitativo</t>
  </si>
  <si>
    <t>Cualitativo</t>
  </si>
  <si>
    <t>Seleccione</t>
  </si>
  <si>
    <t>FORMATO: DETERMINACION DEL IMPACTO RIESGOS DE CORRUPCION</t>
  </si>
  <si>
    <t>RIESGO DE CORRUPCION</t>
  </si>
  <si>
    <t>SI EL RIESGO DE CORRUPCION SE MATERIALIZA PODRIA…</t>
  </si>
  <si>
    <t>RESPUESTA (MARQUE CON X)</t>
  </si>
  <si>
    <t>NIVEL DE IMPACTO</t>
  </si>
  <si>
    <t>SI</t>
  </si>
  <si>
    <t>NO</t>
  </si>
  <si>
    <t>1 ¿Afectar al grupo de funcionarios del proceso?</t>
  </si>
  <si>
    <t xml:space="preserve">2 ¿Afectar el cumplimiento de metas y objetivos de la dependencia? </t>
  </si>
  <si>
    <t xml:space="preserve">3 ¿Afectar el cumplimiento de misión de la Entidad? </t>
  </si>
  <si>
    <t xml:space="preserve">4 ¿Afectar el cumplimiento de la misión del sector al que pertenece la Entidad? </t>
  </si>
  <si>
    <t xml:space="preserve">5 ¿Generar pérdida de confianza de la Entidad, afectando su reputación? </t>
  </si>
  <si>
    <t xml:space="preserve">6 ¿Generar pérdida de recursos económicos? </t>
  </si>
  <si>
    <t xml:space="preserve">7 ¿Afectar la generación de los productos o la prestación de servicios? </t>
  </si>
  <si>
    <t>8 ¿Dar lugar al detrimento de calidad de vida de la comunidad por la pérdida del bien o servicios o los recursos públicos?</t>
  </si>
  <si>
    <t xml:space="preserve">9 ¿Generar pérdida de información de la Entidad? </t>
  </si>
  <si>
    <t xml:space="preserve">10 ¿Generar intervención de los órganos de control, de la Fiscalía, u otro ente? </t>
  </si>
  <si>
    <t xml:space="preserve">11 ¿Dar lugar a procesos sancionatorios? </t>
  </si>
  <si>
    <t xml:space="preserve">12 ¿Dar lugar a procesos disciplinarios? </t>
  </si>
  <si>
    <t xml:space="preserve">13 ¿Dar lugar a procesos fiscales? </t>
  </si>
  <si>
    <t>14 ¿Dar lugar a procesos penales</t>
  </si>
  <si>
    <t xml:space="preserve">15 ¿Generar pérdida de credibilidad del sector? </t>
  </si>
  <si>
    <t xml:space="preserve">16 ¿Ocasionar lesiones físicas o pérdida de vidas humanas? </t>
  </si>
  <si>
    <t xml:space="preserve">17 ¿Afectar la imagen regional? </t>
  </si>
  <si>
    <t xml:space="preserve">18 ¿Afectar la imagen nacional? </t>
  </si>
  <si>
    <t xml:space="preserve">19 ¿Generar daño ambiental? </t>
  </si>
  <si>
    <t>Versión:02</t>
  </si>
  <si>
    <t>Fecha: 2018/07/30</t>
  </si>
  <si>
    <t>GRAFICO DE UBICACIÓN EN LA ZONA DE RIESGO</t>
  </si>
  <si>
    <t>RIESGO:</t>
  </si>
  <si>
    <t>ZONA DE RIESGO</t>
  </si>
  <si>
    <t>PROBABILIDAD DE OCURRENCIA</t>
  </si>
  <si>
    <t>EXTREMA</t>
  </si>
  <si>
    <t>Casi Seguro</t>
  </si>
  <si>
    <t>ALTA</t>
  </si>
  <si>
    <t>Probable</t>
  </si>
  <si>
    <t>MODERADA</t>
  </si>
  <si>
    <t>Posible</t>
  </si>
  <si>
    <t>BAJA</t>
  </si>
  <si>
    <t>Rara Vez</t>
  </si>
  <si>
    <t>Insignificante</t>
  </si>
  <si>
    <t>Menor</t>
  </si>
  <si>
    <t>Moderado</t>
  </si>
  <si>
    <t>Mayor</t>
  </si>
  <si>
    <t>Catastrófico</t>
  </si>
  <si>
    <t>IMPACTO</t>
  </si>
  <si>
    <t>Fecha: 201/07/30</t>
  </si>
  <si>
    <t>DEFINICION RIESGO</t>
  </si>
  <si>
    <t>X</t>
  </si>
  <si>
    <t>NA</t>
  </si>
  <si>
    <t>TIPOLOGIA</t>
  </si>
  <si>
    <t>Estratégico</t>
  </si>
  <si>
    <t>Gerencial</t>
  </si>
  <si>
    <t>Operativo</t>
  </si>
  <si>
    <t>Financiero</t>
  </si>
  <si>
    <t>Tecnológico</t>
  </si>
  <si>
    <t>Cumplimiento</t>
  </si>
  <si>
    <t>Imagen o Reputación</t>
  </si>
  <si>
    <t>Corrupción</t>
  </si>
  <si>
    <t>Seguridad Digital</t>
  </si>
  <si>
    <t>5. CATASTROFICO</t>
  </si>
  <si>
    <t>4. MAYOR</t>
  </si>
  <si>
    <t>3. MODERADO</t>
  </si>
  <si>
    <t>2. MENOR</t>
  </si>
  <si>
    <t>1. INSIGNIFICANTE</t>
  </si>
  <si>
    <t>CATASTROFICO</t>
  </si>
  <si>
    <t xml:space="preserve">*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t>
  </si>
  <si>
    <t>*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</si>
  <si>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MAYOR</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</si>
  <si>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</si>
  <si>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</si>
  <si>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MODERADO</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</si>
  <si>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</si>
  <si>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</si>
  <si>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MENOR</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</si>
  <si>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</si>
  <si>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≥1%del presupuesto general de la entidad.</t>
  </si>
  <si>
    <t>INSIGNIFICANTE</t>
  </si>
  <si>
    <t>* No hay interrupción de las operaciones de la entidad.
* No se generan sanciones económicas o administrativas.
* No se afecta la imagen institucional de forma significativa</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</si>
  <si>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t>
  </si>
  <si>
    <t>RIESGO 1</t>
  </si>
  <si>
    <t>RESPUESTA SI O NO</t>
  </si>
  <si>
    <t>total</t>
  </si>
  <si>
    <t>riesgo 2</t>
  </si>
  <si>
    <t>riesgo 3</t>
  </si>
  <si>
    <t>riesgo 4</t>
  </si>
  <si>
    <t>RESPUESTA CONTROLES</t>
  </si>
  <si>
    <t>RESPONSABLE</t>
  </si>
  <si>
    <t>Seleccionar</t>
  </si>
  <si>
    <t>Asignado</t>
  </si>
  <si>
    <t>No Asignado</t>
  </si>
  <si>
    <t>Adecuado</t>
  </si>
  <si>
    <t>Inadecuado</t>
  </si>
  <si>
    <t>PERIODICIDAD</t>
  </si>
  <si>
    <t>Oportuna</t>
  </si>
  <si>
    <t>Inoportuna</t>
  </si>
  <si>
    <t>PROPOSITO</t>
  </si>
  <si>
    <t>Prevenir</t>
  </si>
  <si>
    <t>Detectar</t>
  </si>
  <si>
    <t>No es un Control</t>
  </si>
  <si>
    <t>COMO SE REALIZA</t>
  </si>
  <si>
    <t>Confiable</t>
  </si>
  <si>
    <t>No confiable</t>
  </si>
  <si>
    <t>OBSERVACIONES</t>
  </si>
  <si>
    <t>Se investigan y se resuelven oportunamente</t>
  </si>
  <si>
    <t>No se investigan y resuelven oportunamente</t>
  </si>
  <si>
    <t>EVIDENCIA</t>
  </si>
  <si>
    <t>Completa</t>
  </si>
  <si>
    <t>Incompleta</t>
  </si>
  <si>
    <t>No existe</t>
  </si>
  <si>
    <t>EJECUCION</t>
  </si>
  <si>
    <t>Fuerte (Siempre se Ejecuta)</t>
  </si>
  <si>
    <t>Moderado (Algunas veces se ejecuta)</t>
  </si>
  <si>
    <t>Débil (No se ejecuta)</t>
  </si>
  <si>
    <t>FORMATO: EVALUACION DE CONTROLES</t>
  </si>
  <si>
    <t>DESCRIPCION DEL CONTROL</t>
  </si>
  <si>
    <t xml:space="preserve">EVALUACION DEL DISEÑO DEL CONTROL </t>
  </si>
  <si>
    <t>EVALUACION A LA EJECUCION</t>
  </si>
  <si>
    <t>Solidez individual de cada
control fuerte:100
moderado:50
debil:0</t>
  </si>
  <si>
    <t>Aplica plan de
acción para
fortalecer el control
Sí / NO</t>
  </si>
  <si>
    <t>CRITERIO DE EVALUACION</t>
  </si>
  <si>
    <t>ASPECTO A EVALUAR EN EL DISEÑO DEL CONTROL</t>
  </si>
  <si>
    <t>OPCIONES DE RESPUESTA</t>
  </si>
  <si>
    <t>PESO EN LA EVALUACION</t>
  </si>
  <si>
    <t>CALIFICACION DEL DISEÑO DEL CONTROL</t>
  </si>
  <si>
    <t>El control se ejecuta de manera consistente por los responsables.
(EJECUCIÓN)</t>
  </si>
  <si>
    <t>1. Responsable</t>
  </si>
  <si>
    <t>¿Existe un responsable asignado a la ejecución del control?</t>
  </si>
  <si>
    <t>¿El responsable tiene la autoridad y adecuada segregación de funciones en la ejecución del control?</t>
  </si>
  <si>
    <t>2. Periodicidad</t>
  </si>
  <si>
    <t>¿La oportunidad en que se ejecuta el control ayuda a prevenir la mitigación del riesgo o a detectar la materialización del riesgo de manera oportuna?</t>
  </si>
  <si>
    <t>3. Propósito</t>
  </si>
  <si>
    <t>¿Las actividades que se desarrollan en el control realmente buscan por si sola prevenir o detectar las causas que pueden dar origen al riesgo, ejemplo Verificar, Validar,Cotejar, Comparar, Revisar, etc.?</t>
  </si>
  <si>
    <t>4. Cómo se realiza la actividad de control</t>
  </si>
  <si>
    <t>¿La fuente de información que se utiliza en el desarrollo del control es información confiable que permita mitigar el riesgo?.</t>
  </si>
  <si>
    <t>5. Qué pasa con las observaciones o desviaciones</t>
  </si>
  <si>
    <t>¿Las observaciones, desviaciones o diferencias identificadas como resultados de la ejecución del control son investigadas y resueltas de manera oportuna?</t>
  </si>
  <si>
    <t>6. Evidencia de la ejecución del control</t>
  </si>
  <si>
    <t>¿Se deja evidencia o rastro de la ejecución del control, que permita a cualquier tercero con la evidencia, llegar a la misma conclusión?.</t>
  </si>
  <si>
    <t>R#-C#</t>
  </si>
  <si>
    <t>CALIFICACION DEL DISEÑO</t>
  </si>
  <si>
    <t>FORMATO: EVALUACION SOLIDEZ  DEL CONJUNTO DE CONTROLES</t>
  </si>
  <si>
    <t>CAUSA</t>
  </si>
  <si>
    <t>CALIFICACION DE LA EJECUCION DEL CONTROL</t>
  </si>
  <si>
    <t>SOLIDEZ INDIVIDUAL DEL CONTROL 
control Fuerte:100
Moderado:50
Débil:0</t>
  </si>
  <si>
    <t>SOLIDEZ DEL CONJUNTO DE CONTROLES</t>
  </si>
  <si>
    <t xml:space="preserve">PROMEDIO </t>
  </si>
  <si>
    <t>PROCESO: GESTION INTEGRAL DE CALIDAD</t>
  </si>
  <si>
    <t>FORMATO: MAPA Y PLAN DE TRATAMIENTO DE RIESGOS</t>
  </si>
  <si>
    <t>ENTIDAD</t>
  </si>
  <si>
    <t>MISION</t>
  </si>
  <si>
    <t>PROCESO Y OBJETIVO</t>
  </si>
  <si>
    <t xml:space="preserve">Riesgo </t>
  </si>
  <si>
    <t>Probabilidad</t>
  </si>
  <si>
    <t>Impacto</t>
  </si>
  <si>
    <t>Riesgo Residual</t>
  </si>
  <si>
    <t>Opción de Manejo</t>
  </si>
  <si>
    <t>Actividad de Control</t>
  </si>
  <si>
    <t>Soporte</t>
  </si>
  <si>
    <t>Responsable</t>
  </si>
  <si>
    <t>Tiempo</t>
  </si>
  <si>
    <t>Indicador</t>
  </si>
  <si>
    <t>GESTIÓN</t>
  </si>
  <si>
    <t>CORRUPCIÓN</t>
  </si>
  <si>
    <t>Improbable</t>
  </si>
  <si>
    <t>REDUCIR</t>
  </si>
  <si>
    <t>DESCRIPCION DEL CONTROL  -  Plan Anual de Auditoría</t>
  </si>
  <si>
    <t>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t>
  </si>
  <si>
    <t>GESTIÓN DE INNOVACION Y TIC</t>
  </si>
  <si>
    <t xml:space="preserve"> </t>
  </si>
  <si>
    <t>INTERACCIONES CON OTROS PROCESOS: (proceso estrategico, procesos transversales financieros)</t>
  </si>
  <si>
    <t>ECONÓMICOS Y FINANCIEROS: disponibilidad de capital, liquidez, mercados
financieros, desempleo, competencia.</t>
  </si>
  <si>
    <t>ECONÓMICOS Y FINANCIEROS: Insuficiencia recursos presupuestales</t>
  </si>
  <si>
    <t xml:space="preserve">TECNOLÓGICOS, obsolecnencia plataforma tecnologica de los PVD </t>
  </si>
  <si>
    <t>PERSONAL: competencia del personal, disponibilidad del personal, seguridad
y salud ocupacional.</t>
  </si>
  <si>
    <t xml:space="preserve">ESTRATÉGICOS: Cumplimiento, compromisos Plan de Gobierno y  metas Plan Desarrollo </t>
  </si>
  <si>
    <t>rojas altas</t>
  </si>
  <si>
    <t>amarillas</t>
  </si>
  <si>
    <t>verdes</t>
  </si>
  <si>
    <t xml:space="preserve"> 4-5</t>
  </si>
  <si>
    <t xml:space="preserve"> 3-4</t>
  </si>
  <si>
    <t xml:space="preserve"> 1-3</t>
  </si>
  <si>
    <r>
      <t xml:space="preserve">PROCESO: </t>
    </r>
    <r>
      <rPr>
        <sz val="11"/>
        <color indexed="8"/>
        <rFont val="Arial"/>
        <family val="2"/>
      </rPr>
      <t>GESTIÓN DE INNOVACION Y TIC</t>
    </r>
  </si>
  <si>
    <t xml:space="preserve">Desinteres de la comunidad laboral para capacitarce en Ciudadania Digital </t>
  </si>
  <si>
    <t>Recursos economicos insuficientes para el sostenimiento  sostenimientos PVD y zonas WIFI</t>
  </si>
  <si>
    <t>Personal sin la debida experiencia en manejo y  gestion de proyectos de ciencia tecnologia e  inovacion</t>
  </si>
  <si>
    <t>Lineamientos normativos para el fortalecimiento institucional en materia de tecnologías de la información y las comunicaciones a través del posicionamiento de los líderes de áreas TI.</t>
  </si>
  <si>
    <t>Necesidad de todos los sectores y de la comunidad  para el uso y gestión de las TIC,  por ser un medio transversal</t>
  </si>
  <si>
    <t xml:space="preserve">Constante innovación tecnológica por lo que la desactualización y obsolecencia es constante                  </t>
  </si>
  <si>
    <t>Falta de divulgación de los proyectos TIC a nivel nacional</t>
  </si>
  <si>
    <t xml:space="preserve">Aumento de los delitos informáticos   </t>
  </si>
  <si>
    <t xml:space="preserve">Obligatoriedad del cumplimiento Plan de Goberno Alcalde  y Plan Desarrollo Municipal </t>
  </si>
  <si>
    <t>Talento humano sin la debida experiencia y habilidad para gestionar los PVD (mercadeo, oferta academica )</t>
  </si>
  <si>
    <t xml:space="preserve">Crear nuevos y manterner convenios de ofertas academicas gratuitas con aliados como el SENA, MINTIC,   Universidades para promocionar  las tecnologias en  TIC </t>
  </si>
  <si>
    <t>desactualziacion  plataforma tecnologica PVD  (Tradicionales,  Plus y Vivelab)</t>
  </si>
  <si>
    <t>TECNOLOGICOS</t>
  </si>
  <si>
    <t>Cobertura limitada de los prestadores de servicio de Internet   para el Municipio de Ibague</t>
  </si>
  <si>
    <t>Crear incentivos  para lograr que los servidores publicos mayores de 45 años se certifiquen en compentencias de alfabetizacion digital</t>
  </si>
  <si>
    <t xml:space="preserve">No existencia de un Plan estrategico de sistemas </t>
  </si>
  <si>
    <t>Componentes de arquitectura empresarial sin documentar</t>
  </si>
  <si>
    <t xml:space="preserve">Sistemas de informacion sin la debida documentacion de los  Componentes de la informacion  y  Arquitectura </t>
  </si>
  <si>
    <t>Disponiblidad de un alto  numero  de Funcionarios contratistas y personal de planta.</t>
  </si>
  <si>
    <t xml:space="preserve">En la formulacion de las metas del Plan Desarrollo,  incluir componentes de innovacion, ciencia y tecnologia </t>
  </si>
  <si>
    <t>Aplicabilidad de las directrizes   de  ciencia,  tecnologia e imnomvacion   de manera sistematizada que cumplan la ejecutorias plan desarrollo programa INNOVACION PARA EL CAMBIO SOCIAL, LA COMPETITIVIDAD TERRITORIAL Y EL BUEN GOBIERNO</t>
  </si>
  <si>
    <t>Obligotoriedad de Gobierno Digital ( Gobierno abierto, Tic para gestion, Tic para servicios, Tic para seguridad)</t>
  </si>
  <si>
    <t xml:space="preserve">Establecer procedimientos de entrega de informacion  para teceros a traves del catalogo de datos abiertos </t>
  </si>
  <si>
    <t>Unificar el presupuesto de la Administracion Municipal   en el los rubros que manejen los programas de Innovacion Ciencia y Tecnologia     para optimizar los recursos</t>
  </si>
  <si>
    <t xml:space="preserve">Inclusion en el Plan de Compras de la entidad para la adquisicion de la   plataforma tecnologica de los Puntos  Vivelab </t>
  </si>
  <si>
    <t>Gestionar ayuda para garantizar las fases TIC PARA GESTION del programa nacional GOBIERNO ELECTRONICO,  en el sentido de vincular a las entidades que comparte aplicaciones (PISAMI) para que asuman en contraprestacion las actividades de soporte y estabilizacion del software.</t>
  </si>
  <si>
    <t>Aumento de la brecha digital  en temas de  conocimiento y apropiación de las tecnologías por parte de la comunidad ibaguereña</t>
  </si>
  <si>
    <t>Recursos economicos insuficientes para el Cumplimiento metas  Plan Desarrollo Municipal, sector IBAGUE UNA CIUDAD INTELIGENTE E INNOVADORA CON EL FORTALECIMENTO DE LA CIENCIA, TECNOLOGIA, INNOVACIÓN Y TIC</t>
  </si>
  <si>
    <t xml:space="preserve">Procesos   con actividades comunes de ciencia, tecnologia e innovacion en otros procesos de otras secretarias ,  con asiganacion de  recursos </t>
  </si>
  <si>
    <t>No existencia de un Plan estrategico de sistemas  (PETI)</t>
  </si>
  <si>
    <t>Durante la ejecutoria de las  metas</t>
  </si>
  <si>
    <t>GESTION</t>
  </si>
  <si>
    <t>Falta recursos economicos suficientes</t>
  </si>
  <si>
    <t xml:space="preserve">Indisponibilidad de servicios de de conectividad y formacion virtual </t>
  </si>
  <si>
    <t>Imcumplimiento Decreto  Nancional de Gobierno Digital</t>
  </si>
  <si>
    <t>Sanciones disciplinarias</t>
  </si>
  <si>
    <t>Gestion</t>
  </si>
  <si>
    <t>Bajos indices de penetracion de  las herramientas transversales TIC  en todos los sectores (social, educacion, economia, cultural, transito)</t>
  </si>
  <si>
    <t>Resago tecnologico para las plobaciones vulnerables</t>
  </si>
  <si>
    <t xml:space="preserve">Ecosistemas digitales  no integrados,  sin la debida articulación transversal  de los recursos TIC   en las  distintas áreas de la administración    para  conducir  al municipio en una  ciudad inteligente e innovadora.  </t>
  </si>
  <si>
    <t>Desconexion zonas Wifi, puntos vive digital sin servicio internet, sin oferta educativa</t>
  </si>
  <si>
    <t>desconexion  zonas wifi</t>
  </si>
  <si>
    <t>Disminucion indices alfabetiacion digital</t>
  </si>
  <si>
    <t>No se cumplen objetivos  de la poblacion de la objetivo de la convocatorias</t>
  </si>
  <si>
    <t>Convocatoria sin participacion de actores TIC</t>
  </si>
  <si>
    <t xml:space="preserve">Poblacion con indices bajos de  aprocacion en tecnologias y tic </t>
  </si>
  <si>
    <t xml:space="preserve">indices de  Innovacion, Ciencia y Tecnologia dirigido a  la comunidad </t>
  </si>
  <si>
    <t xml:space="preserve">Resago    en los avances de  Ciencia , Tecnologia en inovacion </t>
  </si>
  <si>
    <t>Poca gestion   en la estructuracion y   presentacion  de proyectos  de Ciencia Tencologiga e innovacion que impacten la ciudad</t>
  </si>
  <si>
    <t xml:space="preserve"> Ecosistemas digitales  no integrados,  sin la debida articulación transversal  de los recursos TIC   en las  distintas áreas de la administración    para  conducir  al municipio en una  ciudad inteligente e innovadora.  </t>
  </si>
  <si>
    <t>Deficiente asignacion de recursos destinados a la ciencia tecnologia e innovacion.</t>
  </si>
  <si>
    <t>Desistenteres de la comunidad en  convocatorias focalizadas en temas Ciencia tecnologia e innovacion</t>
  </si>
  <si>
    <t>Causas</t>
  </si>
  <si>
    <t xml:space="preserve">Consecuencias </t>
  </si>
  <si>
    <t>Eventos que se realizan  para los diferentes  actores del ecosistema digital (Ciudadano, Empesa, Academia,  Servidores Publicos)</t>
  </si>
  <si>
    <t>Estrategico</t>
  </si>
  <si>
    <t xml:space="preserve">Imagen reputacional </t>
  </si>
  <si>
    <t xml:space="preserve">Directrices Nacional estricto cumplimiento (Derechos de Autor, Tratamiento Datos, Politica Gobierno Electronico, leyes racionalizacion de tramites) </t>
  </si>
  <si>
    <t>Recursos insuficientes para el sostenimiento de los  programas de masificacion y apropiacion de TIC  por parte del Ministerio de las  Tecnologias y las Comuncaciones.</t>
  </si>
  <si>
    <t>Ausencia de recursos economicos para programas de Ciencia, Tecnologia e Innovacion por parte del Gobierno Nacional, Departamental y Municipal</t>
  </si>
  <si>
    <t>Recursos economicos del orden Municipal  insuficientes  destindos a la  ciencia y tencologia.</t>
  </si>
  <si>
    <t>Disponiblidad de datos a partir catalogo de datos abiertos</t>
  </si>
  <si>
    <t>Producion de software por la entidad</t>
  </si>
  <si>
    <t xml:space="preserve">Aliados tecnolicos locales para aumento oferta academica gratuita PVD </t>
  </si>
  <si>
    <t>Convocatorias y educacion Gratuita financiada por el  Ministerio de las TIC</t>
  </si>
  <si>
    <t>Obligatoriedad de metas en el plan Desarrollo para la  asignacion de recursos metas para cubrir necesidades de la comunidad para el uso y gestion TIC  e Investigacion de ciencia y tecnologia</t>
  </si>
  <si>
    <t xml:space="preserve">Avance, desarrollo y actualización en el mercado de altas tecnologías  </t>
  </si>
  <si>
    <t>Establecer Convenios con Universidades para  realizar proyectos de en investigacion  en  ciencia y tecnologia.</t>
  </si>
  <si>
    <t>Renovacion de plataformas tecnologicas mediante la figura de leasing  tecnologico.</t>
  </si>
  <si>
    <t>Realizacion de precios de estudios de mercado y analisis de conveniencia para la celebracion de contratos de leasing  tecnologico con la posiblidad de renovacion de los equipos adquiridos</t>
  </si>
  <si>
    <t>Campañas de socializacion de las convocatorias TIC con incentivos adicionales por parte de la Administracion Municipal</t>
  </si>
  <si>
    <t xml:space="preserve"> La direcion de Informatica debe   garantizar  la socializacion bimensual     de la oferta de convocatorias  a traves de los puntos Vive Digital , verificando las actividades de promocion  dirigido a   sectores Educativos, cluster TIC  y demas  actores  del sector  Cienca, Tecnologia e Innovacion.   En caso  que no haya respuesta por parte de la poblacion objetivo se analizaran las causas y se replantearan la estrategia  o los terminos de la convocatoria.  las evidencias reposan en las redes sociales de los diferentes puntos vivelab y   correo electronico  ( PVD@ibague.gov.co ). </t>
  </si>
  <si>
    <t xml:space="preserve">Falta de una politica   rectora que genere  la integracion de la  Academia, Gremios Economicos   y estado   en temas de apropiacion en  Ciencia, Tecnologia en Innovacion </t>
  </si>
  <si>
    <t>La Dirección de Informática semestralmente, realizará socializacion de la politica publica de ciencia, tecnologia e innovacion a las comunidades Academia, Gremios economicos, con el propósito de lograr mayor gestión de proyectos de CT&amp;I, mediante eventos con sectores de interés. En caso que la convocatoria no sea efectiva, se convocará nuevamente o se replanteará la estrategia de socialización. La evidencia reposa en PISAMI Gestión Documental.</t>
  </si>
  <si>
    <t xml:space="preserve">La Dirección de informática anualmente,  dentro del plazo establecido por la Dirección de Presupuesto, con el propósito de formular el anteproyecto de presupuesto,   verifica las metas de ciencia y tecnología del plan de Desarrollo pendientes de ejecución y establece el valor del presupuesto necesario. En caso que el presupuesto asignado no sea suficiente, se presenta  una solicitud a la Secretaria Administrativa para que se gestione la incorporación o traslado de recursos. Las evidencias reposan en el PISAMI </t>
  </si>
  <si>
    <t>La  dirección de Informática realizará un evento semestral para promover la estructuración de proyectos de ciencia, tecnología e innovación, tanto a sectores externos como a nivel interno,  teniendo en cuenta que hay personal de planta capacitado en formulación de proyectos de TIC.  Para verificar que los prototipos de los proyectos se culminen y se radiquen,se hará seguimiento, de tal forma que  de no haberse logrado el objetivo, se dará el acompañamiento hasta lograr la radicación en el banco de proyectos. La evidencia reposa en el banco de proyecto, plataforma altablero.</t>
  </si>
  <si>
    <t xml:space="preserve">La Dirección de informática anualmente,  dentro del plazo establecido por la Dirección de Presupuesto, con el propósito de formular el anteproyecto de presupuesto,    establece el valor del presupuesto necesario para la operación de los PVD. En caso que el presupuesto asignado no sea suficiente, se presenta  una solicitud a la Secretaria Administrativa para que se gestione la incorporación o traslado de recursos. Las evidencias reposan en el PISAMI </t>
  </si>
  <si>
    <t>FUERTE</t>
  </si>
  <si>
    <t>DEBIL</t>
  </si>
  <si>
    <t>DÉBIL</t>
  </si>
  <si>
    <t>Alcaldia de Ibague</t>
  </si>
  <si>
    <t>La Alcaldia de Ibague como entidad publica del orden territorial, garantiza las condiciones y los recursos economicos y humanos necesarios para la oportun a prestacion de los servicios que promueven el desarrollo social, economico, cultural, ambiental  y del territorio a partir de la implementacion de planes y programas que fomenten  el adecuado ejercicio de los derechos humanos, la equidad y la justicia con una adminstracion transparente y efectiva de los recursos publicos.</t>
  </si>
  <si>
    <t>De 1/12/2018 a 31/12/2019</t>
  </si>
  <si>
    <t>Direcion   de nformatica</t>
  </si>
  <si>
    <t>Bajo</t>
  </si>
  <si>
    <t xml:space="preserve"> La direcion de Informatica debe   garantizar  la socializacion bimensual     de la oferta de convocatorias  a traves de los puntos Vive Digital , verificando las actividades de promocion  dirigido a   sectores Educativos, cluster TIC  y demas  actores  del sector  Cienca, Tecnologia e Innovacion.   En caso  que no haya respuesta por parte de la poblacion objetivo se analizaran las causas y se replantearan la estrategia  o los terminos de la convocatoria.  </t>
  </si>
  <si>
    <t xml:space="preserve"> las evidencias reposan en las redes sociales de los diferentes puntos vivelab y   correo electronico  ( PVD@ibague.gov.co ).</t>
  </si>
  <si>
    <t>La  dirección de Informática realizará un evento semestral para promover la estructuración de proyectos de ciencia, tecnología e innovación, tanto a sectores externos como a nivel interno,  teniendo en cuenta que hay personal de planta capacitado en formulación de proyectos de TIC.  Para verificar que los prototipos de los proyectos se culminen y se radiquen,se hará seguimiento, de tal forma que  de no haberse logrado el objetivo, se dará el acompañamiento hasta lograr la radicación en el banco de proyectos.</t>
  </si>
  <si>
    <t xml:space="preserve"> La evidencia reposa en el banco de proyecto, plataforma altablero.</t>
  </si>
  <si>
    <t>La Dirección de Informática semestralmente, realizará socializacion de la politica publica de ciencia, tecnologia e innovacion a las comunidades Academia, Gremios economicos, con el propósito de lograr mayor gestión de proyectos de CT&amp;I, mediante eventos con sectores de interés. En caso que la convocatoria no sea efectiva, se convocará nuevamente o se replanteará la estrategia de socialización.</t>
  </si>
  <si>
    <t xml:space="preserve"> La evidencia reposa en PISAMI Gestión Documental.</t>
  </si>
  <si>
    <t>La Dirección de informática anualmente,  dentro del plazo establecido por la Dirección de Presupuesto, con el propósito de formular el anteproyecto de presupuesto,   verifica las metas de ciencia y tecnología del plan de Desarrollo pendientes de ejecución y establece el valor del presupuesto necesario. En caso que el presupuesto asignado no sea suficiente, se presenta  una solicitud a la Secretaria Administrativa para que se gestione la incorporación o traslado de recursos.</t>
  </si>
  <si>
    <t xml:space="preserve"> Las evidencias reposan en el PISAMI </t>
  </si>
  <si>
    <t>La Dirección de informática anualmente,  dentro del plazo establecido por la Dirección de Presupuesto, con el propósito de formular el anteproyecto de presupuesto,    establece el valor del presupuesto necesario para la operación de los PVD. En caso que el presupuesto asignado no sea suficiente, se presenta  una solicitud a la Secretaria Administrativa para que se gestione la incorporación o traslado de recursos.</t>
  </si>
  <si>
    <t>La Dirección de informática anualmente,  dentro del plazo establecido por la Dirección de Presupuesto, con el propósito de formular el anteproyecto de presupuesto,    establecer partidas para la renovacion de la plataforma tecnologia de los PVD . En caso que el presupuesto asignado no sea suficiente, se presenta  una solicitud a la Secretaria Administrativa para que se gestione la incorporación o traslado de recursos.</t>
  </si>
  <si>
    <t xml:space="preserve">EFICACIA: Índice de Cumplimiento= (Actividades ejecutadas /Actividades programadas)*100.                                                                                                                                                                                                                                        </t>
  </si>
  <si>
    <t xml:space="preserve">EFICIENCIA: Índice de Cumplimiento= (Presupuesto Asignado/ Plan de compras o necesidades)*100.                                                                                                                                                                                                                                        </t>
  </si>
  <si>
    <t>Direcion   de informatica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</si>
</sst>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26" x14ac:knownFonts="1">
    <font>
      <sz val="11"/>
      <color theme="1"/>
      <name val="Calibri"/>
      <family val="2"/>
      <scheme val="minor"/>
    </font>
    <font>
      <b/>
      <sz val="12"/>
      <color indexed="8"/>
      <name val="Arial"/>
      <family val="2"/>
    </font>
    <font>
      <sz val="12"/>
      <color indexed="8"/>
      <name val="Arial"/>
      <family val="2"/>
    </font>
    <font>
      <b/>
      <sz val="11"/>
      <color indexed="17"/>
      <name val="Arial"/>
      <family val="2"/>
    </font>
    <font>
      <sz val="11"/>
      <color theme="1"/>
      <name val="Arial"/>
      <family val="2"/>
    </font>
    <font>
      <b/>
      <sz val="11"/>
      <color theme="1"/>
      <name val="Arial"/>
      <family val="2"/>
    </font>
    <font>
      <sz val="10"/>
      <color theme="1"/>
      <name val="Arial"/>
      <family val="2"/>
    </font>
    <font>
      <b/>
      <sz val="12"/>
      <color theme="1"/>
      <name val="Arial"/>
      <family val="2"/>
    </font>
    <font>
      <sz val="12"/>
      <color theme="1"/>
      <name val="Arial"/>
      <family val="2"/>
    </font>
    <font>
      <b/>
      <sz val="11"/>
      <color theme="1"/>
      <name val="Calibri"/>
      <family val="2"/>
      <scheme val="minor"/>
    </font>
    <font>
      <b/>
      <sz val="16"/>
      <color theme="1"/>
      <name val="Calibri"/>
      <family val="2"/>
      <scheme val="minor"/>
    </font>
    <font>
      <sz val="12"/>
      <color theme="1"/>
      <name val="Calibri"/>
      <family val="2"/>
      <scheme val="minor"/>
    </font>
    <font>
      <b/>
      <sz val="10"/>
      <color indexed="8"/>
      <name val="Arial"/>
      <family val="2"/>
    </font>
    <font>
      <sz val="10"/>
      <color theme="1"/>
      <name val="Calibri"/>
      <family val="2"/>
      <scheme val="minor"/>
    </font>
    <font>
      <b/>
      <sz val="10"/>
      <color theme="1"/>
      <name val="Arial"/>
      <family val="2"/>
    </font>
    <font>
      <b/>
      <sz val="11"/>
      <color indexed="8"/>
      <name val="Arial"/>
      <family val="2"/>
    </font>
    <font>
      <sz val="11"/>
      <color indexed="8"/>
      <name val="Arial"/>
      <family val="2"/>
    </font>
    <font>
      <b/>
      <sz val="14"/>
      <color theme="1"/>
      <name val="Arial"/>
      <family val="2"/>
    </font>
    <font>
      <b/>
      <sz val="9"/>
      <color theme="1"/>
      <name val="Arial"/>
      <family val="2"/>
    </font>
    <font>
      <b/>
      <sz val="14"/>
      <color theme="1"/>
      <name val="Calibri"/>
      <family val="2"/>
      <scheme val="minor"/>
    </font>
    <font>
      <b/>
      <sz val="12"/>
      <color theme="1"/>
      <name val="Calibri"/>
      <family val="2"/>
      <scheme val="minor"/>
    </font>
    <font>
      <b/>
      <sz val="20"/>
      <color theme="1"/>
      <name val="Calibri"/>
      <family val="2"/>
      <scheme val="minor"/>
    </font>
    <font>
      <sz val="12"/>
      <name val="Arial"/>
      <family val="2"/>
    </font>
    <font>
      <sz val="12"/>
      <name val="Calibri"/>
      <family val="2"/>
      <scheme val="minor"/>
    </font>
    <font>
      <b/>
      <sz val="12"/>
      <name val="Arial"/>
      <family val="2"/>
    </font>
    <font>
      <sz val="11"/>
      <name val="Arial"/>
      <family val="2"/>
    </font>
  </fonts>
  <fills count="21">
    <fill>
      <patternFill patternType="none"/>
    </fill>
    <fill>
      <patternFill patternType="gray125"/>
    </fill>
    <fill>
      <patternFill patternType="solid">
        <fgColor theme="6"/>
        <bgColor indexed="64"/>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9" tint="-0.249977111117893"/>
        <bgColor indexed="64"/>
      </patternFill>
    </fill>
    <fill>
      <patternFill patternType="solid">
        <fgColor theme="5"/>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8837"/>
        <bgColor indexed="64"/>
      </patternFill>
    </fill>
    <fill>
      <patternFill patternType="solid">
        <fgColor rgb="FFFF9B57"/>
        <bgColor indexed="64"/>
      </patternFill>
    </fill>
    <fill>
      <patternFill patternType="solid">
        <fgColor rgb="FFFFA365"/>
        <bgColor indexed="64"/>
      </patternFill>
    </fill>
    <fill>
      <patternFill patternType="solid">
        <fgColor theme="4" tint="0.39997558519241921"/>
        <bgColor indexed="64"/>
      </patternFill>
    </fill>
    <fill>
      <patternFill patternType="solid">
        <fgColor rgb="FFFF0000"/>
        <bgColor indexed="64"/>
      </patternFill>
    </fill>
    <fill>
      <patternFill patternType="solid">
        <fgColor rgb="FF00B0F0"/>
        <bgColor indexed="64"/>
      </patternFill>
    </fill>
    <fill>
      <patternFill patternType="solid">
        <fgColor theme="5" tint="0.39997558519241921"/>
        <bgColor indexed="64"/>
      </patternFill>
    </fill>
    <fill>
      <patternFill patternType="solid">
        <fgColor theme="6" tint="-0.249977111117893"/>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right style="medium">
        <color theme="0"/>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top/>
      <bottom style="medium">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s>
  <cellStyleXfs count="1">
    <xf numFmtId="0" fontId="0" fillId="0" borderId="0"/>
  </cellStyleXfs>
  <cellXfs count="589">
    <xf numFmtId="0" fontId="0" fillId="0" borderId="0" xfId="0"/>
    <xf numFmtId="0" fontId="4" fillId="0" borderId="0" xfId="0" applyFont="1"/>
    <xf numFmtId="0" fontId="1" fillId="0" borderId="0" xfId="0" applyFont="1" applyAlignment="1">
      <alignment vertical="center" wrapText="1"/>
    </xf>
    <xf numFmtId="0" fontId="3" fillId="0" borderId="1" xfId="0" applyFont="1" applyBorder="1" applyAlignment="1">
      <alignment vertical="center" wrapText="1"/>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0" fillId="0" borderId="7" xfId="0" applyBorder="1"/>
    <xf numFmtId="0" fontId="0" fillId="0" borderId="9" xfId="0" applyBorder="1"/>
    <xf numFmtId="0" fontId="0" fillId="0" borderId="1" xfId="0" applyBorder="1"/>
    <xf numFmtId="0" fontId="0" fillId="0" borderId="3" xfId="0" applyBorder="1"/>
    <xf numFmtId="0" fontId="5" fillId="2" borderId="5" xfId="0" applyFont="1" applyFill="1" applyBorder="1" applyAlignment="1">
      <alignment horizontal="center" vertical="center" wrapText="1"/>
    </xf>
    <xf numFmtId="0" fontId="0" fillId="4" borderId="2" xfId="0" applyFill="1" applyBorder="1" applyAlignment="1">
      <alignment wrapText="1"/>
    </xf>
    <xf numFmtId="0" fontId="0" fillId="4" borderId="8" xfId="0" applyFill="1" applyBorder="1" applyAlignment="1">
      <alignment wrapText="1"/>
    </xf>
    <xf numFmtId="0" fontId="6" fillId="0" borderId="0" xfId="0" applyFont="1" applyAlignment="1">
      <alignment wrapText="1"/>
    </xf>
    <xf numFmtId="0" fontId="0" fillId="0" borderId="11" xfId="0" applyBorder="1"/>
    <xf numFmtId="0" fontId="0" fillId="0" borderId="12" xfId="0" applyBorder="1"/>
    <xf numFmtId="0" fontId="4" fillId="0" borderId="1" xfId="0" applyFont="1" applyBorder="1" applyAlignment="1">
      <alignment horizontal="center"/>
    </xf>
    <xf numFmtId="0" fontId="4" fillId="5" borderId="5" xfId="0" applyFont="1" applyFill="1" applyBorder="1" applyAlignment="1">
      <alignment horizontal="center"/>
    </xf>
    <xf numFmtId="0" fontId="4" fillId="5" borderId="1" xfId="0" applyFont="1" applyFill="1" applyBorder="1" applyAlignment="1">
      <alignment horizontal="center"/>
    </xf>
    <xf numFmtId="0" fontId="4" fillId="5" borderId="1" xfId="0" applyFont="1" applyFill="1" applyBorder="1" applyAlignment="1">
      <alignment horizontal="center" wrapText="1"/>
    </xf>
    <xf numFmtId="0" fontId="1" fillId="5" borderId="2" xfId="0" applyFont="1" applyFill="1" applyBorder="1" applyAlignment="1">
      <alignment vertical="center" wrapText="1"/>
    </xf>
    <xf numFmtId="0" fontId="7" fillId="5" borderId="2" xfId="0" applyFont="1" applyFill="1" applyBorder="1" applyAlignment="1">
      <alignment vertical="center"/>
    </xf>
    <xf numFmtId="0" fontId="4" fillId="0" borderId="28" xfId="0" applyFont="1" applyBorder="1" applyAlignment="1">
      <alignment horizontal="center"/>
    </xf>
    <xf numFmtId="0" fontId="4" fillId="0" borderId="28" xfId="0" applyFont="1" applyBorder="1" applyAlignment="1">
      <alignment horizontal="left" wrapText="1"/>
    </xf>
    <xf numFmtId="0" fontId="4" fillId="0" borderId="1" xfId="0" applyFont="1" applyBorder="1" applyAlignment="1">
      <alignment horizontal="left" wrapText="1"/>
    </xf>
    <xf numFmtId="0" fontId="0" fillId="3" borderId="0" xfId="0" applyFill="1" applyAlignment="1">
      <alignment horizontal="center"/>
    </xf>
    <xf numFmtId="0" fontId="0" fillId="3" borderId="22" xfId="0" applyFill="1" applyBorder="1" applyAlignment="1">
      <alignment horizontal="center"/>
    </xf>
    <xf numFmtId="0" fontId="0" fillId="3" borderId="22" xfId="0" applyFill="1" applyBorder="1" applyAlignment="1">
      <alignment horizontal="center" vertical="top"/>
    </xf>
    <xf numFmtId="0" fontId="7" fillId="5" borderId="10" xfId="0" applyFont="1" applyFill="1" applyBorder="1" applyAlignment="1">
      <alignment horizontal="center" vertical="center"/>
    </xf>
    <xf numFmtId="0" fontId="7" fillId="5" borderId="13" xfId="0" applyFont="1" applyFill="1" applyBorder="1" applyAlignment="1">
      <alignment horizontal="center" vertical="center"/>
    </xf>
    <xf numFmtId="0" fontId="1" fillId="5" borderId="4" xfId="0" applyFont="1" applyFill="1" applyBorder="1" applyAlignment="1">
      <alignment vertical="center" wrapText="1"/>
    </xf>
    <xf numFmtId="0" fontId="9" fillId="0" borderId="0" xfId="0" applyFont="1"/>
    <xf numFmtId="0" fontId="9" fillId="10" borderId="0" xfId="0" applyFont="1" applyFill="1"/>
    <xf numFmtId="0" fontId="9" fillId="9" borderId="0" xfId="0" applyFont="1" applyFill="1"/>
    <xf numFmtId="0" fontId="9" fillId="8" borderId="0" xfId="0" applyFont="1" applyFill="1"/>
    <xf numFmtId="0" fontId="9" fillId="11" borderId="0" xfId="0" applyFont="1" applyFill="1"/>
    <xf numFmtId="0" fontId="0" fillId="3" borderId="26" xfId="0" applyFill="1" applyBorder="1"/>
    <xf numFmtId="0" fontId="0" fillId="3" borderId="19" xfId="0" applyFill="1" applyBorder="1"/>
    <xf numFmtId="0" fontId="0" fillId="3" borderId="21" xfId="0" applyFill="1" applyBorder="1"/>
    <xf numFmtId="0" fontId="0" fillId="3" borderId="39" xfId="0" applyFill="1" applyBorder="1"/>
    <xf numFmtId="0" fontId="0" fillId="3" borderId="0" xfId="0" applyFill="1"/>
    <xf numFmtId="0" fontId="0" fillId="3" borderId="22" xfId="0" applyFill="1" applyBorder="1"/>
    <xf numFmtId="0" fontId="9" fillId="3" borderId="0" xfId="0" applyFont="1" applyFill="1"/>
    <xf numFmtId="0" fontId="9" fillId="3" borderId="22" xfId="0" applyFont="1" applyFill="1" applyBorder="1"/>
    <xf numFmtId="0" fontId="0" fillId="3" borderId="35" xfId="0" applyFill="1" applyBorder="1"/>
    <xf numFmtId="0" fontId="0" fillId="3" borderId="41" xfId="0" applyFill="1" applyBorder="1"/>
    <xf numFmtId="0" fontId="9" fillId="3" borderId="22" xfId="0" applyFont="1" applyFill="1" applyBorder="1" applyAlignment="1">
      <alignment horizontal="center" vertical="center"/>
    </xf>
    <xf numFmtId="0" fontId="0" fillId="3" borderId="24" xfId="0" applyFill="1" applyBorder="1"/>
    <xf numFmtId="0" fontId="0" fillId="3" borderId="40" xfId="0" applyFill="1" applyBorder="1"/>
    <xf numFmtId="0" fontId="7" fillId="5" borderId="25" xfId="0" applyFont="1" applyFill="1" applyBorder="1" applyAlignment="1">
      <alignment vertical="center"/>
    </xf>
    <xf numFmtId="0" fontId="7" fillId="5" borderId="25" xfId="0" applyFont="1" applyFill="1" applyBorder="1" applyAlignment="1">
      <alignment horizontal="center" vertical="center"/>
    </xf>
    <xf numFmtId="0" fontId="7" fillId="5" borderId="10" xfId="0" applyFont="1" applyFill="1" applyBorder="1" applyAlignment="1">
      <alignment horizontal="center" vertical="center" wrapText="1"/>
    </xf>
    <xf numFmtId="0" fontId="4" fillId="5" borderId="3" xfId="0" applyFont="1" applyFill="1" applyBorder="1" applyAlignment="1">
      <alignment horizontal="center"/>
    </xf>
    <xf numFmtId="0" fontId="4" fillId="0" borderId="3" xfId="0" applyFont="1" applyBorder="1" applyAlignment="1">
      <alignment horizontal="center" vertical="center"/>
    </xf>
    <xf numFmtId="0" fontId="13" fillId="0" borderId="0" xfId="0" applyFont="1"/>
    <xf numFmtId="0" fontId="6" fillId="0" borderId="0" xfId="0" applyFont="1"/>
    <xf numFmtId="0" fontId="13" fillId="0" borderId="0" xfId="0" applyFont="1" applyAlignment="1">
      <alignment horizontal="center" vertical="center"/>
    </xf>
    <xf numFmtId="0" fontId="4" fillId="0" borderId="1" xfId="0" applyFont="1" applyBorder="1" applyAlignment="1">
      <alignment vertical="center" wrapText="1"/>
    </xf>
    <xf numFmtId="0" fontId="4" fillId="0" borderId="7" xfId="0" applyFont="1" applyBorder="1" applyAlignment="1">
      <alignment vertical="center" wrapText="1"/>
    </xf>
    <xf numFmtId="0" fontId="4" fillId="0" borderId="5" xfId="0" applyFont="1" applyBorder="1" applyAlignment="1">
      <alignment vertical="center" wrapText="1"/>
    </xf>
    <xf numFmtId="0" fontId="6" fillId="0" borderId="7" xfId="0" applyFont="1" applyBorder="1" applyAlignment="1">
      <alignment vertical="center" wrapText="1"/>
    </xf>
    <xf numFmtId="0" fontId="6" fillId="0" borderId="1" xfId="0" applyFont="1" applyBorder="1" applyAlignment="1">
      <alignment vertical="center" wrapText="1"/>
    </xf>
    <xf numFmtId="0" fontId="6" fillId="0" borderId="5" xfId="0" applyFont="1" applyBorder="1" applyAlignment="1">
      <alignment vertical="center" wrapText="1"/>
    </xf>
    <xf numFmtId="0" fontId="4" fillId="0" borderId="0" xfId="0" applyFont="1" applyAlignment="1">
      <alignment horizontal="center"/>
    </xf>
    <xf numFmtId="0" fontId="7" fillId="5" borderId="10" xfId="0" applyFont="1" applyFill="1" applyBorder="1" applyAlignment="1">
      <alignment vertical="center"/>
    </xf>
    <xf numFmtId="0" fontId="0" fillId="0" borderId="2" xfId="0" applyBorder="1"/>
    <xf numFmtId="0" fontId="0" fillId="0" borderId="4" xfId="0" applyBorder="1"/>
    <xf numFmtId="0" fontId="0" fillId="0" borderId="5" xfId="0" applyBorder="1"/>
    <xf numFmtId="0" fontId="0" fillId="0" borderId="6" xfId="0" applyBorder="1"/>
    <xf numFmtId="0" fontId="11" fillId="0" borderId="0" xfId="0" applyFont="1"/>
    <xf numFmtId="0" fontId="7" fillId="5" borderId="14" xfId="0" applyFont="1" applyFill="1" applyBorder="1" applyAlignment="1">
      <alignment horizontal="center" vertical="center"/>
    </xf>
    <xf numFmtId="0" fontId="7"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0" fillId="0" borderId="0" xfId="0" applyAlignment="1">
      <alignment wrapText="1"/>
    </xf>
    <xf numFmtId="0" fontId="0" fillId="4" borderId="1" xfId="0" applyFill="1" applyBorder="1"/>
    <xf numFmtId="0" fontId="0" fillId="0" borderId="39" xfId="0" applyBorder="1"/>
    <xf numFmtId="0" fontId="0" fillId="0" borderId="22" xfId="0" applyBorder="1"/>
    <xf numFmtId="0" fontId="18" fillId="5" borderId="3" xfId="0" applyFont="1" applyFill="1" applyBorder="1" applyAlignment="1">
      <alignment horizontal="center" vertical="center" wrapText="1"/>
    </xf>
    <xf numFmtId="0" fontId="0" fillId="0" borderId="0" xfId="0" applyAlignment="1">
      <alignment vertical="center" wrapText="1"/>
    </xf>
    <xf numFmtId="0" fontId="9" fillId="0" borderId="0" xfId="0" applyFont="1" applyAlignment="1">
      <alignment horizontal="center" vertical="center" wrapText="1"/>
    </xf>
    <xf numFmtId="0" fontId="0" fillId="0" borderId="0" xfId="0" applyProtection="1">
      <protection locked="0"/>
    </xf>
    <xf numFmtId="0" fontId="9" fillId="5" borderId="1" xfId="0" applyFont="1" applyFill="1" applyBorder="1" applyAlignment="1" applyProtection="1">
      <alignment horizontal="center" vertical="center" wrapText="1"/>
      <protection locked="0"/>
    </xf>
    <xf numFmtId="0" fontId="0" fillId="0" borderId="1" xfId="0" applyBorder="1" applyProtection="1">
      <protection locked="0"/>
    </xf>
    <xf numFmtId="0" fontId="0" fillId="0" borderId="0" xfId="0" applyAlignment="1" applyProtection="1">
      <alignment horizontal="center"/>
      <protection locked="0"/>
    </xf>
    <xf numFmtId="0" fontId="15"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0" fontId="4" fillId="0" borderId="0" xfId="0"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4" fontId="9" fillId="5" borderId="1" xfId="0" applyNumberFormat="1" applyFont="1" applyFill="1" applyBorder="1" applyAlignment="1" applyProtection="1">
      <alignment horizontal="center" vertical="center" wrapText="1"/>
      <protection locked="0"/>
    </xf>
    <xf numFmtId="164" fontId="0" fillId="0" borderId="0" xfId="0" applyNumberFormat="1" applyProtection="1">
      <protection locked="0"/>
    </xf>
    <xf numFmtId="0" fontId="0" fillId="4" borderId="0" xfId="0" applyFill="1"/>
    <xf numFmtId="0" fontId="7" fillId="5" borderId="0" xfId="0" applyFont="1" applyFill="1" applyAlignment="1">
      <alignment vertical="center"/>
    </xf>
    <xf numFmtId="0" fontId="1" fillId="5" borderId="0" xfId="0" applyFont="1" applyFill="1" applyAlignment="1">
      <alignment vertical="center" wrapText="1"/>
    </xf>
    <xf numFmtId="0" fontId="7" fillId="15" borderId="2" xfId="0" applyFont="1" applyFill="1" applyBorder="1" applyAlignment="1">
      <alignment vertical="center"/>
    </xf>
    <xf numFmtId="0" fontId="1" fillId="15" borderId="2" xfId="0" applyFont="1" applyFill="1" applyBorder="1" applyAlignment="1">
      <alignment vertical="center" wrapText="1"/>
    </xf>
    <xf numFmtId="0" fontId="9" fillId="15" borderId="11" xfId="0" applyFont="1" applyFill="1" applyBorder="1" applyAlignment="1" applyProtection="1">
      <alignment horizontal="center" vertical="center" wrapText="1"/>
      <protection locked="0"/>
    </xf>
    <xf numFmtId="0" fontId="13" fillId="0" borderId="1" xfId="0" applyFont="1" applyBorder="1"/>
    <xf numFmtId="0" fontId="13" fillId="0" borderId="3" xfId="0" applyFont="1" applyBorder="1"/>
    <xf numFmtId="0" fontId="4" fillId="3" borderId="28" xfId="0" applyFont="1" applyFill="1" applyBorder="1" applyAlignment="1">
      <alignment horizontal="left" vertical="center" wrapText="1"/>
    </xf>
    <xf numFmtId="0" fontId="4" fillId="0" borderId="1" xfId="0" applyFont="1" applyBorder="1" applyAlignment="1">
      <alignment horizontal="center" wrapText="1"/>
    </xf>
    <xf numFmtId="0" fontId="0" fillId="0" borderId="0" xfId="0" applyAlignment="1">
      <alignment vertical="center"/>
    </xf>
    <xf numFmtId="0" fontId="0" fillId="0" borderId="1" xfId="0" applyBorder="1" applyAlignment="1">
      <alignment horizontal="center" vertical="center" wrapText="1"/>
    </xf>
    <xf numFmtId="1" fontId="0" fillId="0" borderId="1" xfId="0" applyNumberFormat="1" applyBorder="1" applyAlignment="1">
      <alignment vertical="center"/>
    </xf>
    <xf numFmtId="0" fontId="4" fillId="0" borderId="17" xfId="0" applyFont="1" applyBorder="1" applyAlignment="1">
      <alignment horizontal="left" vertical="center" wrapText="1"/>
    </xf>
    <xf numFmtId="0" fontId="9" fillId="15" borderId="28" xfId="0" applyFont="1" applyFill="1" applyBorder="1" applyAlignment="1" applyProtection="1">
      <alignment horizontal="center" vertical="center" wrapText="1"/>
      <protection locked="0"/>
    </xf>
    <xf numFmtId="0" fontId="5" fillId="15" borderId="29" xfId="0" applyFont="1" applyFill="1" applyBorder="1" applyAlignment="1">
      <alignment horizontal="center" vertical="center"/>
    </xf>
    <xf numFmtId="0" fontId="0" fillId="4" borderId="0" xfId="0" applyFill="1" applyAlignment="1">
      <alignment vertical="center"/>
    </xf>
    <xf numFmtId="0" fontId="13" fillId="0" borderId="0" xfId="0" applyFont="1" applyAlignment="1">
      <alignment wrapText="1"/>
    </xf>
    <xf numFmtId="0" fontId="13" fillId="0" borderId="0" xfId="0" applyFont="1" applyAlignment="1">
      <alignment vertical="top" wrapText="1"/>
    </xf>
    <xf numFmtId="0" fontId="7" fillId="14" borderId="2" xfId="0" applyFont="1" applyFill="1" applyBorder="1" applyAlignment="1">
      <alignment vertical="center"/>
    </xf>
    <xf numFmtId="0" fontId="1" fillId="14" borderId="2" xfId="0" applyFont="1" applyFill="1" applyBorder="1" applyAlignment="1">
      <alignment vertical="center" wrapText="1"/>
    </xf>
    <xf numFmtId="0" fontId="0" fillId="0" borderId="5" xfId="0" applyBorder="1" applyAlignment="1">
      <alignment horizontal="center" vertical="center" wrapText="1"/>
    </xf>
    <xf numFmtId="0" fontId="13" fillId="14" borderId="0" xfId="0" applyFont="1" applyFill="1"/>
    <xf numFmtId="0" fontId="9" fillId="14" borderId="1" xfId="0" applyFont="1" applyFill="1" applyBorder="1"/>
    <xf numFmtId="0" fontId="4" fillId="0" borderId="1" xfId="0" applyFont="1" applyBorder="1" applyAlignment="1">
      <alignment vertical="top" wrapText="1"/>
    </xf>
    <xf numFmtId="0" fontId="20" fillId="0" borderId="1" xfId="0" applyFont="1" applyBorder="1"/>
    <xf numFmtId="0" fontId="20" fillId="0" borderId="1" xfId="0" applyFont="1" applyBorder="1" applyAlignment="1">
      <alignment horizontal="center"/>
    </xf>
    <xf numFmtId="0" fontId="4" fillId="0" borderId="36" xfId="0" applyFont="1" applyBorder="1" applyAlignment="1">
      <alignment horizontal="left" vertical="center" wrapText="1"/>
    </xf>
    <xf numFmtId="0" fontId="0" fillId="5" borderId="62" xfId="0" applyFill="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5" xfId="0" applyFont="1" applyFill="1" applyBorder="1" applyAlignment="1">
      <alignment horizontal="center" vertical="center"/>
    </xf>
    <xf numFmtId="0" fontId="5" fillId="13" borderId="5" xfId="0" applyFont="1" applyFill="1" applyBorder="1" applyAlignment="1">
      <alignment vertical="center" wrapText="1"/>
    </xf>
    <xf numFmtId="0" fontId="5" fillId="12" borderId="5" xfId="0" applyFont="1" applyFill="1" applyBorder="1" applyAlignment="1">
      <alignment horizontal="center" vertical="center" wrapText="1"/>
    </xf>
    <xf numFmtId="0" fontId="5" fillId="0" borderId="19" xfId="0" applyFont="1" applyBorder="1" applyAlignment="1">
      <alignment vertical="center"/>
    </xf>
    <xf numFmtId="0" fontId="5" fillId="0" borderId="0" xfId="0" applyFont="1" applyAlignment="1">
      <alignment vertical="center"/>
    </xf>
    <xf numFmtId="0" fontId="4" fillId="0" borderId="39" xfId="0" applyFont="1" applyBorder="1"/>
    <xf numFmtId="0" fontId="0" fillId="5" borderId="4" xfId="0" applyFill="1" applyBorder="1" applyAlignment="1">
      <alignment horizontal="center" vertical="center" wrapText="1"/>
    </xf>
    <xf numFmtId="0" fontId="0" fillId="5" borderId="58" xfId="0" applyFill="1" applyBorder="1" applyAlignment="1">
      <alignment horizontal="left" vertical="center" wrapText="1"/>
    </xf>
    <xf numFmtId="0" fontId="4" fillId="5" borderId="5" xfId="0" applyFont="1" applyFill="1" applyBorder="1" applyAlignment="1">
      <alignment horizontal="center" wrapText="1"/>
    </xf>
    <xf numFmtId="0" fontId="4" fillId="5" borderId="6" xfId="0" applyFont="1" applyFill="1" applyBorder="1" applyAlignment="1">
      <alignment horizontal="center"/>
    </xf>
    <xf numFmtId="0" fontId="4" fillId="0" borderId="41" xfId="0" applyFont="1" applyBorder="1"/>
    <xf numFmtId="0" fontId="14" fillId="5" borderId="2" xfId="0" applyFont="1" applyFill="1" applyBorder="1" applyAlignment="1">
      <alignment vertical="center" wrapText="1"/>
    </xf>
    <xf numFmtId="0" fontId="14" fillId="5" borderId="1" xfId="0" applyFont="1" applyFill="1" applyBorder="1" applyAlignment="1">
      <alignment vertical="center"/>
    </xf>
    <xf numFmtId="0" fontId="14" fillId="0" borderId="0" xfId="0" applyFont="1"/>
    <xf numFmtId="0" fontId="6" fillId="0" borderId="1" xfId="0" applyFont="1" applyBorder="1"/>
    <xf numFmtId="0" fontId="14" fillId="5" borderId="2" xfId="0" applyFont="1" applyFill="1" applyBorder="1" applyAlignment="1">
      <alignment horizontal="left" vertical="center"/>
    </xf>
    <xf numFmtId="0" fontId="6" fillId="0" borderId="3" xfId="0" applyFont="1" applyBorder="1"/>
    <xf numFmtId="0" fontId="14" fillId="5" borderId="3" xfId="0" applyFont="1" applyFill="1" applyBorder="1" applyAlignment="1">
      <alignment horizontal="center" vertical="center"/>
    </xf>
    <xf numFmtId="0" fontId="7" fillId="5" borderId="8" xfId="0" applyFont="1" applyFill="1" applyBorder="1" applyAlignment="1">
      <alignment vertical="center"/>
    </xf>
    <xf numFmtId="0" fontId="7" fillId="5" borderId="7" xfId="0" applyFont="1" applyFill="1" applyBorder="1" applyAlignment="1">
      <alignment vertical="center"/>
    </xf>
    <xf numFmtId="0" fontId="7" fillId="6" borderId="7" xfId="0" applyFont="1" applyFill="1" applyBorder="1" applyAlignment="1">
      <alignment vertical="center"/>
    </xf>
    <xf numFmtId="0" fontId="7" fillId="6" borderId="9" xfId="0" applyFont="1" applyFill="1" applyBorder="1" applyAlignment="1">
      <alignment vertical="center"/>
    </xf>
    <xf numFmtId="0" fontId="5"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Border="1" applyAlignment="1">
      <alignment vertical="center"/>
    </xf>
    <xf numFmtId="0" fontId="5" fillId="9" borderId="1" xfId="0" applyFont="1" applyFill="1" applyBorder="1" applyAlignment="1">
      <alignment vertical="center"/>
    </xf>
    <xf numFmtId="1" fontId="5" fillId="9" borderId="1" xfId="0" applyNumberFormat="1" applyFont="1" applyFill="1" applyBorder="1" applyAlignment="1">
      <alignment vertical="center"/>
    </xf>
    <xf numFmtId="0" fontId="4" fillId="3" borderId="1" xfId="0" applyFont="1" applyFill="1" applyBorder="1" applyAlignment="1">
      <alignment horizontal="justify" vertical="top"/>
    </xf>
    <xf numFmtId="0" fontId="4" fillId="16" borderId="1" xfId="0" applyFont="1" applyFill="1" applyBorder="1" applyAlignment="1">
      <alignment vertical="top" wrapText="1"/>
    </xf>
    <xf numFmtId="0" fontId="0" fillId="0" borderId="1" xfId="0" applyBorder="1" applyAlignment="1" applyProtection="1">
      <alignment horizontal="center" vertical="center"/>
      <protection locked="0"/>
    </xf>
    <xf numFmtId="0" fontId="8"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62" xfId="0" applyFont="1" applyBorder="1" applyAlignment="1">
      <alignment horizontal="center" vertical="center" wrapText="1"/>
    </xf>
    <xf numFmtId="0" fontId="6" fillId="0" borderId="1" xfId="0" applyFont="1" applyBorder="1" applyAlignment="1">
      <alignment wrapText="1"/>
    </xf>
    <xf numFmtId="0" fontId="6" fillId="0" borderId="1" xfId="0" applyFont="1" applyBorder="1" applyAlignment="1">
      <alignment horizontal="center" vertical="center" wrapText="1"/>
    </xf>
    <xf numFmtId="0" fontId="0" fillId="0" borderId="2" xfId="0" applyBorder="1" applyAlignment="1">
      <alignment horizontal="center" vertical="center" wrapText="1"/>
    </xf>
    <xf numFmtId="0" fontId="4" fillId="0" borderId="1" xfId="0" applyFont="1" applyBorder="1" applyAlignment="1">
      <alignment horizontal="center" vertical="top" wrapText="1"/>
    </xf>
    <xf numFmtId="0" fontId="0" fillId="5" borderId="62" xfId="0" applyFill="1" applyBorder="1" applyAlignment="1">
      <alignment horizontal="center" vertical="center" wrapText="1"/>
    </xf>
    <xf numFmtId="0" fontId="0" fillId="0" borderId="0" xfId="0" applyBorder="1" applyAlignment="1">
      <alignment horizontal="center" vertical="center" wrapText="1"/>
    </xf>
    <xf numFmtId="0" fontId="5" fillId="13" borderId="61" xfId="0" applyFont="1" applyFill="1" applyBorder="1" applyAlignment="1">
      <alignment horizontal="center" vertical="center"/>
    </xf>
    <xf numFmtId="0" fontId="4" fillId="0" borderId="0" xfId="0" applyFont="1" applyBorder="1"/>
    <xf numFmtId="0" fontId="5" fillId="13" borderId="58" xfId="0" applyFont="1" applyFill="1" applyBorder="1" applyAlignment="1">
      <alignment horizontal="center" vertical="center"/>
    </xf>
    <xf numFmtId="0" fontId="4" fillId="4" borderId="1" xfId="0" applyFont="1" applyFill="1" applyBorder="1" applyAlignment="1">
      <alignment vertical="top" wrapText="1"/>
    </xf>
    <xf numFmtId="0" fontId="4" fillId="7" borderId="1" xfId="0" applyFont="1" applyFill="1" applyBorder="1" applyAlignment="1">
      <alignment vertical="top" wrapText="1"/>
    </xf>
    <xf numFmtId="16" fontId="0" fillId="3" borderId="0" xfId="0" applyNumberFormat="1" applyFill="1"/>
    <xf numFmtId="0" fontId="4" fillId="0" borderId="1" xfId="0" applyFont="1" applyBorder="1" applyAlignment="1">
      <alignment horizontal="left" vertical="center" wrapText="1"/>
    </xf>
    <xf numFmtId="165" fontId="0" fillId="4" borderId="1" xfId="0" applyNumberFormat="1" applyFill="1" applyBorder="1"/>
    <xf numFmtId="165" fontId="0" fillId="17" borderId="1" xfId="0" applyNumberFormat="1" applyFill="1" applyBorder="1"/>
    <xf numFmtId="0" fontId="4" fillId="0" borderId="0" xfId="0" applyFont="1" applyAlignment="1">
      <alignment wrapText="1"/>
    </xf>
    <xf numFmtId="0" fontId="4" fillId="0" borderId="1" xfId="0" applyFont="1" applyBorder="1" applyAlignment="1">
      <alignment wrapText="1"/>
    </xf>
    <xf numFmtId="0" fontId="4" fillId="0" borderId="1" xfId="0" applyFont="1" applyBorder="1"/>
    <xf numFmtId="0" fontId="4" fillId="3" borderId="1" xfId="0" applyFont="1" applyFill="1" applyBorder="1" applyAlignment="1">
      <alignment vertical="top"/>
    </xf>
    <xf numFmtId="0" fontId="0" fillId="7" borderId="1" xfId="0" applyFill="1" applyBorder="1" applyAlignment="1" applyProtection="1">
      <alignment wrapText="1"/>
      <protection locked="0"/>
    </xf>
    <xf numFmtId="0" fontId="4" fillId="3" borderId="1" xfId="0" applyFont="1" applyFill="1" applyBorder="1" applyAlignment="1">
      <alignment vertical="top" wrapText="1"/>
    </xf>
    <xf numFmtId="0" fontId="4" fillId="0" borderId="1" xfId="0" applyFont="1" applyBorder="1" applyAlignment="1">
      <alignment horizontal="left" vertical="center" wrapText="1"/>
    </xf>
    <xf numFmtId="164" fontId="0" fillId="17" borderId="1" xfId="0" applyNumberFormat="1" applyFill="1" applyBorder="1" applyProtection="1">
      <protection locked="0"/>
    </xf>
    <xf numFmtId="164" fontId="0" fillId="7" borderId="1" xfId="0" applyNumberFormat="1" applyFill="1" applyBorder="1" applyProtection="1">
      <protection locked="0"/>
    </xf>
    <xf numFmtId="164" fontId="0" fillId="4" borderId="1" xfId="0" applyNumberFormat="1" applyFill="1" applyBorder="1" applyProtection="1">
      <protection locked="0"/>
    </xf>
    <xf numFmtId="0" fontId="0" fillId="3" borderId="1" xfId="0" applyFill="1" applyBorder="1" applyProtection="1">
      <protection locked="0"/>
    </xf>
    <xf numFmtId="0" fontId="8" fillId="0" borderId="1" xfId="0" applyFont="1" applyBorder="1" applyAlignment="1">
      <alignment horizontal="left" vertical="center" wrapText="1"/>
    </xf>
    <xf numFmtId="0" fontId="18" fillId="0" borderId="1" xfId="0" applyFont="1" applyBorder="1" applyAlignment="1">
      <alignment vertical="center" wrapText="1"/>
    </xf>
    <xf numFmtId="0" fontId="0" fillId="0" borderId="3" xfId="0" applyBorder="1" applyAlignment="1">
      <alignment vertical="center" wrapText="1"/>
    </xf>
    <xf numFmtId="0" fontId="4" fillId="0" borderId="1" xfId="0" applyFont="1" applyBorder="1" applyAlignment="1">
      <alignment wrapText="1"/>
    </xf>
    <xf numFmtId="0" fontId="4" fillId="0" borderId="1" xfId="0" applyFont="1" applyBorder="1" applyAlignment="1">
      <alignment horizontal="left" vertical="center" wrapText="1"/>
    </xf>
    <xf numFmtId="0" fontId="0" fillId="0" borderId="62" xfId="0" applyBorder="1" applyAlignment="1">
      <alignment horizontal="center"/>
    </xf>
    <xf numFmtId="0" fontId="25" fillId="0" borderId="1" xfId="0" applyFont="1" applyBorder="1" applyAlignment="1">
      <alignment horizontal="left" vertical="center"/>
    </xf>
    <xf numFmtId="0" fontId="4" fillId="0" borderId="1" xfId="0" applyFont="1" applyBorder="1" applyAlignment="1"/>
    <xf numFmtId="0" fontId="8" fillId="0" borderId="1" xfId="0" applyFont="1" applyBorder="1" applyAlignment="1">
      <alignment wrapText="1"/>
    </xf>
    <xf numFmtId="0" fontId="11" fillId="0" borderId="0" xfId="0" applyFont="1" applyAlignment="1">
      <alignment wrapText="1"/>
    </xf>
    <xf numFmtId="0" fontId="8" fillId="0" borderId="10" xfId="0" applyFont="1" applyBorder="1" applyAlignment="1">
      <alignment wrapText="1"/>
    </xf>
    <xf numFmtId="165" fontId="0" fillId="20" borderId="1" xfId="0" applyNumberFormat="1" applyFill="1" applyBorder="1"/>
    <xf numFmtId="0" fontId="0" fillId="4" borderId="1" xfId="0" applyFill="1" applyBorder="1" applyAlignment="1" applyProtection="1">
      <alignment wrapText="1"/>
      <protection locked="0"/>
    </xf>
    <xf numFmtId="0" fontId="0" fillId="3" borderId="1" xfId="0" applyFill="1" applyBorder="1" applyAlignment="1">
      <alignment horizontal="center" vertical="center" wrapText="1"/>
    </xf>
    <xf numFmtId="0" fontId="4"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wrapText="1"/>
    </xf>
    <xf numFmtId="0" fontId="4" fillId="3" borderId="1" xfId="0" applyFont="1" applyFill="1" applyBorder="1" applyAlignment="1">
      <alignment horizontal="center"/>
    </xf>
    <xf numFmtId="0" fontId="5" fillId="13" borderId="10" xfId="0" applyFont="1" applyFill="1" applyBorder="1" applyAlignment="1">
      <alignment horizontal="center" vertical="center" wrapText="1"/>
    </xf>
    <xf numFmtId="0" fontId="5" fillId="13" borderId="10" xfId="0" applyFont="1" applyFill="1" applyBorder="1" applyAlignment="1">
      <alignment horizontal="center" vertical="center"/>
    </xf>
    <xf numFmtId="0" fontId="5" fillId="13" borderId="10" xfId="0" applyFont="1" applyFill="1" applyBorder="1" applyAlignment="1">
      <alignment vertical="center" wrapText="1"/>
    </xf>
    <xf numFmtId="0" fontId="5" fillId="12" borderId="10" xfId="0" applyFont="1" applyFill="1" applyBorder="1" applyAlignment="1">
      <alignment horizontal="center" vertical="center" wrapText="1"/>
    </xf>
    <xf numFmtId="0" fontId="4" fillId="3" borderId="1" xfId="0" applyFont="1" applyFill="1" applyBorder="1"/>
    <xf numFmtId="0" fontId="4" fillId="3" borderId="1" xfId="0" applyFont="1" applyFill="1" applyBorder="1" applyAlignment="1">
      <alignment horizontal="left" wrapText="1"/>
    </xf>
    <xf numFmtId="0" fontId="4" fillId="3" borderId="1" xfId="0" applyFont="1" applyFill="1" applyBorder="1" applyAlignment="1">
      <alignment vertical="center" wrapText="1"/>
    </xf>
    <xf numFmtId="0" fontId="5" fillId="0" borderId="1" xfId="0" applyFont="1" applyBorder="1" applyAlignment="1">
      <alignment horizontal="left" vertical="center" wrapText="1"/>
    </xf>
    <xf numFmtId="0" fontId="5"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lignment vertical="center" wrapText="1"/>
    </xf>
    <xf numFmtId="0" fontId="5" fillId="0" borderId="28" xfId="0" applyFont="1" applyBorder="1" applyAlignment="1">
      <alignment horizontal="left" vertical="center" wrapText="1"/>
    </xf>
    <xf numFmtId="0" fontId="5" fillId="0" borderId="28" xfId="0" applyFont="1" applyBorder="1" applyAlignment="1">
      <alignment horizontal="center" vertical="center"/>
    </xf>
    <xf numFmtId="2" fontId="5" fillId="0" borderId="1" xfId="0" applyNumberFormat="1" applyFont="1" applyBorder="1" applyAlignment="1">
      <alignment vertical="center"/>
    </xf>
    <xf numFmtId="0" fontId="6" fillId="0" borderId="1" xfId="0" applyFont="1" applyBorder="1" applyAlignment="1">
      <alignment vertical="center"/>
    </xf>
    <xf numFmtId="0" fontId="6" fillId="0" borderId="2" xfId="0" applyFont="1" applyBorder="1" applyAlignment="1">
      <alignment wrapText="1"/>
    </xf>
    <xf numFmtId="0" fontId="6" fillId="0" borderId="3" xfId="0" applyFont="1" applyBorder="1" applyAlignment="1">
      <alignment wrapText="1"/>
    </xf>
    <xf numFmtId="0" fontId="6"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28" xfId="0" applyFont="1" applyBorder="1" applyAlignment="1">
      <alignment horizontal="left" vertical="center" wrapText="1"/>
    </xf>
    <xf numFmtId="0" fontId="4" fillId="0" borderId="10"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11" xfId="0" applyFont="1" applyBorder="1" applyAlignment="1">
      <alignment horizontal="left" vertical="center" wrapText="1"/>
    </xf>
    <xf numFmtId="0" fontId="1" fillId="0" borderId="0" xfId="0" applyFont="1" applyAlignment="1">
      <alignment horizontal="center" vertical="center" wrapText="1"/>
    </xf>
    <xf numFmtId="0" fontId="3" fillId="0" borderId="9"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0" borderId="8" xfId="0" applyFont="1" applyBorder="1" applyAlignment="1">
      <alignment vertical="center" wrapText="1"/>
    </xf>
    <xf numFmtId="0" fontId="1" fillId="0" borderId="2" xfId="0" applyFont="1" applyBorder="1" applyAlignment="1">
      <alignment vertical="center" wrapText="1"/>
    </xf>
    <xf numFmtId="0" fontId="1" fillId="0" borderId="4" xfId="0" applyFont="1" applyBorder="1" applyAlignment="1">
      <alignment vertical="center" wrapText="1"/>
    </xf>
    <xf numFmtId="0" fontId="8" fillId="6" borderId="1" xfId="0" applyFont="1" applyFill="1" applyBorder="1" applyAlignment="1">
      <alignment vertical="center"/>
    </xf>
    <xf numFmtId="0" fontId="8" fillId="6" borderId="3" xfId="0" applyFont="1" applyFill="1" applyBorder="1" applyAlignment="1">
      <alignment vertical="center"/>
    </xf>
    <xf numFmtId="0" fontId="16" fillId="6" borderId="1" xfId="0" applyFont="1" applyFill="1" applyBorder="1" applyAlignment="1">
      <alignment vertical="center" wrapText="1"/>
    </xf>
    <xf numFmtId="0" fontId="16" fillId="6" borderId="3" xfId="0" applyFont="1" applyFill="1" applyBorder="1" applyAlignment="1">
      <alignment vertical="center" wrapText="1"/>
    </xf>
    <xf numFmtId="0" fontId="7" fillId="5" borderId="8" xfId="0" applyFont="1" applyFill="1" applyBorder="1" applyAlignment="1">
      <alignment horizontal="center" vertical="top" wrapText="1"/>
    </xf>
    <xf numFmtId="0" fontId="7" fillId="5" borderId="7" xfId="0" applyFont="1" applyFill="1" applyBorder="1" applyAlignment="1">
      <alignment horizontal="center" vertical="top" wrapText="1"/>
    </xf>
    <xf numFmtId="0" fontId="7" fillId="5" borderId="9" xfId="0" applyFont="1" applyFill="1" applyBorder="1" applyAlignment="1">
      <alignment horizontal="center" vertical="top"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4" fillId="0" borderId="10" xfId="0" applyFont="1" applyBorder="1" applyAlignment="1">
      <alignment horizontal="left" vertical="top" wrapText="1"/>
    </xf>
    <xf numFmtId="0" fontId="4" fillId="0" borderId="28" xfId="0" applyFont="1" applyBorder="1" applyAlignment="1">
      <alignment horizontal="left" vertical="top"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 xfId="0" applyFont="1" applyBorder="1" applyAlignment="1">
      <alignment horizontal="center" vertical="center" wrapText="1"/>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0" fillId="0" borderId="18" xfId="0" applyBorder="1" applyAlignment="1">
      <alignment horizontal="center"/>
    </xf>
    <xf numFmtId="0" fontId="0" fillId="0" borderId="25" xfId="0" applyBorder="1" applyAlignment="1">
      <alignment horizontal="center"/>
    </xf>
    <xf numFmtId="0" fontId="0" fillId="0" borderId="20" xfId="0" applyBorder="1" applyAlignment="1">
      <alignment horizontal="center"/>
    </xf>
    <xf numFmtId="0" fontId="0" fillId="0" borderId="45" xfId="0" applyBorder="1" applyAlignment="1">
      <alignment horizontal="center"/>
    </xf>
    <xf numFmtId="0" fontId="1" fillId="0" borderId="8"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38" xfId="0" applyFont="1" applyBorder="1" applyAlignment="1">
      <alignment horizontal="center" vertical="center" wrapText="1"/>
    </xf>
    <xf numFmtId="0" fontId="0" fillId="0" borderId="9"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15" fillId="0" borderId="14" xfId="0" applyFont="1" applyBorder="1" applyAlignment="1">
      <alignment horizontal="center" vertical="center" wrapText="1"/>
    </xf>
    <xf numFmtId="0" fontId="15" fillId="0" borderId="3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1" xfId="0" applyFont="1" applyBorder="1" applyAlignment="1">
      <alignment horizontal="center" vertical="center" wrapText="1"/>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9" fillId="5" borderId="1" xfId="0" applyFont="1" applyFill="1" applyBorder="1" applyAlignment="1" applyProtection="1">
      <alignment horizontal="center" wrapText="1"/>
      <protection locked="0"/>
    </xf>
    <xf numFmtId="0" fontId="9" fillId="5" borderId="1" xfId="0" applyFont="1" applyFill="1" applyBorder="1" applyAlignment="1" applyProtection="1">
      <alignment horizontal="center"/>
      <protection locked="0"/>
    </xf>
    <xf numFmtId="0" fontId="7" fillId="12" borderId="1" xfId="0" applyFont="1" applyFill="1" applyBorder="1" applyAlignment="1" applyProtection="1">
      <alignment horizontal="left" vertical="center"/>
      <protection locked="0"/>
    </xf>
    <xf numFmtId="0" fontId="8" fillId="12" borderId="60" xfId="0" applyFont="1" applyFill="1" applyBorder="1" applyAlignment="1" applyProtection="1">
      <alignment horizontal="left" vertical="center" wrapText="1"/>
      <protection locked="0"/>
    </xf>
    <xf numFmtId="0" fontId="8" fillId="12" borderId="56" xfId="0" applyFont="1" applyFill="1" applyBorder="1" applyAlignment="1" applyProtection="1">
      <alignment horizontal="left" vertical="center" wrapText="1"/>
      <protection locked="0"/>
    </xf>
    <xf numFmtId="0" fontId="8" fillId="12" borderId="62" xfId="0" applyFont="1" applyFill="1" applyBorder="1" applyAlignment="1" applyProtection="1">
      <alignment horizontal="left" vertical="center" wrapText="1"/>
      <protection locked="0"/>
    </xf>
    <xf numFmtId="0" fontId="15" fillId="0" borderId="7"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5" fillId="0" borderId="5" xfId="0" applyFont="1" applyBorder="1" applyAlignment="1" applyProtection="1">
      <alignment horizontal="center" vertical="center" wrapText="1"/>
      <protection locked="0"/>
    </xf>
    <xf numFmtId="0" fontId="0" fillId="0" borderId="1" xfId="0" applyBorder="1" applyAlignment="1" applyProtection="1">
      <alignment horizontal="center"/>
      <protection locked="0"/>
    </xf>
    <xf numFmtId="0" fontId="4" fillId="0" borderId="59" xfId="0" applyFont="1" applyBorder="1" applyAlignment="1" applyProtection="1">
      <alignment horizontal="left" vertical="center" wrapText="1"/>
      <protection locked="0"/>
    </xf>
    <xf numFmtId="0" fontId="4" fillId="0" borderId="57" xfId="0" applyFont="1" applyBorder="1" applyAlignment="1" applyProtection="1">
      <alignment horizontal="left" vertical="center" wrapText="1"/>
      <protection locked="0"/>
    </xf>
    <xf numFmtId="0" fontId="4" fillId="0" borderId="61" xfId="0" applyFont="1" applyBorder="1" applyAlignment="1" applyProtection="1">
      <alignment horizontal="left" vertical="center" wrapText="1"/>
      <protection locked="0"/>
    </xf>
    <xf numFmtId="0" fontId="0" fillId="0" borderId="14" xfId="0" applyBorder="1" applyAlignment="1">
      <alignment horizontal="left" wrapText="1"/>
    </xf>
    <xf numFmtId="0" fontId="0" fillId="0" borderId="15" xfId="0" applyBorder="1" applyAlignment="1">
      <alignment horizontal="left" wrapText="1"/>
    </xf>
    <xf numFmtId="0" fontId="0" fillId="0" borderId="60" xfId="0" applyBorder="1" applyAlignment="1">
      <alignment horizontal="center"/>
    </xf>
    <xf numFmtId="0" fontId="0" fillId="0" borderId="62" xfId="0" applyBorder="1" applyAlignment="1">
      <alignment horizontal="center"/>
    </xf>
    <xf numFmtId="0" fontId="4" fillId="0" borderId="1" xfId="0" applyFont="1" applyBorder="1" applyAlignment="1">
      <alignment horizontal="left" vertical="center" wrapText="1"/>
    </xf>
    <xf numFmtId="0" fontId="24" fillId="7" borderId="60" xfId="0" applyFont="1" applyFill="1" applyBorder="1" applyAlignment="1">
      <alignment horizontal="left" vertical="center" wrapText="1"/>
    </xf>
    <xf numFmtId="0" fontId="22" fillId="7" borderId="62" xfId="0" applyFont="1" applyFill="1" applyBorder="1" applyAlignment="1">
      <alignment horizontal="left" vertical="center" wrapText="1"/>
    </xf>
    <xf numFmtId="0" fontId="22" fillId="19" borderId="1" xfId="0" applyFont="1" applyFill="1" applyBorder="1" applyAlignment="1">
      <alignment horizontal="left" vertical="center" wrapText="1"/>
    </xf>
    <xf numFmtId="0" fontId="22" fillId="18" borderId="1" xfId="0" applyFont="1" applyFill="1" applyBorder="1" applyAlignment="1">
      <alignment horizontal="left" vertical="center" wrapText="1"/>
    </xf>
    <xf numFmtId="0" fontId="19" fillId="14" borderId="1" xfId="0" applyFont="1" applyFill="1" applyBorder="1" applyAlignment="1">
      <alignment horizontal="center" vertical="center" wrapText="1"/>
    </xf>
    <xf numFmtId="0" fontId="19" fillId="14" borderId="1" xfId="0" applyFont="1" applyFill="1" applyBorder="1" applyAlignment="1">
      <alignment horizontal="center" vertical="center"/>
    </xf>
    <xf numFmtId="0" fontId="19" fillId="14" borderId="60" xfId="0" applyFont="1" applyFill="1" applyBorder="1" applyAlignment="1">
      <alignment horizontal="center"/>
    </xf>
    <xf numFmtId="0" fontId="19" fillId="14" borderId="56" xfId="0" applyFont="1" applyFill="1" applyBorder="1" applyAlignment="1">
      <alignment horizontal="center"/>
    </xf>
    <xf numFmtId="0" fontId="19" fillId="14" borderId="62" xfId="0" applyFont="1" applyFill="1" applyBorder="1" applyAlignment="1">
      <alignment horizontal="center"/>
    </xf>
    <xf numFmtId="0" fontId="24" fillId="7" borderId="62" xfId="0" applyFont="1" applyFill="1" applyBorder="1" applyAlignment="1">
      <alignment horizontal="left" vertical="center" wrapText="1"/>
    </xf>
    <xf numFmtId="0" fontId="22" fillId="0" borderId="60" xfId="0" applyFont="1" applyBorder="1" applyAlignment="1">
      <alignment horizontal="center" vertical="center"/>
    </xf>
    <xf numFmtId="0" fontId="22" fillId="0" borderId="56" xfId="0" applyFont="1" applyBorder="1" applyAlignment="1">
      <alignment horizontal="center" vertical="center"/>
    </xf>
    <xf numFmtId="0" fontId="22" fillId="0" borderId="62" xfId="0" applyFont="1" applyBorder="1" applyAlignment="1">
      <alignment horizontal="center" vertical="center"/>
    </xf>
    <xf numFmtId="0" fontId="0" fillId="0" borderId="60" xfId="0" applyBorder="1" applyAlignment="1">
      <alignment horizontal="left" wrapText="1"/>
    </xf>
    <xf numFmtId="0" fontId="0" fillId="0" borderId="62" xfId="0" applyBorder="1" applyAlignment="1">
      <alignment horizontal="left" wrapText="1"/>
    </xf>
    <xf numFmtId="0" fontId="4" fillId="0" borderId="60"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1" xfId="0" applyFont="1" applyBorder="1" applyAlignment="1">
      <alignment horizontal="center" vertical="center"/>
    </xf>
    <xf numFmtId="0" fontId="21" fillId="14" borderId="0" xfId="0" applyFont="1" applyFill="1" applyAlignment="1">
      <alignment horizontal="center" wrapText="1"/>
    </xf>
    <xf numFmtId="0" fontId="21" fillId="14" borderId="36" xfId="0" applyFont="1" applyFill="1" applyBorder="1" applyAlignment="1">
      <alignment horizontal="center" wrapText="1"/>
    </xf>
    <xf numFmtId="0" fontId="4" fillId="0" borderId="11" xfId="0" applyFont="1" applyBorder="1" applyAlignment="1">
      <alignment horizontal="center" vertical="center" wrapText="1"/>
    </xf>
    <xf numFmtId="0" fontId="22" fillId="3" borderId="1" xfId="0" applyFont="1" applyFill="1" applyBorder="1" applyAlignment="1">
      <alignment horizontal="left" vertical="center" wrapText="1"/>
    </xf>
    <xf numFmtId="0" fontId="22" fillId="0" borderId="1" xfId="0" applyFont="1" applyBorder="1" applyAlignment="1">
      <alignment horizontal="center" vertical="center"/>
    </xf>
    <xf numFmtId="0" fontId="22" fillId="0" borderId="1" xfId="0" applyFont="1" applyBorder="1" applyAlignment="1">
      <alignment horizontal="left" vertical="center" wrapText="1"/>
    </xf>
    <xf numFmtId="0" fontId="4" fillId="4" borderId="60"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4" fillId="0" borderId="56" xfId="0" applyFont="1" applyBorder="1" applyAlignment="1">
      <alignment horizontal="center" vertical="center" wrapText="1"/>
    </xf>
    <xf numFmtId="0" fontId="19" fillId="12" borderId="1" xfId="0" applyFont="1" applyFill="1" applyBorder="1" applyAlignment="1">
      <alignment horizontal="center" vertical="center" wrapText="1"/>
    </xf>
    <xf numFmtId="0" fontId="19" fillId="12" borderId="1" xfId="0" applyFont="1" applyFill="1" applyBorder="1" applyAlignment="1">
      <alignment horizontal="center" vertical="center"/>
    </xf>
    <xf numFmtId="0" fontId="19" fillId="12" borderId="60" xfId="0" applyFont="1" applyFill="1" applyBorder="1" applyAlignment="1">
      <alignment horizontal="center" vertical="center" wrapText="1"/>
    </xf>
    <xf numFmtId="0" fontId="19" fillId="12" borderId="56" xfId="0" applyFont="1" applyFill="1" applyBorder="1" applyAlignment="1">
      <alignment horizontal="center" vertical="center"/>
    </xf>
    <xf numFmtId="0" fontId="19" fillId="12" borderId="62" xfId="0" applyFont="1" applyFill="1" applyBorder="1" applyAlignment="1">
      <alignment horizontal="center" vertical="center"/>
    </xf>
    <xf numFmtId="0" fontId="4" fillId="7" borderId="60" xfId="0" applyFont="1" applyFill="1" applyBorder="1" applyAlignment="1">
      <alignment horizontal="left" vertical="center" wrapText="1"/>
    </xf>
    <xf numFmtId="0" fontId="4" fillId="7" borderId="62" xfId="0" applyFont="1" applyFill="1" applyBorder="1" applyAlignment="1">
      <alignment horizontal="left" vertical="center" wrapText="1"/>
    </xf>
    <xf numFmtId="0" fontId="4" fillId="18" borderId="60" xfId="0" applyFont="1" applyFill="1" applyBorder="1" applyAlignment="1">
      <alignment horizontal="left" vertical="center" wrapText="1"/>
    </xf>
    <xf numFmtId="0" fontId="4" fillId="18" borderId="56" xfId="0" applyFont="1" applyFill="1" applyBorder="1" applyAlignment="1">
      <alignment horizontal="left" vertical="center" wrapText="1"/>
    </xf>
    <xf numFmtId="0" fontId="4" fillId="18" borderId="62" xfId="0" applyFont="1" applyFill="1" applyBorder="1" applyAlignment="1">
      <alignment horizontal="left" vertical="center" wrapText="1"/>
    </xf>
    <xf numFmtId="0" fontId="4" fillId="19" borderId="60" xfId="0" applyFont="1" applyFill="1" applyBorder="1" applyAlignment="1">
      <alignment horizontal="left" vertical="center" wrapText="1"/>
    </xf>
    <xf numFmtId="0" fontId="4" fillId="19" borderId="56" xfId="0" applyFont="1" applyFill="1" applyBorder="1" applyAlignment="1">
      <alignment horizontal="left" vertical="center" wrapText="1"/>
    </xf>
    <xf numFmtId="0" fontId="4" fillId="19" borderId="62" xfId="0" applyFont="1" applyFill="1" applyBorder="1" applyAlignment="1">
      <alignment horizontal="left" vertical="center" wrapText="1"/>
    </xf>
    <xf numFmtId="0" fontId="4" fillId="0" borderId="60" xfId="0" applyFont="1" applyBorder="1" applyAlignment="1">
      <alignment horizontal="left" vertical="center" wrapText="1"/>
    </xf>
    <xf numFmtId="0" fontId="4" fillId="0" borderId="56" xfId="0" applyFont="1" applyBorder="1" applyAlignment="1">
      <alignment horizontal="left" vertical="center" wrapText="1"/>
    </xf>
    <xf numFmtId="0" fontId="4" fillId="0" borderId="62" xfId="0" applyFont="1" applyBorder="1" applyAlignment="1">
      <alignment horizontal="left" vertical="center" wrapText="1"/>
    </xf>
    <xf numFmtId="0" fontId="0" fillId="0" borderId="0" xfId="0" applyAlignment="1">
      <alignment horizontal="center"/>
    </xf>
    <xf numFmtId="0" fontId="0" fillId="0" borderId="1" xfId="0" applyBorder="1" applyAlignment="1">
      <alignment horizontal="center" vertical="center"/>
    </xf>
    <xf numFmtId="0" fontId="19" fillId="14" borderId="16" xfId="0" applyFont="1" applyFill="1" applyBorder="1" applyAlignment="1">
      <alignment horizontal="center" vertical="center" wrapText="1"/>
    </xf>
    <xf numFmtId="0" fontId="19" fillId="14" borderId="38" xfId="0" applyFont="1" applyFill="1" applyBorder="1" applyAlignment="1">
      <alignment horizontal="center" vertical="center" wrapText="1"/>
    </xf>
    <xf numFmtId="0" fontId="19" fillId="14" borderId="17" xfId="0" applyFont="1" applyFill="1" applyBorder="1" applyAlignment="1">
      <alignment horizontal="center" vertical="center" wrapText="1"/>
    </xf>
    <xf numFmtId="0" fontId="0" fillId="0" borderId="36" xfId="0" applyBorder="1" applyAlignment="1">
      <alignment horizontal="center"/>
    </xf>
    <xf numFmtId="0" fontId="15" fillId="0" borderId="15" xfId="0" applyFont="1" applyBorder="1" applyAlignment="1">
      <alignment horizontal="center" vertical="center" wrapText="1"/>
    </xf>
    <xf numFmtId="0" fontId="15" fillId="0" borderId="17" xfId="0" applyFont="1" applyBorder="1" applyAlignment="1">
      <alignment horizontal="center" vertical="center" wrapText="1"/>
    </xf>
    <xf numFmtId="0" fontId="22" fillId="7" borderId="1" xfId="0" applyFont="1" applyFill="1" applyBorder="1" applyAlignment="1">
      <alignment vertical="center" wrapText="1"/>
    </xf>
    <xf numFmtId="0" fontId="22" fillId="7" borderId="1" xfId="0" applyFont="1" applyFill="1" applyBorder="1" applyAlignment="1">
      <alignment vertical="center"/>
    </xf>
    <xf numFmtId="0" fontId="22" fillId="3" borderId="60" xfId="0" applyFont="1" applyFill="1" applyBorder="1" applyAlignment="1">
      <alignment vertical="center" wrapText="1"/>
    </xf>
    <xf numFmtId="0" fontId="22" fillId="3" borderId="62" xfId="0" applyFont="1" applyFill="1" applyBorder="1" applyAlignment="1">
      <alignment vertical="center"/>
    </xf>
    <xf numFmtId="0" fontId="22" fillId="0" borderId="1" xfId="0" applyFont="1" applyBorder="1" applyAlignment="1">
      <alignment vertical="center" wrapText="1"/>
    </xf>
    <xf numFmtId="0" fontId="22" fillId="3" borderId="60" xfId="0" applyFont="1" applyFill="1" applyBorder="1" applyAlignment="1">
      <alignment horizontal="left" vertical="center" wrapText="1"/>
    </xf>
    <xf numFmtId="0" fontId="22" fillId="3" borderId="62" xfId="0" applyFont="1" applyFill="1" applyBorder="1" applyAlignment="1">
      <alignment horizontal="left" vertical="center" wrapText="1"/>
    </xf>
    <xf numFmtId="0" fontId="4" fillId="0" borderId="60" xfId="0" applyFont="1" applyBorder="1" applyAlignment="1">
      <alignment horizontal="center" vertical="center"/>
    </xf>
    <xf numFmtId="0" fontId="4" fillId="0" borderId="56" xfId="0" applyFont="1" applyBorder="1" applyAlignment="1">
      <alignment horizontal="center" vertical="center"/>
    </xf>
    <xf numFmtId="0" fontId="4" fillId="0" borderId="62" xfId="0" applyFont="1" applyBorder="1" applyAlignment="1">
      <alignment horizontal="center" vertical="center"/>
    </xf>
    <xf numFmtId="0" fontId="23" fillId="7" borderId="60" xfId="0" applyFont="1" applyFill="1" applyBorder="1" applyAlignment="1">
      <alignment wrapText="1"/>
    </xf>
    <xf numFmtId="0" fontId="23" fillId="7" borderId="62" xfId="0" applyFont="1" applyFill="1" applyBorder="1" applyAlignment="1">
      <alignment wrapText="1"/>
    </xf>
    <xf numFmtId="0" fontId="10" fillId="6" borderId="1" xfId="0" applyFont="1" applyFill="1" applyBorder="1" applyAlignment="1">
      <alignment horizontal="center" vertical="top"/>
    </xf>
    <xf numFmtId="0" fontId="19" fillId="6" borderId="1" xfId="0" applyFont="1" applyFill="1" applyBorder="1" applyAlignment="1">
      <alignment horizontal="center" vertical="top"/>
    </xf>
    <xf numFmtId="0" fontId="5" fillId="0" borderId="60" xfId="0" applyFont="1" applyBorder="1" applyAlignment="1">
      <alignment horizontal="center" vertical="center" wrapText="1"/>
    </xf>
    <xf numFmtId="0" fontId="5" fillId="0" borderId="62" xfId="0" applyFont="1" applyBorder="1" applyAlignment="1">
      <alignment horizontal="center" vertical="center" wrapText="1"/>
    </xf>
    <xf numFmtId="0" fontId="19" fillId="14" borderId="1" xfId="0" applyFont="1" applyFill="1" applyBorder="1" applyAlignment="1">
      <alignment horizontal="center" vertical="center" textRotation="255"/>
    </xf>
    <xf numFmtId="0" fontId="19" fillId="12" borderId="1" xfId="0" applyFont="1" applyFill="1" applyBorder="1" applyAlignment="1">
      <alignment horizontal="center" wrapText="1"/>
    </xf>
    <xf numFmtId="0" fontId="19" fillId="12" borderId="1" xfId="0" applyFont="1" applyFill="1" applyBorder="1" applyAlignment="1">
      <alignment horizontal="center"/>
    </xf>
    <xf numFmtId="0" fontId="19" fillId="12" borderId="60" xfId="0" applyFont="1" applyFill="1" applyBorder="1" applyAlignment="1">
      <alignment horizontal="center" vertical="top" wrapText="1"/>
    </xf>
    <xf numFmtId="0" fontId="19" fillId="12" borderId="56" xfId="0" applyFont="1" applyFill="1" applyBorder="1" applyAlignment="1">
      <alignment horizontal="center" vertical="top"/>
    </xf>
    <xf numFmtId="0" fontId="19" fillId="12" borderId="62" xfId="0" applyFont="1" applyFill="1" applyBorder="1" applyAlignment="1">
      <alignment horizontal="center" vertical="top"/>
    </xf>
    <xf numFmtId="0" fontId="22" fillId="7" borderId="60" xfId="0" applyFont="1" applyFill="1" applyBorder="1" applyAlignment="1">
      <alignment vertical="center" wrapText="1"/>
    </xf>
    <xf numFmtId="0" fontId="22" fillId="7" borderId="62" xfId="0" applyFont="1" applyFill="1" applyBorder="1" applyAlignment="1">
      <alignment vertical="center" wrapText="1"/>
    </xf>
    <xf numFmtId="0" fontId="25" fillId="3" borderId="60" xfId="0" applyFont="1" applyFill="1" applyBorder="1" applyAlignment="1">
      <alignment horizontal="left" vertical="center" wrapText="1"/>
    </xf>
    <xf numFmtId="0" fontId="25" fillId="3" borderId="62" xfId="0" applyFont="1" applyFill="1" applyBorder="1" applyAlignment="1">
      <alignment horizontal="left" vertical="center" wrapText="1"/>
    </xf>
    <xf numFmtId="0" fontId="25" fillId="0" borderId="60" xfId="0" applyFont="1" applyBorder="1" applyAlignment="1">
      <alignment horizontal="left" vertical="center" wrapText="1"/>
    </xf>
    <xf numFmtId="0" fontId="25" fillId="0" borderId="62" xfId="0" applyFont="1" applyBorder="1" applyAlignment="1">
      <alignment horizontal="left" vertical="center" wrapText="1"/>
    </xf>
    <xf numFmtId="0" fontId="22" fillId="4" borderId="60" xfId="0" applyFont="1" applyFill="1" applyBorder="1" applyAlignment="1">
      <alignment vertical="center" wrapText="1"/>
    </xf>
    <xf numFmtId="0" fontId="22" fillId="4" borderId="62" xfId="0" applyFont="1" applyFill="1" applyBorder="1" applyAlignment="1">
      <alignment vertical="center" wrapText="1"/>
    </xf>
    <xf numFmtId="0" fontId="8" fillId="0" borderId="2" xfId="0" applyFont="1" applyBorder="1" applyAlignment="1">
      <alignment horizontal="left" vertical="center" wrapText="1"/>
    </xf>
    <xf numFmtId="0" fontId="7" fillId="5" borderId="59" xfId="0" applyFont="1" applyFill="1" applyBorder="1" applyAlignment="1">
      <alignment horizontal="center" vertical="center"/>
    </xf>
    <xf numFmtId="0" fontId="4" fillId="0" borderId="7" xfId="0" applyFont="1" applyBorder="1" applyAlignment="1">
      <alignment horizontal="left" vertical="center" wrapText="1"/>
    </xf>
    <xf numFmtId="0" fontId="7" fillId="6" borderId="14" xfId="0" applyFont="1" applyFill="1" applyBorder="1" applyAlignment="1">
      <alignment horizontal="left" vertical="center"/>
    </xf>
    <xf numFmtId="0" fontId="7" fillId="6" borderId="37" xfId="0" applyFont="1" applyFill="1" applyBorder="1" applyAlignment="1">
      <alignment horizontal="left" vertical="center"/>
    </xf>
    <xf numFmtId="0" fontId="7" fillId="6" borderId="63" xfId="0" applyFont="1" applyFill="1" applyBorder="1" applyAlignment="1">
      <alignment horizontal="left" vertical="center"/>
    </xf>
    <xf numFmtId="0" fontId="8" fillId="6" borderId="16" xfId="0" applyFont="1" applyFill="1" applyBorder="1" applyAlignment="1">
      <alignment horizontal="left" vertical="center" wrapText="1"/>
    </xf>
    <xf numFmtId="0" fontId="8" fillId="6" borderId="38" xfId="0" applyFont="1" applyFill="1" applyBorder="1" applyAlignment="1">
      <alignment horizontal="left" vertical="center" wrapText="1"/>
    </xf>
    <xf numFmtId="0" fontId="8" fillId="6" borderId="64" xfId="0" applyFont="1" applyFill="1" applyBorder="1" applyAlignment="1">
      <alignment horizontal="left" vertical="center" wrapText="1"/>
    </xf>
    <xf numFmtId="0" fontId="8" fillId="0" borderId="1"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8" xfId="0" applyFont="1" applyBorder="1" applyAlignment="1">
      <alignment horizontal="center" vertical="center" wrapText="1"/>
    </xf>
    <xf numFmtId="0" fontId="7" fillId="5" borderId="1" xfId="0" applyFont="1" applyFill="1" applyBorder="1" applyAlignment="1">
      <alignment horizontal="center" vertical="center"/>
    </xf>
    <xf numFmtId="0" fontId="7" fillId="6"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xf>
    <xf numFmtId="0" fontId="8" fillId="0" borderId="1" xfId="0" applyFont="1" applyBorder="1" applyAlignment="1">
      <alignment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28" xfId="0" applyFont="1" applyBorder="1" applyAlignment="1">
      <alignment vertical="center" wrapText="1"/>
    </xf>
    <xf numFmtId="0" fontId="4" fillId="0" borderId="10" xfId="0" applyFont="1" applyBorder="1" applyAlignment="1">
      <alignment vertical="center"/>
    </xf>
    <xf numFmtId="0" fontId="4" fillId="0" borderId="11" xfId="0" applyFont="1" applyBorder="1" applyAlignment="1">
      <alignment vertical="center"/>
    </xf>
    <xf numFmtId="0" fontId="4" fillId="0" borderId="28" xfId="0" applyFont="1" applyBorder="1" applyAlignment="1">
      <alignment vertical="center"/>
    </xf>
    <xf numFmtId="0" fontId="8" fillId="0" borderId="60" xfId="0" applyFont="1" applyBorder="1" applyAlignment="1">
      <alignment horizontal="left" wrapText="1"/>
    </xf>
    <xf numFmtId="0" fontId="8" fillId="0" borderId="62" xfId="0" applyFont="1" applyBorder="1" applyAlignment="1">
      <alignment horizontal="left" wrapText="1"/>
    </xf>
    <xf numFmtId="0" fontId="11" fillId="0" borderId="1" xfId="0" applyFont="1" applyBorder="1" applyAlignment="1">
      <alignment wrapText="1"/>
    </xf>
    <xf numFmtId="0" fontId="8" fillId="0" borderId="1" xfId="0" applyFont="1" applyBorder="1" applyAlignment="1">
      <alignment vertical="center" wrapText="1"/>
    </xf>
    <xf numFmtId="0" fontId="8" fillId="0" borderId="1" xfId="0" applyFont="1" applyBorder="1" applyAlignment="1">
      <alignment horizontal="left" wrapText="1"/>
    </xf>
    <xf numFmtId="0" fontId="8" fillId="0" borderId="1" xfId="0" applyFont="1" applyBorder="1" applyAlignment="1">
      <alignment horizontal="center" wrapText="1"/>
    </xf>
    <xf numFmtId="0" fontId="7" fillId="15" borderId="8" xfId="0" applyFont="1" applyFill="1" applyBorder="1" applyAlignment="1">
      <alignment horizontal="center" vertical="center"/>
    </xf>
    <xf numFmtId="0" fontId="7" fillId="15" borderId="61" xfId="0" applyFont="1" applyFill="1" applyBorder="1" applyAlignment="1">
      <alignment horizontal="center" vertical="center"/>
    </xf>
    <xf numFmtId="0" fontId="7" fillId="15" borderId="7" xfId="0" applyFont="1" applyFill="1" applyBorder="1" applyAlignment="1">
      <alignment horizontal="center" vertical="center"/>
    </xf>
    <xf numFmtId="0" fontId="7" fillId="15" borderId="9" xfId="0" applyFont="1" applyFill="1" applyBorder="1" applyAlignment="1">
      <alignment horizontal="center" vertical="center"/>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6" borderId="60" xfId="0" applyFont="1" applyFill="1" applyBorder="1" applyAlignment="1">
      <alignment horizontal="center" vertical="center"/>
    </xf>
    <xf numFmtId="0" fontId="7" fillId="6" borderId="56" xfId="0" applyFont="1" applyFill="1" applyBorder="1" applyAlignment="1">
      <alignment horizontal="center" vertical="center"/>
    </xf>
    <xf numFmtId="0" fontId="7" fillId="6" borderId="62" xfId="0" applyFont="1" applyFill="1" applyBorder="1" applyAlignment="1">
      <alignment horizontal="center" vertical="center"/>
    </xf>
    <xf numFmtId="0" fontId="15" fillId="0" borderId="44" xfId="0" applyFont="1" applyBorder="1" applyAlignment="1">
      <alignment horizontal="center" vertical="center" wrapText="1"/>
    </xf>
    <xf numFmtId="0" fontId="15" fillId="0" borderId="42" xfId="0" applyFont="1" applyBorder="1" applyAlignment="1">
      <alignment horizontal="center" vertical="center" wrapText="1"/>
    </xf>
    <xf numFmtId="0" fontId="7" fillId="15" borderId="37" xfId="0" applyFont="1" applyFill="1" applyBorder="1" applyAlignment="1">
      <alignment horizontal="center" vertical="center"/>
    </xf>
    <xf numFmtId="0" fontId="7" fillId="15" borderId="38" xfId="0" applyFont="1" applyFill="1" applyBorder="1" applyAlignment="1">
      <alignment horizontal="center" vertical="center"/>
    </xf>
    <xf numFmtId="0" fontId="7" fillId="15" borderId="1" xfId="0" applyFont="1" applyFill="1" applyBorder="1" applyAlignment="1">
      <alignment horizontal="center" vertical="center" wrapText="1"/>
    </xf>
    <xf numFmtId="0" fontId="7" fillId="15" borderId="1" xfId="0" applyFont="1" applyFill="1" applyBorder="1" applyAlignment="1">
      <alignment horizontal="center" vertical="center"/>
    </xf>
    <xf numFmtId="0" fontId="8" fillId="0" borderId="14" xfId="0" applyFont="1" applyBorder="1" applyAlignment="1">
      <alignment horizontal="left" vertical="center" wrapText="1"/>
    </xf>
    <xf numFmtId="0" fontId="8" fillId="0" borderId="15" xfId="0" applyFont="1" applyBorder="1" applyAlignment="1">
      <alignment horizontal="left" vertical="center" wrapText="1"/>
    </xf>
    <xf numFmtId="0" fontId="0" fillId="0" borderId="1" xfId="0" applyBorder="1" applyAlignment="1">
      <alignment horizontal="left" vertical="top" wrapText="1"/>
    </xf>
    <xf numFmtId="0" fontId="0" fillId="0" borderId="5" xfId="0"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1" xfId="0" applyFont="1" applyBorder="1" applyAlignment="1">
      <alignment horizontal="left" vertical="top" wrapText="1"/>
    </xf>
    <xf numFmtId="0" fontId="13" fillId="0" borderId="3" xfId="0" applyFont="1" applyBorder="1" applyAlignment="1">
      <alignment horizontal="left" vertical="top" wrapText="1"/>
    </xf>
    <xf numFmtId="0" fontId="15" fillId="0" borderId="26"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0" xfId="0" applyFont="1" applyAlignment="1">
      <alignment horizontal="center" vertical="center" wrapText="1"/>
    </xf>
    <xf numFmtId="0" fontId="15" fillId="0" borderId="36" xfId="0" applyFont="1" applyBorder="1" applyAlignment="1">
      <alignment horizontal="center" vertical="center" wrapText="1"/>
    </xf>
    <xf numFmtId="0" fontId="15" fillId="0" borderId="40" xfId="0" applyFont="1" applyBorder="1" applyAlignment="1">
      <alignment horizontal="center" vertical="center" wrapText="1"/>
    </xf>
    <xf numFmtId="0" fontId="0" fillId="0" borderId="22" xfId="0" applyBorder="1" applyAlignment="1">
      <alignment horizontal="center"/>
    </xf>
    <xf numFmtId="0" fontId="5" fillId="5" borderId="7" xfId="0" applyFont="1" applyFill="1" applyBorder="1" applyAlignment="1">
      <alignment horizontal="center" vertical="center"/>
    </xf>
    <xf numFmtId="0" fontId="5" fillId="5" borderId="1" xfId="0" applyFont="1" applyFill="1" applyBorder="1" applyAlignment="1">
      <alignment horizontal="center" vertical="center"/>
    </xf>
    <xf numFmtId="0" fontId="5" fillId="5" borderId="9"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2" xfId="0" applyFont="1" applyFill="1" applyBorder="1" applyAlignment="1">
      <alignment horizontal="center" vertical="center"/>
    </xf>
    <xf numFmtId="0" fontId="10" fillId="14" borderId="1" xfId="0" applyFont="1" applyFill="1" applyBorder="1" applyAlignment="1">
      <alignment horizontal="center" vertical="center"/>
    </xf>
    <xf numFmtId="0" fontId="0" fillId="0" borderId="8" xfId="0" applyBorder="1" applyAlignment="1">
      <alignment horizontal="center"/>
    </xf>
    <xf numFmtId="0" fontId="0" fillId="0" borderId="2" xfId="0" applyBorder="1" applyAlignment="1">
      <alignment horizontal="center"/>
    </xf>
    <xf numFmtId="0" fontId="0" fillId="0" borderId="4" xfId="0" applyBorder="1" applyAlignment="1">
      <alignment horizontal="center"/>
    </xf>
    <xf numFmtId="0" fontId="7" fillId="6" borderId="60" xfId="0" applyFont="1" applyFill="1" applyBorder="1" applyAlignment="1">
      <alignment horizontal="left" vertical="center" wrapText="1"/>
    </xf>
    <xf numFmtId="0" fontId="7" fillId="6" borderId="56" xfId="0" applyFont="1" applyFill="1" applyBorder="1" applyAlignment="1">
      <alignment horizontal="left" vertical="center" wrapText="1"/>
    </xf>
    <xf numFmtId="0" fontId="0" fillId="0" borderId="37" xfId="0" applyBorder="1" applyAlignment="1">
      <alignment horizontal="center"/>
    </xf>
    <xf numFmtId="0" fontId="0" fillId="0" borderId="1" xfId="0" applyBorder="1"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28" xfId="0" applyBorder="1" applyAlignment="1">
      <alignment horizontal="center" vertical="center"/>
    </xf>
    <xf numFmtId="0" fontId="20" fillId="14" borderId="60" xfId="0" applyFont="1" applyFill="1" applyBorder="1" applyAlignment="1">
      <alignment horizontal="center"/>
    </xf>
    <xf numFmtId="0" fontId="20" fillId="14" borderId="62" xfId="0" applyFont="1" applyFill="1" applyBorder="1" applyAlignment="1">
      <alignment horizontal="center"/>
    </xf>
    <xf numFmtId="0" fontId="6" fillId="0" borderId="7" xfId="0" applyFont="1" applyBorder="1" applyAlignment="1">
      <alignment horizontal="left" vertical="center" wrapText="1"/>
    </xf>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4" fillId="0" borderId="1" xfId="0" applyFont="1" applyBorder="1" applyAlignment="1">
      <alignment horizontal="left" vertical="top" wrapText="1"/>
    </xf>
    <xf numFmtId="0" fontId="9" fillId="14" borderId="1" xfId="0" applyFont="1" applyFill="1" applyBorder="1" applyAlignment="1">
      <alignment horizontal="center" wrapText="1"/>
    </xf>
    <xf numFmtId="0" fontId="0" fillId="0" borderId="56" xfId="0"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center" wrapText="1"/>
    </xf>
    <xf numFmtId="0" fontId="10" fillId="0" borderId="39" xfId="0" applyFont="1" applyBorder="1" applyAlignment="1">
      <alignment vertical="center" textRotation="90"/>
    </xf>
    <xf numFmtId="0" fontId="0" fillId="9" borderId="33" xfId="0" applyFill="1" applyBorder="1" applyAlignment="1">
      <alignment horizontal="center"/>
    </xf>
    <xf numFmtId="0" fontId="0" fillId="9" borderId="31" xfId="0" applyFill="1" applyBorder="1" applyAlignment="1">
      <alignment horizontal="center"/>
    </xf>
    <xf numFmtId="0" fontId="0" fillId="10" borderId="31" xfId="0" applyFill="1" applyBorder="1" applyAlignment="1">
      <alignment horizontal="center"/>
    </xf>
    <xf numFmtId="0" fontId="7" fillId="5" borderId="8" xfId="0" applyFont="1" applyFill="1" applyBorder="1" applyAlignment="1">
      <alignment horizontal="center"/>
    </xf>
    <xf numFmtId="0" fontId="7" fillId="5" borderId="7" xfId="0" applyFont="1" applyFill="1" applyBorder="1" applyAlignment="1">
      <alignment horizontal="center"/>
    </xf>
    <xf numFmtId="0" fontId="7" fillId="5" borderId="9" xfId="0" applyFont="1" applyFill="1" applyBorder="1" applyAlignment="1">
      <alignment horizontal="center"/>
    </xf>
    <xf numFmtId="0" fontId="8" fillId="6" borderId="1" xfId="0" applyFont="1" applyFill="1" applyBorder="1" applyAlignment="1">
      <alignment horizontal="left" vertical="center"/>
    </xf>
    <xf numFmtId="0" fontId="8" fillId="6" borderId="3" xfId="0" applyFont="1" applyFill="1" applyBorder="1" applyAlignment="1">
      <alignment horizontal="left" vertical="center"/>
    </xf>
    <xf numFmtId="0" fontId="2" fillId="6" borderId="1" xfId="0" applyFont="1" applyFill="1" applyBorder="1" applyAlignment="1">
      <alignment horizontal="left" vertical="center" wrapText="1"/>
    </xf>
    <xf numFmtId="0" fontId="2" fillId="6" borderId="3" xfId="0" applyFont="1" applyFill="1" applyBorder="1" applyAlignment="1">
      <alignment horizontal="left" vertical="center" wrapText="1"/>
    </xf>
    <xf numFmtId="0" fontId="2" fillId="6" borderId="48" xfId="0" applyFont="1" applyFill="1" applyBorder="1" applyAlignment="1">
      <alignment horizontal="left" vertical="center" wrapText="1"/>
    </xf>
    <xf numFmtId="0" fontId="2" fillId="6" borderId="49" xfId="0" applyFont="1" applyFill="1" applyBorder="1" applyAlignment="1">
      <alignment horizontal="left" vertical="center" wrapText="1"/>
    </xf>
    <xf numFmtId="0" fontId="2" fillId="6" borderId="50" xfId="0" applyFont="1" applyFill="1" applyBorder="1" applyAlignment="1">
      <alignment horizontal="left" vertical="center" wrapText="1"/>
    </xf>
    <xf numFmtId="0" fontId="9" fillId="3" borderId="0" xfId="0" applyFont="1" applyFill="1" applyAlignment="1">
      <alignment horizontal="center"/>
    </xf>
    <xf numFmtId="0" fontId="9" fillId="3" borderId="22" xfId="0" applyFont="1" applyFill="1" applyBorder="1" applyAlignment="1">
      <alignment horizontal="center"/>
    </xf>
    <xf numFmtId="0" fontId="0" fillId="8" borderId="33" xfId="0" applyFill="1" applyBorder="1" applyAlignment="1">
      <alignment horizontal="center"/>
    </xf>
    <xf numFmtId="0" fontId="0" fillId="10" borderId="51" xfId="0" applyFill="1" applyBorder="1" applyAlignment="1">
      <alignment horizontal="center" vertical="center" wrapText="1"/>
    </xf>
    <xf numFmtId="0" fontId="0" fillId="10" borderId="52" xfId="0" applyFill="1" applyBorder="1" applyAlignment="1">
      <alignment horizontal="center" vertical="center" wrapText="1"/>
    </xf>
    <xf numFmtId="0" fontId="10" fillId="3" borderId="0" xfId="0" applyFont="1" applyFill="1" applyAlignment="1">
      <alignment horizontal="center" vertical="top"/>
    </xf>
    <xf numFmtId="0" fontId="0" fillId="7" borderId="33" xfId="0" applyFill="1" applyBorder="1" applyAlignment="1">
      <alignment horizontal="center"/>
    </xf>
    <xf numFmtId="0" fontId="0" fillId="8" borderId="31" xfId="0" applyFill="1" applyBorder="1" applyAlignment="1">
      <alignment horizontal="center"/>
    </xf>
    <xf numFmtId="0" fontId="0" fillId="9" borderId="31" xfId="0" applyFill="1" applyBorder="1" applyAlignment="1">
      <alignment horizontal="center" vertical="center" wrapText="1"/>
    </xf>
    <xf numFmtId="0" fontId="0" fillId="9" borderId="31" xfId="0" applyFill="1" applyBorder="1" applyAlignment="1">
      <alignment horizontal="center" vertical="center"/>
    </xf>
    <xf numFmtId="0" fontId="0" fillId="7" borderId="31" xfId="0" applyFill="1" applyBorder="1" applyAlignment="1">
      <alignment horizontal="center"/>
    </xf>
    <xf numFmtId="0" fontId="0" fillId="8" borderId="31" xfId="0" applyFill="1" applyBorder="1" applyAlignment="1">
      <alignment horizontal="center" vertical="center" wrapText="1"/>
    </xf>
    <xf numFmtId="0" fontId="0" fillId="8" borderId="31" xfId="0" applyFill="1" applyBorder="1" applyAlignment="1">
      <alignment horizontal="center" vertical="center"/>
    </xf>
    <xf numFmtId="0" fontId="0" fillId="9" borderId="51" xfId="0" applyFill="1" applyBorder="1" applyAlignment="1">
      <alignment horizontal="center" vertical="center" wrapText="1"/>
    </xf>
    <xf numFmtId="0" fontId="0" fillId="9" borderId="52" xfId="0" applyFill="1" applyBorder="1" applyAlignment="1">
      <alignment horizontal="center" vertical="center"/>
    </xf>
    <xf numFmtId="0" fontId="0" fillId="7" borderId="34" xfId="0" applyFill="1" applyBorder="1" applyAlignment="1">
      <alignment horizontal="center"/>
    </xf>
    <xf numFmtId="0" fontId="0" fillId="7" borderId="32" xfId="0" applyFill="1" applyBorder="1" applyAlignment="1">
      <alignment horizontal="center"/>
    </xf>
    <xf numFmtId="0" fontId="0" fillId="8" borderId="32" xfId="0" applyFill="1" applyBorder="1" applyAlignment="1">
      <alignment horizontal="center"/>
    </xf>
    <xf numFmtId="0" fontId="0" fillId="9" borderId="32" xfId="0" applyFill="1" applyBorder="1" applyAlignment="1">
      <alignment horizontal="center"/>
    </xf>
    <xf numFmtId="0" fontId="0" fillId="10" borderId="31" xfId="0" applyFill="1" applyBorder="1" applyAlignment="1">
      <alignment horizontal="center" vertical="center"/>
    </xf>
    <xf numFmtId="0" fontId="17"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0" fillId="0" borderId="30" xfId="0" applyBorder="1" applyAlignment="1">
      <alignment horizontal="center"/>
    </xf>
    <xf numFmtId="0" fontId="4" fillId="3" borderId="10" xfId="0" applyFont="1" applyFill="1" applyBorder="1" applyAlignment="1">
      <alignment horizontal="center"/>
    </xf>
    <xf numFmtId="0" fontId="4" fillId="3" borderId="11" xfId="0" applyFont="1" applyFill="1" applyBorder="1" applyAlignment="1">
      <alignment horizontal="center"/>
    </xf>
    <xf numFmtId="0" fontId="4" fillId="3" borderId="28" xfId="0" applyFont="1" applyFill="1" applyBorder="1" applyAlignment="1">
      <alignment horizontal="center"/>
    </xf>
    <xf numFmtId="0" fontId="5" fillId="13" borderId="8" xfId="0" applyFont="1" applyFill="1" applyBorder="1" applyAlignment="1">
      <alignment horizontal="center" vertical="center"/>
    </xf>
    <xf numFmtId="0" fontId="5" fillId="13" borderId="25" xfId="0" applyFont="1" applyFill="1" applyBorder="1" applyAlignment="1">
      <alignment horizontal="center" vertical="center"/>
    </xf>
    <xf numFmtId="0" fontId="4" fillId="0" borderId="36" xfId="0" applyFont="1" applyBorder="1" applyAlignment="1">
      <alignment horizontal="left" vertical="center" wrapText="1"/>
    </xf>
    <xf numFmtId="0" fontId="4" fillId="0" borderId="17" xfId="0" applyFont="1" applyBorder="1" applyAlignment="1">
      <alignment horizontal="left" vertical="center" wrapText="1"/>
    </xf>
    <xf numFmtId="0" fontId="5" fillId="13" borderId="7"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65" xfId="0" applyFont="1" applyFill="1" applyBorder="1" applyAlignment="1">
      <alignment horizontal="center" vertical="center"/>
    </xf>
    <xf numFmtId="0" fontId="5" fillId="13" borderId="11" xfId="0" applyFont="1" applyFill="1" applyBorder="1" applyAlignment="1">
      <alignment horizontal="center" vertical="center"/>
    </xf>
    <xf numFmtId="0" fontId="5" fillId="13" borderId="7" xfId="0" applyFont="1" applyFill="1" applyBorder="1" applyAlignment="1">
      <alignment horizontal="center" vertical="center"/>
    </xf>
    <xf numFmtId="0" fontId="0" fillId="0" borderId="21" xfId="0" applyBorder="1" applyAlignment="1">
      <alignment horizontal="center"/>
    </xf>
    <xf numFmtId="0" fontId="0" fillId="0" borderId="24" xfId="0" applyBorder="1" applyAlignment="1">
      <alignment horizontal="center"/>
    </xf>
    <xf numFmtId="0" fontId="7" fillId="6" borderId="1" xfId="0" applyFont="1" applyFill="1" applyBorder="1" applyAlignment="1">
      <alignment horizontal="left" vertical="center"/>
    </xf>
    <xf numFmtId="0" fontId="7" fillId="6" borderId="1" xfId="0" applyFont="1" applyFill="1" applyBorder="1" applyAlignment="1">
      <alignment horizontal="left" vertical="center" wrapText="1"/>
    </xf>
    <xf numFmtId="0" fontId="4" fillId="0" borderId="0" xfId="0" applyFont="1" applyAlignment="1">
      <alignment horizontal="center"/>
    </xf>
    <xf numFmtId="0" fontId="4" fillId="0" borderId="5" xfId="0" applyFont="1" applyBorder="1" applyAlignment="1">
      <alignment horizontal="left" vertical="center" wrapText="1"/>
    </xf>
    <xf numFmtId="0" fontId="5" fillId="13" borderId="10" xfId="0" applyFont="1" applyFill="1" applyBorder="1" applyAlignment="1">
      <alignment horizontal="center" vertical="center" wrapText="1"/>
    </xf>
    <xf numFmtId="0" fontId="9" fillId="12" borderId="7" xfId="0" applyFont="1" applyFill="1" applyBorder="1" applyAlignment="1">
      <alignment horizontal="center" vertical="center" wrapText="1"/>
    </xf>
    <xf numFmtId="0" fontId="9" fillId="12" borderId="10"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13" xfId="0" applyFont="1" applyFill="1" applyBorder="1" applyAlignment="1">
      <alignment horizontal="center" vertical="center" wrapText="1"/>
    </xf>
    <xf numFmtId="0" fontId="5" fillId="13" borderId="4" xfId="0" applyFont="1" applyFill="1" applyBorder="1" applyAlignment="1">
      <alignment horizontal="center" vertical="center"/>
    </xf>
    <xf numFmtId="0" fontId="4" fillId="3" borderId="1" xfId="0" applyFont="1" applyFill="1" applyBorder="1" applyAlignment="1">
      <alignment horizontal="left" vertical="center" wrapText="1"/>
    </xf>
    <xf numFmtId="0" fontId="0" fillId="3" borderId="1" xfId="0" applyFill="1" applyBorder="1" applyAlignment="1">
      <alignment horizontal="left" vertical="center" wrapText="1"/>
    </xf>
    <xf numFmtId="0" fontId="0" fillId="3" borderId="1" xfId="0" applyFill="1" applyBorder="1" applyAlignment="1">
      <alignment vertical="center" wrapText="1"/>
    </xf>
    <xf numFmtId="0" fontId="4" fillId="3" borderId="10"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0" borderId="53" xfId="0" applyFont="1" applyBorder="1" applyAlignment="1">
      <alignment horizontal="left" wrapText="1"/>
    </xf>
    <xf numFmtId="0" fontId="4" fillId="0" borderId="54" xfId="0" applyFont="1" applyBorder="1" applyAlignment="1">
      <alignment horizontal="left" wrapText="1"/>
    </xf>
    <xf numFmtId="0" fontId="4" fillId="0" borderId="55" xfId="0" applyFont="1" applyBorder="1" applyAlignment="1">
      <alignment horizontal="left" wrapText="1"/>
    </xf>
    <xf numFmtId="0" fontId="4" fillId="0" borderId="20" xfId="0" applyFont="1" applyBorder="1" applyAlignment="1">
      <alignment horizontal="left" vertical="center" wrapText="1"/>
    </xf>
    <xf numFmtId="0" fontId="4" fillId="0" borderId="27" xfId="0" applyFont="1" applyBorder="1" applyAlignment="1">
      <alignment horizontal="left"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15" fillId="0" borderId="18" xfId="0" applyFont="1" applyBorder="1" applyAlignment="1">
      <alignment horizontal="center" vertical="center" wrapText="1"/>
    </xf>
    <xf numFmtId="0" fontId="9" fillId="12" borderId="5" xfId="0" applyFont="1" applyFill="1" applyBorder="1" applyAlignment="1">
      <alignment horizontal="center" vertical="center" wrapText="1"/>
    </xf>
    <xf numFmtId="0" fontId="14" fillId="13" borderId="6" xfId="0" applyFont="1" applyFill="1" applyBorder="1" applyAlignment="1">
      <alignment horizontal="center" vertical="center" wrapText="1"/>
    </xf>
    <xf numFmtId="0" fontId="17" fillId="0" borderId="28" xfId="0" applyFont="1" applyBorder="1" applyAlignment="1">
      <alignment horizontal="center" vertical="center"/>
    </xf>
    <xf numFmtId="0" fontId="17" fillId="0" borderId="1" xfId="0" applyFont="1" applyBorder="1" applyAlignment="1">
      <alignment horizontal="center" vertical="center"/>
    </xf>
    <xf numFmtId="0" fontId="5" fillId="13"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1" fillId="5" borderId="48" xfId="0" applyFont="1" applyFill="1" applyBorder="1" applyAlignment="1">
      <alignment horizontal="left" vertical="center" wrapText="1"/>
    </xf>
    <xf numFmtId="0" fontId="1" fillId="5" borderId="49" xfId="0" applyFont="1" applyFill="1" applyBorder="1" applyAlignment="1">
      <alignment horizontal="left" vertical="center" wrapText="1"/>
    </xf>
    <xf numFmtId="0" fontId="1" fillId="5" borderId="50" xfId="0" applyFont="1" applyFill="1" applyBorder="1" applyAlignment="1">
      <alignment horizontal="left" vertical="center" wrapText="1"/>
    </xf>
    <xf numFmtId="0" fontId="5" fillId="6" borderId="1" xfId="0" applyFont="1" applyFill="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28" xfId="0" applyFont="1" applyBorder="1" applyAlignment="1">
      <alignment horizontal="left"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4" fillId="0" borderId="4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47" xfId="0" applyFont="1" applyBorder="1" applyAlignment="1">
      <alignment horizontal="center" vertical="center" wrapText="1"/>
    </xf>
    <xf numFmtId="0" fontId="5" fillId="13" borderId="1" xfId="0" applyFont="1" applyFill="1" applyBorder="1" applyAlignment="1">
      <alignment horizontal="center" vertical="center"/>
    </xf>
    <xf numFmtId="0" fontId="6" fillId="0" borderId="25" xfId="0" applyFont="1" applyBorder="1" applyAlignment="1">
      <alignment horizontal="left" vertical="center" wrapText="1"/>
    </xf>
    <xf numFmtId="0" fontId="6" fillId="0" borderId="20" xfId="0" applyFont="1" applyBorder="1" applyAlignment="1">
      <alignment horizontal="left" vertical="center" wrapText="1"/>
    </xf>
    <xf numFmtId="0" fontId="6" fillId="0" borderId="27" xfId="0" applyFont="1" applyBorder="1" applyAlignment="1">
      <alignment horizontal="left" vertical="center" wrapText="1"/>
    </xf>
    <xf numFmtId="0" fontId="14" fillId="3" borderId="60" xfId="0" applyFont="1" applyFill="1" applyBorder="1" applyAlignment="1">
      <alignment horizontal="center" vertical="center"/>
    </xf>
    <xf numFmtId="0" fontId="14" fillId="3" borderId="56" xfId="0" applyFont="1" applyFill="1" applyBorder="1" applyAlignment="1">
      <alignment horizontal="center" vertical="center"/>
    </xf>
    <xf numFmtId="0" fontId="14" fillId="3" borderId="66" xfId="0" applyFont="1" applyFill="1" applyBorder="1" applyAlignment="1">
      <alignment horizontal="center" vertical="center"/>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28"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xf>
    <xf numFmtId="0" fontId="6" fillId="0" borderId="3" xfId="0" applyFont="1" applyBorder="1" applyAlignment="1">
      <alignment horizontal="left"/>
    </xf>
    <xf numFmtId="0" fontId="6" fillId="0" borderId="3" xfId="0" applyFont="1" applyBorder="1" applyAlignment="1">
      <alignment horizontal="left" vertical="center" wrapText="1"/>
    </xf>
    <xf numFmtId="0" fontId="6" fillId="0" borderId="2" xfId="0" applyFont="1" applyBorder="1" applyAlignment="1">
      <alignment horizontal="center"/>
    </xf>
    <xf numFmtId="0" fontId="6" fillId="0" borderId="1" xfId="0" applyFont="1" applyBorder="1" applyAlignment="1">
      <alignment horizontal="center"/>
    </xf>
    <xf numFmtId="0" fontId="13" fillId="0" borderId="9" xfId="0" applyFont="1" applyBorder="1" applyAlignment="1">
      <alignment horizontal="center"/>
    </xf>
    <xf numFmtId="0" fontId="13" fillId="0" borderId="3" xfId="0" applyFont="1" applyBorder="1" applyAlignment="1">
      <alignment horizont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7" xfId="0" applyFont="1" applyBorder="1" applyAlignment="1">
      <alignment horizontal="center" vertical="center" wrapText="1"/>
    </xf>
    <xf numFmtId="0" fontId="6" fillId="0" borderId="10" xfId="0" applyFont="1" applyBorder="1" applyAlignment="1">
      <alignment horizontal="center" wrapText="1"/>
    </xf>
    <xf numFmtId="0" fontId="6" fillId="0" borderId="28" xfId="0" applyFont="1" applyBorder="1" applyAlignment="1">
      <alignment horizontal="center" wrapText="1"/>
    </xf>
    <xf numFmtId="0" fontId="6" fillId="0" borderId="13" xfId="0" applyFont="1" applyBorder="1" applyAlignment="1">
      <alignment horizontal="center" wrapText="1"/>
    </xf>
    <xf numFmtId="0" fontId="6" fillId="0" borderId="29" xfId="0" applyFont="1" applyBorder="1" applyAlignment="1">
      <alignment horizontal="center" wrapText="1"/>
    </xf>
  </cellXfs>
  <cellStyles count="1">
    <cellStyle name="Normal" xfId="0" builtinId="0"/>
  </cellStyles>
  <dxfs count="0"/>
  <tableStyles count="0" defaultTableStyle="TableStyleMedium2" defaultPivotStyle="PivotStyleLight16"/>
  <colors>
    <mruColors>
      <color rgb="FFFF9B57"/>
      <color rgb="FFFF8837"/>
      <color rgb="FFFFA365"/>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733425</xdr:colOff>
      <xdr:row>0</xdr:row>
      <xdr:rowOff>38100</xdr:rowOff>
    </xdr:from>
    <xdr:to>
      <xdr:col>5</xdr:col>
      <xdr:colOff>1257300</xdr:colOff>
      <xdr:row>3</xdr:row>
      <xdr:rowOff>123825</xdr:rowOff>
    </xdr:to>
    <xdr:pic>
      <xdr:nvPicPr>
        <xdr:cNvPr id="2150" name="1 Imagen" descr="logocapitalmusical">
          <a:extLst>
            <a:ext uri="{FF2B5EF4-FFF2-40B4-BE49-F238E27FC236}">
              <a16:creationId xmlns:a16="http://schemas.microsoft.com/office/drawing/2014/main" id="{00000000-0008-0000-0000-000066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91675" y="38100"/>
          <a:ext cx="5238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143865</xdr:colOff>
      <xdr:row>0</xdr:row>
      <xdr:rowOff>61851</xdr:rowOff>
    </xdr:from>
    <xdr:to>
      <xdr:col>5</xdr:col>
      <xdr:colOff>806219</xdr:colOff>
      <xdr:row>3</xdr:row>
      <xdr:rowOff>185675</xdr:rowOff>
    </xdr:to>
    <xdr:pic>
      <xdr:nvPicPr>
        <xdr:cNvPr id="2" name="1 Imagen" descr="logocapitalmusical">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1949" y="61851"/>
          <a:ext cx="662354" cy="7918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A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A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B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B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3</xdr:row>
      <xdr:rowOff>104776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0</xdr:colOff>
      <xdr:row>10</xdr:row>
      <xdr:rowOff>158751</xdr:rowOff>
    </xdr:from>
    <xdr:to>
      <xdr:col>2</xdr:col>
      <xdr:colOff>0</xdr:colOff>
      <xdr:row>12</xdr:row>
      <xdr:rowOff>31751</xdr:rowOff>
    </xdr:to>
    <xdr:cxnSp macro="">
      <xdr:nvCxnSpPr>
        <xdr:cNvPr id="2" name="5 Conector recto de flecha">
          <a:extLst>
            <a:ext uri="{FF2B5EF4-FFF2-40B4-BE49-F238E27FC236}">
              <a16:creationId xmlns:a16="http://schemas.microsoft.com/office/drawing/2014/main" id="{00000000-0008-0000-0C00-000002000000}"/>
            </a:ext>
          </a:extLst>
        </xdr:cNvPr>
        <xdr:cNvCxnSpPr/>
      </xdr:nvCxnSpPr>
      <xdr:spPr>
        <a:xfrm flipV="1">
          <a:off x="1971675" y="3025776"/>
          <a:ext cx="0" cy="26352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4236</xdr:colOff>
      <xdr:row>22</xdr:row>
      <xdr:rowOff>0</xdr:rowOff>
    </xdr:from>
    <xdr:to>
      <xdr:col>8</xdr:col>
      <xdr:colOff>42335</xdr:colOff>
      <xdr:row>22</xdr:row>
      <xdr:rowOff>4235</xdr:rowOff>
    </xdr:to>
    <xdr:cxnSp macro="">
      <xdr:nvCxnSpPr>
        <xdr:cNvPr id="3" name="7 Conector recto de flecha">
          <a:extLst>
            <a:ext uri="{FF2B5EF4-FFF2-40B4-BE49-F238E27FC236}">
              <a16:creationId xmlns:a16="http://schemas.microsoft.com/office/drawing/2014/main" id="{00000000-0008-0000-0C00-000003000000}"/>
            </a:ext>
          </a:extLst>
        </xdr:cNvPr>
        <xdr:cNvCxnSpPr/>
      </xdr:nvCxnSpPr>
      <xdr:spPr>
        <a:xfrm flipV="1">
          <a:off x="6547911" y="7067550"/>
          <a:ext cx="295274" cy="4235"/>
        </a:xfrm>
        <a:prstGeom prst="straightConnector1">
          <a:avLst/>
        </a:prstGeom>
        <a:ln w="1905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542925</xdr:colOff>
      <xdr:row>0</xdr:row>
      <xdr:rowOff>47625</xdr:rowOff>
    </xdr:from>
    <xdr:to>
      <xdr:col>10</xdr:col>
      <xdr:colOff>485775</xdr:colOff>
      <xdr:row>4</xdr:row>
      <xdr:rowOff>161926</xdr:rowOff>
    </xdr:to>
    <xdr:pic>
      <xdr:nvPicPr>
        <xdr:cNvPr id="4" name="1 Imagen" descr="logocapitalmusical">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05775" y="47625"/>
          <a:ext cx="704850" cy="876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9</xdr:col>
      <xdr:colOff>490435</xdr:colOff>
      <xdr:row>0</xdr:row>
      <xdr:rowOff>168613</xdr:rowOff>
    </xdr:from>
    <xdr:to>
      <xdr:col>9</xdr:col>
      <xdr:colOff>1180998</xdr:colOff>
      <xdr:row>3</xdr:row>
      <xdr:rowOff>140038</xdr:rowOff>
    </xdr:to>
    <xdr:pic>
      <xdr:nvPicPr>
        <xdr:cNvPr id="3203" name="1 Imagen" descr="logocapitalmusical">
          <a:extLst>
            <a:ext uri="{FF2B5EF4-FFF2-40B4-BE49-F238E27FC236}">
              <a16:creationId xmlns:a16="http://schemas.microsoft.com/office/drawing/2014/main" id="{00000000-0008-0000-0E00-000083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1419" y="168613"/>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490435</xdr:colOff>
      <xdr:row>0</xdr:row>
      <xdr:rowOff>168613</xdr:rowOff>
    </xdr:from>
    <xdr:to>
      <xdr:col>9</xdr:col>
      <xdr:colOff>1180998</xdr:colOff>
      <xdr:row>3</xdr:row>
      <xdr:rowOff>140038</xdr:rowOff>
    </xdr:to>
    <xdr:pic>
      <xdr:nvPicPr>
        <xdr:cNvPr id="4" name="1 Imagen" descr="logocapitalmusical">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226110" y="168613"/>
          <a:ext cx="690563"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7</xdr:col>
      <xdr:colOff>395187</xdr:colOff>
      <xdr:row>0</xdr:row>
      <xdr:rowOff>87549</xdr:rowOff>
    </xdr:from>
    <xdr:to>
      <xdr:col>7</xdr:col>
      <xdr:colOff>1085750</xdr:colOff>
      <xdr:row>3</xdr:row>
      <xdr:rowOff>58974</xdr:rowOff>
    </xdr:to>
    <xdr:pic>
      <xdr:nvPicPr>
        <xdr:cNvPr id="2" name="1 Imagen" descr="logocapitalmusical">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0240" y="87549"/>
          <a:ext cx="690563" cy="8327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253999</xdr:colOff>
      <xdr:row>0</xdr:row>
      <xdr:rowOff>41586</xdr:rowOff>
    </xdr:from>
    <xdr:to>
      <xdr:col>12</xdr:col>
      <xdr:colOff>765109</xdr:colOff>
      <xdr:row>3</xdr:row>
      <xdr:rowOff>127311</xdr:rowOff>
    </xdr:to>
    <xdr:pic>
      <xdr:nvPicPr>
        <xdr:cNvPr id="1134" name="1 Imagen" descr="logocapitalmusical">
          <a:extLst>
            <a:ext uri="{FF2B5EF4-FFF2-40B4-BE49-F238E27FC236}">
              <a16:creationId xmlns:a16="http://schemas.microsoft.com/office/drawing/2014/main" id="{00000000-0008-0000-1000-00006E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7999" y="41586"/>
          <a:ext cx="511110" cy="68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381000</xdr:colOff>
      <xdr:row>0</xdr:row>
      <xdr:rowOff>85725</xdr:rowOff>
    </xdr:from>
    <xdr:to>
      <xdr:col>4</xdr:col>
      <xdr:colOff>1066800</xdr:colOff>
      <xdr:row>3</xdr:row>
      <xdr:rowOff>152400</xdr:rowOff>
    </xdr:to>
    <xdr:pic>
      <xdr:nvPicPr>
        <xdr:cNvPr id="4191" name="1 Imagen" descr="logocapitalmusical">
          <a:extLst>
            <a:ext uri="{FF2B5EF4-FFF2-40B4-BE49-F238E27FC236}">
              <a16:creationId xmlns:a16="http://schemas.microsoft.com/office/drawing/2014/main" id="{00000000-0008-0000-0100-00005F1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420687</xdr:colOff>
      <xdr:row>0</xdr:row>
      <xdr:rowOff>0</xdr:rowOff>
    </xdr:from>
    <xdr:to>
      <xdr:col>6</xdr:col>
      <xdr:colOff>1106487</xdr:colOff>
      <xdr:row>3</xdr:row>
      <xdr:rowOff>142875</xdr:rowOff>
    </xdr:to>
    <xdr:pic>
      <xdr:nvPicPr>
        <xdr:cNvPr id="5217" name="1 Imagen" descr="logocapitalmusical">
          <a:extLst>
            <a:ext uri="{FF2B5EF4-FFF2-40B4-BE49-F238E27FC236}">
              <a16:creationId xmlns:a16="http://schemas.microsoft.com/office/drawing/2014/main" id="{00000000-0008-0000-0200-000061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28062" y="0"/>
          <a:ext cx="68580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173181</xdr:colOff>
      <xdr:row>0</xdr:row>
      <xdr:rowOff>43296</xdr:rowOff>
    </xdr:from>
    <xdr:to>
      <xdr:col>18</xdr:col>
      <xdr:colOff>151959</xdr:colOff>
      <xdr:row>3</xdr:row>
      <xdr:rowOff>130221</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a:stretch>
          <a:fillRect/>
        </a:stretch>
      </xdr:blipFill>
      <xdr:spPr>
        <a:xfrm>
          <a:off x="9048749" y="43296"/>
          <a:ext cx="524301" cy="6584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260395</xdr:colOff>
      <xdr:row>0</xdr:row>
      <xdr:rowOff>67862</xdr:rowOff>
    </xdr:from>
    <xdr:to>
      <xdr:col>9</xdr:col>
      <xdr:colOff>784270</xdr:colOff>
      <xdr:row>3</xdr:row>
      <xdr:rowOff>153587</xdr:rowOff>
    </xdr:to>
    <xdr:pic>
      <xdr:nvPicPr>
        <xdr:cNvPr id="2" name="1 Imagen" descr="logocapitalmusic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84959" y="67862"/>
          <a:ext cx="523875" cy="650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39687</xdr:colOff>
      <xdr:row>0</xdr:row>
      <xdr:rowOff>63500</xdr:rowOff>
    </xdr:from>
    <xdr:to>
      <xdr:col>9</xdr:col>
      <xdr:colOff>650875</xdr:colOff>
      <xdr:row>3</xdr:row>
      <xdr:rowOff>31750</xdr:rowOff>
    </xdr:to>
    <xdr:pic>
      <xdr:nvPicPr>
        <xdr:cNvPr id="2" name="1 Imagen" descr="logocapitalmusical">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4500" y="63500"/>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214312</xdr:colOff>
      <xdr:row>0</xdr:row>
      <xdr:rowOff>158749</xdr:rowOff>
    </xdr:from>
    <xdr:to>
      <xdr:col>5</xdr:col>
      <xdr:colOff>825500</xdr:colOff>
      <xdr:row>3</xdr:row>
      <xdr:rowOff>126999</xdr:rowOff>
    </xdr:to>
    <xdr:pic>
      <xdr:nvPicPr>
        <xdr:cNvPr id="2" name="1 Imagen" descr="logocapitalmusic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3250" y="158749"/>
          <a:ext cx="611188"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381000</xdr:colOff>
      <xdr:row>0</xdr:row>
      <xdr:rowOff>85725</xdr:rowOff>
    </xdr:from>
    <xdr:to>
      <xdr:col>19</xdr:col>
      <xdr:colOff>1066800</xdr:colOff>
      <xdr:row>3</xdr:row>
      <xdr:rowOff>57150</xdr:rowOff>
    </xdr:to>
    <xdr:pic>
      <xdr:nvPicPr>
        <xdr:cNvPr id="6236" name="1 Imagen" descr="logocapitalmusical">
          <a:extLst>
            <a:ext uri="{FF2B5EF4-FFF2-40B4-BE49-F238E27FC236}">
              <a16:creationId xmlns:a16="http://schemas.microsoft.com/office/drawing/2014/main" id="{00000000-0008-0000-0700-00005C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53300" y="85725"/>
          <a:ext cx="685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857250</xdr:colOff>
      <xdr:row>0</xdr:row>
      <xdr:rowOff>66676</xdr:rowOff>
    </xdr:from>
    <xdr:to>
      <xdr:col>6</xdr:col>
      <xdr:colOff>352425</xdr:colOff>
      <xdr:row>3</xdr:row>
      <xdr:rowOff>133350</xdr:rowOff>
    </xdr:to>
    <xdr:pic>
      <xdr:nvPicPr>
        <xdr:cNvPr id="4" name="1 Imagen" descr="logocapitalmusical">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01300" y="66676"/>
          <a:ext cx="685800" cy="7429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J18"/>
  <sheetViews>
    <sheetView tabSelected="1" zoomScale="64" zoomScaleNormal="64" workbookViewId="0">
      <selection activeCell="B7" sqref="B7:F7"/>
    </sheetView>
  </sheetViews>
  <sheetFormatPr baseColWidth="10" defaultColWidth="11.42578125" defaultRowHeight="14.25" x14ac:dyDescent="0.2"/>
  <cols>
    <col min="1" max="1" width="27.5703125" style="1" customWidth="1"/>
    <col min="2" max="2" width="26.85546875" style="1" customWidth="1"/>
    <col min="3" max="3" width="28.42578125" style="1" customWidth="1"/>
    <col min="4" max="4" width="29.85546875" style="1" customWidth="1"/>
    <col min="5" max="5" width="33.7109375" style="1" customWidth="1"/>
    <col min="6" max="6" width="28.28515625" style="1" customWidth="1"/>
    <col min="7" max="7" width="11.42578125" style="1"/>
    <col min="8" max="8" width="23.42578125" style="1" customWidth="1"/>
    <col min="9" max="16384" width="11.42578125" style="1"/>
  </cols>
  <sheetData>
    <row r="1" spans="1:10" ht="15" customHeight="1" x14ac:dyDescent="0.2">
      <c r="A1" s="228"/>
      <c r="B1" s="238" t="s">
        <v>0</v>
      </c>
      <c r="C1" s="238"/>
      <c r="D1" s="238"/>
      <c r="E1" s="58" t="s">
        <v>1</v>
      </c>
      <c r="F1" s="225"/>
      <c r="G1" s="2"/>
      <c r="J1" s="224"/>
    </row>
    <row r="2" spans="1:10" ht="15" customHeight="1" x14ac:dyDescent="0.2">
      <c r="A2" s="229"/>
      <c r="B2" s="239"/>
      <c r="C2" s="239"/>
      <c r="D2" s="239"/>
      <c r="E2" s="57" t="s">
        <v>2</v>
      </c>
      <c r="F2" s="226"/>
      <c r="G2" s="2"/>
      <c r="J2" s="224"/>
    </row>
    <row r="3" spans="1:10" ht="15" customHeight="1" x14ac:dyDescent="0.2">
      <c r="A3" s="229"/>
      <c r="B3" s="239" t="s">
        <v>3</v>
      </c>
      <c r="C3" s="239"/>
      <c r="D3" s="239"/>
      <c r="E3" s="57" t="s">
        <v>4</v>
      </c>
      <c r="F3" s="226"/>
      <c r="G3" s="2"/>
      <c r="J3" s="224"/>
    </row>
    <row r="4" spans="1:10" ht="15.75" customHeight="1" thickBot="1" x14ac:dyDescent="0.25">
      <c r="A4" s="230"/>
      <c r="B4" s="240"/>
      <c r="C4" s="240"/>
      <c r="D4" s="240"/>
      <c r="E4" s="59" t="s">
        <v>5</v>
      </c>
      <c r="F4" s="227"/>
      <c r="G4" s="2"/>
      <c r="J4" s="224"/>
    </row>
    <row r="5" spans="1:10" ht="15" thickBot="1" x14ac:dyDescent="0.25"/>
    <row r="6" spans="1:10" ht="15.75" x14ac:dyDescent="0.2">
      <c r="A6" s="235" t="s">
        <v>6</v>
      </c>
      <c r="B6" s="236"/>
      <c r="C6" s="236"/>
      <c r="D6" s="236"/>
      <c r="E6" s="236"/>
      <c r="F6" s="237"/>
    </row>
    <row r="7" spans="1:10" ht="27" customHeight="1" x14ac:dyDescent="0.2">
      <c r="A7" s="21" t="s">
        <v>7</v>
      </c>
      <c r="B7" s="231" t="s">
        <v>271</v>
      </c>
      <c r="C7" s="231"/>
      <c r="D7" s="231"/>
      <c r="E7" s="231"/>
      <c r="F7" s="232"/>
    </row>
    <row r="8" spans="1:10" ht="71.25" customHeight="1" x14ac:dyDescent="0.2">
      <c r="A8" s="20" t="s">
        <v>9</v>
      </c>
      <c r="B8" s="233" t="s">
        <v>270</v>
      </c>
      <c r="C8" s="233"/>
      <c r="D8" s="233"/>
      <c r="E8" s="233"/>
      <c r="F8" s="234"/>
    </row>
    <row r="9" spans="1:10" ht="22.5" customHeight="1" x14ac:dyDescent="0.2">
      <c r="A9" s="49" t="s">
        <v>11</v>
      </c>
      <c r="B9" s="28" t="s">
        <v>12</v>
      </c>
      <c r="C9" s="28" t="s">
        <v>13</v>
      </c>
      <c r="D9" s="28" t="s">
        <v>12</v>
      </c>
      <c r="E9" s="28" t="s">
        <v>14</v>
      </c>
      <c r="F9" s="29" t="s">
        <v>12</v>
      </c>
    </row>
    <row r="10" spans="1:10" ht="183.75" customHeight="1" x14ac:dyDescent="0.2">
      <c r="A10" s="221" t="s">
        <v>15</v>
      </c>
      <c r="B10" s="241" t="s">
        <v>343</v>
      </c>
      <c r="C10" s="219" t="s">
        <v>278</v>
      </c>
      <c r="D10" s="168" t="s">
        <v>313</v>
      </c>
      <c r="E10" s="219" t="s">
        <v>273</v>
      </c>
      <c r="F10" s="57" t="s">
        <v>314</v>
      </c>
    </row>
    <row r="11" spans="1:10" ht="76.5" customHeight="1" x14ac:dyDescent="0.2">
      <c r="A11" s="222"/>
      <c r="B11" s="242"/>
      <c r="C11" s="220"/>
      <c r="D11" s="177" t="s">
        <v>301</v>
      </c>
      <c r="E11" s="220"/>
      <c r="F11" s="186" t="s">
        <v>302</v>
      </c>
    </row>
    <row r="12" spans="1:10" ht="144.75" customHeight="1" x14ac:dyDescent="0.2">
      <c r="A12" s="221" t="s">
        <v>274</v>
      </c>
      <c r="B12" s="150" t="s">
        <v>344</v>
      </c>
      <c r="C12" s="219" t="s">
        <v>275</v>
      </c>
      <c r="D12" s="168" t="s">
        <v>287</v>
      </c>
      <c r="E12" s="57"/>
      <c r="F12" s="57"/>
      <c r="H12" s="171"/>
    </row>
    <row r="13" spans="1:10" ht="115.5" customHeight="1" x14ac:dyDescent="0.2">
      <c r="A13" s="222"/>
      <c r="B13" s="150" t="s">
        <v>345</v>
      </c>
      <c r="C13" s="220"/>
      <c r="D13" s="186" t="s">
        <v>346</v>
      </c>
      <c r="E13" s="57"/>
      <c r="F13" s="57"/>
      <c r="H13" s="171"/>
    </row>
    <row r="14" spans="1:10" ht="75" customHeight="1" x14ac:dyDescent="0.2">
      <c r="A14" s="57" t="s">
        <v>298</v>
      </c>
      <c r="B14" s="176" t="s">
        <v>299</v>
      </c>
      <c r="C14" s="219" t="s">
        <v>276</v>
      </c>
      <c r="D14" s="168" t="s">
        <v>297</v>
      </c>
      <c r="E14" s="57"/>
      <c r="F14" s="57"/>
    </row>
    <row r="15" spans="1:10" ht="75" customHeight="1" x14ac:dyDescent="0.2">
      <c r="A15" s="57"/>
      <c r="B15" s="176"/>
      <c r="C15" s="220"/>
      <c r="D15" s="177" t="s">
        <v>303</v>
      </c>
      <c r="E15" s="57"/>
      <c r="F15" s="57"/>
    </row>
    <row r="16" spans="1:10" ht="98.25" customHeight="1" x14ac:dyDescent="0.2">
      <c r="A16" s="57"/>
      <c r="B16" s="174"/>
      <c r="C16" s="219" t="s">
        <v>277</v>
      </c>
      <c r="D16" s="168" t="s">
        <v>288</v>
      </c>
      <c r="E16" s="57"/>
      <c r="F16" s="168"/>
    </row>
    <row r="17" spans="1:6" ht="56.25" customHeight="1" x14ac:dyDescent="0.2">
      <c r="A17" s="57"/>
      <c r="B17" s="174"/>
      <c r="C17" s="223"/>
      <c r="D17" s="168" t="s">
        <v>295</v>
      </c>
      <c r="E17" s="57"/>
      <c r="F17" s="57"/>
    </row>
    <row r="18" spans="1:6" ht="78.75" customHeight="1" x14ac:dyDescent="0.2">
      <c r="A18" s="57"/>
      <c r="B18" s="174"/>
      <c r="C18" s="220"/>
      <c r="D18" s="172" t="s">
        <v>286</v>
      </c>
      <c r="E18" s="173"/>
      <c r="F18" s="173"/>
    </row>
  </sheetData>
  <mergeCells count="16">
    <mergeCell ref="C14:C15"/>
    <mergeCell ref="A10:A11"/>
    <mergeCell ref="C10:C11"/>
    <mergeCell ref="C16:C18"/>
    <mergeCell ref="J1:J4"/>
    <mergeCell ref="F1:F4"/>
    <mergeCell ref="A1:A4"/>
    <mergeCell ref="B7:F7"/>
    <mergeCell ref="B8:F8"/>
    <mergeCell ref="A6:F6"/>
    <mergeCell ref="B1:D2"/>
    <mergeCell ref="B3:D4"/>
    <mergeCell ref="A12:A13"/>
    <mergeCell ref="B10:B11"/>
    <mergeCell ref="C12:C13"/>
    <mergeCell ref="E10:E1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22"/>
  <sheetViews>
    <sheetView topLeftCell="B1" zoomScale="110" zoomScaleNormal="110" workbookViewId="0">
      <selection activeCell="B6" sqref="B6:F6"/>
    </sheetView>
  </sheetViews>
  <sheetFormatPr baseColWidth="10" defaultColWidth="11.42578125" defaultRowHeight="15" x14ac:dyDescent="0.25"/>
  <cols>
    <col min="1" max="1" width="34" customWidth="1"/>
    <col min="2" max="2" width="91" customWidth="1"/>
    <col min="3" max="3" width="16.5703125" customWidth="1"/>
    <col min="4" max="4" width="10.28515625" customWidth="1"/>
    <col min="5" max="5" width="8.28515625" customWidth="1"/>
    <col min="6" max="6" width="15" customWidth="1"/>
  </cols>
  <sheetData>
    <row r="1" spans="1:6" ht="22.5" customHeight="1" x14ac:dyDescent="0.25">
      <c r="A1" s="439"/>
      <c r="B1" s="238" t="s">
        <v>0</v>
      </c>
      <c r="C1" s="451" t="s">
        <v>94</v>
      </c>
      <c r="D1" s="451"/>
      <c r="E1" s="451"/>
      <c r="F1" s="454"/>
    </row>
    <row r="2" spans="1:6" ht="15.75" customHeight="1" x14ac:dyDescent="0.25">
      <c r="A2" s="440"/>
      <c r="B2" s="239"/>
      <c r="C2" s="452" t="s">
        <v>2</v>
      </c>
      <c r="D2" s="452"/>
      <c r="E2" s="452"/>
      <c r="F2" s="455"/>
    </row>
    <row r="3" spans="1:6" ht="15" customHeight="1" x14ac:dyDescent="0.25">
      <c r="A3" s="440"/>
      <c r="B3" s="239" t="s">
        <v>103</v>
      </c>
      <c r="C3" s="452" t="s">
        <v>96</v>
      </c>
      <c r="D3" s="452"/>
      <c r="E3" s="452"/>
      <c r="F3" s="455"/>
    </row>
    <row r="4" spans="1:6" ht="15.75" customHeight="1" thickBot="1" x14ac:dyDescent="0.3">
      <c r="A4" s="441"/>
      <c r="B4" s="240"/>
      <c r="C4" s="453" t="s">
        <v>5</v>
      </c>
      <c r="D4" s="453"/>
      <c r="E4" s="453"/>
      <c r="F4" s="456"/>
    </row>
    <row r="6" spans="1:6" ht="33" customHeight="1" x14ac:dyDescent="0.25">
      <c r="A6" s="111" t="s">
        <v>7</v>
      </c>
      <c r="B6" s="408" t="str">
        <f>+CONTEXTO!B7</f>
        <v>GESTIÓN DE INNOVACION Y TIC</v>
      </c>
      <c r="C6" s="409"/>
      <c r="D6" s="409"/>
      <c r="E6" s="409"/>
      <c r="F6" s="409"/>
    </row>
    <row r="7" spans="1:6" ht="61.5" customHeight="1" x14ac:dyDescent="0.25">
      <c r="A7" s="112" t="s">
        <v>9</v>
      </c>
      <c r="B7" s="442" t="str">
        <f>+CONTEXTO!B8</f>
        <v>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v>
      </c>
      <c r="C7" s="443"/>
      <c r="D7" s="443"/>
      <c r="E7" s="443"/>
      <c r="F7" s="443"/>
    </row>
    <row r="8" spans="1:6" x14ac:dyDescent="0.25">
      <c r="A8" s="444"/>
      <c r="B8" s="444"/>
      <c r="C8" s="444"/>
      <c r="D8" s="444"/>
      <c r="E8" s="444"/>
      <c r="F8" s="444"/>
    </row>
    <row r="9" spans="1:6" ht="34.5" customHeight="1" x14ac:dyDescent="0.25">
      <c r="A9" s="438" t="s">
        <v>104</v>
      </c>
      <c r="B9" s="438" t="s">
        <v>105</v>
      </c>
      <c r="C9" s="438"/>
      <c r="D9" s="458" t="s">
        <v>106</v>
      </c>
      <c r="E9" s="458"/>
      <c r="F9" s="458" t="s">
        <v>107</v>
      </c>
    </row>
    <row r="10" spans="1:6" ht="21" customHeight="1" x14ac:dyDescent="0.25">
      <c r="A10" s="438"/>
      <c r="B10" s="438"/>
      <c r="C10" s="438"/>
      <c r="D10" s="115" t="s">
        <v>108</v>
      </c>
      <c r="E10" s="115" t="s">
        <v>109</v>
      </c>
      <c r="F10" s="458"/>
    </row>
    <row r="11" spans="1:6" ht="26.25" customHeight="1" x14ac:dyDescent="0.25">
      <c r="A11" s="445" t="str">
        <f>+(PROBABILIDAD!A13)</f>
        <v xml:space="preserve">Indisponibilidad de servicios de de conectividad y formacion virtual </v>
      </c>
      <c r="B11" s="457" t="s">
        <v>110</v>
      </c>
      <c r="C11" s="457"/>
      <c r="D11" s="154" t="s">
        <v>151</v>
      </c>
      <c r="E11" s="154"/>
      <c r="F11" s="446" t="str">
        <f>IF(D26="X","CATASTROFICO",IF(AND(D30&gt;0,D30&lt;=5),"MODERADO",IF(AND(D30&gt;=6,D30&lt;=11),"MAYOR",IF(AND(D30&gt;=12,D30&lt;=19),"CATASTROFICO"," "))))</f>
        <v>CATASTROFICO</v>
      </c>
    </row>
    <row r="12" spans="1:6" ht="26.25" customHeight="1" x14ac:dyDescent="0.25">
      <c r="A12" s="445"/>
      <c r="B12" s="457" t="s">
        <v>111</v>
      </c>
      <c r="C12" s="457"/>
      <c r="D12" s="154" t="s">
        <v>151</v>
      </c>
      <c r="E12" s="154"/>
      <c r="F12" s="447"/>
    </row>
    <row r="13" spans="1:6" ht="26.25" customHeight="1" x14ac:dyDescent="0.25">
      <c r="A13" s="445"/>
      <c r="B13" s="457" t="s">
        <v>112</v>
      </c>
      <c r="C13" s="457"/>
      <c r="D13" s="154" t="s">
        <v>151</v>
      </c>
      <c r="E13" s="154"/>
      <c r="F13" s="447"/>
    </row>
    <row r="14" spans="1:6" ht="26.25" customHeight="1" x14ac:dyDescent="0.25">
      <c r="A14" s="445"/>
      <c r="B14" s="457" t="s">
        <v>113</v>
      </c>
      <c r="C14" s="457"/>
      <c r="D14" s="154" t="s">
        <v>151</v>
      </c>
      <c r="E14" s="154"/>
      <c r="F14" s="447"/>
    </row>
    <row r="15" spans="1:6" ht="26.25" customHeight="1" x14ac:dyDescent="0.25">
      <c r="A15" s="445"/>
      <c r="B15" s="457" t="s">
        <v>114</v>
      </c>
      <c r="C15" s="457"/>
      <c r="D15" s="154" t="s">
        <v>151</v>
      </c>
      <c r="E15" s="154"/>
      <c r="F15" s="447"/>
    </row>
    <row r="16" spans="1:6" ht="26.25" customHeight="1" x14ac:dyDescent="0.25">
      <c r="A16" s="445"/>
      <c r="B16" s="457" t="s">
        <v>115</v>
      </c>
      <c r="C16" s="457"/>
      <c r="D16" s="154" t="s">
        <v>151</v>
      </c>
      <c r="E16" s="154"/>
      <c r="F16" s="447"/>
    </row>
    <row r="17" spans="1:6" ht="26.25" customHeight="1" x14ac:dyDescent="0.25">
      <c r="A17" s="445"/>
      <c r="B17" s="457" t="s">
        <v>116</v>
      </c>
      <c r="C17" s="457"/>
      <c r="D17" s="154" t="s">
        <v>151</v>
      </c>
      <c r="E17" s="154"/>
      <c r="F17" s="447"/>
    </row>
    <row r="18" spans="1:6" ht="33" customHeight="1" x14ac:dyDescent="0.25">
      <c r="A18" s="445"/>
      <c r="B18" s="457" t="s">
        <v>117</v>
      </c>
      <c r="C18" s="457"/>
      <c r="D18" s="154" t="s">
        <v>151</v>
      </c>
      <c r="E18" s="154"/>
      <c r="F18" s="447"/>
    </row>
    <row r="19" spans="1:6" ht="26.25" customHeight="1" x14ac:dyDescent="0.25">
      <c r="A19" s="445"/>
      <c r="B19" s="457" t="s">
        <v>118</v>
      </c>
      <c r="C19" s="457"/>
      <c r="D19" s="154"/>
      <c r="E19" s="154" t="s">
        <v>151</v>
      </c>
      <c r="F19" s="447"/>
    </row>
    <row r="20" spans="1:6" ht="26.25" customHeight="1" x14ac:dyDescent="0.25">
      <c r="A20" s="445"/>
      <c r="B20" s="457" t="s">
        <v>119</v>
      </c>
      <c r="C20" s="457"/>
      <c r="D20" s="154" t="s">
        <v>151</v>
      </c>
      <c r="E20" s="154"/>
      <c r="F20" s="447"/>
    </row>
    <row r="21" spans="1:6" ht="26.25" customHeight="1" x14ac:dyDescent="0.25">
      <c r="A21" s="445"/>
      <c r="B21" s="457" t="s">
        <v>120</v>
      </c>
      <c r="C21" s="457"/>
      <c r="D21" s="154" t="s">
        <v>151</v>
      </c>
      <c r="E21" s="154"/>
      <c r="F21" s="447"/>
    </row>
    <row r="22" spans="1:6" ht="26.25" customHeight="1" x14ac:dyDescent="0.25">
      <c r="A22" s="445"/>
      <c r="B22" s="457" t="s">
        <v>121</v>
      </c>
      <c r="C22" s="457"/>
      <c r="D22" s="154" t="s">
        <v>151</v>
      </c>
      <c r="E22" s="154"/>
      <c r="F22" s="447"/>
    </row>
    <row r="23" spans="1:6" ht="26.25" customHeight="1" x14ac:dyDescent="0.25">
      <c r="A23" s="445"/>
      <c r="B23" s="457" t="s">
        <v>122</v>
      </c>
      <c r="C23" s="457"/>
      <c r="D23" s="154" t="s">
        <v>151</v>
      </c>
      <c r="E23" s="154"/>
      <c r="F23" s="447"/>
    </row>
    <row r="24" spans="1:6" ht="26.25" customHeight="1" x14ac:dyDescent="0.25">
      <c r="A24" s="445"/>
      <c r="B24" s="457" t="s">
        <v>123</v>
      </c>
      <c r="C24" s="457"/>
      <c r="D24" s="154" t="s">
        <v>151</v>
      </c>
      <c r="E24" s="154"/>
      <c r="F24" s="447"/>
    </row>
    <row r="25" spans="1:6" ht="26.25" customHeight="1" x14ac:dyDescent="0.25">
      <c r="A25" s="445"/>
      <c r="B25" s="457" t="s">
        <v>124</v>
      </c>
      <c r="C25" s="457"/>
      <c r="D25" s="154" t="s">
        <v>151</v>
      </c>
      <c r="E25" s="154"/>
      <c r="F25" s="447"/>
    </row>
    <row r="26" spans="1:6" ht="26.25" customHeight="1" x14ac:dyDescent="0.25">
      <c r="A26" s="445"/>
      <c r="B26" s="457" t="s">
        <v>125</v>
      </c>
      <c r="C26" s="457"/>
      <c r="D26" s="154"/>
      <c r="E26" s="154" t="s">
        <v>151</v>
      </c>
      <c r="F26" s="447"/>
    </row>
    <row r="27" spans="1:6" ht="26.25" customHeight="1" x14ac:dyDescent="0.25">
      <c r="A27" s="445"/>
      <c r="B27" s="457" t="s">
        <v>126</v>
      </c>
      <c r="C27" s="457"/>
      <c r="D27" s="154" t="s">
        <v>151</v>
      </c>
      <c r="E27" s="154"/>
      <c r="F27" s="447"/>
    </row>
    <row r="28" spans="1:6" ht="26.25" customHeight="1" x14ac:dyDescent="0.25">
      <c r="A28" s="445"/>
      <c r="B28" s="457" t="s">
        <v>127</v>
      </c>
      <c r="C28" s="457"/>
      <c r="D28" s="154" t="s">
        <v>151</v>
      </c>
      <c r="E28" s="154"/>
      <c r="F28" s="447"/>
    </row>
    <row r="29" spans="1:6" ht="26.25" customHeight="1" x14ac:dyDescent="0.25">
      <c r="A29" s="445"/>
      <c r="B29" s="457" t="s">
        <v>128</v>
      </c>
      <c r="C29" s="457"/>
      <c r="D29" s="154"/>
      <c r="E29" s="154" t="s">
        <v>151</v>
      </c>
      <c r="F29" s="447"/>
    </row>
    <row r="30" spans="1:6" ht="15.75" x14ac:dyDescent="0.25">
      <c r="A30" s="445"/>
      <c r="B30" s="449" t="s">
        <v>63</v>
      </c>
      <c r="C30" s="450"/>
      <c r="D30" s="118">
        <f>+Hoja3!B54</f>
        <v>16</v>
      </c>
      <c r="E30" s="117"/>
      <c r="F30" s="448"/>
    </row>
    <row r="31" spans="1:6" ht="15.75" customHeight="1" x14ac:dyDescent="0.25">
      <c r="A31" s="287"/>
      <c r="B31" s="459"/>
      <c r="C31" s="459"/>
      <c r="D31" s="459"/>
      <c r="E31" s="459"/>
      <c r="F31" s="288"/>
    </row>
    <row r="32" spans="1:6" ht="34.5" customHeight="1" x14ac:dyDescent="0.25">
      <c r="A32" s="438" t="s">
        <v>104</v>
      </c>
      <c r="B32" s="438" t="s">
        <v>105</v>
      </c>
      <c r="C32" s="438"/>
      <c r="D32" s="458" t="s">
        <v>106</v>
      </c>
      <c r="E32" s="458"/>
      <c r="F32" s="458" t="s">
        <v>107</v>
      </c>
    </row>
    <row r="33" spans="1:6" ht="21" customHeight="1" x14ac:dyDescent="0.25">
      <c r="A33" s="438"/>
      <c r="B33" s="438"/>
      <c r="C33" s="438"/>
      <c r="D33" s="115" t="s">
        <v>108</v>
      </c>
      <c r="E33" s="115" t="s">
        <v>109</v>
      </c>
      <c r="F33" s="458"/>
    </row>
    <row r="34" spans="1:6" ht="26.25" customHeight="1" x14ac:dyDescent="0.25">
      <c r="A34" s="445">
        <f>+(PROBABILIDAD!A14)</f>
        <v>0</v>
      </c>
      <c r="B34" s="457" t="s">
        <v>110</v>
      </c>
      <c r="C34" s="457"/>
      <c r="D34" s="154" t="s">
        <v>151</v>
      </c>
      <c r="E34" s="154"/>
      <c r="F34" s="334" t="str">
        <f>IF(D49="X","CATASTROFICO",IF(AND(D53&gt;0,D53&lt;=5),"MODERADO",IF(AND(D53&gt;=6,D53&lt;=11),"MAYOR",IF(AND(D53&gt;=12,D53&lt;=19),"CATASTROFICO"," "))))</f>
        <v>CATASTROFICO</v>
      </c>
    </row>
    <row r="35" spans="1:6" ht="26.25" customHeight="1" x14ac:dyDescent="0.25">
      <c r="A35" s="445"/>
      <c r="B35" s="457" t="s">
        <v>111</v>
      </c>
      <c r="C35" s="457"/>
      <c r="D35" s="154" t="s">
        <v>151</v>
      </c>
      <c r="E35" s="154"/>
      <c r="F35" s="334"/>
    </row>
    <row r="36" spans="1:6" ht="26.25" customHeight="1" x14ac:dyDescent="0.25">
      <c r="A36" s="445"/>
      <c r="B36" s="457" t="s">
        <v>112</v>
      </c>
      <c r="C36" s="457"/>
      <c r="D36" s="154" t="s">
        <v>151</v>
      </c>
      <c r="E36" s="154"/>
      <c r="F36" s="334"/>
    </row>
    <row r="37" spans="1:6" ht="26.25" customHeight="1" x14ac:dyDescent="0.25">
      <c r="A37" s="445"/>
      <c r="B37" s="457" t="s">
        <v>113</v>
      </c>
      <c r="C37" s="457"/>
      <c r="D37" s="154" t="s">
        <v>151</v>
      </c>
      <c r="E37" s="154"/>
      <c r="F37" s="334"/>
    </row>
    <row r="38" spans="1:6" ht="26.25" customHeight="1" x14ac:dyDescent="0.25">
      <c r="A38" s="445"/>
      <c r="B38" s="457" t="s">
        <v>114</v>
      </c>
      <c r="C38" s="457"/>
      <c r="D38" s="154" t="s">
        <v>151</v>
      </c>
      <c r="E38" s="154"/>
      <c r="F38" s="334"/>
    </row>
    <row r="39" spans="1:6" ht="26.25" customHeight="1" x14ac:dyDescent="0.25">
      <c r="A39" s="445"/>
      <c r="B39" s="457" t="s">
        <v>115</v>
      </c>
      <c r="C39" s="457"/>
      <c r="D39" s="154" t="s">
        <v>151</v>
      </c>
      <c r="E39" s="154"/>
      <c r="F39" s="334"/>
    </row>
    <row r="40" spans="1:6" ht="26.25" customHeight="1" x14ac:dyDescent="0.25">
      <c r="A40" s="445"/>
      <c r="B40" s="457" t="s">
        <v>116</v>
      </c>
      <c r="C40" s="457"/>
      <c r="D40" s="154" t="s">
        <v>151</v>
      </c>
      <c r="E40" s="154"/>
      <c r="F40" s="334"/>
    </row>
    <row r="41" spans="1:6" ht="33" customHeight="1" x14ac:dyDescent="0.25">
      <c r="A41" s="445"/>
      <c r="B41" s="457" t="s">
        <v>117</v>
      </c>
      <c r="C41" s="457"/>
      <c r="D41" s="154" t="s">
        <v>151</v>
      </c>
      <c r="E41" s="154"/>
      <c r="F41" s="334"/>
    </row>
    <row r="42" spans="1:6" ht="26.25" customHeight="1" x14ac:dyDescent="0.25">
      <c r="A42" s="445"/>
      <c r="B42" s="457" t="s">
        <v>118</v>
      </c>
      <c r="C42" s="457"/>
      <c r="D42" s="154"/>
      <c r="E42" s="154" t="s">
        <v>151</v>
      </c>
      <c r="F42" s="334"/>
    </row>
    <row r="43" spans="1:6" ht="26.25" customHeight="1" x14ac:dyDescent="0.25">
      <c r="A43" s="445"/>
      <c r="B43" s="457" t="s">
        <v>119</v>
      </c>
      <c r="C43" s="457"/>
      <c r="D43" s="154" t="s">
        <v>151</v>
      </c>
      <c r="E43" s="154"/>
      <c r="F43" s="334"/>
    </row>
    <row r="44" spans="1:6" ht="26.25" customHeight="1" x14ac:dyDescent="0.25">
      <c r="A44" s="445"/>
      <c r="B44" s="457" t="s">
        <v>120</v>
      </c>
      <c r="C44" s="457"/>
      <c r="D44" s="154" t="s">
        <v>151</v>
      </c>
      <c r="E44" s="154"/>
      <c r="F44" s="334"/>
    </row>
    <row r="45" spans="1:6" ht="26.25" customHeight="1" x14ac:dyDescent="0.25">
      <c r="A45" s="445"/>
      <c r="B45" s="457" t="s">
        <v>121</v>
      </c>
      <c r="C45" s="457"/>
      <c r="D45" s="159" t="s">
        <v>151</v>
      </c>
      <c r="E45" s="159"/>
      <c r="F45" s="334"/>
    </row>
    <row r="46" spans="1:6" ht="26.25" customHeight="1" x14ac:dyDescent="0.25">
      <c r="A46" s="445"/>
      <c r="B46" s="457" t="s">
        <v>122</v>
      </c>
      <c r="C46" s="457"/>
      <c r="D46" s="159" t="s">
        <v>151</v>
      </c>
      <c r="E46" s="159"/>
      <c r="F46" s="334"/>
    </row>
    <row r="47" spans="1:6" ht="26.25" customHeight="1" x14ac:dyDescent="0.25">
      <c r="A47" s="445"/>
      <c r="B47" s="457" t="s">
        <v>123</v>
      </c>
      <c r="C47" s="457"/>
      <c r="D47" s="159" t="s">
        <v>151</v>
      </c>
      <c r="E47" s="159"/>
      <c r="F47" s="334"/>
    </row>
    <row r="48" spans="1:6" ht="26.25" customHeight="1" x14ac:dyDescent="0.25">
      <c r="A48" s="445"/>
      <c r="B48" s="457" t="s">
        <v>124</v>
      </c>
      <c r="C48" s="457"/>
      <c r="D48" s="159" t="s">
        <v>151</v>
      </c>
      <c r="E48" s="159"/>
      <c r="F48" s="334"/>
    </row>
    <row r="49" spans="1:6" ht="26.25" customHeight="1" x14ac:dyDescent="0.25">
      <c r="A49" s="445"/>
      <c r="B49" s="457" t="s">
        <v>125</v>
      </c>
      <c r="C49" s="457"/>
      <c r="D49" s="159"/>
      <c r="E49" s="159" t="s">
        <v>151</v>
      </c>
      <c r="F49" s="334"/>
    </row>
    <row r="50" spans="1:6" ht="26.25" customHeight="1" x14ac:dyDescent="0.25">
      <c r="A50" s="445"/>
      <c r="B50" s="457" t="s">
        <v>126</v>
      </c>
      <c r="C50" s="457"/>
      <c r="D50" s="159"/>
      <c r="E50" s="159" t="s">
        <v>151</v>
      </c>
      <c r="F50" s="334"/>
    </row>
    <row r="51" spans="1:6" ht="26.25" customHeight="1" x14ac:dyDescent="0.25">
      <c r="A51" s="445"/>
      <c r="B51" s="457" t="s">
        <v>127</v>
      </c>
      <c r="C51" s="457"/>
      <c r="D51" s="159"/>
      <c r="E51" s="159" t="s">
        <v>151</v>
      </c>
      <c r="F51" s="334"/>
    </row>
    <row r="52" spans="1:6" ht="26.25" customHeight="1" x14ac:dyDescent="0.25">
      <c r="A52" s="445"/>
      <c r="B52" s="457" t="s">
        <v>128</v>
      </c>
      <c r="C52" s="457"/>
      <c r="D52" s="159"/>
      <c r="E52" s="159" t="s">
        <v>151</v>
      </c>
      <c r="F52" s="334"/>
    </row>
    <row r="53" spans="1:6" ht="15.75" x14ac:dyDescent="0.25">
      <c r="A53" s="445"/>
      <c r="B53" s="449" t="s">
        <v>63</v>
      </c>
      <c r="C53" s="450"/>
      <c r="D53" s="118">
        <f>+Hoja3!B77</f>
        <v>14</v>
      </c>
      <c r="E53" s="117"/>
      <c r="F53" s="334"/>
    </row>
    <row r="55" spans="1:6" ht="34.5" customHeight="1" x14ac:dyDescent="0.25">
      <c r="A55" s="438" t="s">
        <v>104</v>
      </c>
      <c r="B55" s="438" t="s">
        <v>105</v>
      </c>
      <c r="C55" s="438"/>
      <c r="D55" s="458" t="s">
        <v>106</v>
      </c>
      <c r="E55" s="458"/>
      <c r="F55" s="458" t="s">
        <v>107</v>
      </c>
    </row>
    <row r="56" spans="1:6" ht="21" customHeight="1" x14ac:dyDescent="0.25">
      <c r="A56" s="438"/>
      <c r="B56" s="438"/>
      <c r="C56" s="438"/>
      <c r="D56" s="115" t="s">
        <v>108</v>
      </c>
      <c r="E56" s="115" t="s">
        <v>109</v>
      </c>
      <c r="F56" s="458"/>
    </row>
    <row r="57" spans="1:6" ht="26.25" customHeight="1" x14ac:dyDescent="0.25">
      <c r="A57" s="460"/>
      <c r="B57" s="457" t="s">
        <v>110</v>
      </c>
      <c r="C57" s="457"/>
      <c r="D57" s="116" t="s">
        <v>151</v>
      </c>
      <c r="E57" s="116"/>
      <c r="F57" s="334" t="str">
        <f>IF(D72="X","CATASTROFICO",IF(AND(D76&gt;0,D76&lt;=5),"MODERADO",IF(AND(D76&gt;=6,D76&lt;=11),"MAYOR",IF(AND(D76&gt;=12,D76&lt;=19),"CATASTROFICO"," "))))</f>
        <v>CATASTROFICO</v>
      </c>
    </row>
    <row r="58" spans="1:6" ht="26.25" customHeight="1" x14ac:dyDescent="0.25">
      <c r="A58" s="460"/>
      <c r="B58" s="457" t="s">
        <v>111</v>
      </c>
      <c r="C58" s="457"/>
      <c r="D58" s="116" t="s">
        <v>151</v>
      </c>
      <c r="E58" s="116"/>
      <c r="F58" s="334"/>
    </row>
    <row r="59" spans="1:6" ht="26.25" customHeight="1" x14ac:dyDescent="0.25">
      <c r="A59" s="460"/>
      <c r="B59" s="457" t="s">
        <v>112</v>
      </c>
      <c r="C59" s="457"/>
      <c r="D59" s="116" t="s">
        <v>151</v>
      </c>
      <c r="E59" s="116"/>
      <c r="F59" s="334"/>
    </row>
    <row r="60" spans="1:6" ht="26.25" customHeight="1" x14ac:dyDescent="0.25">
      <c r="A60" s="460"/>
      <c r="B60" s="457" t="s">
        <v>113</v>
      </c>
      <c r="C60" s="457"/>
      <c r="D60" s="116" t="s">
        <v>151</v>
      </c>
      <c r="E60" s="116"/>
      <c r="F60" s="334"/>
    </row>
    <row r="61" spans="1:6" ht="26.25" customHeight="1" x14ac:dyDescent="0.25">
      <c r="A61" s="460"/>
      <c r="B61" s="457" t="s">
        <v>114</v>
      </c>
      <c r="C61" s="457"/>
      <c r="D61" s="116" t="s">
        <v>151</v>
      </c>
      <c r="E61" s="116"/>
      <c r="F61" s="334"/>
    </row>
    <row r="62" spans="1:6" ht="26.25" customHeight="1" x14ac:dyDescent="0.25">
      <c r="A62" s="460"/>
      <c r="B62" s="457" t="s">
        <v>115</v>
      </c>
      <c r="C62" s="457"/>
      <c r="D62" s="116" t="s">
        <v>151</v>
      </c>
      <c r="E62" s="116"/>
      <c r="F62" s="334"/>
    </row>
    <row r="63" spans="1:6" ht="26.25" customHeight="1" x14ac:dyDescent="0.25">
      <c r="A63" s="460"/>
      <c r="B63" s="457" t="s">
        <v>116</v>
      </c>
      <c r="C63" s="457"/>
      <c r="D63" s="116"/>
      <c r="E63" s="116" t="s">
        <v>151</v>
      </c>
      <c r="F63" s="334"/>
    </row>
    <row r="64" spans="1:6" ht="26.25" customHeight="1" x14ac:dyDescent="0.25">
      <c r="A64" s="460"/>
      <c r="B64" s="457" t="s">
        <v>117</v>
      </c>
      <c r="C64" s="457"/>
      <c r="D64" s="116" t="s">
        <v>151</v>
      </c>
      <c r="E64" s="116"/>
      <c r="F64" s="334"/>
    </row>
    <row r="65" spans="1:6" ht="26.25" customHeight="1" x14ac:dyDescent="0.25">
      <c r="A65" s="460"/>
      <c r="B65" s="457" t="s">
        <v>118</v>
      </c>
      <c r="C65" s="457"/>
      <c r="D65" s="116"/>
      <c r="E65" s="116" t="s">
        <v>151</v>
      </c>
      <c r="F65" s="334"/>
    </row>
    <row r="66" spans="1:6" ht="26.25" customHeight="1" x14ac:dyDescent="0.25">
      <c r="A66" s="460"/>
      <c r="B66" s="457" t="s">
        <v>119</v>
      </c>
      <c r="C66" s="457"/>
      <c r="D66" s="116" t="s">
        <v>151</v>
      </c>
      <c r="E66" s="116"/>
      <c r="F66" s="334"/>
    </row>
    <row r="67" spans="1:6" ht="26.25" customHeight="1" x14ac:dyDescent="0.25">
      <c r="A67" s="460"/>
      <c r="B67" s="457" t="s">
        <v>120</v>
      </c>
      <c r="C67" s="457"/>
      <c r="D67" s="116" t="s">
        <v>151</v>
      </c>
      <c r="E67" s="116"/>
      <c r="F67" s="334"/>
    </row>
    <row r="68" spans="1:6" ht="26.25" customHeight="1" x14ac:dyDescent="0.25">
      <c r="A68" s="460"/>
      <c r="B68" s="457" t="s">
        <v>121</v>
      </c>
      <c r="C68" s="457"/>
      <c r="D68" s="116" t="s">
        <v>151</v>
      </c>
      <c r="E68" s="116"/>
      <c r="F68" s="334"/>
    </row>
    <row r="69" spans="1:6" ht="26.25" customHeight="1" x14ac:dyDescent="0.25">
      <c r="A69" s="460"/>
      <c r="B69" s="457" t="s">
        <v>122</v>
      </c>
      <c r="C69" s="457"/>
      <c r="D69" s="116" t="s">
        <v>151</v>
      </c>
      <c r="E69" s="116"/>
      <c r="F69" s="334"/>
    </row>
    <row r="70" spans="1:6" ht="26.25" customHeight="1" x14ac:dyDescent="0.25">
      <c r="A70" s="460"/>
      <c r="B70" s="457" t="s">
        <v>123</v>
      </c>
      <c r="C70" s="457"/>
      <c r="D70" s="116" t="s">
        <v>151</v>
      </c>
      <c r="E70" s="116"/>
      <c r="F70" s="334"/>
    </row>
    <row r="71" spans="1:6" ht="26.25" customHeight="1" x14ac:dyDescent="0.25">
      <c r="A71" s="460"/>
      <c r="B71" s="457" t="s">
        <v>124</v>
      </c>
      <c r="C71" s="457"/>
      <c r="D71" s="116" t="s">
        <v>151</v>
      </c>
      <c r="E71" s="116"/>
      <c r="F71" s="334"/>
    </row>
    <row r="72" spans="1:6" ht="26.25" customHeight="1" x14ac:dyDescent="0.25">
      <c r="A72" s="460"/>
      <c r="B72" s="457" t="s">
        <v>125</v>
      </c>
      <c r="C72" s="457"/>
      <c r="D72" s="116"/>
      <c r="E72" s="116" t="s">
        <v>151</v>
      </c>
      <c r="F72" s="334"/>
    </row>
    <row r="73" spans="1:6" ht="26.25" customHeight="1" x14ac:dyDescent="0.25">
      <c r="A73" s="460"/>
      <c r="B73" s="457" t="s">
        <v>126</v>
      </c>
      <c r="C73" s="457"/>
      <c r="D73" s="116" t="s">
        <v>151</v>
      </c>
      <c r="E73" s="116"/>
      <c r="F73" s="334"/>
    </row>
    <row r="74" spans="1:6" ht="26.25" customHeight="1" x14ac:dyDescent="0.25">
      <c r="A74" s="460"/>
      <c r="B74" s="457" t="s">
        <v>127</v>
      </c>
      <c r="C74" s="457"/>
      <c r="D74" s="116" t="s">
        <v>151</v>
      </c>
      <c r="E74" s="116"/>
      <c r="F74" s="334"/>
    </row>
    <row r="75" spans="1:6" ht="26.25" customHeight="1" x14ac:dyDescent="0.25">
      <c r="A75" s="460"/>
      <c r="B75" s="457" t="s">
        <v>128</v>
      </c>
      <c r="C75" s="457"/>
      <c r="D75" s="116"/>
      <c r="E75" s="116" t="s">
        <v>151</v>
      </c>
      <c r="F75" s="334"/>
    </row>
    <row r="76" spans="1:6" ht="15.75" x14ac:dyDescent="0.25">
      <c r="A76" s="460"/>
      <c r="B76" s="449" t="s">
        <v>63</v>
      </c>
      <c r="C76" s="450"/>
      <c r="D76" s="118">
        <f>+Hoja3!B100</f>
        <v>15</v>
      </c>
      <c r="E76" s="117"/>
      <c r="F76" s="334"/>
    </row>
    <row r="78" spans="1:6" ht="34.5" customHeight="1" x14ac:dyDescent="0.25">
      <c r="A78" s="438" t="s">
        <v>104</v>
      </c>
      <c r="B78" s="438" t="s">
        <v>105</v>
      </c>
      <c r="C78" s="438"/>
      <c r="D78" s="458" t="s">
        <v>106</v>
      </c>
      <c r="E78" s="458"/>
      <c r="F78" s="458" t="s">
        <v>107</v>
      </c>
    </row>
    <row r="79" spans="1:6" ht="21" customHeight="1" x14ac:dyDescent="0.25">
      <c r="A79" s="438"/>
      <c r="B79" s="438"/>
      <c r="C79" s="438"/>
      <c r="D79" s="115" t="s">
        <v>108</v>
      </c>
      <c r="E79" s="115" t="s">
        <v>109</v>
      </c>
      <c r="F79" s="458"/>
    </row>
    <row r="80" spans="1:6" ht="26.25" customHeight="1" x14ac:dyDescent="0.25">
      <c r="A80" s="460"/>
      <c r="B80" s="457" t="s">
        <v>110</v>
      </c>
      <c r="C80" s="457"/>
      <c r="D80" s="116" t="s">
        <v>151</v>
      </c>
      <c r="E80" s="116"/>
      <c r="F80" s="334" t="str">
        <f>IF(D95="X","CATASTROFICO",IF(AND(D99&gt;0,D99&lt;=5),"MODERADO",IF(AND(D99&gt;=6,D99&lt;=11),"MAYOR",IF(AND(D99&gt;=12,D99&lt;=19),"CATASTROFICO"," "))))</f>
        <v>CATASTROFICO</v>
      </c>
    </row>
    <row r="81" spans="1:6" ht="26.25" customHeight="1" x14ac:dyDescent="0.25">
      <c r="A81" s="460"/>
      <c r="B81" s="457" t="s">
        <v>111</v>
      </c>
      <c r="C81" s="457"/>
      <c r="D81" s="116" t="s">
        <v>151</v>
      </c>
      <c r="E81" s="116"/>
      <c r="F81" s="334"/>
    </row>
    <row r="82" spans="1:6" ht="26.25" customHeight="1" x14ac:dyDescent="0.25">
      <c r="A82" s="460"/>
      <c r="B82" s="457" t="s">
        <v>112</v>
      </c>
      <c r="C82" s="457"/>
      <c r="D82" s="116" t="s">
        <v>151</v>
      </c>
      <c r="E82" s="116"/>
      <c r="F82" s="334"/>
    </row>
    <row r="83" spans="1:6" ht="26.25" customHeight="1" x14ac:dyDescent="0.25">
      <c r="A83" s="460"/>
      <c r="B83" s="457" t="s">
        <v>113</v>
      </c>
      <c r="C83" s="457"/>
      <c r="D83" s="116" t="s">
        <v>151</v>
      </c>
      <c r="E83" s="116"/>
      <c r="F83" s="334"/>
    </row>
    <row r="84" spans="1:6" ht="26.25" customHeight="1" x14ac:dyDescent="0.25">
      <c r="A84" s="460"/>
      <c r="B84" s="457" t="s">
        <v>114</v>
      </c>
      <c r="C84" s="457"/>
      <c r="D84" s="116" t="s">
        <v>151</v>
      </c>
      <c r="E84" s="116"/>
      <c r="F84" s="334"/>
    </row>
    <row r="85" spans="1:6" ht="26.25" customHeight="1" x14ac:dyDescent="0.25">
      <c r="A85" s="460"/>
      <c r="B85" s="457" t="s">
        <v>115</v>
      </c>
      <c r="C85" s="457"/>
      <c r="D85" s="116" t="s">
        <v>151</v>
      </c>
      <c r="E85" s="116"/>
      <c r="F85" s="334"/>
    </row>
    <row r="86" spans="1:6" ht="26.25" customHeight="1" x14ac:dyDescent="0.25">
      <c r="A86" s="460"/>
      <c r="B86" s="457" t="s">
        <v>116</v>
      </c>
      <c r="C86" s="457"/>
      <c r="D86" s="116"/>
      <c r="E86" s="116" t="s">
        <v>151</v>
      </c>
      <c r="F86" s="334"/>
    </row>
    <row r="87" spans="1:6" ht="26.25" customHeight="1" x14ac:dyDescent="0.25">
      <c r="A87" s="460"/>
      <c r="B87" s="457" t="s">
        <v>117</v>
      </c>
      <c r="C87" s="457"/>
      <c r="D87" s="116" t="s">
        <v>151</v>
      </c>
      <c r="E87" s="116"/>
      <c r="F87" s="334"/>
    </row>
    <row r="88" spans="1:6" ht="26.25" customHeight="1" x14ac:dyDescent="0.25">
      <c r="A88" s="460"/>
      <c r="B88" s="457" t="s">
        <v>118</v>
      </c>
      <c r="C88" s="457"/>
      <c r="D88" s="116"/>
      <c r="E88" s="116" t="s">
        <v>151</v>
      </c>
      <c r="F88" s="334"/>
    </row>
    <row r="89" spans="1:6" ht="26.25" customHeight="1" x14ac:dyDescent="0.25">
      <c r="A89" s="460"/>
      <c r="B89" s="457" t="s">
        <v>119</v>
      </c>
      <c r="C89" s="457"/>
      <c r="D89" s="116" t="s">
        <v>151</v>
      </c>
      <c r="E89" s="116"/>
      <c r="F89" s="334"/>
    </row>
    <row r="90" spans="1:6" ht="26.25" customHeight="1" x14ac:dyDescent="0.25">
      <c r="A90" s="460"/>
      <c r="B90" s="457" t="s">
        <v>120</v>
      </c>
      <c r="C90" s="457"/>
      <c r="D90" s="116" t="s">
        <v>151</v>
      </c>
      <c r="E90" s="116"/>
      <c r="F90" s="334"/>
    </row>
    <row r="91" spans="1:6" ht="26.25" customHeight="1" x14ac:dyDescent="0.25">
      <c r="A91" s="460"/>
      <c r="B91" s="457" t="s">
        <v>121</v>
      </c>
      <c r="C91" s="457"/>
      <c r="D91" s="116" t="s">
        <v>151</v>
      </c>
      <c r="E91" s="116"/>
      <c r="F91" s="334"/>
    </row>
    <row r="92" spans="1:6" ht="26.25" customHeight="1" x14ac:dyDescent="0.25">
      <c r="A92" s="460"/>
      <c r="B92" s="457" t="s">
        <v>122</v>
      </c>
      <c r="C92" s="457"/>
      <c r="D92" s="116" t="s">
        <v>151</v>
      </c>
      <c r="E92" s="116"/>
      <c r="F92" s="334"/>
    </row>
    <row r="93" spans="1:6" ht="26.25" customHeight="1" x14ac:dyDescent="0.25">
      <c r="A93" s="460"/>
      <c r="B93" s="457" t="s">
        <v>123</v>
      </c>
      <c r="C93" s="457"/>
      <c r="D93" s="116" t="s">
        <v>151</v>
      </c>
      <c r="E93" s="116"/>
      <c r="F93" s="334"/>
    </row>
    <row r="94" spans="1:6" ht="26.25" customHeight="1" x14ac:dyDescent="0.25">
      <c r="A94" s="460"/>
      <c r="B94" s="457" t="s">
        <v>124</v>
      </c>
      <c r="C94" s="457"/>
      <c r="D94" s="116" t="s">
        <v>151</v>
      </c>
      <c r="E94" s="116"/>
      <c r="F94" s="334"/>
    </row>
    <row r="95" spans="1:6" ht="26.25" customHeight="1" x14ac:dyDescent="0.25">
      <c r="A95" s="460"/>
      <c r="B95" s="457" t="s">
        <v>125</v>
      </c>
      <c r="C95" s="457"/>
      <c r="D95" s="116"/>
      <c r="E95" s="116" t="s">
        <v>151</v>
      </c>
      <c r="F95" s="334"/>
    </row>
    <row r="96" spans="1:6" ht="26.25" customHeight="1" x14ac:dyDescent="0.25">
      <c r="A96" s="460"/>
      <c r="B96" s="457" t="s">
        <v>126</v>
      </c>
      <c r="C96" s="457"/>
      <c r="D96" s="116" t="s">
        <v>151</v>
      </c>
      <c r="E96" s="116"/>
      <c r="F96" s="334"/>
    </row>
    <row r="97" spans="1:6" ht="26.25" customHeight="1" x14ac:dyDescent="0.25">
      <c r="A97" s="460"/>
      <c r="B97" s="457" t="s">
        <v>127</v>
      </c>
      <c r="C97" s="457"/>
      <c r="D97" s="116" t="s">
        <v>151</v>
      </c>
      <c r="E97" s="116"/>
      <c r="F97" s="334"/>
    </row>
    <row r="98" spans="1:6" ht="26.25" customHeight="1" x14ac:dyDescent="0.25">
      <c r="A98" s="460"/>
      <c r="B98" s="457" t="s">
        <v>128</v>
      </c>
      <c r="C98" s="457"/>
      <c r="D98" s="116"/>
      <c r="E98" s="116" t="s">
        <v>151</v>
      </c>
      <c r="F98" s="334"/>
    </row>
    <row r="99" spans="1:6" ht="15.75" x14ac:dyDescent="0.25">
      <c r="A99" s="460"/>
      <c r="B99" s="449" t="s">
        <v>63</v>
      </c>
      <c r="C99" s="450"/>
      <c r="D99" s="118">
        <f>+Hoja3!B123</f>
        <v>15</v>
      </c>
      <c r="E99" s="117"/>
      <c r="F99" s="334"/>
    </row>
    <row r="101" spans="1:6" ht="34.5" customHeight="1" x14ac:dyDescent="0.25">
      <c r="A101" s="438" t="s">
        <v>104</v>
      </c>
      <c r="B101" s="438" t="s">
        <v>105</v>
      </c>
      <c r="C101" s="438"/>
      <c r="D101" s="458" t="s">
        <v>106</v>
      </c>
      <c r="E101" s="458"/>
      <c r="F101" s="458" t="s">
        <v>107</v>
      </c>
    </row>
    <row r="102" spans="1:6" ht="21" customHeight="1" x14ac:dyDescent="0.25">
      <c r="A102" s="438"/>
      <c r="B102" s="438"/>
      <c r="C102" s="438"/>
      <c r="D102" s="115" t="s">
        <v>108</v>
      </c>
      <c r="E102" s="115" t="s">
        <v>109</v>
      </c>
      <c r="F102" s="458"/>
    </row>
    <row r="103" spans="1:6" ht="26.25" customHeight="1" x14ac:dyDescent="0.25">
      <c r="A103" s="460"/>
      <c r="B103" s="457" t="s">
        <v>110</v>
      </c>
      <c r="C103" s="457"/>
      <c r="D103" s="116"/>
      <c r="E103" s="116"/>
      <c r="F103" s="334" t="str">
        <f>IF(D118="X","CATASTROFICO",IF(AND(D122&gt;0,D122&lt;=5),"MODERADO",IF(AND(D122&gt;=6,D122&lt;=11),"MAYOR",IF(AND(D122&gt;=12,D122&lt;=19),"CATASTROFICO"," "))))</f>
        <v xml:space="preserve"> </v>
      </c>
    </row>
    <row r="104" spans="1:6" ht="26.25" customHeight="1" x14ac:dyDescent="0.25">
      <c r="A104" s="460"/>
      <c r="B104" s="457" t="s">
        <v>111</v>
      </c>
      <c r="C104" s="457"/>
      <c r="D104" s="116"/>
      <c r="E104" s="116"/>
      <c r="F104" s="334"/>
    </row>
    <row r="105" spans="1:6" ht="26.25" customHeight="1" x14ac:dyDescent="0.25">
      <c r="A105" s="460"/>
      <c r="B105" s="457" t="s">
        <v>112</v>
      </c>
      <c r="C105" s="457"/>
      <c r="D105" s="116"/>
      <c r="E105" s="116"/>
      <c r="F105" s="334"/>
    </row>
    <row r="106" spans="1:6" ht="26.25" customHeight="1" x14ac:dyDescent="0.25">
      <c r="A106" s="460"/>
      <c r="B106" s="457" t="s">
        <v>113</v>
      </c>
      <c r="C106" s="457"/>
      <c r="D106" s="116"/>
      <c r="E106" s="116"/>
      <c r="F106" s="334"/>
    </row>
    <row r="107" spans="1:6" ht="26.25" customHeight="1" x14ac:dyDescent="0.25">
      <c r="A107" s="460"/>
      <c r="B107" s="457" t="s">
        <v>114</v>
      </c>
      <c r="C107" s="457"/>
      <c r="D107" s="116"/>
      <c r="E107" s="116"/>
      <c r="F107" s="334"/>
    </row>
    <row r="108" spans="1:6" ht="26.25" customHeight="1" x14ac:dyDescent="0.25">
      <c r="A108" s="460"/>
      <c r="B108" s="457" t="s">
        <v>115</v>
      </c>
      <c r="C108" s="457"/>
      <c r="D108" s="116"/>
      <c r="E108" s="116"/>
      <c r="F108" s="334"/>
    </row>
    <row r="109" spans="1:6" ht="26.25" customHeight="1" x14ac:dyDescent="0.25">
      <c r="A109" s="460"/>
      <c r="B109" s="457" t="s">
        <v>116</v>
      </c>
      <c r="C109" s="457"/>
      <c r="D109" s="116"/>
      <c r="E109" s="116"/>
      <c r="F109" s="334"/>
    </row>
    <row r="110" spans="1:6" ht="26.25" customHeight="1" x14ac:dyDescent="0.25">
      <c r="A110" s="460"/>
      <c r="B110" s="457" t="s">
        <v>117</v>
      </c>
      <c r="C110" s="457"/>
      <c r="D110" s="116"/>
      <c r="E110" s="116"/>
      <c r="F110" s="334"/>
    </row>
    <row r="111" spans="1:6" ht="26.25" customHeight="1" x14ac:dyDescent="0.25">
      <c r="A111" s="460"/>
      <c r="B111" s="457" t="s">
        <v>118</v>
      </c>
      <c r="C111" s="457"/>
      <c r="D111" s="116"/>
      <c r="E111" s="116"/>
      <c r="F111" s="334"/>
    </row>
    <row r="112" spans="1:6" ht="26.25" customHeight="1" x14ac:dyDescent="0.25">
      <c r="A112" s="460"/>
      <c r="B112" s="457" t="s">
        <v>119</v>
      </c>
      <c r="C112" s="457"/>
      <c r="D112" s="116"/>
      <c r="E112" s="116"/>
      <c r="F112" s="334"/>
    </row>
    <row r="113" spans="1:6" ht="26.25" customHeight="1" x14ac:dyDescent="0.25">
      <c r="A113" s="460"/>
      <c r="B113" s="457" t="s">
        <v>120</v>
      </c>
      <c r="C113" s="457"/>
      <c r="D113" s="116"/>
      <c r="E113" s="116"/>
      <c r="F113" s="334"/>
    </row>
    <row r="114" spans="1:6" ht="26.25" customHeight="1" x14ac:dyDescent="0.25">
      <c r="A114" s="460"/>
      <c r="B114" s="457" t="s">
        <v>121</v>
      </c>
      <c r="C114" s="457"/>
      <c r="D114" s="116"/>
      <c r="E114" s="116"/>
      <c r="F114" s="334"/>
    </row>
    <row r="115" spans="1:6" ht="26.25" customHeight="1" x14ac:dyDescent="0.25">
      <c r="A115" s="460"/>
      <c r="B115" s="457" t="s">
        <v>122</v>
      </c>
      <c r="C115" s="457"/>
      <c r="D115" s="116"/>
      <c r="E115" s="116"/>
      <c r="F115" s="334"/>
    </row>
    <row r="116" spans="1:6" ht="26.25" customHeight="1" x14ac:dyDescent="0.25">
      <c r="A116" s="460"/>
      <c r="B116" s="457" t="s">
        <v>123</v>
      </c>
      <c r="C116" s="457"/>
      <c r="D116" s="116"/>
      <c r="E116" s="116"/>
      <c r="F116" s="334"/>
    </row>
    <row r="117" spans="1:6" ht="26.25" customHeight="1" x14ac:dyDescent="0.25">
      <c r="A117" s="460"/>
      <c r="B117" s="457" t="s">
        <v>124</v>
      </c>
      <c r="C117" s="457"/>
      <c r="D117" s="116"/>
      <c r="E117" s="116"/>
      <c r="F117" s="334"/>
    </row>
    <row r="118" spans="1:6" ht="26.25" customHeight="1" x14ac:dyDescent="0.25">
      <c r="A118" s="460"/>
      <c r="B118" s="457" t="s">
        <v>125</v>
      </c>
      <c r="C118" s="457"/>
      <c r="D118" s="116"/>
      <c r="E118" s="116"/>
      <c r="F118" s="334"/>
    </row>
    <row r="119" spans="1:6" ht="26.25" customHeight="1" x14ac:dyDescent="0.25">
      <c r="A119" s="460"/>
      <c r="B119" s="457" t="s">
        <v>126</v>
      </c>
      <c r="C119" s="457"/>
      <c r="D119" s="116"/>
      <c r="E119" s="116"/>
      <c r="F119" s="334"/>
    </row>
    <row r="120" spans="1:6" ht="26.25" customHeight="1" x14ac:dyDescent="0.25">
      <c r="A120" s="460"/>
      <c r="B120" s="457" t="s">
        <v>127</v>
      </c>
      <c r="C120" s="457"/>
      <c r="D120" s="116"/>
      <c r="E120" s="116"/>
      <c r="F120" s="334"/>
    </row>
    <row r="121" spans="1:6" ht="26.25" customHeight="1" x14ac:dyDescent="0.25">
      <c r="A121" s="460"/>
      <c r="B121" s="457" t="s">
        <v>128</v>
      </c>
      <c r="C121" s="457"/>
      <c r="D121" s="116"/>
      <c r="E121" s="116"/>
      <c r="F121" s="334"/>
    </row>
    <row r="122" spans="1:6" ht="15.75" x14ac:dyDescent="0.25">
      <c r="A122" s="460"/>
      <c r="B122" s="449" t="s">
        <v>63</v>
      </c>
      <c r="C122" s="450"/>
      <c r="D122" s="118">
        <f>+Hoja3!B146</f>
        <v>0</v>
      </c>
      <c r="E122" s="117"/>
      <c r="F122" s="334"/>
    </row>
  </sheetData>
  <mergeCells count="142">
    <mergeCell ref="A80:A99"/>
    <mergeCell ref="B80:C80"/>
    <mergeCell ref="F80:F99"/>
    <mergeCell ref="B97:C97"/>
    <mergeCell ref="B98:C98"/>
    <mergeCell ref="B87:C87"/>
    <mergeCell ref="B88:C88"/>
    <mergeCell ref="B89:C89"/>
    <mergeCell ref="B90:C90"/>
    <mergeCell ref="B91:C91"/>
    <mergeCell ref="B92:C92"/>
    <mergeCell ref="B94:C94"/>
    <mergeCell ref="B95:C95"/>
    <mergeCell ref="B96:C96"/>
    <mergeCell ref="F78:F79"/>
    <mergeCell ref="A101:A102"/>
    <mergeCell ref="B101:C102"/>
    <mergeCell ref="D101:E101"/>
    <mergeCell ref="F101:F102"/>
    <mergeCell ref="A103:A122"/>
    <mergeCell ref="B103:C103"/>
    <mergeCell ref="F103:F122"/>
    <mergeCell ref="B104:C104"/>
    <mergeCell ref="B105:C105"/>
    <mergeCell ref="B122:C122"/>
    <mergeCell ref="B118:C118"/>
    <mergeCell ref="B119:C119"/>
    <mergeCell ref="B120:C120"/>
    <mergeCell ref="B121:C121"/>
    <mergeCell ref="B112:C112"/>
    <mergeCell ref="B113:C113"/>
    <mergeCell ref="B114:C114"/>
    <mergeCell ref="B115:C115"/>
    <mergeCell ref="B116:C116"/>
    <mergeCell ref="B117:C117"/>
    <mergeCell ref="B106:C106"/>
    <mergeCell ref="B107:C107"/>
    <mergeCell ref="B108:C108"/>
    <mergeCell ref="B109:C109"/>
    <mergeCell ref="B110:C110"/>
    <mergeCell ref="B111:C111"/>
    <mergeCell ref="B99:C99"/>
    <mergeCell ref="A78:A79"/>
    <mergeCell ref="B78:C79"/>
    <mergeCell ref="D78:E78"/>
    <mergeCell ref="B76:C76"/>
    <mergeCell ref="B67:C67"/>
    <mergeCell ref="B68:C68"/>
    <mergeCell ref="B69:C69"/>
    <mergeCell ref="B70:C70"/>
    <mergeCell ref="B71:C71"/>
    <mergeCell ref="B72:C72"/>
    <mergeCell ref="B81:C81"/>
    <mergeCell ref="B82:C82"/>
    <mergeCell ref="B83:C83"/>
    <mergeCell ref="B84:C84"/>
    <mergeCell ref="B85:C85"/>
    <mergeCell ref="B86:C86"/>
    <mergeCell ref="B73:C73"/>
    <mergeCell ref="B74:C74"/>
    <mergeCell ref="B75:C75"/>
    <mergeCell ref="B93:C93"/>
    <mergeCell ref="A57:A76"/>
    <mergeCell ref="B57:C57"/>
    <mergeCell ref="F57:F76"/>
    <mergeCell ref="B58:C58"/>
    <mergeCell ref="B59:C59"/>
    <mergeCell ref="B60:C60"/>
    <mergeCell ref="B48:C48"/>
    <mergeCell ref="B49:C49"/>
    <mergeCell ref="B50:C50"/>
    <mergeCell ref="B51:C51"/>
    <mergeCell ref="B52:C52"/>
    <mergeCell ref="B61:C61"/>
    <mergeCell ref="B62:C62"/>
    <mergeCell ref="B63:C63"/>
    <mergeCell ref="B64:C64"/>
    <mergeCell ref="B65:C65"/>
    <mergeCell ref="B66:C66"/>
    <mergeCell ref="A55:A56"/>
    <mergeCell ref="B55:C56"/>
    <mergeCell ref="D55:E55"/>
    <mergeCell ref="B53:C53"/>
    <mergeCell ref="F34:F53"/>
    <mergeCell ref="B35:C35"/>
    <mergeCell ref="B36:C36"/>
    <mergeCell ref="F55:F56"/>
    <mergeCell ref="D9:E9"/>
    <mergeCell ref="B21:C21"/>
    <mergeCell ref="B42:C42"/>
    <mergeCell ref="B43:C43"/>
    <mergeCell ref="B44:C44"/>
    <mergeCell ref="B45:C45"/>
    <mergeCell ref="B46:C46"/>
    <mergeCell ref="B47:C47"/>
    <mergeCell ref="B9:C10"/>
    <mergeCell ref="B11:C11"/>
    <mergeCell ref="B12:C12"/>
    <mergeCell ref="B13:C13"/>
    <mergeCell ref="B14:C14"/>
    <mergeCell ref="B15:C15"/>
    <mergeCell ref="A34:A53"/>
    <mergeCell ref="B34:C34"/>
    <mergeCell ref="A31:F31"/>
    <mergeCell ref="A32:A33"/>
    <mergeCell ref="B32:C33"/>
    <mergeCell ref="D32:E32"/>
    <mergeCell ref="F32:F33"/>
    <mergeCell ref="B16:C16"/>
    <mergeCell ref="B17:C17"/>
    <mergeCell ref="B18:C18"/>
    <mergeCell ref="B19:C19"/>
    <mergeCell ref="B20:C20"/>
    <mergeCell ref="B37:C37"/>
    <mergeCell ref="B38:C38"/>
    <mergeCell ref="B39:C39"/>
    <mergeCell ref="B40:C40"/>
    <mergeCell ref="B41:C41"/>
    <mergeCell ref="A9:A10"/>
    <mergeCell ref="A1:A4"/>
    <mergeCell ref="B1:B2"/>
    <mergeCell ref="B3:B4"/>
    <mergeCell ref="B6:F6"/>
    <mergeCell ref="B7:F7"/>
    <mergeCell ref="A8:F8"/>
    <mergeCell ref="A11:A30"/>
    <mergeCell ref="F11:F30"/>
    <mergeCell ref="B30:C30"/>
    <mergeCell ref="C1:E1"/>
    <mergeCell ref="C2:E2"/>
    <mergeCell ref="C3:E3"/>
    <mergeCell ref="C4:E4"/>
    <mergeCell ref="F1:F4"/>
    <mergeCell ref="B28:C28"/>
    <mergeCell ref="B29:C29"/>
    <mergeCell ref="F9:F10"/>
    <mergeCell ref="B25:C25"/>
    <mergeCell ref="B26:C26"/>
    <mergeCell ref="B27:C27"/>
    <mergeCell ref="B22:C22"/>
    <mergeCell ref="B23:C23"/>
    <mergeCell ref="B24:C24"/>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operator="equal" allowBlank="1" showInputMessage="1" showErrorMessage="1">
          <x14:formula1>
            <xm:f>Hoja3!$C$35:$C$36</xm:f>
          </x14:formula1>
          <xm:sqref>D11:E29 D34:E52 D57:E75 D80:E98 D103:E121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zoomScale="120" zoomScaleNormal="120" workbookViewId="0">
      <selection activeCell="A13" sqref="A13:A22"/>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47"/>
      <c r="B1" s="247"/>
      <c r="C1" s="239" t="s">
        <v>0</v>
      </c>
      <c r="D1" s="239"/>
      <c r="E1" s="239"/>
      <c r="F1" s="239"/>
      <c r="G1" s="289" t="s">
        <v>1</v>
      </c>
      <c r="H1" s="289"/>
      <c r="I1" s="289"/>
      <c r="J1" s="461"/>
      <c r="K1" s="461"/>
    </row>
    <row r="2" spans="1:11" ht="15" customHeight="1" x14ac:dyDescent="0.25">
      <c r="A2" s="247"/>
      <c r="B2" s="247"/>
      <c r="C2" s="239"/>
      <c r="D2" s="239"/>
      <c r="E2" s="239"/>
      <c r="F2" s="239"/>
      <c r="G2" s="289" t="s">
        <v>129</v>
      </c>
      <c r="H2" s="289"/>
      <c r="I2" s="289"/>
      <c r="J2" s="461"/>
      <c r="K2" s="461"/>
    </row>
    <row r="3" spans="1:11" ht="34.5" customHeight="1" x14ac:dyDescent="0.25">
      <c r="A3" s="247"/>
      <c r="B3" s="247"/>
      <c r="C3" s="239" t="s">
        <v>33</v>
      </c>
      <c r="D3" s="239"/>
      <c r="E3" s="239"/>
      <c r="F3" s="239"/>
      <c r="G3" s="289" t="s">
        <v>130</v>
      </c>
      <c r="H3" s="289"/>
      <c r="I3" s="289"/>
      <c r="J3" s="461"/>
      <c r="K3" s="461"/>
    </row>
    <row r="4" spans="1:11" ht="15.75" customHeight="1" x14ac:dyDescent="0.25">
      <c r="A4" s="247"/>
      <c r="B4" s="247"/>
      <c r="C4" s="239"/>
      <c r="D4" s="239"/>
      <c r="E4" s="239"/>
      <c r="F4" s="239"/>
      <c r="G4" s="289" t="s">
        <v>5</v>
      </c>
      <c r="H4" s="289"/>
      <c r="I4" s="289"/>
      <c r="J4" s="461"/>
      <c r="K4" s="461"/>
    </row>
    <row r="5" spans="1:11" ht="15.75" thickBot="1" x14ac:dyDescent="0.3"/>
    <row r="6" spans="1:11" ht="26.25" customHeight="1" x14ac:dyDescent="0.25">
      <c r="A6" s="466" t="s">
        <v>131</v>
      </c>
      <c r="B6" s="467"/>
      <c r="C6" s="467"/>
      <c r="D6" s="467"/>
      <c r="E6" s="467"/>
      <c r="F6" s="467"/>
      <c r="G6" s="467"/>
      <c r="H6" s="467"/>
      <c r="I6" s="467"/>
      <c r="J6" s="467"/>
      <c r="K6" s="468"/>
    </row>
    <row r="7" spans="1:11" ht="24" customHeight="1" x14ac:dyDescent="0.25">
      <c r="A7" s="21" t="s">
        <v>7</v>
      </c>
      <c r="B7" s="469" t="str">
        <f>+CONTEXTO!B7</f>
        <v>GESTIÓN DE INNOVACION Y TIC</v>
      </c>
      <c r="C7" s="469"/>
      <c r="D7" s="469"/>
      <c r="E7" s="469"/>
      <c r="F7" s="469"/>
      <c r="G7" s="469"/>
      <c r="H7" s="469"/>
      <c r="I7" s="469"/>
      <c r="J7" s="469"/>
      <c r="K7" s="470"/>
    </row>
    <row r="8" spans="1:11" ht="64.5" customHeight="1" x14ac:dyDescent="0.25">
      <c r="A8" s="20" t="s">
        <v>9</v>
      </c>
      <c r="B8" s="471" t="str">
        <f>+CONTEXTO!B8</f>
        <v>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v>
      </c>
      <c r="C8" s="471"/>
      <c r="D8" s="471"/>
      <c r="E8" s="471"/>
      <c r="F8" s="471"/>
      <c r="G8" s="471"/>
      <c r="H8" s="471"/>
      <c r="I8" s="471"/>
      <c r="J8" s="471"/>
      <c r="K8" s="472"/>
    </row>
    <row r="9" spans="1:11" ht="29.25" customHeight="1" thickBot="1" x14ac:dyDescent="0.3">
      <c r="A9" s="30" t="s">
        <v>132</v>
      </c>
      <c r="B9" s="473" t="str">
        <f>+PROBABILIDAD!A11</f>
        <v>Convocatoria sin participacion de actores TIC</v>
      </c>
      <c r="C9" s="474"/>
      <c r="D9" s="474"/>
      <c r="E9" s="474"/>
      <c r="F9" s="474"/>
      <c r="G9" s="474"/>
      <c r="H9" s="474"/>
      <c r="I9" s="474"/>
      <c r="J9" s="474"/>
      <c r="K9" s="475"/>
    </row>
    <row r="10" spans="1:11" x14ac:dyDescent="0.25">
      <c r="A10" s="36"/>
      <c r="B10" s="37"/>
      <c r="C10" s="37"/>
      <c r="D10" s="37"/>
      <c r="E10" s="37"/>
      <c r="F10" s="37"/>
      <c r="G10" s="37"/>
      <c r="H10" s="37"/>
      <c r="I10" s="37"/>
      <c r="J10" s="37"/>
      <c r="K10" s="38"/>
    </row>
    <row r="11" spans="1:11" x14ac:dyDescent="0.25">
      <c r="A11" s="39"/>
      <c r="B11" s="40"/>
      <c r="C11" s="40"/>
      <c r="D11" s="40"/>
      <c r="E11" s="40"/>
      <c r="F11" s="40"/>
      <c r="G11" s="40"/>
      <c r="H11" s="40"/>
      <c r="I11" s="40"/>
      <c r="J11" s="476" t="s">
        <v>133</v>
      </c>
      <c r="K11" s="477"/>
    </row>
    <row r="12" spans="1:11" ht="15.75" thickBot="1" x14ac:dyDescent="0.3">
      <c r="A12" s="39"/>
      <c r="B12" s="41"/>
      <c r="C12" s="40"/>
      <c r="D12" s="40"/>
      <c r="E12" s="40"/>
      <c r="F12" s="40"/>
      <c r="G12" s="40"/>
      <c r="H12" s="40"/>
      <c r="I12" s="40"/>
      <c r="J12" s="42"/>
      <c r="K12" s="43"/>
    </row>
    <row r="13" spans="1:11" ht="30" customHeight="1" thickBot="1" x14ac:dyDescent="0.3">
      <c r="A13" s="462" t="s">
        <v>134</v>
      </c>
      <c r="B13" s="26">
        <v>5</v>
      </c>
      <c r="C13" s="463"/>
      <c r="D13" s="464"/>
      <c r="E13" s="465"/>
      <c r="F13" s="465"/>
      <c r="G13" s="465"/>
      <c r="H13" s="40"/>
      <c r="I13" s="40"/>
      <c r="J13" s="32"/>
      <c r="K13" s="46" t="s">
        <v>135</v>
      </c>
    </row>
    <row r="14" spans="1:11" ht="30" customHeight="1" thickBot="1" x14ac:dyDescent="0.3">
      <c r="A14" s="462"/>
      <c r="B14" s="27" t="s">
        <v>136</v>
      </c>
      <c r="C14" s="463"/>
      <c r="D14" s="464"/>
      <c r="E14" s="465"/>
      <c r="F14" s="465"/>
      <c r="G14" s="465"/>
      <c r="H14" s="40"/>
      <c r="I14" s="40"/>
      <c r="J14" s="42"/>
      <c r="K14" s="46"/>
    </row>
    <row r="15" spans="1:11" ht="30" customHeight="1" thickBot="1" x14ac:dyDescent="0.3">
      <c r="A15" s="462"/>
      <c r="B15" s="26">
        <v>4</v>
      </c>
      <c r="C15" s="478"/>
      <c r="D15" s="464"/>
      <c r="E15" s="464"/>
      <c r="F15" s="479"/>
      <c r="G15" s="465"/>
      <c r="H15" s="40"/>
      <c r="I15" s="40"/>
      <c r="J15" s="33"/>
      <c r="K15" s="46" t="s">
        <v>137</v>
      </c>
    </row>
    <row r="16" spans="1:11" ht="30" customHeight="1" thickBot="1" x14ac:dyDescent="0.3">
      <c r="A16" s="462"/>
      <c r="B16" s="27" t="s">
        <v>138</v>
      </c>
      <c r="C16" s="478"/>
      <c r="D16" s="464"/>
      <c r="E16" s="464"/>
      <c r="F16" s="480"/>
      <c r="G16" s="465"/>
      <c r="H16" s="40"/>
      <c r="I16" s="40"/>
      <c r="J16" s="31"/>
      <c r="K16" s="46"/>
    </row>
    <row r="17" spans="1:11" ht="30" customHeight="1" thickBot="1" x14ac:dyDescent="0.3">
      <c r="A17" s="462"/>
      <c r="B17" s="26">
        <v>3</v>
      </c>
      <c r="C17" s="482"/>
      <c r="D17" s="483"/>
      <c r="E17" s="484"/>
      <c r="F17" s="479"/>
      <c r="G17" s="465"/>
      <c r="H17" s="40"/>
      <c r="I17" s="40"/>
      <c r="J17" s="34"/>
      <c r="K17" s="46" t="s">
        <v>139</v>
      </c>
    </row>
    <row r="18" spans="1:11" ht="30" customHeight="1" thickBot="1" x14ac:dyDescent="0.3">
      <c r="A18" s="462"/>
      <c r="B18" s="27" t="s">
        <v>140</v>
      </c>
      <c r="C18" s="482"/>
      <c r="D18" s="483"/>
      <c r="E18" s="485"/>
      <c r="F18" s="480"/>
      <c r="G18" s="465"/>
      <c r="H18" s="40"/>
      <c r="I18" s="40"/>
      <c r="J18" s="31"/>
      <c r="K18" s="46"/>
    </row>
    <row r="19" spans="1:11" ht="30" customHeight="1" thickBot="1" x14ac:dyDescent="0.3">
      <c r="A19" s="462"/>
      <c r="B19" s="26">
        <v>2</v>
      </c>
      <c r="C19" s="482" t="s">
        <v>151</v>
      </c>
      <c r="D19" s="486"/>
      <c r="E19" s="487"/>
      <c r="F19" s="489" t="s">
        <v>272</v>
      </c>
      <c r="G19" s="465"/>
      <c r="H19" s="40"/>
      <c r="I19" s="40"/>
      <c r="J19" s="35"/>
      <c r="K19" s="46" t="s">
        <v>141</v>
      </c>
    </row>
    <row r="20" spans="1:11" ht="30" customHeight="1" thickBot="1" x14ac:dyDescent="0.3">
      <c r="A20" s="462"/>
      <c r="B20" s="27" t="s">
        <v>267</v>
      </c>
      <c r="C20" s="482"/>
      <c r="D20" s="486"/>
      <c r="E20" s="488"/>
      <c r="F20" s="490"/>
      <c r="G20" s="465"/>
      <c r="H20" s="40"/>
      <c r="I20" s="40"/>
      <c r="J20" s="40"/>
      <c r="K20" s="41"/>
    </row>
    <row r="21" spans="1:11" ht="30" customHeight="1" thickBot="1" x14ac:dyDescent="0.3">
      <c r="A21" s="462"/>
      <c r="B21" s="26">
        <v>1</v>
      </c>
      <c r="C21" s="482" t="s">
        <v>272</v>
      </c>
      <c r="D21" s="486" t="s">
        <v>272</v>
      </c>
      <c r="E21" s="483"/>
      <c r="F21" s="464" t="s">
        <v>272</v>
      </c>
      <c r="G21" s="464"/>
      <c r="H21" s="40"/>
      <c r="I21" s="40"/>
      <c r="J21" s="40"/>
      <c r="K21" s="41"/>
    </row>
    <row r="22" spans="1:11" ht="30" customHeight="1" thickBot="1" x14ac:dyDescent="0.3">
      <c r="A22" s="462"/>
      <c r="B22" s="27" t="s">
        <v>142</v>
      </c>
      <c r="C22" s="491"/>
      <c r="D22" s="492"/>
      <c r="E22" s="493"/>
      <c r="F22" s="494"/>
      <c r="G22" s="494"/>
      <c r="H22" s="44"/>
      <c r="I22" s="40"/>
      <c r="J22" s="40"/>
      <c r="K22" s="41"/>
    </row>
    <row r="23" spans="1:11" x14ac:dyDescent="0.25">
      <c r="A23" s="39"/>
      <c r="B23" s="40"/>
      <c r="C23" s="25">
        <v>1</v>
      </c>
      <c r="D23" s="25">
        <v>2</v>
      </c>
      <c r="E23" s="25">
        <v>3</v>
      </c>
      <c r="F23" s="25">
        <v>4</v>
      </c>
      <c r="G23" s="25">
        <v>5</v>
      </c>
      <c r="H23" s="40"/>
      <c r="I23" s="40"/>
      <c r="J23" s="40"/>
      <c r="K23" s="41"/>
    </row>
    <row r="24" spans="1:11" x14ac:dyDescent="0.25">
      <c r="A24" s="39"/>
      <c r="B24" s="40"/>
      <c r="C24" s="25" t="s">
        <v>143</v>
      </c>
      <c r="D24" s="25" t="s">
        <v>144</v>
      </c>
      <c r="E24" s="25" t="s">
        <v>145</v>
      </c>
      <c r="F24" s="25" t="s">
        <v>146</v>
      </c>
      <c r="G24" s="25" t="s">
        <v>147</v>
      </c>
      <c r="H24" s="40"/>
      <c r="I24" s="40"/>
      <c r="J24" s="40"/>
      <c r="K24" s="41"/>
    </row>
    <row r="25" spans="1:11" x14ac:dyDescent="0.25">
      <c r="A25" s="39"/>
      <c r="B25" s="40"/>
      <c r="C25" s="481" t="s">
        <v>148</v>
      </c>
      <c r="D25" s="481"/>
      <c r="E25" s="481"/>
      <c r="F25" s="481"/>
      <c r="G25" s="481"/>
      <c r="H25" s="40"/>
      <c r="I25" s="40"/>
      <c r="J25" s="40"/>
      <c r="K25" s="41"/>
    </row>
    <row r="26" spans="1:11" x14ac:dyDescent="0.25">
      <c r="A26" s="39"/>
      <c r="B26" s="40"/>
      <c r="C26" s="481"/>
      <c r="D26" s="481"/>
      <c r="E26" s="481"/>
      <c r="F26" s="481"/>
      <c r="G26" s="481"/>
      <c r="H26" s="40"/>
      <c r="I26" s="40"/>
      <c r="J26" s="40"/>
      <c r="K26" s="41"/>
    </row>
    <row r="27" spans="1:11" ht="15.75" thickBot="1" x14ac:dyDescent="0.3">
      <c r="A27" s="48"/>
      <c r="B27" s="45"/>
      <c r="C27" s="45"/>
      <c r="D27" s="45"/>
      <c r="E27" s="45"/>
      <c r="F27" s="45"/>
      <c r="G27" s="45"/>
      <c r="H27" s="45"/>
      <c r="I27" s="45"/>
      <c r="J27" s="45"/>
      <c r="K27" s="47"/>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5" zoomScale="120" zoomScaleNormal="120" workbookViewId="0">
      <selection activeCell="D19" sqref="D19:D20"/>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47"/>
      <c r="B1" s="247"/>
      <c r="C1" s="239" t="s">
        <v>0</v>
      </c>
      <c r="D1" s="239"/>
      <c r="E1" s="239"/>
      <c r="F1" s="239"/>
      <c r="G1" s="289" t="s">
        <v>1</v>
      </c>
      <c r="H1" s="289"/>
      <c r="I1" s="289"/>
      <c r="J1" s="461"/>
      <c r="K1" s="461"/>
    </row>
    <row r="2" spans="1:11" ht="15" customHeight="1" x14ac:dyDescent="0.25">
      <c r="A2" s="247"/>
      <c r="B2" s="247"/>
      <c r="C2" s="239"/>
      <c r="D2" s="239"/>
      <c r="E2" s="239"/>
      <c r="F2" s="239"/>
      <c r="G2" s="289" t="s">
        <v>129</v>
      </c>
      <c r="H2" s="289"/>
      <c r="I2" s="289"/>
      <c r="J2" s="461"/>
      <c r="K2" s="461"/>
    </row>
    <row r="3" spans="1:11" ht="34.5" customHeight="1" x14ac:dyDescent="0.25">
      <c r="A3" s="247"/>
      <c r="B3" s="247"/>
      <c r="C3" s="239" t="s">
        <v>33</v>
      </c>
      <c r="D3" s="239"/>
      <c r="E3" s="239"/>
      <c r="F3" s="239"/>
      <c r="G3" s="289" t="s">
        <v>149</v>
      </c>
      <c r="H3" s="289"/>
      <c r="I3" s="289"/>
      <c r="J3" s="461"/>
      <c r="K3" s="461"/>
    </row>
    <row r="4" spans="1:11" ht="15.75" customHeight="1" x14ac:dyDescent="0.25">
      <c r="A4" s="247"/>
      <c r="B4" s="247"/>
      <c r="C4" s="239"/>
      <c r="D4" s="239"/>
      <c r="E4" s="239"/>
      <c r="F4" s="239"/>
      <c r="G4" s="289" t="s">
        <v>5</v>
      </c>
      <c r="H4" s="289"/>
      <c r="I4" s="289"/>
      <c r="J4" s="461"/>
      <c r="K4" s="461"/>
    </row>
    <row r="5" spans="1:11" ht="15.75" thickBot="1" x14ac:dyDescent="0.3"/>
    <row r="6" spans="1:11" ht="26.25" customHeight="1" x14ac:dyDescent="0.25">
      <c r="A6" s="466" t="s">
        <v>131</v>
      </c>
      <c r="B6" s="467"/>
      <c r="C6" s="467"/>
      <c r="D6" s="467"/>
      <c r="E6" s="467"/>
      <c r="F6" s="467"/>
      <c r="G6" s="467"/>
      <c r="H6" s="467"/>
      <c r="I6" s="467"/>
      <c r="J6" s="467"/>
      <c r="K6" s="468"/>
    </row>
    <row r="7" spans="1:11" ht="24" customHeight="1" x14ac:dyDescent="0.25">
      <c r="A7" s="21" t="s">
        <v>7</v>
      </c>
      <c r="B7" s="469" t="str">
        <f>+CONTEXTO!B7</f>
        <v>GESTIÓN DE INNOVACION Y TIC</v>
      </c>
      <c r="C7" s="469"/>
      <c r="D7" s="469"/>
      <c r="E7" s="469"/>
      <c r="F7" s="469"/>
      <c r="G7" s="469"/>
      <c r="H7" s="469"/>
      <c r="I7" s="469"/>
      <c r="J7" s="469"/>
      <c r="K7" s="470"/>
    </row>
    <row r="8" spans="1:11" ht="54" customHeight="1" x14ac:dyDescent="0.25">
      <c r="A8" s="20" t="s">
        <v>9</v>
      </c>
      <c r="B8" s="471" t="str">
        <f>+CONTEXTO!B8</f>
        <v>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v>
      </c>
      <c r="C8" s="471"/>
      <c r="D8" s="471"/>
      <c r="E8" s="471"/>
      <c r="F8" s="471"/>
      <c r="G8" s="471"/>
      <c r="H8" s="471"/>
      <c r="I8" s="471"/>
      <c r="J8" s="471"/>
      <c r="K8" s="472"/>
    </row>
    <row r="9" spans="1:11" ht="29.25" customHeight="1" thickBot="1" x14ac:dyDescent="0.3">
      <c r="A9" s="30" t="s">
        <v>132</v>
      </c>
      <c r="B9" s="473" t="str">
        <f>+PROBABILIDAD!A12</f>
        <v xml:space="preserve">Resago    en los avances de  Ciencia , Tecnologia en inovacion </v>
      </c>
      <c r="C9" s="474"/>
      <c r="D9" s="474"/>
      <c r="E9" s="474"/>
      <c r="F9" s="474"/>
      <c r="G9" s="474"/>
      <c r="H9" s="474"/>
      <c r="I9" s="474"/>
      <c r="J9" s="474"/>
      <c r="K9" s="475"/>
    </row>
    <row r="10" spans="1:11" x14ac:dyDescent="0.25">
      <c r="A10" s="36"/>
      <c r="B10" s="37"/>
      <c r="C10" s="37"/>
      <c r="D10" s="37"/>
      <c r="E10" s="37"/>
      <c r="F10" s="37"/>
      <c r="G10" s="37"/>
      <c r="H10" s="37"/>
      <c r="I10" s="37"/>
      <c r="J10" s="37"/>
      <c r="K10" s="38"/>
    </row>
    <row r="11" spans="1:11" x14ac:dyDescent="0.25">
      <c r="A11" s="39"/>
      <c r="B11" s="40"/>
      <c r="C11" s="40"/>
      <c r="D11" s="40"/>
      <c r="E11" s="40"/>
      <c r="F11" s="40"/>
      <c r="G11" s="40"/>
      <c r="H11" s="40"/>
      <c r="I11" s="40"/>
      <c r="J11" s="476" t="s">
        <v>133</v>
      </c>
      <c r="K11" s="477"/>
    </row>
    <row r="12" spans="1:11" ht="15.75" thickBot="1" x14ac:dyDescent="0.3">
      <c r="A12" s="39"/>
      <c r="B12" s="41"/>
      <c r="C12" s="40"/>
      <c r="D12" s="40"/>
      <c r="E12" s="40"/>
      <c r="F12" s="40"/>
      <c r="G12" s="40"/>
      <c r="H12" s="40"/>
      <c r="I12" s="40"/>
      <c r="J12" s="42"/>
      <c r="K12" s="43"/>
    </row>
    <row r="13" spans="1:11" ht="30" customHeight="1" thickBot="1" x14ac:dyDescent="0.3">
      <c r="A13" s="462" t="s">
        <v>134</v>
      </c>
      <c r="B13" s="26">
        <v>5</v>
      </c>
      <c r="C13" s="463"/>
      <c r="D13" s="464"/>
      <c r="E13" s="465"/>
      <c r="F13" s="465"/>
      <c r="G13" s="465"/>
      <c r="H13" s="40"/>
      <c r="I13" s="40"/>
      <c r="J13" s="32"/>
      <c r="K13" s="46" t="s">
        <v>135</v>
      </c>
    </row>
    <row r="14" spans="1:11" ht="30" customHeight="1" thickBot="1" x14ac:dyDescent="0.3">
      <c r="A14" s="462"/>
      <c r="B14" s="27" t="s">
        <v>136</v>
      </c>
      <c r="C14" s="463"/>
      <c r="D14" s="464"/>
      <c r="E14" s="465"/>
      <c r="F14" s="465"/>
      <c r="G14" s="465"/>
      <c r="H14" s="40"/>
      <c r="I14" s="40"/>
      <c r="J14" s="42"/>
      <c r="K14" s="46"/>
    </row>
    <row r="15" spans="1:11" ht="30" customHeight="1" thickBot="1" x14ac:dyDescent="0.3">
      <c r="A15" s="462"/>
      <c r="B15" s="26">
        <v>4</v>
      </c>
      <c r="C15" s="478"/>
      <c r="D15" s="464"/>
      <c r="E15" s="464"/>
      <c r="F15" s="479"/>
      <c r="G15" s="465"/>
      <c r="H15" s="40"/>
      <c r="I15" s="40"/>
      <c r="J15" s="33"/>
      <c r="K15" s="46" t="s">
        <v>137</v>
      </c>
    </row>
    <row r="16" spans="1:11" ht="30" customHeight="1" thickBot="1" x14ac:dyDescent="0.3">
      <c r="A16" s="462"/>
      <c r="B16" s="27" t="s">
        <v>138</v>
      </c>
      <c r="C16" s="478"/>
      <c r="D16" s="464"/>
      <c r="E16" s="464"/>
      <c r="F16" s="480"/>
      <c r="G16" s="465"/>
      <c r="H16" s="40"/>
      <c r="I16" s="40"/>
      <c r="J16" s="31"/>
      <c r="K16" s="46"/>
    </row>
    <row r="17" spans="1:11" ht="30" customHeight="1" thickBot="1" x14ac:dyDescent="0.3">
      <c r="A17" s="462"/>
      <c r="B17" s="26">
        <v>3</v>
      </c>
      <c r="C17" s="482"/>
      <c r="D17" s="483"/>
      <c r="E17" s="484"/>
      <c r="F17" s="479"/>
      <c r="G17" s="465"/>
      <c r="H17" s="40"/>
      <c r="I17" s="40"/>
      <c r="J17" s="34"/>
      <c r="K17" s="46" t="s">
        <v>139</v>
      </c>
    </row>
    <row r="18" spans="1:11" ht="30" customHeight="1" thickBot="1" x14ac:dyDescent="0.3">
      <c r="A18" s="462"/>
      <c r="B18" s="27" t="s">
        <v>140</v>
      </c>
      <c r="C18" s="482"/>
      <c r="D18" s="483"/>
      <c r="E18" s="485"/>
      <c r="F18" s="480"/>
      <c r="G18" s="465"/>
      <c r="H18" s="40"/>
      <c r="I18" s="40"/>
      <c r="J18" s="31"/>
      <c r="K18" s="46"/>
    </row>
    <row r="19" spans="1:11" ht="30" customHeight="1" thickBot="1" x14ac:dyDescent="0.3">
      <c r="A19" s="462"/>
      <c r="B19" s="26">
        <v>2</v>
      </c>
      <c r="C19" s="482"/>
      <c r="D19" s="486"/>
      <c r="E19" s="487" t="s">
        <v>151</v>
      </c>
      <c r="F19" s="489" t="s">
        <v>272</v>
      </c>
      <c r="G19" s="465"/>
      <c r="H19" s="40"/>
      <c r="I19" s="40"/>
      <c r="J19" s="35"/>
      <c r="K19" s="46" t="s">
        <v>141</v>
      </c>
    </row>
    <row r="20" spans="1:11" ht="30" customHeight="1" thickBot="1" x14ac:dyDescent="0.3">
      <c r="A20" s="462"/>
      <c r="B20" s="27" t="s">
        <v>267</v>
      </c>
      <c r="C20" s="482"/>
      <c r="D20" s="486"/>
      <c r="E20" s="488"/>
      <c r="F20" s="490"/>
      <c r="G20" s="465"/>
      <c r="H20" s="40"/>
      <c r="I20" s="40"/>
      <c r="J20" s="40"/>
      <c r="K20" s="41"/>
    </row>
    <row r="21" spans="1:11" ht="30" customHeight="1" thickBot="1" x14ac:dyDescent="0.3">
      <c r="A21" s="462"/>
      <c r="B21" s="26">
        <v>1</v>
      </c>
      <c r="C21" s="482"/>
      <c r="D21" s="486"/>
      <c r="E21" s="483"/>
      <c r="F21" s="464"/>
      <c r="G21" s="464"/>
      <c r="H21" s="40"/>
      <c r="I21" s="40"/>
      <c r="J21" s="40"/>
      <c r="K21" s="41"/>
    </row>
    <row r="22" spans="1:11" ht="30" customHeight="1" thickBot="1" x14ac:dyDescent="0.3">
      <c r="A22" s="462"/>
      <c r="B22" s="27" t="s">
        <v>142</v>
      </c>
      <c r="C22" s="491"/>
      <c r="D22" s="492"/>
      <c r="E22" s="493"/>
      <c r="F22" s="494"/>
      <c r="G22" s="494"/>
      <c r="H22" s="44"/>
      <c r="I22" s="40"/>
      <c r="J22" s="40"/>
      <c r="K22" s="41"/>
    </row>
    <row r="23" spans="1:11" x14ac:dyDescent="0.25">
      <c r="A23" s="39"/>
      <c r="B23" s="40"/>
      <c r="C23" s="25">
        <v>1</v>
      </c>
      <c r="D23" s="25">
        <v>2</v>
      </c>
      <c r="E23" s="25">
        <v>3</v>
      </c>
      <c r="F23" s="25">
        <v>4</v>
      </c>
      <c r="G23" s="25">
        <v>5</v>
      </c>
      <c r="H23" s="40"/>
      <c r="I23" s="40"/>
      <c r="J23" s="40"/>
      <c r="K23" s="41"/>
    </row>
    <row r="24" spans="1:11" x14ac:dyDescent="0.25">
      <c r="A24" s="39"/>
      <c r="B24" s="40"/>
      <c r="C24" s="25" t="s">
        <v>143</v>
      </c>
      <c r="D24" s="25" t="s">
        <v>144</v>
      </c>
      <c r="E24" s="25" t="s">
        <v>145</v>
      </c>
      <c r="F24" s="25" t="s">
        <v>146</v>
      </c>
      <c r="G24" s="25" t="s">
        <v>147</v>
      </c>
      <c r="H24" s="40"/>
      <c r="I24" s="40"/>
      <c r="J24" s="40"/>
      <c r="K24" s="41"/>
    </row>
    <row r="25" spans="1:11" x14ac:dyDescent="0.25">
      <c r="A25" s="39"/>
      <c r="B25" s="40"/>
      <c r="C25" s="481" t="s">
        <v>148</v>
      </c>
      <c r="D25" s="481"/>
      <c r="E25" s="481"/>
      <c r="F25" s="481"/>
      <c r="G25" s="481"/>
      <c r="H25" s="40"/>
      <c r="I25" s="40"/>
      <c r="J25" s="40"/>
      <c r="K25" s="41"/>
    </row>
    <row r="26" spans="1:11" x14ac:dyDescent="0.25">
      <c r="A26" s="39"/>
      <c r="B26" s="40"/>
      <c r="C26" s="481"/>
      <c r="D26" s="481"/>
      <c r="E26" s="481"/>
      <c r="F26" s="481"/>
      <c r="G26" s="481"/>
      <c r="H26" s="40"/>
      <c r="I26" s="40"/>
      <c r="J26" s="40"/>
      <c r="K26" s="41"/>
    </row>
    <row r="27" spans="1:11" ht="15.75" thickBot="1" x14ac:dyDescent="0.3">
      <c r="A27" s="48"/>
      <c r="B27" s="45"/>
      <c r="C27" s="45"/>
      <c r="D27" s="45"/>
      <c r="E27" s="45"/>
      <c r="F27" s="45"/>
      <c r="G27" s="45"/>
      <c r="H27" s="45"/>
      <c r="I27" s="45"/>
      <c r="J27" s="45"/>
      <c r="K27" s="47"/>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4" zoomScale="120" zoomScaleNormal="120" workbookViewId="0">
      <selection activeCell="B8" sqref="B8:K8"/>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47"/>
      <c r="B1" s="247"/>
      <c r="C1" s="239" t="s">
        <v>0</v>
      </c>
      <c r="D1" s="239"/>
      <c r="E1" s="239"/>
      <c r="F1" s="239"/>
      <c r="G1" s="289" t="s">
        <v>1</v>
      </c>
      <c r="H1" s="289"/>
      <c r="I1" s="289"/>
      <c r="J1" s="461"/>
      <c r="K1" s="461"/>
    </row>
    <row r="2" spans="1:11" ht="15" customHeight="1" x14ac:dyDescent="0.25">
      <c r="A2" s="247"/>
      <c r="B2" s="247"/>
      <c r="C2" s="239"/>
      <c r="D2" s="239"/>
      <c r="E2" s="239"/>
      <c r="F2" s="239"/>
      <c r="G2" s="289" t="s">
        <v>129</v>
      </c>
      <c r="H2" s="289"/>
      <c r="I2" s="289"/>
      <c r="J2" s="461"/>
      <c r="K2" s="461"/>
    </row>
    <row r="3" spans="1:11" ht="34.5" customHeight="1" x14ac:dyDescent="0.25">
      <c r="A3" s="247"/>
      <c r="B3" s="247"/>
      <c r="C3" s="239" t="s">
        <v>33</v>
      </c>
      <c r="D3" s="239"/>
      <c r="E3" s="239"/>
      <c r="F3" s="239"/>
      <c r="G3" s="289" t="s">
        <v>130</v>
      </c>
      <c r="H3" s="289"/>
      <c r="I3" s="289"/>
      <c r="J3" s="461"/>
      <c r="K3" s="461"/>
    </row>
    <row r="4" spans="1:11" ht="15.75" customHeight="1" x14ac:dyDescent="0.25">
      <c r="A4" s="247"/>
      <c r="B4" s="247"/>
      <c r="C4" s="239"/>
      <c r="D4" s="239"/>
      <c r="E4" s="239"/>
      <c r="F4" s="239"/>
      <c r="G4" s="289" t="s">
        <v>5</v>
      </c>
      <c r="H4" s="289"/>
      <c r="I4" s="289"/>
      <c r="J4" s="461"/>
      <c r="K4" s="461"/>
    </row>
    <row r="5" spans="1:11" ht="15.75" thickBot="1" x14ac:dyDescent="0.3"/>
    <row r="6" spans="1:11" ht="26.25" customHeight="1" x14ac:dyDescent="0.25">
      <c r="A6" s="466" t="s">
        <v>131</v>
      </c>
      <c r="B6" s="467"/>
      <c r="C6" s="467"/>
      <c r="D6" s="467"/>
      <c r="E6" s="467"/>
      <c r="F6" s="467"/>
      <c r="G6" s="467"/>
      <c r="H6" s="467"/>
      <c r="I6" s="467"/>
      <c r="J6" s="467"/>
      <c r="K6" s="468"/>
    </row>
    <row r="7" spans="1:11" ht="24" customHeight="1" x14ac:dyDescent="0.25">
      <c r="A7" s="21" t="s">
        <v>7</v>
      </c>
      <c r="B7" s="469" t="str">
        <f>+CONTEXTO!B7</f>
        <v>GESTIÓN DE INNOVACION Y TIC</v>
      </c>
      <c r="C7" s="469"/>
      <c r="D7" s="469"/>
      <c r="E7" s="469"/>
      <c r="F7" s="469"/>
      <c r="G7" s="469"/>
      <c r="H7" s="469"/>
      <c r="I7" s="469"/>
      <c r="J7" s="469"/>
      <c r="K7" s="470"/>
    </row>
    <row r="8" spans="1:11" ht="60" customHeight="1" x14ac:dyDescent="0.25">
      <c r="A8" s="20" t="s">
        <v>9</v>
      </c>
      <c r="B8" s="471" t="str">
        <f>+CONTEXTO!B8</f>
        <v>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v>
      </c>
      <c r="C8" s="471"/>
      <c r="D8" s="471"/>
      <c r="E8" s="471"/>
      <c r="F8" s="471"/>
      <c r="G8" s="471"/>
      <c r="H8" s="471"/>
      <c r="I8" s="471"/>
      <c r="J8" s="471"/>
      <c r="K8" s="472"/>
    </row>
    <row r="9" spans="1:11" ht="29.25" customHeight="1" thickBot="1" x14ac:dyDescent="0.3">
      <c r="A9" s="30" t="s">
        <v>132</v>
      </c>
      <c r="B9" s="473" t="str">
        <f>+PROBABILIDAD!A13</f>
        <v xml:space="preserve">Indisponibilidad de servicios de de conectividad y formacion virtual </v>
      </c>
      <c r="C9" s="474"/>
      <c r="D9" s="474"/>
      <c r="E9" s="474"/>
      <c r="F9" s="474"/>
      <c r="G9" s="474"/>
      <c r="H9" s="474"/>
      <c r="I9" s="474"/>
      <c r="J9" s="474"/>
      <c r="K9" s="475"/>
    </row>
    <row r="10" spans="1:11" x14ac:dyDescent="0.25">
      <c r="A10" s="36"/>
      <c r="B10" s="37"/>
      <c r="C10" s="37"/>
      <c r="D10" s="37"/>
      <c r="E10" s="37"/>
      <c r="F10" s="37"/>
      <c r="G10" s="37"/>
      <c r="H10" s="37"/>
      <c r="I10" s="37"/>
      <c r="J10" s="37"/>
      <c r="K10" s="38"/>
    </row>
    <row r="11" spans="1:11" x14ac:dyDescent="0.25">
      <c r="A11" s="39"/>
      <c r="B11" s="40"/>
      <c r="C11" s="40"/>
      <c r="D11" s="40"/>
      <c r="E11" s="40"/>
      <c r="F11" s="40"/>
      <c r="G11" s="40"/>
      <c r="H11" s="40"/>
      <c r="I11" s="40"/>
      <c r="J11" s="476" t="s">
        <v>133</v>
      </c>
      <c r="K11" s="477"/>
    </row>
    <row r="12" spans="1:11" ht="15.75" thickBot="1" x14ac:dyDescent="0.3">
      <c r="A12" s="39"/>
      <c r="B12" s="41"/>
      <c r="C12" s="40"/>
      <c r="D12" s="40"/>
      <c r="E12" s="40"/>
      <c r="F12" s="40"/>
      <c r="G12" s="40"/>
      <c r="H12" s="40"/>
      <c r="I12" s="40"/>
      <c r="J12" s="42"/>
      <c r="K12" s="43"/>
    </row>
    <row r="13" spans="1:11" ht="30" customHeight="1" thickBot="1" x14ac:dyDescent="0.3">
      <c r="A13" s="462" t="s">
        <v>134</v>
      </c>
      <c r="B13" s="26">
        <v>5</v>
      </c>
      <c r="C13" s="463"/>
      <c r="D13" s="464"/>
      <c r="E13" s="465"/>
      <c r="F13" s="465"/>
      <c r="G13" s="465"/>
      <c r="H13" s="40"/>
      <c r="I13" s="40"/>
      <c r="J13" s="32"/>
      <c r="K13" s="46" t="s">
        <v>135</v>
      </c>
    </row>
    <row r="14" spans="1:11" ht="30" customHeight="1" thickBot="1" x14ac:dyDescent="0.3">
      <c r="A14" s="462"/>
      <c r="B14" s="27" t="s">
        <v>136</v>
      </c>
      <c r="C14" s="463"/>
      <c r="D14" s="464"/>
      <c r="E14" s="465"/>
      <c r="F14" s="465"/>
      <c r="G14" s="465"/>
      <c r="H14" s="40"/>
      <c r="I14" s="40"/>
      <c r="J14" s="42"/>
      <c r="K14" s="46"/>
    </row>
    <row r="15" spans="1:11" ht="30" customHeight="1" thickBot="1" x14ac:dyDescent="0.3">
      <c r="A15" s="462"/>
      <c r="B15" s="26">
        <v>4</v>
      </c>
      <c r="C15" s="478"/>
      <c r="D15" s="464"/>
      <c r="E15" s="464"/>
      <c r="F15" s="479"/>
      <c r="G15" s="465"/>
      <c r="H15" s="40"/>
      <c r="I15" s="40"/>
      <c r="J15" s="33"/>
      <c r="K15" s="46" t="s">
        <v>137</v>
      </c>
    </row>
    <row r="16" spans="1:11" ht="30" customHeight="1" thickBot="1" x14ac:dyDescent="0.3">
      <c r="A16" s="462"/>
      <c r="B16" s="27" t="s">
        <v>138</v>
      </c>
      <c r="C16" s="478"/>
      <c r="D16" s="464"/>
      <c r="E16" s="464"/>
      <c r="F16" s="480"/>
      <c r="G16" s="465"/>
      <c r="H16" s="40"/>
      <c r="I16" s="40"/>
      <c r="J16" s="31"/>
      <c r="K16" s="46"/>
    </row>
    <row r="17" spans="1:11" ht="30" customHeight="1" thickBot="1" x14ac:dyDescent="0.3">
      <c r="A17" s="462"/>
      <c r="B17" s="26">
        <v>3</v>
      </c>
      <c r="C17" s="482"/>
      <c r="D17" s="483"/>
      <c r="E17" s="484"/>
      <c r="F17" s="479" t="s">
        <v>151</v>
      </c>
      <c r="G17" s="465"/>
      <c r="H17" s="40"/>
      <c r="I17" s="40"/>
      <c r="J17" s="34"/>
      <c r="K17" s="46" t="s">
        <v>139</v>
      </c>
    </row>
    <row r="18" spans="1:11" ht="30" customHeight="1" thickBot="1" x14ac:dyDescent="0.3">
      <c r="A18" s="462"/>
      <c r="B18" s="27" t="s">
        <v>140</v>
      </c>
      <c r="C18" s="482"/>
      <c r="D18" s="483"/>
      <c r="E18" s="485"/>
      <c r="F18" s="480"/>
      <c r="G18" s="465"/>
      <c r="H18" s="40"/>
      <c r="I18" s="40"/>
      <c r="J18" s="31"/>
      <c r="K18" s="46"/>
    </row>
    <row r="19" spans="1:11" ht="30" customHeight="1" thickBot="1" x14ac:dyDescent="0.3">
      <c r="A19" s="462"/>
      <c r="B19" s="26">
        <v>2</v>
      </c>
      <c r="C19" s="482"/>
      <c r="D19" s="486"/>
      <c r="E19" s="487"/>
      <c r="F19" s="489" t="s">
        <v>272</v>
      </c>
      <c r="G19" s="465"/>
      <c r="H19" s="40"/>
      <c r="I19" s="40"/>
      <c r="J19" s="35"/>
      <c r="K19" s="46" t="s">
        <v>141</v>
      </c>
    </row>
    <row r="20" spans="1:11" ht="30" customHeight="1" thickBot="1" x14ac:dyDescent="0.3">
      <c r="A20" s="462"/>
      <c r="B20" s="27" t="s">
        <v>267</v>
      </c>
      <c r="C20" s="482"/>
      <c r="D20" s="486"/>
      <c r="E20" s="488"/>
      <c r="F20" s="490"/>
      <c r="G20" s="465"/>
      <c r="H20" s="40"/>
      <c r="I20" s="40"/>
      <c r="J20" s="40"/>
      <c r="K20" s="41"/>
    </row>
    <row r="21" spans="1:11" ht="30" customHeight="1" thickBot="1" x14ac:dyDescent="0.3">
      <c r="A21" s="462"/>
      <c r="B21" s="26">
        <v>1</v>
      </c>
      <c r="C21" s="482"/>
      <c r="D21" s="486"/>
      <c r="E21" s="483"/>
      <c r="F21" s="464"/>
      <c r="G21" s="464"/>
      <c r="H21" s="40"/>
      <c r="I21" s="40"/>
      <c r="J21" s="40"/>
      <c r="K21" s="41"/>
    </row>
    <row r="22" spans="1:11" ht="30" customHeight="1" thickBot="1" x14ac:dyDescent="0.3">
      <c r="A22" s="462"/>
      <c r="B22" s="27" t="s">
        <v>142</v>
      </c>
      <c r="C22" s="491"/>
      <c r="D22" s="492"/>
      <c r="E22" s="493"/>
      <c r="F22" s="494"/>
      <c r="G22" s="494"/>
      <c r="H22" s="44"/>
      <c r="I22" s="40"/>
      <c r="J22" s="40"/>
      <c r="K22" s="41"/>
    </row>
    <row r="23" spans="1:11" x14ac:dyDescent="0.25">
      <c r="A23" s="39"/>
      <c r="B23" s="40"/>
      <c r="C23" s="25">
        <v>1</v>
      </c>
      <c r="D23" s="25">
        <v>2</v>
      </c>
      <c r="E23" s="25">
        <v>3</v>
      </c>
      <c r="F23" s="25">
        <v>4</v>
      </c>
      <c r="G23" s="25">
        <v>5</v>
      </c>
      <c r="H23" s="40"/>
      <c r="I23" s="40"/>
      <c r="J23" s="40"/>
      <c r="K23" s="41"/>
    </row>
    <row r="24" spans="1:11" x14ac:dyDescent="0.25">
      <c r="A24" s="39"/>
      <c r="B24" s="40"/>
      <c r="C24" s="25" t="s">
        <v>143</v>
      </c>
      <c r="D24" s="25" t="s">
        <v>144</v>
      </c>
      <c r="E24" s="25" t="s">
        <v>145</v>
      </c>
      <c r="F24" s="25" t="s">
        <v>146</v>
      </c>
      <c r="G24" s="25" t="s">
        <v>147</v>
      </c>
      <c r="H24" s="40"/>
      <c r="I24" s="40"/>
      <c r="J24" s="40"/>
      <c r="K24" s="41"/>
    </row>
    <row r="25" spans="1:11" x14ac:dyDescent="0.25">
      <c r="A25" s="39"/>
      <c r="B25" s="40"/>
      <c r="C25" s="481" t="s">
        <v>148</v>
      </c>
      <c r="D25" s="481"/>
      <c r="E25" s="481"/>
      <c r="F25" s="481"/>
      <c r="G25" s="481"/>
      <c r="H25" s="40"/>
      <c r="I25" s="40"/>
      <c r="J25" s="40"/>
      <c r="K25" s="41"/>
    </row>
    <row r="26" spans="1:11" x14ac:dyDescent="0.25">
      <c r="A26" s="39"/>
      <c r="B26" s="40"/>
      <c r="C26" s="481"/>
      <c r="D26" s="481"/>
      <c r="E26" s="481"/>
      <c r="F26" s="481"/>
      <c r="G26" s="481"/>
      <c r="H26" s="40"/>
      <c r="I26" s="40"/>
      <c r="J26" s="40"/>
      <c r="K26" s="41"/>
    </row>
    <row r="27" spans="1:11" ht="15.75" thickBot="1" x14ac:dyDescent="0.3">
      <c r="A27" s="48"/>
      <c r="B27" s="45"/>
      <c r="C27" s="45"/>
      <c r="D27" s="45"/>
      <c r="E27" s="45"/>
      <c r="F27" s="45"/>
      <c r="G27" s="45"/>
      <c r="H27" s="45"/>
      <c r="I27" s="45"/>
      <c r="J27" s="45"/>
      <c r="K27" s="47"/>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7"/>
  <sheetViews>
    <sheetView topLeftCell="A10" workbookViewId="0">
      <selection activeCell="L13" sqref="L13"/>
    </sheetView>
  </sheetViews>
  <sheetFormatPr baseColWidth="10" defaultColWidth="11.42578125" defaultRowHeight="15" x14ac:dyDescent="0.25"/>
  <cols>
    <col min="1" max="1" width="14.5703125" customWidth="1"/>
    <col min="2" max="2" width="15" customWidth="1"/>
    <col min="3" max="7" width="13.7109375" customWidth="1"/>
    <col min="8" max="8" width="3.85546875" customWidth="1"/>
    <col min="11" max="11" width="14.42578125" bestFit="1" customWidth="1"/>
  </cols>
  <sheetData>
    <row r="1" spans="1:11" ht="15" customHeight="1" x14ac:dyDescent="0.25">
      <c r="A1" s="247"/>
      <c r="B1" s="247"/>
      <c r="C1" s="239" t="s">
        <v>0</v>
      </c>
      <c r="D1" s="239"/>
      <c r="E1" s="239"/>
      <c r="F1" s="239"/>
      <c r="G1" s="289" t="s">
        <v>1</v>
      </c>
      <c r="H1" s="289"/>
      <c r="I1" s="289"/>
      <c r="J1" s="461"/>
      <c r="K1" s="461"/>
    </row>
    <row r="2" spans="1:11" ht="15" customHeight="1" x14ac:dyDescent="0.25">
      <c r="A2" s="247"/>
      <c r="B2" s="247"/>
      <c r="C2" s="239"/>
      <c r="D2" s="239"/>
      <c r="E2" s="239"/>
      <c r="F2" s="239"/>
      <c r="G2" s="289" t="s">
        <v>129</v>
      </c>
      <c r="H2" s="289"/>
      <c r="I2" s="289"/>
      <c r="J2" s="461"/>
      <c r="K2" s="461"/>
    </row>
    <row r="3" spans="1:11" ht="34.5" customHeight="1" x14ac:dyDescent="0.25">
      <c r="A3" s="247"/>
      <c r="B3" s="247"/>
      <c r="C3" s="239" t="s">
        <v>33</v>
      </c>
      <c r="D3" s="239"/>
      <c r="E3" s="239"/>
      <c r="F3" s="239"/>
      <c r="G3" s="289" t="s">
        <v>130</v>
      </c>
      <c r="H3" s="289"/>
      <c r="I3" s="289"/>
      <c r="J3" s="461"/>
      <c r="K3" s="461"/>
    </row>
    <row r="4" spans="1:11" ht="15.75" customHeight="1" x14ac:dyDescent="0.25">
      <c r="A4" s="247"/>
      <c r="B4" s="247"/>
      <c r="C4" s="239"/>
      <c r="D4" s="239"/>
      <c r="E4" s="239"/>
      <c r="F4" s="239"/>
      <c r="G4" s="289" t="s">
        <v>5</v>
      </c>
      <c r="H4" s="289"/>
      <c r="I4" s="289"/>
      <c r="J4" s="461"/>
      <c r="K4" s="461"/>
    </row>
    <row r="5" spans="1:11" ht="15.75" thickBot="1" x14ac:dyDescent="0.3"/>
    <row r="6" spans="1:11" ht="26.25" customHeight="1" x14ac:dyDescent="0.25">
      <c r="A6" s="466" t="s">
        <v>131</v>
      </c>
      <c r="B6" s="467"/>
      <c r="C6" s="467"/>
      <c r="D6" s="467"/>
      <c r="E6" s="467"/>
      <c r="F6" s="467"/>
      <c r="G6" s="467"/>
      <c r="H6" s="467"/>
      <c r="I6" s="467"/>
      <c r="J6" s="467"/>
      <c r="K6" s="468"/>
    </row>
    <row r="7" spans="1:11" ht="24" customHeight="1" x14ac:dyDescent="0.25">
      <c r="A7" s="21" t="s">
        <v>7</v>
      </c>
      <c r="B7" s="469"/>
      <c r="C7" s="469"/>
      <c r="D7" s="469"/>
      <c r="E7" s="469"/>
      <c r="F7" s="469"/>
      <c r="G7" s="469"/>
      <c r="H7" s="469"/>
      <c r="I7" s="469"/>
      <c r="J7" s="469"/>
      <c r="K7" s="470"/>
    </row>
    <row r="8" spans="1:11" ht="35.25" customHeight="1" x14ac:dyDescent="0.25">
      <c r="A8" s="20" t="s">
        <v>9</v>
      </c>
      <c r="B8" s="471"/>
      <c r="C8" s="471"/>
      <c r="D8" s="471"/>
      <c r="E8" s="471"/>
      <c r="F8" s="471"/>
      <c r="G8" s="471"/>
      <c r="H8" s="471"/>
      <c r="I8" s="471"/>
      <c r="J8" s="471"/>
      <c r="K8" s="472"/>
    </row>
    <row r="9" spans="1:11" ht="29.25" customHeight="1" thickBot="1" x14ac:dyDescent="0.3">
      <c r="A9" s="30" t="s">
        <v>132</v>
      </c>
      <c r="B9" s="473"/>
      <c r="C9" s="474"/>
      <c r="D9" s="474"/>
      <c r="E9" s="474"/>
      <c r="F9" s="474"/>
      <c r="G9" s="474"/>
      <c r="H9" s="474"/>
      <c r="I9" s="474"/>
      <c r="J9" s="474"/>
      <c r="K9" s="475"/>
    </row>
    <row r="10" spans="1:11" x14ac:dyDescent="0.25">
      <c r="A10" s="36"/>
      <c r="B10" s="37"/>
      <c r="C10" s="37"/>
      <c r="D10" s="37"/>
      <c r="E10" s="37"/>
      <c r="F10" s="37"/>
      <c r="G10" s="37"/>
      <c r="H10" s="37"/>
      <c r="I10" s="37"/>
      <c r="J10" s="37"/>
      <c r="K10" s="38"/>
    </row>
    <row r="11" spans="1:11" x14ac:dyDescent="0.25">
      <c r="A11" s="39"/>
      <c r="B11" s="40"/>
      <c r="C11" s="40"/>
      <c r="D11" s="40"/>
      <c r="E11" s="40"/>
      <c r="F11" s="40"/>
      <c r="G11" s="40"/>
      <c r="H11" s="40"/>
      <c r="I11" s="40"/>
      <c r="J11" s="476" t="s">
        <v>133</v>
      </c>
      <c r="K11" s="477"/>
    </row>
    <row r="12" spans="1:11" ht="15.75" thickBot="1" x14ac:dyDescent="0.3">
      <c r="A12" s="39"/>
      <c r="B12" s="41"/>
      <c r="C12" s="40"/>
      <c r="D12" s="40"/>
      <c r="E12" s="40"/>
      <c r="F12" s="40"/>
      <c r="G12" s="40"/>
      <c r="H12" s="40"/>
      <c r="I12" s="40"/>
      <c r="J12" s="42"/>
      <c r="K12" s="43"/>
    </row>
    <row r="13" spans="1:11" ht="30" customHeight="1" thickBot="1" x14ac:dyDescent="0.3">
      <c r="A13" s="462" t="s">
        <v>134</v>
      </c>
      <c r="B13" s="26">
        <v>5</v>
      </c>
      <c r="C13" s="463"/>
      <c r="D13" s="464"/>
      <c r="E13" s="465"/>
      <c r="F13" s="465"/>
      <c r="G13" s="465"/>
      <c r="H13" s="40"/>
      <c r="I13" s="40"/>
      <c r="J13" s="32"/>
      <c r="K13" s="46" t="s">
        <v>135</v>
      </c>
    </row>
    <row r="14" spans="1:11" ht="30" customHeight="1" thickBot="1" x14ac:dyDescent="0.3">
      <c r="A14" s="462"/>
      <c r="B14" s="27" t="s">
        <v>136</v>
      </c>
      <c r="C14" s="463"/>
      <c r="D14" s="464"/>
      <c r="E14" s="465"/>
      <c r="F14" s="465"/>
      <c r="G14" s="465"/>
      <c r="H14" s="40"/>
      <c r="I14" s="40"/>
      <c r="J14" s="42"/>
      <c r="K14" s="46"/>
    </row>
    <row r="15" spans="1:11" ht="30" customHeight="1" thickBot="1" x14ac:dyDescent="0.3">
      <c r="A15" s="462"/>
      <c r="B15" s="26">
        <v>4</v>
      </c>
      <c r="C15" s="478"/>
      <c r="D15" s="464"/>
      <c r="E15" s="464"/>
      <c r="F15" s="479"/>
      <c r="G15" s="465"/>
      <c r="H15" s="40"/>
      <c r="I15" s="40"/>
      <c r="J15" s="33"/>
      <c r="K15" s="46" t="s">
        <v>137</v>
      </c>
    </row>
    <row r="16" spans="1:11" ht="30" customHeight="1" thickBot="1" x14ac:dyDescent="0.3">
      <c r="A16" s="462"/>
      <c r="B16" s="27" t="s">
        <v>138</v>
      </c>
      <c r="C16" s="478"/>
      <c r="D16" s="464"/>
      <c r="E16" s="464"/>
      <c r="F16" s="480"/>
      <c r="G16" s="465"/>
      <c r="H16" s="40"/>
      <c r="I16" s="40"/>
      <c r="J16" s="31"/>
      <c r="K16" s="46"/>
    </row>
    <row r="17" spans="1:11" ht="30" customHeight="1" thickBot="1" x14ac:dyDescent="0.3">
      <c r="A17" s="462"/>
      <c r="B17" s="26">
        <v>3</v>
      </c>
      <c r="C17" s="482"/>
      <c r="D17" s="483"/>
      <c r="E17" s="484"/>
      <c r="F17" s="479"/>
      <c r="G17" s="465"/>
      <c r="H17" s="40"/>
      <c r="I17" s="40"/>
      <c r="J17" s="34"/>
      <c r="K17" s="46" t="s">
        <v>139</v>
      </c>
    </row>
    <row r="18" spans="1:11" ht="30" customHeight="1" thickBot="1" x14ac:dyDescent="0.3">
      <c r="A18" s="462"/>
      <c r="B18" s="27" t="s">
        <v>140</v>
      </c>
      <c r="C18" s="482"/>
      <c r="D18" s="483"/>
      <c r="E18" s="485"/>
      <c r="F18" s="480"/>
      <c r="G18" s="465"/>
      <c r="H18" s="40"/>
      <c r="I18" s="40"/>
      <c r="J18" s="31"/>
      <c r="K18" s="46"/>
    </row>
    <row r="19" spans="1:11" ht="30" customHeight="1" thickBot="1" x14ac:dyDescent="0.3">
      <c r="A19" s="462"/>
      <c r="B19" s="26">
        <v>2</v>
      </c>
      <c r="C19" s="482"/>
      <c r="D19" s="486"/>
      <c r="E19" s="487"/>
      <c r="F19" s="489"/>
      <c r="G19" s="495" t="s">
        <v>272</v>
      </c>
      <c r="H19" s="40"/>
      <c r="I19" s="40"/>
      <c r="J19" s="35"/>
      <c r="K19" s="46" t="s">
        <v>141</v>
      </c>
    </row>
    <row r="20" spans="1:11" ht="30" customHeight="1" thickBot="1" x14ac:dyDescent="0.3">
      <c r="A20" s="462"/>
      <c r="B20" s="27" t="s">
        <v>267</v>
      </c>
      <c r="C20" s="482"/>
      <c r="D20" s="486"/>
      <c r="E20" s="488"/>
      <c r="F20" s="490"/>
      <c r="G20" s="495"/>
      <c r="H20" s="40"/>
      <c r="I20" s="40"/>
      <c r="J20" s="40"/>
      <c r="K20" s="41"/>
    </row>
    <row r="21" spans="1:11" ht="30" customHeight="1" thickBot="1" x14ac:dyDescent="0.3">
      <c r="A21" s="462"/>
      <c r="B21" s="26">
        <v>1</v>
      </c>
      <c r="C21" s="482"/>
      <c r="D21" s="486"/>
      <c r="E21" s="483"/>
      <c r="F21" s="464"/>
      <c r="G21" s="464"/>
      <c r="H21" s="40"/>
      <c r="I21" s="40"/>
      <c r="J21" s="40"/>
      <c r="K21" s="41"/>
    </row>
    <row r="22" spans="1:11" ht="30" customHeight="1" thickBot="1" x14ac:dyDescent="0.3">
      <c r="A22" s="462"/>
      <c r="B22" s="27" t="s">
        <v>142</v>
      </c>
      <c r="C22" s="491"/>
      <c r="D22" s="492"/>
      <c r="E22" s="493"/>
      <c r="F22" s="494"/>
      <c r="G22" s="494"/>
      <c r="H22" s="44"/>
      <c r="I22" s="40"/>
      <c r="J22" s="40"/>
      <c r="K22" s="41"/>
    </row>
    <row r="23" spans="1:11" x14ac:dyDescent="0.25">
      <c r="A23" s="39"/>
      <c r="B23" s="40"/>
      <c r="C23" s="25">
        <v>1</v>
      </c>
      <c r="D23" s="25">
        <v>2</v>
      </c>
      <c r="E23" s="25">
        <v>3</v>
      </c>
      <c r="F23" s="25">
        <v>4</v>
      </c>
      <c r="G23" s="25">
        <v>5</v>
      </c>
      <c r="H23" s="40"/>
      <c r="I23" s="40"/>
      <c r="J23" s="40"/>
      <c r="K23" s="41"/>
    </row>
    <row r="24" spans="1:11" x14ac:dyDescent="0.25">
      <c r="A24" s="39"/>
      <c r="B24" s="40"/>
      <c r="C24" s="25" t="s">
        <v>143</v>
      </c>
      <c r="D24" s="25" t="s">
        <v>144</v>
      </c>
      <c r="E24" s="25" t="s">
        <v>145</v>
      </c>
      <c r="F24" s="25" t="s">
        <v>146</v>
      </c>
      <c r="G24" s="25" t="s">
        <v>147</v>
      </c>
      <c r="H24" s="40"/>
      <c r="I24" s="40"/>
      <c r="J24" s="40"/>
      <c r="K24" s="41"/>
    </row>
    <row r="25" spans="1:11" x14ac:dyDescent="0.25">
      <c r="A25" s="39"/>
      <c r="B25" s="40"/>
      <c r="C25" s="481" t="s">
        <v>148</v>
      </c>
      <c r="D25" s="481"/>
      <c r="E25" s="481"/>
      <c r="F25" s="481"/>
      <c r="G25" s="481"/>
      <c r="H25" s="40"/>
      <c r="I25" s="40"/>
      <c r="J25" s="40"/>
      <c r="K25" s="41"/>
    </row>
    <row r="26" spans="1:11" x14ac:dyDescent="0.25">
      <c r="A26" s="39"/>
      <c r="B26" s="40"/>
      <c r="C26" s="481"/>
      <c r="D26" s="481"/>
      <c r="E26" s="481"/>
      <c r="F26" s="481"/>
      <c r="G26" s="481"/>
      <c r="H26" s="40"/>
      <c r="I26" s="40"/>
      <c r="J26" s="40"/>
      <c r="K26" s="41"/>
    </row>
    <row r="27" spans="1:11" ht="15.75" thickBot="1" x14ac:dyDescent="0.3">
      <c r="A27" s="48"/>
      <c r="B27" s="45"/>
      <c r="C27" s="45"/>
      <c r="D27" s="45"/>
      <c r="E27" s="45"/>
      <c r="F27" s="45"/>
      <c r="G27" s="45"/>
      <c r="H27" s="45"/>
      <c r="I27" s="45"/>
      <c r="J27" s="45"/>
      <c r="K27" s="47"/>
    </row>
  </sheetData>
  <mergeCells count="40">
    <mergeCell ref="C25:G26"/>
    <mergeCell ref="C17:C18"/>
    <mergeCell ref="D17:D18"/>
    <mergeCell ref="E17:E18"/>
    <mergeCell ref="F17:F18"/>
    <mergeCell ref="G17:G18"/>
    <mergeCell ref="C19:C20"/>
    <mergeCell ref="D19:D20"/>
    <mergeCell ref="E19:E20"/>
    <mergeCell ref="F19:F20"/>
    <mergeCell ref="G19:G20"/>
    <mergeCell ref="C21:C22"/>
    <mergeCell ref="D21:D22"/>
    <mergeCell ref="E21:E22"/>
    <mergeCell ref="F21:F22"/>
    <mergeCell ref="G21:G22"/>
    <mergeCell ref="G13:G14"/>
    <mergeCell ref="C15:C16"/>
    <mergeCell ref="D15:D16"/>
    <mergeCell ref="E15:E16"/>
    <mergeCell ref="F15:F16"/>
    <mergeCell ref="G15:G16"/>
    <mergeCell ref="A6:K6"/>
    <mergeCell ref="B7:K7"/>
    <mergeCell ref="B8:K8"/>
    <mergeCell ref="B9:K9"/>
    <mergeCell ref="J11:K11"/>
    <mergeCell ref="A13:A22"/>
    <mergeCell ref="C13:C14"/>
    <mergeCell ref="D13:D14"/>
    <mergeCell ref="E13:E14"/>
    <mergeCell ref="F13:F14"/>
    <mergeCell ref="A1:B4"/>
    <mergeCell ref="C1:F2"/>
    <mergeCell ref="G1:I1"/>
    <mergeCell ref="J1:K4"/>
    <mergeCell ref="G2:I2"/>
    <mergeCell ref="C3:F4"/>
    <mergeCell ref="G3:I3"/>
    <mergeCell ref="G4:I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190"/>
  <sheetViews>
    <sheetView topLeftCell="A170" workbookViewId="0">
      <selection activeCell="A186" sqref="A186"/>
    </sheetView>
  </sheetViews>
  <sheetFormatPr baseColWidth="10" defaultColWidth="11.42578125" defaultRowHeight="15" x14ac:dyDescent="0.25"/>
  <cols>
    <col min="1" max="1" width="37.5703125" customWidth="1"/>
    <col min="2" max="2" width="72.28515625" customWidth="1"/>
    <col min="3" max="3" width="59.85546875" style="54" customWidth="1"/>
  </cols>
  <sheetData>
    <row r="1" spans="1:1" x14ac:dyDescent="0.25">
      <c r="A1" s="76" t="s">
        <v>150</v>
      </c>
    </row>
    <row r="2" spans="1:1" x14ac:dyDescent="0.25">
      <c r="A2" s="8"/>
    </row>
    <row r="3" spans="1:1" x14ac:dyDescent="0.25">
      <c r="A3" s="8" t="s">
        <v>151</v>
      </c>
    </row>
    <row r="4" spans="1:1" x14ac:dyDescent="0.25">
      <c r="A4" s="8" t="s">
        <v>152</v>
      </c>
    </row>
    <row r="6" spans="1:1" x14ac:dyDescent="0.25">
      <c r="A6" s="76" t="s">
        <v>153</v>
      </c>
    </row>
    <row r="7" spans="1:1" x14ac:dyDescent="0.25">
      <c r="A7" t="s">
        <v>88</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9" spans="1:3" x14ac:dyDescent="0.25">
      <c r="A19" s="76" t="s">
        <v>148</v>
      </c>
    </row>
    <row r="20" spans="1:3" x14ac:dyDescent="0.25">
      <c r="A20" t="s">
        <v>102</v>
      </c>
    </row>
    <row r="21" spans="1:3" x14ac:dyDescent="0.25">
      <c r="A21" t="s">
        <v>163</v>
      </c>
    </row>
    <row r="22" spans="1:3" x14ac:dyDescent="0.25">
      <c r="A22" t="s">
        <v>164</v>
      </c>
    </row>
    <row r="23" spans="1:3" x14ac:dyDescent="0.25">
      <c r="A23" t="s">
        <v>165</v>
      </c>
    </row>
    <row r="24" spans="1:3" x14ac:dyDescent="0.25">
      <c r="A24" t="s">
        <v>166</v>
      </c>
    </row>
    <row r="25" spans="1:3" x14ac:dyDescent="0.25">
      <c r="A25" t="s">
        <v>167</v>
      </c>
    </row>
    <row r="28" spans="1:3" ht="141" customHeight="1" x14ac:dyDescent="0.25">
      <c r="A28" s="108" t="s">
        <v>168</v>
      </c>
      <c r="B28" s="110" t="s">
        <v>169</v>
      </c>
      <c r="C28" s="110" t="s">
        <v>170</v>
      </c>
    </row>
    <row r="29" spans="1:3" ht="144" customHeight="1" x14ac:dyDescent="0.25">
      <c r="A29" t="s">
        <v>171</v>
      </c>
      <c r="B29" s="80" t="s">
        <v>172</v>
      </c>
      <c r="C29" s="109" t="s">
        <v>173</v>
      </c>
    </row>
    <row r="30" spans="1:3" ht="135" x14ac:dyDescent="0.25">
      <c r="A30" s="102" t="s">
        <v>174</v>
      </c>
      <c r="B30" s="75" t="s">
        <v>175</v>
      </c>
      <c r="C30" s="109" t="s">
        <v>176</v>
      </c>
    </row>
    <row r="31" spans="1:3" ht="102.75" x14ac:dyDescent="0.25">
      <c r="A31" t="s">
        <v>177</v>
      </c>
      <c r="B31" s="75" t="s">
        <v>178</v>
      </c>
      <c r="C31" s="109" t="s">
        <v>179</v>
      </c>
    </row>
    <row r="32" spans="1:3" ht="102.75" x14ac:dyDescent="0.25">
      <c r="A32" t="s">
        <v>180</v>
      </c>
      <c r="B32" s="75" t="s">
        <v>181</v>
      </c>
      <c r="C32" s="109" t="s">
        <v>182</v>
      </c>
    </row>
    <row r="34" spans="1:3" x14ac:dyDescent="0.25">
      <c r="A34" t="s">
        <v>183</v>
      </c>
      <c r="C34" s="114" t="s">
        <v>184</v>
      </c>
    </row>
    <row r="35" spans="1:3" x14ac:dyDescent="0.25">
      <c r="A35">
        <v>1</v>
      </c>
      <c r="B35">
        <f>IF(' IMPACTO RIESGOS CORRUPCION'!D11="X",1,0)</f>
        <v>1</v>
      </c>
    </row>
    <row r="36" spans="1:3" x14ac:dyDescent="0.25">
      <c r="A36">
        <v>2</v>
      </c>
      <c r="B36">
        <f>IF(' IMPACTO RIESGOS CORRUPCION'!D12="X",1,0)</f>
        <v>1</v>
      </c>
      <c r="C36" s="54" t="s">
        <v>151</v>
      </c>
    </row>
    <row r="37" spans="1:3" x14ac:dyDescent="0.25">
      <c r="A37">
        <v>3</v>
      </c>
      <c r="B37">
        <f>IF(' IMPACTO RIESGOS CORRUPCION'!D13="X",1,0)</f>
        <v>1</v>
      </c>
    </row>
    <row r="38" spans="1:3" x14ac:dyDescent="0.25">
      <c r="A38">
        <v>4</v>
      </c>
      <c r="B38">
        <f>IF(' IMPACTO RIESGOS CORRUPCION'!D14="X",1,0)</f>
        <v>1</v>
      </c>
    </row>
    <row r="39" spans="1:3" x14ac:dyDescent="0.25">
      <c r="A39">
        <v>5</v>
      </c>
      <c r="B39">
        <f>IF(' IMPACTO RIESGOS CORRUPCION'!D15="X",1,0)</f>
        <v>1</v>
      </c>
    </row>
    <row r="40" spans="1:3" x14ac:dyDescent="0.25">
      <c r="A40">
        <v>6</v>
      </c>
      <c r="B40">
        <f>IF(' IMPACTO RIESGOS CORRUPCION'!D16="X",1,0)</f>
        <v>1</v>
      </c>
    </row>
    <row r="41" spans="1:3" x14ac:dyDescent="0.25">
      <c r="A41">
        <v>7</v>
      </c>
      <c r="B41">
        <f>IF(' IMPACTO RIESGOS CORRUPCION'!D17="X",1,0)</f>
        <v>1</v>
      </c>
    </row>
    <row r="42" spans="1:3" x14ac:dyDescent="0.25">
      <c r="A42">
        <v>8</v>
      </c>
      <c r="B42">
        <f>IF(' IMPACTO RIESGOS CORRUPCION'!D18="X",1,0)</f>
        <v>1</v>
      </c>
    </row>
    <row r="43" spans="1:3" x14ac:dyDescent="0.25">
      <c r="A43">
        <v>9</v>
      </c>
      <c r="B43">
        <f>IF(' IMPACTO RIESGOS CORRUPCION'!D19="X",1,0)</f>
        <v>0</v>
      </c>
    </row>
    <row r="44" spans="1:3" x14ac:dyDescent="0.25">
      <c r="A44">
        <v>10</v>
      </c>
      <c r="B44">
        <f>IF(' IMPACTO RIESGOS CORRUPCION'!D20="X",1,0)</f>
        <v>1</v>
      </c>
    </row>
    <row r="45" spans="1:3" x14ac:dyDescent="0.25">
      <c r="A45">
        <v>11</v>
      </c>
      <c r="B45">
        <f>IF(' IMPACTO RIESGOS CORRUPCION'!D21="X",1,0)</f>
        <v>1</v>
      </c>
    </row>
    <row r="46" spans="1:3" x14ac:dyDescent="0.25">
      <c r="A46">
        <v>12</v>
      </c>
      <c r="B46">
        <f>IF(' IMPACTO RIESGOS CORRUPCION'!D22="X",1,0)</f>
        <v>1</v>
      </c>
    </row>
    <row r="47" spans="1:3" x14ac:dyDescent="0.25">
      <c r="A47">
        <v>13</v>
      </c>
      <c r="B47">
        <f>IF(' IMPACTO RIESGOS CORRUPCION'!D23="X",1,0)</f>
        <v>1</v>
      </c>
    </row>
    <row r="48" spans="1:3" x14ac:dyDescent="0.25">
      <c r="A48">
        <v>14</v>
      </c>
      <c r="B48">
        <f>IF(' IMPACTO RIESGOS CORRUPCION'!D24="X",1,0)</f>
        <v>1</v>
      </c>
    </row>
    <row r="49" spans="1:2" x14ac:dyDescent="0.25">
      <c r="A49">
        <v>15</v>
      </c>
      <c r="B49">
        <f>IF(' IMPACTO RIESGOS CORRUPCION'!D25="X",1,0)</f>
        <v>1</v>
      </c>
    </row>
    <row r="50" spans="1:2" x14ac:dyDescent="0.25">
      <c r="A50">
        <v>16</v>
      </c>
      <c r="B50">
        <f>IF(' IMPACTO RIESGOS CORRUPCION'!D26="X",1,0)</f>
        <v>0</v>
      </c>
    </row>
    <row r="51" spans="1:2" x14ac:dyDescent="0.25">
      <c r="A51">
        <v>17</v>
      </c>
      <c r="B51">
        <f>IF(' IMPACTO RIESGOS CORRUPCION'!D27="X",1,0)</f>
        <v>1</v>
      </c>
    </row>
    <row r="52" spans="1:2" x14ac:dyDescent="0.25">
      <c r="A52">
        <v>18</v>
      </c>
      <c r="B52">
        <f>IF(' IMPACTO RIESGOS CORRUPCION'!D28="X",1,0)</f>
        <v>1</v>
      </c>
    </row>
    <row r="53" spans="1:2" x14ac:dyDescent="0.25">
      <c r="A53">
        <v>19</v>
      </c>
      <c r="B53">
        <f>IF(' IMPACTO RIESGOS CORRUPCION'!D29="X",1,0)</f>
        <v>0</v>
      </c>
    </row>
    <row r="54" spans="1:2" x14ac:dyDescent="0.25">
      <c r="A54" t="s">
        <v>185</v>
      </c>
      <c r="B54">
        <f>SUM(B35:B53)</f>
        <v>16</v>
      </c>
    </row>
    <row r="57" spans="1:2" x14ac:dyDescent="0.25">
      <c r="A57" t="s">
        <v>186</v>
      </c>
    </row>
    <row r="58" spans="1:2" x14ac:dyDescent="0.25">
      <c r="A58">
        <v>1</v>
      </c>
      <c r="B58">
        <f>IF(' IMPACTO RIESGOS CORRUPCION'!D34="X",1,0)</f>
        <v>1</v>
      </c>
    </row>
    <row r="59" spans="1:2" x14ac:dyDescent="0.25">
      <c r="A59">
        <v>2</v>
      </c>
      <c r="B59">
        <f>IF(' IMPACTO RIESGOS CORRUPCION'!D35="X",1,0)</f>
        <v>1</v>
      </c>
    </row>
    <row r="60" spans="1:2" x14ac:dyDescent="0.25">
      <c r="A60">
        <v>3</v>
      </c>
      <c r="B60">
        <f>IF(' IMPACTO RIESGOS CORRUPCION'!D36="X",1,0)</f>
        <v>1</v>
      </c>
    </row>
    <row r="61" spans="1:2" x14ac:dyDescent="0.25">
      <c r="A61">
        <v>4</v>
      </c>
      <c r="B61">
        <f>IF(' IMPACTO RIESGOS CORRUPCION'!D37="X",1,0)</f>
        <v>1</v>
      </c>
    </row>
    <row r="62" spans="1:2" x14ac:dyDescent="0.25">
      <c r="A62">
        <v>5</v>
      </c>
      <c r="B62">
        <f>IF(' IMPACTO RIESGOS CORRUPCION'!D38="X",1,0)</f>
        <v>1</v>
      </c>
    </row>
    <row r="63" spans="1:2" x14ac:dyDescent="0.25">
      <c r="A63">
        <v>6</v>
      </c>
      <c r="B63">
        <f>IF(' IMPACTO RIESGOS CORRUPCION'!D39="X",1,0)</f>
        <v>1</v>
      </c>
    </row>
    <row r="64" spans="1:2" x14ac:dyDescent="0.25">
      <c r="A64">
        <v>7</v>
      </c>
      <c r="B64">
        <f>IF(' IMPACTO RIESGOS CORRUPCION'!D40="X",1,0)</f>
        <v>1</v>
      </c>
    </row>
    <row r="65" spans="1:2" x14ac:dyDescent="0.25">
      <c r="A65">
        <v>8</v>
      </c>
      <c r="B65">
        <f>IF(' IMPACTO RIESGOS CORRUPCION'!D41="X",1,0)</f>
        <v>1</v>
      </c>
    </row>
    <row r="66" spans="1:2" x14ac:dyDescent="0.25">
      <c r="A66">
        <v>9</v>
      </c>
      <c r="B66">
        <f>IF(' IMPACTO RIESGOS CORRUPCION'!D42="X",1,0)</f>
        <v>0</v>
      </c>
    </row>
    <row r="67" spans="1:2" x14ac:dyDescent="0.25">
      <c r="A67">
        <v>10</v>
      </c>
      <c r="B67">
        <f>IF(' IMPACTO RIESGOS CORRUPCION'!D43="X",1,0)</f>
        <v>1</v>
      </c>
    </row>
    <row r="68" spans="1:2" x14ac:dyDescent="0.25">
      <c r="A68">
        <v>11</v>
      </c>
      <c r="B68">
        <f>IF(' IMPACTO RIESGOS CORRUPCION'!D44="X",1,0)</f>
        <v>1</v>
      </c>
    </row>
    <row r="69" spans="1:2" x14ac:dyDescent="0.25">
      <c r="A69">
        <v>12</v>
      </c>
      <c r="B69">
        <f>IF(' IMPACTO RIESGOS CORRUPCION'!D45="X",1,0)</f>
        <v>1</v>
      </c>
    </row>
    <row r="70" spans="1:2" x14ac:dyDescent="0.25">
      <c r="A70">
        <v>13</v>
      </c>
      <c r="B70">
        <f>IF(' IMPACTO RIESGOS CORRUPCION'!D46="X",1,0)</f>
        <v>1</v>
      </c>
    </row>
    <row r="71" spans="1:2" x14ac:dyDescent="0.25">
      <c r="A71">
        <v>14</v>
      </c>
      <c r="B71">
        <f>IF(' IMPACTO RIESGOS CORRUPCION'!D47="X",1,0)</f>
        <v>1</v>
      </c>
    </row>
    <row r="72" spans="1:2" x14ac:dyDescent="0.25">
      <c r="A72">
        <v>15</v>
      </c>
      <c r="B72">
        <f>IF(' IMPACTO RIESGOS CORRUPCION'!D48="X",1,0)</f>
        <v>1</v>
      </c>
    </row>
    <row r="73" spans="1:2" x14ac:dyDescent="0.25">
      <c r="A73">
        <v>16</v>
      </c>
      <c r="B73">
        <f>IF(' IMPACTO RIESGOS CORRUPCION'!D49="X",1,0)</f>
        <v>0</v>
      </c>
    </row>
    <row r="74" spans="1:2" x14ac:dyDescent="0.25">
      <c r="A74">
        <v>17</v>
      </c>
      <c r="B74">
        <f>IF(' IMPACTO RIESGOS CORRUPCION'!D50="X",1,0)</f>
        <v>0</v>
      </c>
    </row>
    <row r="75" spans="1:2" x14ac:dyDescent="0.25">
      <c r="A75">
        <v>18</v>
      </c>
      <c r="B75">
        <f>IF(' IMPACTO RIESGOS CORRUPCION'!D51="X",1,0)</f>
        <v>0</v>
      </c>
    </row>
    <row r="76" spans="1:2" x14ac:dyDescent="0.25">
      <c r="A76">
        <v>19</v>
      </c>
      <c r="B76">
        <f>IF(' IMPACTO RIESGOS CORRUPCION'!D52="X",1,0)</f>
        <v>0</v>
      </c>
    </row>
    <row r="77" spans="1:2" x14ac:dyDescent="0.25">
      <c r="A77" t="s">
        <v>185</v>
      </c>
      <c r="B77">
        <f>SUM(B58:B76)</f>
        <v>14</v>
      </c>
    </row>
    <row r="80" spans="1:2" x14ac:dyDescent="0.25">
      <c r="A80" t="s">
        <v>187</v>
      </c>
    </row>
    <row r="81" spans="1:2" x14ac:dyDescent="0.25">
      <c r="A81">
        <v>1</v>
      </c>
      <c r="B81">
        <f>IF(' IMPACTO RIESGOS CORRUPCION'!D57="X",1,0)</f>
        <v>1</v>
      </c>
    </row>
    <row r="82" spans="1:2" x14ac:dyDescent="0.25">
      <c r="A82">
        <v>2</v>
      </c>
      <c r="B82">
        <f>IF(' IMPACTO RIESGOS CORRUPCION'!D58="X",1,0)</f>
        <v>1</v>
      </c>
    </row>
    <row r="83" spans="1:2" x14ac:dyDescent="0.25">
      <c r="A83">
        <v>3</v>
      </c>
      <c r="B83">
        <f>IF(' IMPACTO RIESGOS CORRUPCION'!D59="X",1,0)</f>
        <v>1</v>
      </c>
    </row>
    <row r="84" spans="1:2" x14ac:dyDescent="0.25">
      <c r="A84">
        <v>4</v>
      </c>
      <c r="B84">
        <f>IF(' IMPACTO RIESGOS CORRUPCION'!D60="X",1,0)</f>
        <v>1</v>
      </c>
    </row>
    <row r="85" spans="1:2" x14ac:dyDescent="0.25">
      <c r="A85">
        <v>5</v>
      </c>
      <c r="B85">
        <f>IF(' IMPACTO RIESGOS CORRUPCION'!D61="X",1,0)</f>
        <v>1</v>
      </c>
    </row>
    <row r="86" spans="1:2" x14ac:dyDescent="0.25">
      <c r="A86">
        <v>6</v>
      </c>
      <c r="B86">
        <f>IF(' IMPACTO RIESGOS CORRUPCION'!D62="X",1,0)</f>
        <v>1</v>
      </c>
    </row>
    <row r="87" spans="1:2" x14ac:dyDescent="0.25">
      <c r="A87">
        <v>7</v>
      </c>
      <c r="B87">
        <f>IF(' IMPACTO RIESGOS CORRUPCION'!D63="X",1,0)</f>
        <v>0</v>
      </c>
    </row>
    <row r="88" spans="1:2" x14ac:dyDescent="0.25">
      <c r="A88">
        <v>8</v>
      </c>
      <c r="B88">
        <f>IF(' IMPACTO RIESGOS CORRUPCION'!D64="X",1,0)</f>
        <v>1</v>
      </c>
    </row>
    <row r="89" spans="1:2" x14ac:dyDescent="0.25">
      <c r="A89">
        <v>9</v>
      </c>
      <c r="B89">
        <f>IF(' IMPACTO RIESGOS CORRUPCION'!D65="X",1,0)</f>
        <v>0</v>
      </c>
    </row>
    <row r="90" spans="1:2" x14ac:dyDescent="0.25">
      <c r="A90">
        <v>10</v>
      </c>
      <c r="B90">
        <f>IF(' IMPACTO RIESGOS CORRUPCION'!D66="X",1,0)</f>
        <v>1</v>
      </c>
    </row>
    <row r="91" spans="1:2" x14ac:dyDescent="0.25">
      <c r="A91">
        <v>11</v>
      </c>
      <c r="B91">
        <f>IF(' IMPACTO RIESGOS CORRUPCION'!D67="X",1,0)</f>
        <v>1</v>
      </c>
    </row>
    <row r="92" spans="1:2" x14ac:dyDescent="0.25">
      <c r="A92">
        <v>12</v>
      </c>
      <c r="B92">
        <f>IF(' IMPACTO RIESGOS CORRUPCION'!D68="X",1,0)</f>
        <v>1</v>
      </c>
    </row>
    <row r="93" spans="1:2" x14ac:dyDescent="0.25">
      <c r="A93">
        <v>13</v>
      </c>
      <c r="B93">
        <f>IF(' IMPACTO RIESGOS CORRUPCION'!D69="X",1,0)</f>
        <v>1</v>
      </c>
    </row>
    <row r="94" spans="1:2" x14ac:dyDescent="0.25">
      <c r="A94">
        <v>14</v>
      </c>
      <c r="B94">
        <f>IF(' IMPACTO RIESGOS CORRUPCION'!D70="X",1,0)</f>
        <v>1</v>
      </c>
    </row>
    <row r="95" spans="1:2" x14ac:dyDescent="0.25">
      <c r="A95">
        <v>15</v>
      </c>
      <c r="B95">
        <f>IF(' IMPACTO RIESGOS CORRUPCION'!D71="X",1,0)</f>
        <v>1</v>
      </c>
    </row>
    <row r="96" spans="1:2" x14ac:dyDescent="0.25">
      <c r="A96">
        <v>16</v>
      </c>
      <c r="B96">
        <f>IF(' IMPACTO RIESGOS CORRUPCION'!D72="X",1,0)</f>
        <v>0</v>
      </c>
    </row>
    <row r="97" spans="1:2" x14ac:dyDescent="0.25">
      <c r="A97">
        <v>17</v>
      </c>
      <c r="B97">
        <f>IF(' IMPACTO RIESGOS CORRUPCION'!D73="X",1,0)</f>
        <v>1</v>
      </c>
    </row>
    <row r="98" spans="1:2" x14ac:dyDescent="0.25">
      <c r="A98">
        <v>18</v>
      </c>
      <c r="B98">
        <f>IF(' IMPACTO RIESGOS CORRUPCION'!D74="X",1,0)</f>
        <v>1</v>
      </c>
    </row>
    <row r="99" spans="1:2" x14ac:dyDescent="0.25">
      <c r="A99">
        <v>19</v>
      </c>
      <c r="B99">
        <f>IF(' IMPACTO RIESGOS CORRUPCION'!D75="X",1,0)</f>
        <v>0</v>
      </c>
    </row>
    <row r="100" spans="1:2" x14ac:dyDescent="0.25">
      <c r="A100" t="s">
        <v>185</v>
      </c>
      <c r="B100">
        <f>SUM(B81:B99)</f>
        <v>15</v>
      </c>
    </row>
    <row r="103" spans="1:2" x14ac:dyDescent="0.25">
      <c r="A103" t="s">
        <v>188</v>
      </c>
    </row>
    <row r="104" spans="1:2" x14ac:dyDescent="0.25">
      <c r="A104">
        <v>1</v>
      </c>
      <c r="B104">
        <f>IF(' IMPACTO RIESGOS CORRUPCION'!D80="X",1,0)</f>
        <v>1</v>
      </c>
    </row>
    <row r="105" spans="1:2" x14ac:dyDescent="0.25">
      <c r="A105">
        <v>2</v>
      </c>
      <c r="B105">
        <f>IF(' IMPACTO RIESGOS CORRUPCION'!D81="X",1,0)</f>
        <v>1</v>
      </c>
    </row>
    <row r="106" spans="1:2" x14ac:dyDescent="0.25">
      <c r="A106">
        <v>3</v>
      </c>
      <c r="B106">
        <f>IF(' IMPACTO RIESGOS CORRUPCION'!D82="X",1,0)</f>
        <v>1</v>
      </c>
    </row>
    <row r="107" spans="1:2" x14ac:dyDescent="0.25">
      <c r="A107">
        <v>4</v>
      </c>
      <c r="B107">
        <f>IF(' IMPACTO RIESGOS CORRUPCION'!D83="X",1,0)</f>
        <v>1</v>
      </c>
    </row>
    <row r="108" spans="1:2" x14ac:dyDescent="0.25">
      <c r="A108">
        <v>5</v>
      </c>
      <c r="B108">
        <f>IF(' IMPACTO RIESGOS CORRUPCION'!D84="X",1,0)</f>
        <v>1</v>
      </c>
    </row>
    <row r="109" spans="1:2" x14ac:dyDescent="0.25">
      <c r="A109">
        <v>6</v>
      </c>
      <c r="B109">
        <f>IF(' IMPACTO RIESGOS CORRUPCION'!D85="X",1,0)</f>
        <v>1</v>
      </c>
    </row>
    <row r="110" spans="1:2" x14ac:dyDescent="0.25">
      <c r="A110">
        <v>7</v>
      </c>
      <c r="B110">
        <f>IF(' IMPACTO RIESGOS CORRUPCION'!D86="X",1,0)</f>
        <v>0</v>
      </c>
    </row>
    <row r="111" spans="1:2" x14ac:dyDescent="0.25">
      <c r="A111">
        <v>8</v>
      </c>
      <c r="B111">
        <f>IF(' IMPACTO RIESGOS CORRUPCION'!D87="X",1,0)</f>
        <v>1</v>
      </c>
    </row>
    <row r="112" spans="1:2" x14ac:dyDescent="0.25">
      <c r="A112">
        <v>9</v>
      </c>
      <c r="B112">
        <f>IF(' IMPACTO RIESGOS CORRUPCION'!D88="X",1,0)</f>
        <v>0</v>
      </c>
    </row>
    <row r="113" spans="1:2" x14ac:dyDescent="0.25">
      <c r="A113">
        <v>10</v>
      </c>
      <c r="B113">
        <f>IF(' IMPACTO RIESGOS CORRUPCION'!D89="X",1,0)</f>
        <v>1</v>
      </c>
    </row>
    <row r="114" spans="1:2" x14ac:dyDescent="0.25">
      <c r="A114">
        <v>11</v>
      </c>
      <c r="B114">
        <f>IF(' IMPACTO RIESGOS CORRUPCION'!D90="X",1,0)</f>
        <v>1</v>
      </c>
    </row>
    <row r="115" spans="1:2" x14ac:dyDescent="0.25">
      <c r="A115">
        <v>12</v>
      </c>
      <c r="B115">
        <f>IF(' IMPACTO RIESGOS CORRUPCION'!D91="X",1,0)</f>
        <v>1</v>
      </c>
    </row>
    <row r="116" spans="1:2" x14ac:dyDescent="0.25">
      <c r="A116">
        <v>13</v>
      </c>
      <c r="B116">
        <f>IF(' IMPACTO RIESGOS CORRUPCION'!D92="X",1,0)</f>
        <v>1</v>
      </c>
    </row>
    <row r="117" spans="1:2" x14ac:dyDescent="0.25">
      <c r="A117">
        <v>14</v>
      </c>
      <c r="B117">
        <f>IF(' IMPACTO RIESGOS CORRUPCION'!D93="X",1,0)</f>
        <v>1</v>
      </c>
    </row>
    <row r="118" spans="1:2" x14ac:dyDescent="0.25">
      <c r="A118">
        <v>15</v>
      </c>
      <c r="B118">
        <f>IF(' IMPACTO RIESGOS CORRUPCION'!D94="X",1,0)</f>
        <v>1</v>
      </c>
    </row>
    <row r="119" spans="1:2" x14ac:dyDescent="0.25">
      <c r="A119">
        <v>16</v>
      </c>
      <c r="B119">
        <f>IF(' IMPACTO RIESGOS CORRUPCION'!D95="X",1,0)</f>
        <v>0</v>
      </c>
    </row>
    <row r="120" spans="1:2" x14ac:dyDescent="0.25">
      <c r="A120">
        <v>17</v>
      </c>
      <c r="B120">
        <f>IF(' IMPACTO RIESGOS CORRUPCION'!D96="X",1,0)</f>
        <v>1</v>
      </c>
    </row>
    <row r="121" spans="1:2" x14ac:dyDescent="0.25">
      <c r="A121">
        <v>18</v>
      </c>
      <c r="B121">
        <f>IF(' IMPACTO RIESGOS CORRUPCION'!D97="X",1,0)</f>
        <v>1</v>
      </c>
    </row>
    <row r="122" spans="1:2" x14ac:dyDescent="0.25">
      <c r="A122">
        <v>19</v>
      </c>
      <c r="B122">
        <f>IF(' IMPACTO RIESGOS CORRUPCION'!D98="X",1,0)</f>
        <v>0</v>
      </c>
    </row>
    <row r="123" spans="1:2" x14ac:dyDescent="0.25">
      <c r="A123" t="s">
        <v>185</v>
      </c>
      <c r="B123">
        <f>SUM(B104:B122)</f>
        <v>15</v>
      </c>
    </row>
    <row r="126" spans="1:2" x14ac:dyDescent="0.25">
      <c r="A126" t="s">
        <v>188</v>
      </c>
    </row>
    <row r="127" spans="1:2" x14ac:dyDescent="0.25">
      <c r="A127">
        <v>1</v>
      </c>
      <c r="B127">
        <f>IF(' IMPACTO RIESGOS CORRUPCION'!D103="X",1,0)</f>
        <v>0</v>
      </c>
    </row>
    <row r="128" spans="1:2" x14ac:dyDescent="0.25">
      <c r="A128">
        <v>2</v>
      </c>
      <c r="B128">
        <f>IF(' IMPACTO RIESGOS CORRUPCION'!D104="X",1,0)</f>
        <v>0</v>
      </c>
    </row>
    <row r="129" spans="1:2" x14ac:dyDescent="0.25">
      <c r="A129">
        <v>3</v>
      </c>
      <c r="B129">
        <f>IF(' IMPACTO RIESGOS CORRUPCION'!D105="X",1,0)</f>
        <v>0</v>
      </c>
    </row>
    <row r="130" spans="1:2" x14ac:dyDescent="0.25">
      <c r="A130">
        <v>4</v>
      </c>
      <c r="B130">
        <f>IF(' IMPACTO RIESGOS CORRUPCION'!D106="X",1,0)</f>
        <v>0</v>
      </c>
    </row>
    <row r="131" spans="1:2" x14ac:dyDescent="0.25">
      <c r="A131">
        <v>5</v>
      </c>
      <c r="B131">
        <f>IF(' IMPACTO RIESGOS CORRUPCION'!D107="X",1,0)</f>
        <v>0</v>
      </c>
    </row>
    <row r="132" spans="1:2" x14ac:dyDescent="0.25">
      <c r="A132">
        <v>6</v>
      </c>
      <c r="B132">
        <f>IF(' IMPACTO RIESGOS CORRUPCION'!D108="X",1,0)</f>
        <v>0</v>
      </c>
    </row>
    <row r="133" spans="1:2" x14ac:dyDescent="0.25">
      <c r="A133">
        <v>7</v>
      </c>
      <c r="B133">
        <f>IF(' IMPACTO RIESGOS CORRUPCION'!D109="X",1,0)</f>
        <v>0</v>
      </c>
    </row>
    <row r="134" spans="1:2" x14ac:dyDescent="0.25">
      <c r="A134">
        <v>8</v>
      </c>
      <c r="B134">
        <f>IF(' IMPACTO RIESGOS CORRUPCION'!D110="X",1,0)</f>
        <v>0</v>
      </c>
    </row>
    <row r="135" spans="1:2" x14ac:dyDescent="0.25">
      <c r="A135">
        <v>9</v>
      </c>
      <c r="B135">
        <f>IF(' IMPACTO RIESGOS CORRUPCION'!D111="X",1,0)</f>
        <v>0</v>
      </c>
    </row>
    <row r="136" spans="1:2" x14ac:dyDescent="0.25">
      <c r="A136">
        <v>10</v>
      </c>
      <c r="B136">
        <f>IF(' IMPACTO RIESGOS CORRUPCION'!D112="X",1,0)</f>
        <v>0</v>
      </c>
    </row>
    <row r="137" spans="1:2" x14ac:dyDescent="0.25">
      <c r="A137">
        <v>11</v>
      </c>
      <c r="B137">
        <f>IF(' IMPACTO RIESGOS CORRUPCION'!D113="X",1,0)</f>
        <v>0</v>
      </c>
    </row>
    <row r="138" spans="1:2" x14ac:dyDescent="0.25">
      <c r="A138">
        <v>12</v>
      </c>
      <c r="B138">
        <f>IF(' IMPACTO RIESGOS CORRUPCION'!D114="X",1,0)</f>
        <v>0</v>
      </c>
    </row>
    <row r="139" spans="1:2" x14ac:dyDescent="0.25">
      <c r="A139">
        <v>13</v>
      </c>
      <c r="B139">
        <f>IF(' IMPACTO RIESGOS CORRUPCION'!D115="X",1,0)</f>
        <v>0</v>
      </c>
    </row>
    <row r="140" spans="1:2" x14ac:dyDescent="0.25">
      <c r="A140">
        <v>14</v>
      </c>
      <c r="B140">
        <f>IF(' IMPACTO RIESGOS CORRUPCION'!D116="X",1,0)</f>
        <v>0</v>
      </c>
    </row>
    <row r="141" spans="1:2" x14ac:dyDescent="0.25">
      <c r="A141">
        <v>15</v>
      </c>
      <c r="B141">
        <f>IF(' IMPACTO RIESGOS CORRUPCION'!D117="X",1,0)</f>
        <v>0</v>
      </c>
    </row>
    <row r="142" spans="1:2" x14ac:dyDescent="0.25">
      <c r="A142">
        <v>16</v>
      </c>
      <c r="B142">
        <f>IF(' IMPACTO RIESGOS CORRUPCION'!D118="X",1,0)</f>
        <v>0</v>
      </c>
    </row>
    <row r="143" spans="1:2" x14ac:dyDescent="0.25">
      <c r="A143">
        <v>17</v>
      </c>
      <c r="B143">
        <f>IF(' IMPACTO RIESGOS CORRUPCION'!D119="X",1,0)</f>
        <v>0</v>
      </c>
    </row>
    <row r="144" spans="1:2" x14ac:dyDescent="0.25">
      <c r="A144">
        <v>18</v>
      </c>
      <c r="B144">
        <f>IF(' IMPACTO RIESGOS CORRUPCION'!D120="X",1,0)</f>
        <v>0</v>
      </c>
    </row>
    <row r="145" spans="1:2" x14ac:dyDescent="0.25">
      <c r="A145">
        <v>19</v>
      </c>
      <c r="B145">
        <f>IF(' IMPACTO RIESGOS CORRUPCION'!D121="X",1,0)</f>
        <v>0</v>
      </c>
    </row>
    <row r="146" spans="1:2" x14ac:dyDescent="0.25">
      <c r="A146" t="s">
        <v>185</v>
      </c>
      <c r="B146">
        <f>SUM(B127:B145)</f>
        <v>0</v>
      </c>
    </row>
    <row r="150" spans="1:2" x14ac:dyDescent="0.25">
      <c r="A150" t="s">
        <v>189</v>
      </c>
    </row>
    <row r="151" spans="1:2" x14ac:dyDescent="0.25">
      <c r="A151" s="92" t="s">
        <v>190</v>
      </c>
    </row>
    <row r="152" spans="1:2" x14ac:dyDescent="0.25">
      <c r="A152" t="s">
        <v>191</v>
      </c>
    </row>
    <row r="153" spans="1:2" x14ac:dyDescent="0.25">
      <c r="A153" t="s">
        <v>192</v>
      </c>
    </row>
    <row r="154" spans="1:2" x14ac:dyDescent="0.25">
      <c r="A154" t="s">
        <v>193</v>
      </c>
    </row>
    <row r="155" spans="1:2" x14ac:dyDescent="0.25">
      <c r="A155" t="s">
        <v>191</v>
      </c>
    </row>
    <row r="156" spans="1:2" x14ac:dyDescent="0.25">
      <c r="A156" t="s">
        <v>194</v>
      </c>
    </row>
    <row r="157" spans="1:2" x14ac:dyDescent="0.25">
      <c r="A157" t="s">
        <v>195</v>
      </c>
    </row>
    <row r="159" spans="1:2" x14ac:dyDescent="0.25">
      <c r="A159" s="92" t="s">
        <v>196</v>
      </c>
      <c r="B159" t="s">
        <v>152</v>
      </c>
    </row>
    <row r="160" spans="1:2" x14ac:dyDescent="0.25">
      <c r="A160" t="s">
        <v>191</v>
      </c>
    </row>
    <row r="161" spans="1:1" x14ac:dyDescent="0.25">
      <c r="A161" t="s">
        <v>197</v>
      </c>
    </row>
    <row r="162" spans="1:1" x14ac:dyDescent="0.25">
      <c r="A162" t="s">
        <v>198</v>
      </c>
    </row>
    <row r="164" spans="1:1" x14ac:dyDescent="0.25">
      <c r="A164" s="92" t="s">
        <v>199</v>
      </c>
    </row>
    <row r="165" spans="1:1" x14ac:dyDescent="0.25">
      <c r="A165" t="s">
        <v>191</v>
      </c>
    </row>
    <row r="166" spans="1:1" x14ac:dyDescent="0.25">
      <c r="A166" t="s">
        <v>200</v>
      </c>
    </row>
    <row r="167" spans="1:1" x14ac:dyDescent="0.25">
      <c r="A167" t="s">
        <v>201</v>
      </c>
    </row>
    <row r="168" spans="1:1" x14ac:dyDescent="0.25">
      <c r="A168" t="s">
        <v>202</v>
      </c>
    </row>
    <row r="170" spans="1:1" x14ac:dyDescent="0.25">
      <c r="A170" s="92" t="s">
        <v>203</v>
      </c>
    </row>
    <row r="171" spans="1:1" x14ac:dyDescent="0.25">
      <c r="A171" t="s">
        <v>191</v>
      </c>
    </row>
    <row r="172" spans="1:1" x14ac:dyDescent="0.25">
      <c r="A172" t="s">
        <v>204</v>
      </c>
    </row>
    <row r="173" spans="1:1" x14ac:dyDescent="0.25">
      <c r="A173" t="s">
        <v>205</v>
      </c>
    </row>
    <row r="175" spans="1:1" x14ac:dyDescent="0.25">
      <c r="A175" s="92" t="s">
        <v>206</v>
      </c>
    </row>
    <row r="176" spans="1:1" x14ac:dyDescent="0.25">
      <c r="A176" t="s">
        <v>191</v>
      </c>
    </row>
    <row r="177" spans="1:1" x14ac:dyDescent="0.25">
      <c r="A177" t="s">
        <v>207</v>
      </c>
    </row>
    <row r="178" spans="1:1" x14ac:dyDescent="0.25">
      <c r="A178" t="s">
        <v>208</v>
      </c>
    </row>
    <row r="180" spans="1:1" x14ac:dyDescent="0.25">
      <c r="A180" s="92" t="s">
        <v>209</v>
      </c>
    </row>
    <row r="181" spans="1:1" x14ac:dyDescent="0.25">
      <c r="A181" t="s">
        <v>191</v>
      </c>
    </row>
    <row r="182" spans="1:1" x14ac:dyDescent="0.25">
      <c r="A182" t="s">
        <v>210</v>
      </c>
    </row>
    <row r="183" spans="1:1" x14ac:dyDescent="0.25">
      <c r="A183" t="s">
        <v>211</v>
      </c>
    </row>
    <row r="184" spans="1:1" x14ac:dyDescent="0.25">
      <c r="A184" t="s">
        <v>212</v>
      </c>
    </row>
    <row r="186" spans="1:1" x14ac:dyDescent="0.25">
      <c r="A186" s="92" t="s">
        <v>213</v>
      </c>
    </row>
    <row r="187" spans="1:1" x14ac:dyDescent="0.25">
      <c r="A187" t="s">
        <v>191</v>
      </c>
    </row>
    <row r="188" spans="1:1" x14ac:dyDescent="0.25">
      <c r="A188" t="s">
        <v>214</v>
      </c>
    </row>
    <row r="189" spans="1:1" x14ac:dyDescent="0.25">
      <c r="A189" t="s">
        <v>215</v>
      </c>
    </row>
    <row r="190" spans="1:1" x14ac:dyDescent="0.25">
      <c r="A190" t="s">
        <v>216</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L55"/>
  <sheetViews>
    <sheetView zoomScale="90" zoomScaleNormal="90" workbookViewId="0">
      <selection activeCell="B7" sqref="B7:J7"/>
    </sheetView>
  </sheetViews>
  <sheetFormatPr baseColWidth="10" defaultColWidth="11.42578125" defaultRowHeight="14.25" x14ac:dyDescent="0.2"/>
  <cols>
    <col min="1" max="2" width="31.140625" style="1" customWidth="1"/>
    <col min="3" max="3" width="57.42578125" style="1" customWidth="1"/>
    <col min="4" max="4" width="29.28515625" style="1" customWidth="1"/>
    <col min="5" max="5" width="71.28515625" style="1" customWidth="1"/>
    <col min="6" max="7" width="15.7109375" style="1" customWidth="1"/>
    <col min="8" max="8" width="25.7109375" style="1" customWidth="1"/>
    <col min="9" max="9" width="26.7109375" style="1" customWidth="1"/>
    <col min="10" max="10" width="29" style="1" customWidth="1"/>
    <col min="11" max="11" width="22.5703125" style="1" customWidth="1"/>
    <col min="12" max="12" width="23.28515625" style="1" customWidth="1"/>
    <col min="13" max="16384" width="11.42578125" style="1"/>
  </cols>
  <sheetData>
    <row r="1" spans="1:12" customFormat="1" ht="15.75" customHeight="1" x14ac:dyDescent="0.25">
      <c r="A1" s="498"/>
      <c r="B1" s="257" t="s">
        <v>0</v>
      </c>
      <c r="C1" s="258"/>
      <c r="D1" s="258"/>
      <c r="E1" s="258"/>
      <c r="F1" s="258"/>
      <c r="G1" s="411"/>
      <c r="H1" s="373" t="s">
        <v>17</v>
      </c>
      <c r="I1" s="373"/>
      <c r="J1" s="511"/>
    </row>
    <row r="2" spans="1:12" customFormat="1" ht="15.75" customHeight="1" x14ac:dyDescent="0.25">
      <c r="A2" s="252"/>
      <c r="B2" s="539"/>
      <c r="C2" s="427"/>
      <c r="D2" s="427"/>
      <c r="E2" s="427"/>
      <c r="F2" s="427"/>
      <c r="G2" s="428"/>
      <c r="H2" s="289" t="s">
        <v>2</v>
      </c>
      <c r="I2" s="289"/>
      <c r="J2" s="430"/>
    </row>
    <row r="3" spans="1:12" customFormat="1" ht="36" customHeight="1" x14ac:dyDescent="0.25">
      <c r="A3" s="252"/>
      <c r="B3" s="539" t="s">
        <v>217</v>
      </c>
      <c r="C3" s="427"/>
      <c r="D3" s="427"/>
      <c r="E3" s="427"/>
      <c r="F3" s="427"/>
      <c r="G3" s="428"/>
      <c r="H3" s="289" t="s">
        <v>4</v>
      </c>
      <c r="I3" s="289"/>
      <c r="J3" s="430"/>
    </row>
    <row r="4" spans="1:12" customFormat="1" ht="15.75" customHeight="1" thickBot="1" x14ac:dyDescent="0.3">
      <c r="A4" s="253"/>
      <c r="B4" s="266"/>
      <c r="C4" s="267"/>
      <c r="D4" s="267"/>
      <c r="E4" s="267"/>
      <c r="F4" s="267"/>
      <c r="G4" s="412"/>
      <c r="H4" s="516" t="s">
        <v>5</v>
      </c>
      <c r="I4" s="516"/>
      <c r="J4" s="512"/>
    </row>
    <row r="5" spans="1:12" x14ac:dyDescent="0.2">
      <c r="B5" s="515"/>
      <c r="C5" s="515"/>
      <c r="D5" s="515"/>
      <c r="E5" s="515"/>
      <c r="F5" s="515"/>
      <c r="G5" s="515"/>
    </row>
    <row r="6" spans="1:12" customFormat="1" ht="24" customHeight="1" x14ac:dyDescent="0.25">
      <c r="A6" s="93" t="s">
        <v>7</v>
      </c>
      <c r="B6" s="513" t="str">
        <f>+CONTEXTO!B7</f>
        <v>GESTIÓN DE INNOVACION Y TIC</v>
      </c>
      <c r="C6" s="513"/>
      <c r="D6" s="513"/>
      <c r="E6" s="513"/>
      <c r="F6" s="513"/>
      <c r="G6" s="513"/>
      <c r="H6" s="513"/>
      <c r="I6" s="513"/>
      <c r="J6" s="513"/>
    </row>
    <row r="7" spans="1:12" customFormat="1" ht="90" customHeight="1" x14ac:dyDescent="0.25">
      <c r="A7" s="94" t="s">
        <v>9</v>
      </c>
      <c r="B7" s="514" t="str">
        <f>+CONTEXTO!B8</f>
        <v>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v>
      </c>
      <c r="C7" s="514"/>
      <c r="D7" s="514"/>
      <c r="E7" s="514"/>
      <c r="F7" s="514"/>
      <c r="G7" s="514"/>
      <c r="H7" s="514"/>
      <c r="I7" s="514"/>
      <c r="J7" s="514"/>
    </row>
    <row r="8" spans="1:12" ht="15" thickBot="1" x14ac:dyDescent="0.25">
      <c r="C8" s="63"/>
      <c r="D8" s="63"/>
      <c r="E8" s="63"/>
      <c r="F8" s="63"/>
      <c r="G8" s="63"/>
      <c r="H8" s="63"/>
    </row>
    <row r="9" spans="1:12" s="126" customFormat="1" ht="30" customHeight="1" x14ac:dyDescent="0.25">
      <c r="A9" s="502" t="s">
        <v>97</v>
      </c>
      <c r="B9" s="508" t="s">
        <v>245</v>
      </c>
      <c r="C9" s="506" t="s">
        <v>269</v>
      </c>
      <c r="D9" s="510" t="s">
        <v>219</v>
      </c>
      <c r="E9" s="510"/>
      <c r="F9" s="510"/>
      <c r="G9" s="510"/>
      <c r="H9" s="510"/>
      <c r="I9" s="121" t="s">
        <v>220</v>
      </c>
      <c r="J9" s="518" t="s">
        <v>221</v>
      </c>
      <c r="K9" s="520" t="s">
        <v>222</v>
      </c>
    </row>
    <row r="10" spans="1:12" s="127" customFormat="1" ht="60.75" thickBot="1" x14ac:dyDescent="0.3">
      <c r="A10" s="503"/>
      <c r="B10" s="509"/>
      <c r="C10" s="507"/>
      <c r="D10" s="122" t="s">
        <v>223</v>
      </c>
      <c r="E10" s="123" t="s">
        <v>224</v>
      </c>
      <c r="F10" s="122" t="s">
        <v>225</v>
      </c>
      <c r="G10" s="122" t="s">
        <v>226</v>
      </c>
      <c r="H10" s="124" t="s">
        <v>227</v>
      </c>
      <c r="I10" s="125" t="s">
        <v>228</v>
      </c>
      <c r="J10" s="540"/>
      <c r="K10" s="521"/>
    </row>
    <row r="11" spans="1:12" ht="20.25" customHeight="1" x14ac:dyDescent="0.2">
      <c r="A11" s="385" t="str">
        <f>+(PROBABILIDAD!A11)</f>
        <v>Convocatoria sin participacion de actores TIC</v>
      </c>
      <c r="B11" s="385" t="str">
        <f>+DESCRIPCION!D10</f>
        <v>Desistenteres de la comunidad en  convocatorias focalizadas en temas Ciencia tecnologia e innovacion</v>
      </c>
      <c r="C11" s="504" t="s">
        <v>357</v>
      </c>
      <c r="D11" s="223" t="s">
        <v>229</v>
      </c>
      <c r="E11" s="23" t="s">
        <v>230</v>
      </c>
      <c r="F11" s="22" t="s">
        <v>192</v>
      </c>
      <c r="G11" s="22">
        <v>10</v>
      </c>
      <c r="H11" s="537" t="str">
        <f>IF(AND(G18&gt;0,G18&lt;=85),"Débil",IF(AND(G18&gt;85,G18&lt;=95),"Moderado",IF(G18&gt;96,"Fuerte"," ")))</f>
        <v>Moderado</v>
      </c>
      <c r="I11" s="222" t="s">
        <v>214</v>
      </c>
      <c r="J11" s="222" t="str">
        <f>IF(AND(H11="Fuerte",I11="Fuerte (Siempre se Ejecuta)"),"Fuerte",IF(AND(H11="Fuerte",I11="Moderado (Algunas veces se ejecuta)"),"Moderado",IF(AND(H11="Fuerte",I11="Débil (No se ejecuta)"),"Débil",IF(AND(H11="Moderado",I11="Fuerte (Siempre se Ejecuta)"),"Moderado",IF(AND(H11="Moderado",I11="Moderado (Algunas veces se ejecuta)"),"Moderado",IF(AND(H11="Moderado",I11="Débil (No se ejecuta)"),"Débil",IF(AND(H11="Débil",I11="Fuerte (Siempre se Ejecuta)"),"Débil",IF(AND(H11="Débil",I11="Moderado (Algunas veces se ejecuta)"),"Débil",IF(AND(H11="Débil",I11="Débil (No se ejecuta)"),"Débil"," ")))))))))</f>
        <v>Moderado</v>
      </c>
      <c r="K11" s="543" t="str">
        <f>IF(J11="Fuerte","NO",IF(J11=" "," ","SI"))</f>
        <v>SI</v>
      </c>
      <c r="L11" s="161"/>
    </row>
    <row r="12" spans="1:12" ht="28.5" x14ac:dyDescent="0.2">
      <c r="A12" s="385"/>
      <c r="B12" s="385"/>
      <c r="C12" s="504"/>
      <c r="D12" s="223"/>
      <c r="E12" s="24" t="s">
        <v>231</v>
      </c>
      <c r="F12" s="16" t="s">
        <v>194</v>
      </c>
      <c r="G12" s="16">
        <v>10</v>
      </c>
      <c r="H12" s="537"/>
      <c r="I12" s="385"/>
      <c r="J12" s="385"/>
      <c r="K12" s="543"/>
    </row>
    <row r="13" spans="1:12" ht="42.75" x14ac:dyDescent="0.2">
      <c r="A13" s="385"/>
      <c r="B13" s="385"/>
      <c r="C13" s="504"/>
      <c r="D13" s="119" t="s">
        <v>232</v>
      </c>
      <c r="E13" s="24" t="s">
        <v>233</v>
      </c>
      <c r="F13" s="16" t="s">
        <v>197</v>
      </c>
      <c r="G13" s="16">
        <v>20</v>
      </c>
      <c r="H13" s="537"/>
      <c r="I13" s="385"/>
      <c r="J13" s="385"/>
      <c r="K13" s="543"/>
    </row>
    <row r="14" spans="1:12" ht="42.75" x14ac:dyDescent="0.2">
      <c r="A14" s="385"/>
      <c r="B14" s="385"/>
      <c r="C14" s="504"/>
      <c r="D14" s="119" t="s">
        <v>234</v>
      </c>
      <c r="E14" s="24" t="s">
        <v>235</v>
      </c>
      <c r="F14" s="101" t="s">
        <v>200</v>
      </c>
      <c r="G14" s="16">
        <f>IF(F14="Prevenir",15,IF(F14="Detectar",10,0))</f>
        <v>15</v>
      </c>
      <c r="H14" s="537"/>
      <c r="I14" s="385"/>
      <c r="J14" s="385"/>
      <c r="K14" s="543"/>
    </row>
    <row r="15" spans="1:12" ht="28.5" x14ac:dyDescent="0.2">
      <c r="A15" s="385"/>
      <c r="B15" s="385"/>
      <c r="C15" s="504"/>
      <c r="D15" s="119" t="s">
        <v>236</v>
      </c>
      <c r="E15" s="24" t="s">
        <v>237</v>
      </c>
      <c r="F15" s="16" t="s">
        <v>205</v>
      </c>
      <c r="G15" s="16">
        <v>10</v>
      </c>
      <c r="H15" s="537"/>
      <c r="I15" s="385"/>
      <c r="J15" s="385"/>
      <c r="K15" s="543"/>
    </row>
    <row r="16" spans="1:12" ht="57" x14ac:dyDescent="0.2">
      <c r="A16" s="385"/>
      <c r="B16" s="385"/>
      <c r="C16" s="504"/>
      <c r="D16" s="119" t="s">
        <v>238</v>
      </c>
      <c r="E16" s="24" t="s">
        <v>239</v>
      </c>
      <c r="F16" s="101" t="s">
        <v>208</v>
      </c>
      <c r="G16" s="16">
        <v>10</v>
      </c>
      <c r="H16" s="537"/>
      <c r="I16" s="385"/>
      <c r="J16" s="385"/>
      <c r="K16" s="543"/>
    </row>
    <row r="17" spans="1:11" ht="28.5" x14ac:dyDescent="0.2">
      <c r="A17" s="385"/>
      <c r="B17" s="385"/>
      <c r="C17" s="505"/>
      <c r="D17" s="105" t="s">
        <v>240</v>
      </c>
      <c r="E17" s="24" t="s">
        <v>241</v>
      </c>
      <c r="F17" s="16" t="s">
        <v>210</v>
      </c>
      <c r="G17" s="16">
        <v>20</v>
      </c>
      <c r="H17" s="538"/>
      <c r="I17" s="385"/>
      <c r="J17" s="385"/>
      <c r="K17" s="543"/>
    </row>
    <row r="18" spans="1:11" ht="15.75" thickBot="1" x14ac:dyDescent="0.25">
      <c r="A18" s="385"/>
      <c r="B18" s="155"/>
      <c r="C18" s="160"/>
      <c r="D18" s="120"/>
      <c r="E18" s="19" t="s">
        <v>272</v>
      </c>
      <c r="F18" s="18"/>
      <c r="G18" s="18">
        <f>SUM(G11:G17)</f>
        <v>95</v>
      </c>
      <c r="H18" s="52"/>
    </row>
    <row r="19" spans="1:11" s="127" customFormat="1" ht="30" customHeight="1" x14ac:dyDescent="0.25">
      <c r="A19" s="502" t="s">
        <v>97</v>
      </c>
      <c r="B19" s="508" t="s">
        <v>245</v>
      </c>
      <c r="C19" s="506" t="s">
        <v>218</v>
      </c>
      <c r="D19" s="510" t="s">
        <v>219</v>
      </c>
      <c r="E19" s="510"/>
      <c r="F19" s="510"/>
      <c r="G19" s="510"/>
      <c r="H19" s="510"/>
      <c r="I19" s="121" t="s">
        <v>220</v>
      </c>
      <c r="J19" s="518" t="s">
        <v>221</v>
      </c>
      <c r="K19" s="520" t="s">
        <v>222</v>
      </c>
    </row>
    <row r="20" spans="1:11" s="127" customFormat="1" ht="60" x14ac:dyDescent="0.25">
      <c r="A20" s="503"/>
      <c r="B20" s="509"/>
      <c r="C20" s="517"/>
      <c r="D20" s="201" t="s">
        <v>223</v>
      </c>
      <c r="E20" s="202" t="s">
        <v>224</v>
      </c>
      <c r="F20" s="201" t="s">
        <v>225</v>
      </c>
      <c r="G20" s="201" t="s">
        <v>226</v>
      </c>
      <c r="H20" s="203" t="s">
        <v>243</v>
      </c>
      <c r="I20" s="204" t="s">
        <v>228</v>
      </c>
      <c r="J20" s="519"/>
      <c r="K20" s="521"/>
    </row>
    <row r="21" spans="1:11" ht="20.25" customHeight="1" x14ac:dyDescent="0.2">
      <c r="A21" s="526" t="str">
        <f>+(PROBABILIDAD!A12)</f>
        <v xml:space="preserve">Resago    en los avances de  Ciencia , Tecnologia en inovacion </v>
      </c>
      <c r="B21" s="529" t="str">
        <f>+DESCRIPCION!D11</f>
        <v>Poca gestion   en la estructuracion y   presentacion  de proyectos  de Ciencia Tencologiga e innovacion que impacten la ciudad</v>
      </c>
      <c r="C21" s="529" t="s">
        <v>361</v>
      </c>
      <c r="D21" s="523" t="s">
        <v>229</v>
      </c>
      <c r="E21" s="206" t="s">
        <v>230</v>
      </c>
      <c r="F21" s="200" t="s">
        <v>192</v>
      </c>
      <c r="G21" s="200">
        <v>10</v>
      </c>
      <c r="H21" s="497" t="str">
        <f>IF(AND(G28&gt;0,G28&lt;=85),"Débil",IF(AND(G28&gt;85,G28&lt;=95),"Moderado",IF(G28&gt;96,"Fuerte"," ")))</f>
        <v>Fuerte</v>
      </c>
      <c r="I21" s="497" t="s">
        <v>215</v>
      </c>
      <c r="J21" s="497" t="str">
        <f>IF(AND(H21="Fuerte",I21="Fuerte (Siempre se Ejecuta)"),"Fuerte",IF(AND(H21="Fuerte",I21="Moderado (Algunas veces se ejecuta)"),"Moderado",IF(AND(H21="Fuerte",I21="Débil (No se ejecuta)"),"Débil",IF(AND(H21="Moderado",I21="Fuerte (Siempre se Ejecuta)"),"Moderado",IF(AND(H21="Moderado",I21="Moderado (Algunas veces se ejecuta)"),"Moderado",IF(AND(H21="Moderado",I21="Débil (No se ejecuta)"),"Débil",IF(AND(H21="Débil",I21="Fuerte (Siempre se Ejecuta)"),"Débil",IF(AND(H21="Débil",I21="Moderado (Algunas veces se ejecuta)"),"Débil",IF(AND(H21="Débil",I21="Débil (No se ejecuta)"),"Débil"," ")))))))))</f>
        <v>Moderado</v>
      </c>
      <c r="K21" s="496" t="str">
        <f>IF(J21="Fuerte","NO",IF(J21=" "," ","SI"))</f>
        <v>SI</v>
      </c>
    </row>
    <row r="22" spans="1:11" ht="29.25" customHeight="1" x14ac:dyDescent="0.2">
      <c r="A22" s="527"/>
      <c r="B22" s="530"/>
      <c r="C22" s="530"/>
      <c r="D22" s="523"/>
      <c r="E22" s="206" t="s">
        <v>231</v>
      </c>
      <c r="F22" s="200" t="s">
        <v>194</v>
      </c>
      <c r="G22" s="200">
        <v>10</v>
      </c>
      <c r="H22" s="497"/>
      <c r="I22" s="497"/>
      <c r="J22" s="497"/>
      <c r="K22" s="496"/>
    </row>
    <row r="23" spans="1:11" ht="43.5" customHeight="1" x14ac:dyDescent="0.2">
      <c r="A23" s="527"/>
      <c r="B23" s="530"/>
      <c r="C23" s="530"/>
      <c r="D23" s="196" t="s">
        <v>232</v>
      </c>
      <c r="E23" s="206" t="s">
        <v>233</v>
      </c>
      <c r="F23" s="200" t="s">
        <v>197</v>
      </c>
      <c r="G23" s="200">
        <v>20</v>
      </c>
      <c r="H23" s="497"/>
      <c r="I23" s="497"/>
      <c r="J23" s="497"/>
      <c r="K23" s="496"/>
    </row>
    <row r="24" spans="1:11" ht="43.5" customHeight="1" x14ac:dyDescent="0.2">
      <c r="A24" s="527"/>
      <c r="B24" s="530"/>
      <c r="C24" s="530"/>
      <c r="D24" s="196" t="s">
        <v>234</v>
      </c>
      <c r="E24" s="206" t="s">
        <v>235</v>
      </c>
      <c r="F24" s="199" t="s">
        <v>201</v>
      </c>
      <c r="G24" s="200">
        <v>20</v>
      </c>
      <c r="H24" s="497"/>
      <c r="I24" s="497"/>
      <c r="J24" s="497"/>
      <c r="K24" s="496"/>
    </row>
    <row r="25" spans="1:11" ht="29.25" customHeight="1" x14ac:dyDescent="0.2">
      <c r="A25" s="527"/>
      <c r="B25" s="530"/>
      <c r="C25" s="530"/>
      <c r="D25" s="196" t="s">
        <v>236</v>
      </c>
      <c r="E25" s="206" t="s">
        <v>237</v>
      </c>
      <c r="F25" s="200" t="s">
        <v>204</v>
      </c>
      <c r="G25" s="200">
        <v>20</v>
      </c>
      <c r="H25" s="497"/>
      <c r="I25" s="497"/>
      <c r="J25" s="497"/>
      <c r="K25" s="496"/>
    </row>
    <row r="26" spans="1:11" ht="43.5" customHeight="1" x14ac:dyDescent="0.2">
      <c r="A26" s="527"/>
      <c r="B26" s="530"/>
      <c r="C26" s="530"/>
      <c r="D26" s="196" t="s">
        <v>238</v>
      </c>
      <c r="E26" s="206" t="s">
        <v>239</v>
      </c>
      <c r="F26" s="199" t="s">
        <v>207</v>
      </c>
      <c r="G26" s="200">
        <v>10</v>
      </c>
      <c r="H26" s="497"/>
      <c r="I26" s="497"/>
      <c r="J26" s="497"/>
      <c r="K26" s="496"/>
    </row>
    <row r="27" spans="1:11" ht="29.25" customHeight="1" x14ac:dyDescent="0.2">
      <c r="A27" s="527"/>
      <c r="B27" s="530"/>
      <c r="C27" s="530"/>
      <c r="D27" s="196" t="s">
        <v>240</v>
      </c>
      <c r="E27" s="206" t="s">
        <v>241</v>
      </c>
      <c r="F27" s="200" t="s">
        <v>210</v>
      </c>
      <c r="G27" s="200">
        <f>IF(F27="Completa",10,IF(F27="Incompleta",5,0))</f>
        <v>10</v>
      </c>
      <c r="H27" s="497"/>
      <c r="I27" s="497"/>
      <c r="J27" s="497"/>
      <c r="K27" s="496"/>
    </row>
    <row r="28" spans="1:11" s="133" customFormat="1" ht="15.75" thickBot="1" x14ac:dyDescent="0.25">
      <c r="A28" s="527"/>
      <c r="B28" s="531"/>
      <c r="C28" s="531"/>
      <c r="D28" s="197"/>
      <c r="E28" s="199" t="s">
        <v>272</v>
      </c>
      <c r="F28" s="200"/>
      <c r="G28" s="200">
        <f>SUM(G21:G27)</f>
        <v>100</v>
      </c>
      <c r="H28" s="200"/>
      <c r="I28" s="205"/>
      <c r="J28" s="205"/>
      <c r="K28" s="205"/>
    </row>
    <row r="29" spans="1:11" s="163" customFormat="1" ht="75" customHeight="1" x14ac:dyDescent="0.2">
      <c r="A29" s="527"/>
      <c r="B29" s="523" t="str">
        <f>+DESCRIPCION!D12</f>
        <v xml:space="preserve">Falta de una politica   rectora que genere  la integracion de la  Academia, Gremios Economicos   y estado   en temas de apropiacion en  Ciencia, Tecnologia en Innovacion </v>
      </c>
      <c r="C29" s="524" t="s">
        <v>359</v>
      </c>
      <c r="D29" s="207" t="s">
        <v>229</v>
      </c>
      <c r="E29" s="206" t="s">
        <v>230</v>
      </c>
      <c r="F29" s="200" t="s">
        <v>210</v>
      </c>
      <c r="G29" s="200">
        <v>10</v>
      </c>
      <c r="H29" s="497" t="str">
        <f>IF(AND(G36&gt;0,G36&lt;=85),"Débil",IF(AND(G36&gt;85,G36&lt;=95),"Moderado",IF(G36&gt;96,"Fuerte"," ")))</f>
        <v>Fuerte</v>
      </c>
      <c r="I29" s="497" t="s">
        <v>215</v>
      </c>
      <c r="J29" s="497" t="str">
        <f>IF(AND(H29="Fuerte",I29="Fuerte (Siempre se Ejecuta)"),"Fuerte",IF(AND(H29="Fuerte",I29="Moderado (Algunas veces se ejecuta)"),"Moderado",IF(AND(H29="Fuerte",I29="Débil (No se ejecuta)"),"Débil",IF(AND(H29="Moderado",I29="Fuerte (Siempre se Ejecuta)"),"Moderado",IF(AND(H29="Moderado",I29="Moderado (Algunas veces se ejecuta)"),"Moderado",IF(AND(H29="Moderado",I29="Débil (No se ejecuta)"),"Débil",IF(AND(H29="Débil",I29="Fuerte (Siempre se Ejecuta)"),"Débil",IF(AND(H29="Débil",I29="Moderado (Algunas veces se ejecuta)"),"Débil",IF(AND(H29="Débil",I29="Débil (No se ejecuta)"),"Débil"," ")))))))))</f>
        <v>Moderado</v>
      </c>
      <c r="K29" s="496" t="str">
        <f>IF(J29="Fuerte","NO",IF(J29=" "," ","SI"))</f>
        <v>SI</v>
      </c>
    </row>
    <row r="30" spans="1:11" s="163" customFormat="1" ht="37.5" customHeight="1" x14ac:dyDescent="0.2">
      <c r="A30" s="527"/>
      <c r="B30" s="523"/>
      <c r="C30" s="524"/>
      <c r="D30" s="196" t="s">
        <v>232</v>
      </c>
      <c r="E30" s="206" t="s">
        <v>231</v>
      </c>
      <c r="F30" s="200" t="s">
        <v>210</v>
      </c>
      <c r="G30" s="200">
        <v>10</v>
      </c>
      <c r="H30" s="497"/>
      <c r="I30" s="497"/>
      <c r="J30" s="497"/>
      <c r="K30" s="496"/>
    </row>
    <row r="31" spans="1:11" s="163" customFormat="1" ht="58.5" customHeight="1" x14ac:dyDescent="0.2">
      <c r="A31" s="527"/>
      <c r="B31" s="523"/>
      <c r="C31" s="524"/>
      <c r="D31" s="196" t="s">
        <v>234</v>
      </c>
      <c r="E31" s="206" t="s">
        <v>233</v>
      </c>
      <c r="F31" s="200" t="s">
        <v>210</v>
      </c>
      <c r="G31" s="200">
        <v>10</v>
      </c>
      <c r="H31" s="497"/>
      <c r="I31" s="497"/>
      <c r="J31" s="497"/>
      <c r="K31" s="496"/>
    </row>
    <row r="32" spans="1:11" s="163" customFormat="1" ht="69.75" customHeight="1" x14ac:dyDescent="0.2">
      <c r="A32" s="527"/>
      <c r="B32" s="523"/>
      <c r="C32" s="524"/>
      <c r="D32" s="196" t="s">
        <v>236</v>
      </c>
      <c r="E32" s="206" t="s">
        <v>235</v>
      </c>
      <c r="F32" s="200" t="s">
        <v>210</v>
      </c>
      <c r="G32" s="200">
        <v>20</v>
      </c>
      <c r="H32" s="497"/>
      <c r="I32" s="497"/>
      <c r="J32" s="497"/>
      <c r="K32" s="496"/>
    </row>
    <row r="33" spans="1:11" s="163" customFormat="1" ht="70.5" customHeight="1" x14ac:dyDescent="0.2">
      <c r="A33" s="527"/>
      <c r="B33" s="523"/>
      <c r="C33" s="524"/>
      <c r="D33" s="196" t="s">
        <v>238</v>
      </c>
      <c r="E33" s="206" t="s">
        <v>237</v>
      </c>
      <c r="F33" s="200" t="s">
        <v>210</v>
      </c>
      <c r="G33" s="200">
        <v>20</v>
      </c>
      <c r="H33" s="497"/>
      <c r="I33" s="497"/>
      <c r="J33" s="497"/>
      <c r="K33" s="496"/>
    </row>
    <row r="34" spans="1:11" s="163" customFormat="1" ht="57" customHeight="1" x14ac:dyDescent="0.2">
      <c r="A34" s="527"/>
      <c r="B34" s="523"/>
      <c r="C34" s="524"/>
      <c r="D34" s="196" t="s">
        <v>240</v>
      </c>
      <c r="E34" s="206" t="s">
        <v>239</v>
      </c>
      <c r="F34" s="200" t="s">
        <v>211</v>
      </c>
      <c r="G34" s="200">
        <v>20</v>
      </c>
      <c r="H34" s="497"/>
      <c r="I34" s="497"/>
      <c r="J34" s="497"/>
      <c r="K34" s="496"/>
    </row>
    <row r="35" spans="1:11" s="163" customFormat="1" ht="28.5" x14ac:dyDescent="0.2">
      <c r="A35" s="527"/>
      <c r="B35" s="523"/>
      <c r="C35" s="524"/>
      <c r="E35" s="206" t="s">
        <v>241</v>
      </c>
      <c r="F35" s="200"/>
      <c r="G35" s="200">
        <v>10</v>
      </c>
      <c r="H35" s="497"/>
      <c r="I35" s="497"/>
      <c r="J35" s="497"/>
      <c r="K35" s="496"/>
    </row>
    <row r="36" spans="1:11" s="163" customFormat="1" ht="15" x14ac:dyDescent="0.2">
      <c r="A36" s="527"/>
      <c r="B36" s="198"/>
      <c r="C36" s="197"/>
      <c r="D36" s="173"/>
      <c r="E36" s="206"/>
      <c r="F36" s="200"/>
      <c r="G36" s="200">
        <f>SUM(G29:G35)</f>
        <v>100</v>
      </c>
      <c r="H36" s="200"/>
      <c r="I36" s="205"/>
      <c r="J36" s="205"/>
      <c r="K36" s="205"/>
    </row>
    <row r="37" spans="1:11" s="163" customFormat="1" ht="33" customHeight="1" x14ac:dyDescent="0.2">
      <c r="A37" s="527"/>
      <c r="B37" s="523" t="str">
        <f>+DESCRIPCION!D13</f>
        <v>Deficiente asignacion de recursos destinados a la ciencia tecnologia e innovacion.</v>
      </c>
      <c r="C37" s="525" t="s">
        <v>360</v>
      </c>
      <c r="D37" s="196" t="s">
        <v>229</v>
      </c>
      <c r="E37" s="206" t="s">
        <v>230</v>
      </c>
      <c r="F37" s="200" t="s">
        <v>210</v>
      </c>
      <c r="G37" s="200">
        <v>10</v>
      </c>
      <c r="H37" s="499" t="str">
        <f>IF(AND(G36&gt;0,G36&lt;=85),"Débil",IF(AND(G36&gt;85,G36&lt;=95),"Moderado",IF(G36&gt;96,"Fuerte"," ")))</f>
        <v>Fuerte</v>
      </c>
      <c r="I37" s="497" t="s">
        <v>216</v>
      </c>
      <c r="J37" s="497" t="str">
        <f>IF(AND(H37="Fuerte",I37="Fuerte (Siempre se Ejecuta)"),"Fuerte",IF(AND(H37="Fuerte",I37="Moderado (Algunas veces se ejecuta)"),"Moderado",IF(AND(H37="Fuerte",I37="Débil (No se ejecuta)"),"Débil",IF(AND(H37="Moderado",I37="Fuerte (Siempre se Ejecuta)"),"Moderado",IF(AND(H37="Moderado",I37="Moderado (Algunas veces se ejecuta)"),"Moderado",IF(AND(H37="Moderado",I37="Débil (No se ejecuta)"),"Débil",IF(AND(H37="Débil",I37="Fuerte (Siempre se Ejecuta)"),"Débil",IF(AND(H37="Débil",I37="Moderado (Algunas veces se ejecuta)"),"Débil",IF(AND(H37="Débil",I37="Débil (No se ejecuta)"),"Débil"," ")))))))))</f>
        <v>Débil</v>
      </c>
      <c r="K37" s="496" t="str">
        <f>IF(J37="Fuerte","NO",IF(J37=" "," ","SI"))</f>
        <v>SI</v>
      </c>
    </row>
    <row r="38" spans="1:11" s="163" customFormat="1" ht="40.5" customHeight="1" x14ac:dyDescent="0.2">
      <c r="A38" s="527"/>
      <c r="B38" s="523"/>
      <c r="C38" s="525"/>
      <c r="D38" s="196" t="s">
        <v>232</v>
      </c>
      <c r="E38" s="206" t="s">
        <v>231</v>
      </c>
      <c r="F38" s="200" t="s">
        <v>211</v>
      </c>
      <c r="G38" s="200">
        <v>10</v>
      </c>
      <c r="H38" s="500"/>
      <c r="I38" s="497"/>
      <c r="J38" s="497"/>
      <c r="K38" s="496"/>
    </row>
    <row r="39" spans="1:11" s="163" customFormat="1" ht="52.5" customHeight="1" x14ac:dyDescent="0.2">
      <c r="A39" s="527"/>
      <c r="B39" s="523"/>
      <c r="C39" s="525"/>
      <c r="D39" s="197" t="s">
        <v>234</v>
      </c>
      <c r="E39" s="206" t="s">
        <v>233</v>
      </c>
      <c r="F39" s="200" t="s">
        <v>210</v>
      </c>
      <c r="G39" s="200">
        <v>30</v>
      </c>
      <c r="H39" s="500"/>
      <c r="I39" s="497"/>
      <c r="J39" s="497"/>
      <c r="K39" s="496"/>
    </row>
    <row r="40" spans="1:11" s="163" customFormat="1" ht="63" customHeight="1" x14ac:dyDescent="0.2">
      <c r="A40" s="527"/>
      <c r="B40" s="523"/>
      <c r="C40" s="525"/>
      <c r="D40" s="197" t="s">
        <v>236</v>
      </c>
      <c r="E40" s="206" t="s">
        <v>235</v>
      </c>
      <c r="F40" s="200" t="s">
        <v>210</v>
      </c>
      <c r="G40" s="200">
        <v>30</v>
      </c>
      <c r="H40" s="500"/>
      <c r="I40" s="497"/>
      <c r="J40" s="497"/>
      <c r="K40" s="496"/>
    </row>
    <row r="41" spans="1:11" s="163" customFormat="1" ht="42.75" x14ac:dyDescent="0.2">
      <c r="A41" s="527"/>
      <c r="B41" s="523"/>
      <c r="C41" s="525"/>
      <c r="D41" s="196" t="s">
        <v>238</v>
      </c>
      <c r="E41" s="206" t="s">
        <v>237</v>
      </c>
      <c r="F41" s="200" t="s">
        <v>211</v>
      </c>
      <c r="G41" s="200">
        <v>10</v>
      </c>
      <c r="H41" s="500"/>
      <c r="I41" s="497"/>
      <c r="J41" s="497"/>
      <c r="K41" s="496"/>
    </row>
    <row r="42" spans="1:11" s="163" customFormat="1" ht="42.75" x14ac:dyDescent="0.2">
      <c r="A42" s="527"/>
      <c r="B42" s="523"/>
      <c r="C42" s="525"/>
      <c r="D42" s="196" t="s">
        <v>240</v>
      </c>
      <c r="E42" s="206" t="s">
        <v>239</v>
      </c>
      <c r="F42" s="200" t="s">
        <v>210</v>
      </c>
      <c r="G42" s="200">
        <v>10</v>
      </c>
      <c r="H42" s="501"/>
      <c r="I42" s="497"/>
      <c r="J42" s="497"/>
      <c r="K42" s="496"/>
    </row>
    <row r="43" spans="1:11" ht="15" customHeight="1" thickBot="1" x14ac:dyDescent="0.25">
      <c r="A43" s="528"/>
      <c r="B43" s="523"/>
      <c r="C43" s="525"/>
      <c r="E43" s="205"/>
      <c r="F43" s="205"/>
      <c r="G43" s="205">
        <v>100</v>
      </c>
      <c r="H43" s="205"/>
      <c r="I43" s="497"/>
      <c r="J43" s="497"/>
      <c r="K43" s="496"/>
    </row>
    <row r="44" spans="1:11" s="127" customFormat="1" ht="30" customHeight="1" x14ac:dyDescent="0.25">
      <c r="A44" s="502" t="s">
        <v>97</v>
      </c>
      <c r="B44" s="162"/>
      <c r="C44" s="506" t="s">
        <v>218</v>
      </c>
      <c r="D44" s="510" t="s">
        <v>219</v>
      </c>
      <c r="E44" s="510"/>
      <c r="F44" s="510"/>
      <c r="G44" s="510"/>
      <c r="H44" s="510"/>
      <c r="I44" s="121" t="s">
        <v>220</v>
      </c>
      <c r="J44" s="518" t="s">
        <v>221</v>
      </c>
      <c r="K44" s="520" t="s">
        <v>222</v>
      </c>
    </row>
    <row r="45" spans="1:11" s="127" customFormat="1" ht="60.75" thickBot="1" x14ac:dyDescent="0.3">
      <c r="A45" s="522"/>
      <c r="B45" s="164"/>
      <c r="C45" s="507"/>
      <c r="D45" s="122" t="s">
        <v>223</v>
      </c>
      <c r="E45" s="123" t="s">
        <v>224</v>
      </c>
      <c r="F45" s="122" t="s">
        <v>225</v>
      </c>
      <c r="G45" s="122" t="s">
        <v>226</v>
      </c>
      <c r="H45" s="124" t="s">
        <v>243</v>
      </c>
      <c r="I45" s="125" t="s">
        <v>228</v>
      </c>
      <c r="J45" s="540"/>
      <c r="K45" s="541"/>
    </row>
    <row r="46" spans="1:11" ht="20.25" customHeight="1" x14ac:dyDescent="0.2">
      <c r="A46" s="532" t="str">
        <f>+(PROBABILIDAD!A13)</f>
        <v xml:space="preserve">Indisponibilidad de servicios de de conectividad y formacion virtual </v>
      </c>
      <c r="B46" s="532" t="str">
        <f>+DESCRIPCION!D14</f>
        <v>Recursos economicos insuficientes para el sostenimiento  sostenimientos PVD y zonas WIFI</v>
      </c>
      <c r="C46" s="535" t="s">
        <v>362</v>
      </c>
      <c r="D46" s="223" t="s">
        <v>229</v>
      </c>
      <c r="E46" s="23" t="s">
        <v>230</v>
      </c>
      <c r="F46" s="22" t="s">
        <v>192</v>
      </c>
      <c r="G46" s="22">
        <v>20</v>
      </c>
      <c r="H46" s="537" t="str">
        <f>IF(AND(G53&gt;0,G53&lt;=85),"Débil",IF(AND(G53&gt;85,G53&lt;=95),"Moderado",IF(G53&gt;96,"Fuerte"," ")))</f>
        <v>Fuerte</v>
      </c>
      <c r="I46" s="222" t="s">
        <v>215</v>
      </c>
      <c r="J46" s="222" t="str">
        <f>IF(AND(H46="Fuerte",I46="Fuerte (Siempre se Ejecuta)"),"Fuerte",IF(AND(H46="Fuerte",I46="Moderado (Algunas veces se ejecuta)"),"Moderado",IF(AND(H46="Fuerte",I46="Débil (No se ejecuta)"),"Débil",IF(AND(H46="Moderado",I46="Fuerte (Siempre se Ejecuta)"),"Moderado",IF(AND(H46="Moderado",I46="Moderado (Algunas veces se ejecuta)"),"Moderado",IF(AND(H46="Moderado",I46="Débil (No se ejecuta)"),"Débil",IF(AND(H46="Débil",I46="Fuerte (Siempre se Ejecuta)"),"Débil",IF(AND(H46="Débil",I46="Moderado (Algunas veces se ejecuta)"),"Débil",IF(AND(H46="Débil",I46="Débil (No se ejecuta)"),"Débil"," ")))))))))</f>
        <v>Moderado</v>
      </c>
      <c r="K46" s="542" t="str">
        <f>IF(J46="Fuerte","NO",IF(J46=" "," ","SI"))</f>
        <v>SI</v>
      </c>
    </row>
    <row r="47" spans="1:11" ht="29.25" customHeight="1" x14ac:dyDescent="0.2">
      <c r="A47" s="533"/>
      <c r="B47" s="533"/>
      <c r="C47" s="535"/>
      <c r="D47" s="223"/>
      <c r="E47" s="24" t="s">
        <v>231</v>
      </c>
      <c r="F47" s="16" t="s">
        <v>194</v>
      </c>
      <c r="G47" s="16">
        <v>10</v>
      </c>
      <c r="H47" s="537"/>
      <c r="I47" s="385"/>
      <c r="J47" s="385"/>
      <c r="K47" s="543"/>
    </row>
    <row r="48" spans="1:11" ht="43.5" customHeight="1" x14ac:dyDescent="0.2">
      <c r="A48" s="533"/>
      <c r="B48" s="533"/>
      <c r="C48" s="535"/>
      <c r="D48" s="119" t="s">
        <v>232</v>
      </c>
      <c r="E48" s="24" t="s">
        <v>233</v>
      </c>
      <c r="F48" s="16" t="s">
        <v>197</v>
      </c>
      <c r="G48" s="16">
        <v>20</v>
      </c>
      <c r="H48" s="537"/>
      <c r="I48" s="385"/>
      <c r="J48" s="385"/>
      <c r="K48" s="543"/>
    </row>
    <row r="49" spans="1:11" ht="43.5" customHeight="1" x14ac:dyDescent="0.2">
      <c r="A49" s="533"/>
      <c r="B49" s="533"/>
      <c r="C49" s="535"/>
      <c r="D49" s="119" t="s">
        <v>234</v>
      </c>
      <c r="E49" s="24" t="s">
        <v>235</v>
      </c>
      <c r="F49" s="101" t="s">
        <v>200</v>
      </c>
      <c r="G49" s="16">
        <v>20</v>
      </c>
      <c r="H49" s="537"/>
      <c r="I49" s="385"/>
      <c r="J49" s="385"/>
      <c r="K49" s="543"/>
    </row>
    <row r="50" spans="1:11" ht="29.25" customHeight="1" x14ac:dyDescent="0.2">
      <c r="A50" s="533"/>
      <c r="B50" s="533"/>
      <c r="C50" s="535"/>
      <c r="D50" s="119" t="s">
        <v>236</v>
      </c>
      <c r="E50" s="24" t="s">
        <v>237</v>
      </c>
      <c r="F50" s="16" t="s">
        <v>191</v>
      </c>
      <c r="G50" s="16">
        <v>10</v>
      </c>
      <c r="H50" s="537"/>
      <c r="I50" s="385"/>
      <c r="J50" s="385"/>
      <c r="K50" s="543"/>
    </row>
    <row r="51" spans="1:11" ht="43.5" customHeight="1" x14ac:dyDescent="0.2">
      <c r="A51" s="533"/>
      <c r="B51" s="533"/>
      <c r="C51" s="535"/>
      <c r="D51" s="119" t="s">
        <v>238</v>
      </c>
      <c r="E51" s="24" t="s">
        <v>239</v>
      </c>
      <c r="F51" s="101" t="s">
        <v>191</v>
      </c>
      <c r="G51" s="16">
        <v>10</v>
      </c>
      <c r="H51" s="537"/>
      <c r="I51" s="385"/>
      <c r="J51" s="385"/>
      <c r="K51" s="543"/>
    </row>
    <row r="52" spans="1:11" ht="29.25" customHeight="1" x14ac:dyDescent="0.2">
      <c r="A52" s="533"/>
      <c r="B52" s="533"/>
      <c r="C52" s="536"/>
      <c r="D52" s="105" t="s">
        <v>240</v>
      </c>
      <c r="E52" s="24" t="s">
        <v>241</v>
      </c>
      <c r="F52" s="16" t="s">
        <v>191</v>
      </c>
      <c r="G52" s="16">
        <v>10</v>
      </c>
      <c r="H52" s="538"/>
      <c r="I52" s="385"/>
      <c r="J52" s="385"/>
      <c r="K52" s="543"/>
    </row>
    <row r="53" spans="1:11" s="133" customFormat="1" ht="15.75" thickBot="1" x14ac:dyDescent="0.25">
      <c r="A53" s="534"/>
      <c r="B53" s="534"/>
      <c r="C53" s="129"/>
      <c r="D53" s="130"/>
      <c r="E53" s="131" t="s">
        <v>242</v>
      </c>
      <c r="F53" s="17"/>
      <c r="G53" s="17">
        <f>SUM(G46:G52)</f>
        <v>100</v>
      </c>
      <c r="H53" s="132"/>
    </row>
    <row r="55" spans="1:11" x14ac:dyDescent="0.2">
      <c r="A55" s="128"/>
      <c r="B55" s="163"/>
    </row>
  </sheetData>
  <mergeCells count="64">
    <mergeCell ref="K11:K17"/>
    <mergeCell ref="J9:J10"/>
    <mergeCell ref="K9:K10"/>
    <mergeCell ref="D11:D12"/>
    <mergeCell ref="H11:H17"/>
    <mergeCell ref="J44:J45"/>
    <mergeCell ref="K44:K45"/>
    <mergeCell ref="J46:J52"/>
    <mergeCell ref="K46:K52"/>
    <mergeCell ref="B21:B28"/>
    <mergeCell ref="I21:I27"/>
    <mergeCell ref="J21:J27"/>
    <mergeCell ref="K21:K27"/>
    <mergeCell ref="A46:A53"/>
    <mergeCell ref="C46:C52"/>
    <mergeCell ref="D46:D47"/>
    <mergeCell ref="H46:H52"/>
    <mergeCell ref="I46:I52"/>
    <mergeCell ref="B46:B53"/>
    <mergeCell ref="A44:A45"/>
    <mergeCell ref="C44:C45"/>
    <mergeCell ref="D44:H44"/>
    <mergeCell ref="B29:B35"/>
    <mergeCell ref="C29:C35"/>
    <mergeCell ref="C37:C43"/>
    <mergeCell ref="B37:B43"/>
    <mergeCell ref="A21:A43"/>
    <mergeCell ref="C21:C28"/>
    <mergeCell ref="D21:D22"/>
    <mergeCell ref="H21:H27"/>
    <mergeCell ref="A19:A20"/>
    <mergeCell ref="C19:C20"/>
    <mergeCell ref="D19:H19"/>
    <mergeCell ref="J19:J20"/>
    <mergeCell ref="K19:K20"/>
    <mergeCell ref="B19:B20"/>
    <mergeCell ref="D9:H9"/>
    <mergeCell ref="I11:I17"/>
    <mergeCell ref="J1:J4"/>
    <mergeCell ref="B6:J6"/>
    <mergeCell ref="B7:J7"/>
    <mergeCell ref="B5:G5"/>
    <mergeCell ref="H1:I1"/>
    <mergeCell ref="H2:I2"/>
    <mergeCell ref="H3:I3"/>
    <mergeCell ref="H4:I4"/>
    <mergeCell ref="B1:G2"/>
    <mergeCell ref="B3:G4"/>
    <mergeCell ref="K29:K35"/>
    <mergeCell ref="I37:I43"/>
    <mergeCell ref="J37:J43"/>
    <mergeCell ref="K37:K43"/>
    <mergeCell ref="A1:A4"/>
    <mergeCell ref="H29:H35"/>
    <mergeCell ref="H37:H42"/>
    <mergeCell ref="I29:I35"/>
    <mergeCell ref="J29:J35"/>
    <mergeCell ref="A9:A10"/>
    <mergeCell ref="A11:A18"/>
    <mergeCell ref="J11:J17"/>
    <mergeCell ref="C11:C17"/>
    <mergeCell ref="C9:C10"/>
    <mergeCell ref="B9:B10"/>
    <mergeCell ref="B11:B17"/>
  </mergeCells>
  <pageMargins left="0.7" right="0.7" top="0.75" bottom="0.75" header="0.3" footer="0.3"/>
  <pageSetup orientation="portrait" horizontalDpi="300" verticalDpi="30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Hoja3!$A$152:$A$154</xm:f>
          </x14:formula1>
          <xm:sqref>F11 F21 F46</xm:sqref>
        </x14:dataValidation>
        <x14:dataValidation type="list" allowBlank="1" showInputMessage="1" showErrorMessage="1">
          <x14:formula1>
            <xm:f>Hoja3!$A$155:$A$157</xm:f>
          </x14:formula1>
          <xm:sqref>F12 F22 F47</xm:sqref>
        </x14:dataValidation>
        <x14:dataValidation type="list" allowBlank="1" showInputMessage="1" showErrorMessage="1">
          <x14:formula1>
            <xm:f>Hoja3!$A$160:$A$162</xm:f>
          </x14:formula1>
          <xm:sqref>F13 F23 F48</xm:sqref>
        </x14:dataValidation>
        <x14:dataValidation type="list" allowBlank="1" showInputMessage="1" showErrorMessage="1">
          <x14:formula1>
            <xm:f>Hoja3!$A$165:$A$168</xm:f>
          </x14:formula1>
          <xm:sqref>F14 F24 F49</xm:sqref>
        </x14:dataValidation>
        <x14:dataValidation type="list" allowBlank="1" showInputMessage="1" showErrorMessage="1">
          <x14:formula1>
            <xm:f>Hoja3!$A$171:$A$173</xm:f>
          </x14:formula1>
          <xm:sqref>F15 F25 F50</xm:sqref>
        </x14:dataValidation>
        <x14:dataValidation type="list" allowBlank="1" showInputMessage="1" showErrorMessage="1">
          <x14:formula1>
            <xm:f>Hoja3!$A$176:$A$178</xm:f>
          </x14:formula1>
          <xm:sqref>F16 F26 F51</xm:sqref>
        </x14:dataValidation>
        <x14:dataValidation type="list" allowBlank="1" showInputMessage="1" showErrorMessage="1">
          <x14:formula1>
            <xm:f>Hoja3!$A$181:$A$184</xm:f>
          </x14:formula1>
          <xm:sqref>F17 F27 F52 F29:F34 F37:F42</xm:sqref>
        </x14:dataValidation>
        <x14:dataValidation type="list" allowBlank="1" showInputMessage="1" showErrorMessage="1">
          <x14:formula1>
            <xm:f>Hoja3!$A$187:$A$190</xm:f>
          </x14:formula1>
          <xm:sqref>I11:I17 I21:I27 I46:I52 I29:I35 I37:I43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7"/>
  <sheetViews>
    <sheetView zoomScale="58" zoomScaleNormal="58" workbookViewId="0">
      <selection activeCell="C11" sqref="C11"/>
    </sheetView>
  </sheetViews>
  <sheetFormatPr baseColWidth="10" defaultColWidth="11.42578125" defaultRowHeight="14.25" x14ac:dyDescent="0.2"/>
  <cols>
    <col min="1" max="1" width="60.140625" style="1" customWidth="1"/>
    <col min="2" max="2" width="47.7109375" style="1" customWidth="1"/>
    <col min="3" max="3" width="60.7109375" style="1" customWidth="1"/>
    <col min="4" max="5" width="29.28515625" style="1" customWidth="1"/>
    <col min="6" max="6" width="22.85546875" style="1" customWidth="1"/>
    <col min="7" max="7" width="13.85546875" style="1" customWidth="1"/>
    <col min="8" max="8" width="22" style="1" customWidth="1"/>
    <col min="9" max="16384" width="11.42578125" style="1"/>
  </cols>
  <sheetData>
    <row r="1" spans="1:8" customFormat="1" ht="15.75" customHeight="1" x14ac:dyDescent="0.25">
      <c r="A1" s="498"/>
      <c r="B1" s="257" t="s">
        <v>0</v>
      </c>
      <c r="C1" s="258"/>
      <c r="D1" s="411"/>
      <c r="E1" s="373" t="s">
        <v>17</v>
      </c>
      <c r="F1" s="373"/>
      <c r="G1" s="373"/>
      <c r="H1" s="556"/>
    </row>
    <row r="2" spans="1:8" customFormat="1" ht="15.75" customHeight="1" x14ac:dyDescent="0.25">
      <c r="A2" s="252"/>
      <c r="B2" s="539"/>
      <c r="C2" s="427"/>
      <c r="D2" s="428"/>
      <c r="E2" s="289" t="s">
        <v>2</v>
      </c>
      <c r="F2" s="289"/>
      <c r="G2" s="289"/>
      <c r="H2" s="557"/>
    </row>
    <row r="3" spans="1:8" customFormat="1" ht="36" customHeight="1" x14ac:dyDescent="0.25">
      <c r="A3" s="252"/>
      <c r="B3" s="539" t="s">
        <v>244</v>
      </c>
      <c r="C3" s="427"/>
      <c r="D3" s="428"/>
      <c r="E3" s="289" t="s">
        <v>4</v>
      </c>
      <c r="F3" s="289"/>
      <c r="G3" s="289"/>
      <c r="H3" s="557"/>
    </row>
    <row r="4" spans="1:8" customFormat="1" ht="15.75" customHeight="1" thickBot="1" x14ac:dyDescent="0.3">
      <c r="A4" s="253"/>
      <c r="B4" s="266"/>
      <c r="C4" s="267"/>
      <c r="D4" s="412"/>
      <c r="E4" s="516" t="s">
        <v>5</v>
      </c>
      <c r="F4" s="516"/>
      <c r="G4" s="516"/>
      <c r="H4" s="558"/>
    </row>
    <row r="5" spans="1:8" ht="15" thickBot="1" x14ac:dyDescent="0.25">
      <c r="C5" s="63"/>
      <c r="D5" s="63"/>
      <c r="E5" s="63"/>
      <c r="F5" s="63"/>
      <c r="G5" s="63"/>
    </row>
    <row r="6" spans="1:8" customFormat="1" ht="24" customHeight="1" x14ac:dyDescent="0.25">
      <c r="A6" s="141" t="s">
        <v>7</v>
      </c>
      <c r="B6" s="142" t="str">
        <f>+CONTEXTO!B7</f>
        <v>GESTIÓN DE INNOVACION Y TIC</v>
      </c>
      <c r="C6" s="143"/>
      <c r="D6" s="143"/>
      <c r="E6" s="143"/>
      <c r="F6" s="143"/>
      <c r="G6" s="143"/>
      <c r="H6" s="144"/>
    </row>
    <row r="7" spans="1:8" customFormat="1" ht="35.25" customHeight="1" thickBot="1" x14ac:dyDescent="0.3">
      <c r="A7" s="30" t="s">
        <v>9</v>
      </c>
      <c r="B7" s="546" t="str">
        <f>+CONTEXTO!B8</f>
        <v>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v>
      </c>
      <c r="C7" s="547"/>
      <c r="D7" s="547"/>
      <c r="E7" s="547"/>
      <c r="F7" s="547"/>
      <c r="G7" s="547"/>
      <c r="H7" s="548"/>
    </row>
    <row r="8" spans="1:8" ht="15" thickBot="1" x14ac:dyDescent="0.25">
      <c r="C8" s="63"/>
      <c r="D8" s="63"/>
      <c r="E8" s="63"/>
      <c r="F8" s="63"/>
      <c r="G8" s="63"/>
    </row>
    <row r="9" spans="1:8" s="126" customFormat="1" ht="30" customHeight="1" x14ac:dyDescent="0.25">
      <c r="A9" s="559" t="s">
        <v>97</v>
      </c>
      <c r="B9" s="559" t="s">
        <v>245</v>
      </c>
      <c r="C9" s="544" t="s">
        <v>218</v>
      </c>
      <c r="D9" s="544" t="s">
        <v>227</v>
      </c>
      <c r="E9" s="544" t="s">
        <v>246</v>
      </c>
      <c r="F9" s="545" t="s">
        <v>247</v>
      </c>
      <c r="G9" s="545"/>
      <c r="H9" s="549" t="s">
        <v>248</v>
      </c>
    </row>
    <row r="10" spans="1:8" s="127" customFormat="1" ht="48.75" customHeight="1" x14ac:dyDescent="0.25">
      <c r="A10" s="559"/>
      <c r="B10" s="559"/>
      <c r="C10" s="544"/>
      <c r="D10" s="544"/>
      <c r="E10" s="544"/>
      <c r="F10" s="545"/>
      <c r="G10" s="545"/>
      <c r="H10" s="549"/>
    </row>
    <row r="11" spans="1:8" s="127" customFormat="1" ht="194.25" customHeight="1" x14ac:dyDescent="0.25">
      <c r="A11" s="209" t="str">
        <f>+PROBABILIDAD!A11</f>
        <v>Convocatoria sin participacion de actores TIC</v>
      </c>
      <c r="B11" s="210" t="str">
        <f>+DESCRIPCION!D10</f>
        <v>Desistenteres de la comunidad en  convocatorias focalizadas en temas Ciencia tecnologia e innovacion</v>
      </c>
      <c r="C11" s="145" t="str">
        <f>+'CONTROLES Y EVALUACION'!C11:C17</f>
        <v xml:space="preserve"> La direcion de Informatica debe   garantizar  la socializacion bimensual     de la oferta de convocatorias  a traves de los puntos Vive Digital , verificando las actividades de promocion  dirigido a   sectores Educativos, cluster TIC  y demas  actores  del sector  Cienca, Tecnologia e Innovacion.   En caso  que no haya respuesta por parte de la poblacion objetivo se analizaran las causas y se replantearan la estrategia  o los terminos de la convocatoria.  las evidencias reposan en las redes sociales de los diferentes puntos vivelab y   correo electronico  ( PVD@ibague.gov.co ). </v>
      </c>
      <c r="D11" s="145" t="s">
        <v>174</v>
      </c>
      <c r="E11" s="145" t="s">
        <v>363</v>
      </c>
      <c r="F11" s="146" t="s">
        <v>174</v>
      </c>
      <c r="G11" s="147">
        <f>IF(F11="Fuerte",100,IF(F11="Moderado",50,IF(F11="Débil",0," ")))</f>
        <v>50</v>
      </c>
      <c r="H11" s="147" t="str">
        <f>IF(G11=100,"Fuerte",IF(AND(G11&gt;=50,G11&lt;=99),"Moderado",IF(AND(G11&gt;0,G11&lt;=49),"Débil"," ")))</f>
        <v>Moderado</v>
      </c>
    </row>
    <row r="12" spans="1:8" s="127" customFormat="1" ht="251.25" customHeight="1" x14ac:dyDescent="0.25">
      <c r="A12" s="550" t="str">
        <f>+PROBABILIDAD!A12</f>
        <v xml:space="preserve">Resago    en los avances de  Ciencia , Tecnologia en inovacion </v>
      </c>
      <c r="B12" s="211" t="str">
        <f>+DESCRIPCION!D11</f>
        <v>Poca gestion   en la estructuracion y   presentacion  de proyectos  de Ciencia Tencologiga e innovacion que impacten la ciudad</v>
      </c>
      <c r="C12" s="145" t="s">
        <v>361</v>
      </c>
      <c r="D12" s="145" t="s">
        <v>363</v>
      </c>
      <c r="E12" s="145" t="s">
        <v>174</v>
      </c>
      <c r="F12" s="146" t="s">
        <v>174</v>
      </c>
      <c r="G12" s="147">
        <f>IF(F12="Fuerte",100,IF(F12="Moderado",50,IF(F12="Débil",0," ")))</f>
        <v>50</v>
      </c>
      <c r="H12" s="553" t="str">
        <f>IF(G15=100,"Fuerte",IF(AND(G15&gt;=50,G15&lt;=99),"Moderado",IF(AND(G15&gt;0,G15&lt;=49),"Débil"," ")))</f>
        <v>Débil</v>
      </c>
    </row>
    <row r="13" spans="1:8" s="127" customFormat="1" ht="197.25" customHeight="1" x14ac:dyDescent="0.25">
      <c r="A13" s="551"/>
      <c r="B13" s="211" t="str">
        <f>+DESCRIPCION!D12</f>
        <v xml:space="preserve">Falta de una politica   rectora que genere  la integracion de la  Academia, Gremios Economicos   y estado   en temas de apropiacion en  Ciencia, Tecnologia en Innovacion </v>
      </c>
      <c r="C13" s="145" t="s">
        <v>359</v>
      </c>
      <c r="D13" s="145" t="s">
        <v>363</v>
      </c>
      <c r="E13" s="145" t="s">
        <v>174</v>
      </c>
      <c r="F13" s="146" t="s">
        <v>174</v>
      </c>
      <c r="G13" s="147">
        <f t="shared" ref="G13:G16" si="0">IF(F13="Fuerte",100,IF(F13="Moderado",50,IF(F13="Débil",0," ")))</f>
        <v>50</v>
      </c>
      <c r="H13" s="554"/>
    </row>
    <row r="14" spans="1:8" s="127" customFormat="1" ht="198.75" customHeight="1" x14ac:dyDescent="0.25">
      <c r="A14" s="552"/>
      <c r="B14" s="211" t="str">
        <f>+DESCRIPCION!D13</f>
        <v>Deficiente asignacion de recursos destinados a la ciencia tecnologia e innovacion.</v>
      </c>
      <c r="C14" s="145" t="s">
        <v>360</v>
      </c>
      <c r="D14" s="145" t="s">
        <v>363</v>
      </c>
      <c r="E14" s="145" t="s">
        <v>364</v>
      </c>
      <c r="F14" s="146" t="s">
        <v>365</v>
      </c>
      <c r="G14" s="147">
        <f t="shared" si="0"/>
        <v>0</v>
      </c>
      <c r="H14" s="555"/>
    </row>
    <row r="15" spans="1:8" s="127" customFormat="1" ht="27" customHeight="1" x14ac:dyDescent="0.25">
      <c r="A15" s="212"/>
      <c r="B15" s="211"/>
      <c r="C15" s="145"/>
      <c r="D15" s="145"/>
      <c r="E15" s="145"/>
      <c r="F15" s="146"/>
      <c r="G15" s="214">
        <f>(+G12+G13+G14)/3</f>
        <v>33.333333333333336</v>
      </c>
      <c r="H15" s="213"/>
    </row>
    <row r="16" spans="1:8" s="127" customFormat="1" ht="191.25" customHeight="1" x14ac:dyDescent="0.25">
      <c r="A16" s="209" t="str">
        <f>+PROBABILIDAD!A13</f>
        <v xml:space="preserve">Indisponibilidad de servicios de de conectividad y formacion virtual </v>
      </c>
      <c r="B16" s="208" t="str">
        <f>+DESCRIPCION!D14</f>
        <v>Recursos economicos insuficientes para el sostenimiento  sostenimientos PVD y zonas WIFI</v>
      </c>
      <c r="C16" s="145" t="s">
        <v>362</v>
      </c>
      <c r="D16" s="145" t="s">
        <v>363</v>
      </c>
      <c r="E16" s="145" t="s">
        <v>174</v>
      </c>
      <c r="F16" s="146" t="s">
        <v>174</v>
      </c>
      <c r="G16" s="147">
        <f t="shared" si="0"/>
        <v>50</v>
      </c>
      <c r="H16" s="147" t="str">
        <f>IF(G16=100,"Fuerte",IF(AND(G16&gt;=50,G16&lt;=99),"Moderado",IF(AND(G16&gt;0,G16&lt;=49),"Débil"," ")))</f>
        <v>Moderado</v>
      </c>
    </row>
    <row r="17" spans="1:8" s="127" customFormat="1" ht="39.75" customHeight="1" x14ac:dyDescent="0.25">
      <c r="A17" s="148" t="s">
        <v>249</v>
      </c>
      <c r="B17" s="148"/>
      <c r="C17" s="148"/>
      <c r="D17" s="148"/>
      <c r="E17" s="148"/>
      <c r="F17" s="148"/>
      <c r="G17" s="149"/>
      <c r="H17" s="147"/>
    </row>
  </sheetData>
  <mergeCells count="18">
    <mergeCell ref="A12:A14"/>
    <mergeCell ref="H12:H14"/>
    <mergeCell ref="E3:G3"/>
    <mergeCell ref="E4:G4"/>
    <mergeCell ref="H1:H4"/>
    <mergeCell ref="A1:A4"/>
    <mergeCell ref="B9:B10"/>
    <mergeCell ref="D9:D10"/>
    <mergeCell ref="B1:D2"/>
    <mergeCell ref="B3:D4"/>
    <mergeCell ref="A9:A10"/>
    <mergeCell ref="C9:C10"/>
    <mergeCell ref="E9:E10"/>
    <mergeCell ref="E1:G1"/>
    <mergeCell ref="E2:G2"/>
    <mergeCell ref="F9:G10"/>
    <mergeCell ref="B7:H7"/>
    <mergeCell ref="H9:H10"/>
  </mergeCells>
  <pageMargins left="0.7" right="0.7" top="0.75" bottom="0.75" header="0.3" footer="0.3"/>
  <pageSetup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7"/>
  <sheetViews>
    <sheetView topLeftCell="A5" workbookViewId="0">
      <selection activeCell="B12" sqref="B12:B14"/>
    </sheetView>
  </sheetViews>
  <sheetFormatPr baseColWidth="10" defaultColWidth="11.42578125" defaultRowHeight="12.75" x14ac:dyDescent="0.2"/>
  <cols>
    <col min="1" max="1" width="28.140625" style="54" customWidth="1"/>
    <col min="2" max="3" width="18.5703125" style="54" customWidth="1"/>
    <col min="4" max="4" width="37.7109375" style="56" customWidth="1"/>
    <col min="5" max="5" width="13.7109375" style="54" customWidth="1"/>
    <col min="6" max="6" width="11.28515625" style="54" customWidth="1"/>
    <col min="7" max="7" width="12.7109375" style="54" customWidth="1"/>
    <col min="8" max="8" width="14.140625" style="54" customWidth="1"/>
    <col min="9" max="9" width="41.140625" style="54" customWidth="1"/>
    <col min="10" max="10" width="16.140625" style="54" customWidth="1"/>
    <col min="11" max="11" width="15.7109375" style="54" customWidth="1"/>
    <col min="12" max="12" width="13.140625" style="54" customWidth="1"/>
    <col min="13" max="13" width="24.42578125" style="54" customWidth="1"/>
    <col min="14" max="16384" width="11.42578125" style="54"/>
  </cols>
  <sheetData>
    <row r="1" spans="1:13" ht="15.75" customHeight="1" x14ac:dyDescent="0.2">
      <c r="A1" s="583"/>
      <c r="B1" s="584" t="s">
        <v>250</v>
      </c>
      <c r="C1" s="584"/>
      <c r="D1" s="584"/>
      <c r="E1" s="584"/>
      <c r="F1" s="584"/>
      <c r="G1" s="584"/>
      <c r="H1" s="584"/>
      <c r="I1" s="584"/>
      <c r="J1" s="451" t="s">
        <v>17</v>
      </c>
      <c r="K1" s="451"/>
      <c r="L1" s="451"/>
      <c r="M1" s="579"/>
    </row>
    <row r="2" spans="1:13" ht="15.75" customHeight="1" x14ac:dyDescent="0.2">
      <c r="A2" s="581"/>
      <c r="B2" s="582"/>
      <c r="C2" s="582"/>
      <c r="D2" s="582"/>
      <c r="E2" s="582"/>
      <c r="F2" s="582"/>
      <c r="G2" s="582"/>
      <c r="H2" s="582"/>
      <c r="I2" s="582"/>
      <c r="J2" s="452" t="s">
        <v>32</v>
      </c>
      <c r="K2" s="452"/>
      <c r="L2" s="452"/>
      <c r="M2" s="580"/>
    </row>
    <row r="3" spans="1:13" ht="15.75" customHeight="1" x14ac:dyDescent="0.2">
      <c r="A3" s="581"/>
      <c r="B3" s="582" t="s">
        <v>251</v>
      </c>
      <c r="C3" s="582"/>
      <c r="D3" s="582"/>
      <c r="E3" s="582"/>
      <c r="F3" s="582"/>
      <c r="G3" s="582"/>
      <c r="H3" s="582"/>
      <c r="I3" s="582"/>
      <c r="J3" s="452" t="s">
        <v>96</v>
      </c>
      <c r="K3" s="452"/>
      <c r="L3" s="452"/>
      <c r="M3" s="580"/>
    </row>
    <row r="4" spans="1:13" ht="15.75" customHeight="1" x14ac:dyDescent="0.2">
      <c r="A4" s="581"/>
      <c r="B4" s="582"/>
      <c r="C4" s="582"/>
      <c r="D4" s="582"/>
      <c r="E4" s="582"/>
      <c r="F4" s="582"/>
      <c r="G4" s="582"/>
      <c r="H4" s="582"/>
      <c r="I4" s="582"/>
      <c r="J4" s="452" t="s">
        <v>5</v>
      </c>
      <c r="K4" s="452"/>
      <c r="L4" s="452"/>
      <c r="M4" s="580"/>
    </row>
    <row r="5" spans="1:13" ht="15" customHeight="1" x14ac:dyDescent="0.2">
      <c r="A5" s="581"/>
      <c r="B5" s="582"/>
      <c r="C5" s="582"/>
      <c r="D5" s="582"/>
      <c r="E5" s="582"/>
      <c r="F5" s="582"/>
      <c r="G5" s="98"/>
      <c r="H5" s="98"/>
      <c r="I5" s="98"/>
      <c r="J5" s="98"/>
      <c r="K5" s="98"/>
      <c r="L5" s="98"/>
      <c r="M5" s="99"/>
    </row>
    <row r="6" spans="1:13" s="55" customFormat="1" ht="15.75" customHeight="1" x14ac:dyDescent="0.2">
      <c r="A6" s="138" t="s">
        <v>252</v>
      </c>
      <c r="B6" s="574" t="s">
        <v>366</v>
      </c>
      <c r="C6" s="574"/>
      <c r="D6" s="574"/>
      <c r="E6" s="574"/>
      <c r="F6" s="574"/>
      <c r="G6" s="574"/>
      <c r="H6" s="574"/>
      <c r="I6" s="574"/>
      <c r="J6" s="574"/>
      <c r="K6" s="574"/>
      <c r="L6" s="574"/>
      <c r="M6" s="575"/>
    </row>
    <row r="7" spans="1:13" s="55" customFormat="1" ht="63" customHeight="1" x14ac:dyDescent="0.2">
      <c r="A7" s="138" t="s">
        <v>253</v>
      </c>
      <c r="B7" s="452" t="s">
        <v>367</v>
      </c>
      <c r="C7" s="452"/>
      <c r="D7" s="452"/>
      <c r="E7" s="452"/>
      <c r="F7" s="452"/>
      <c r="G7" s="452"/>
      <c r="H7" s="452"/>
      <c r="I7" s="452"/>
      <c r="J7" s="452"/>
      <c r="K7" s="452"/>
      <c r="L7" s="452"/>
      <c r="M7" s="576"/>
    </row>
    <row r="8" spans="1:13" s="55" customFormat="1" ht="15" customHeight="1" x14ac:dyDescent="0.2">
      <c r="A8" s="577"/>
      <c r="B8" s="578"/>
      <c r="C8" s="578"/>
      <c r="D8" s="578"/>
      <c r="E8" s="578"/>
      <c r="F8" s="578"/>
      <c r="G8" s="137"/>
      <c r="H8" s="137"/>
      <c r="I8" s="137"/>
      <c r="J8" s="137"/>
      <c r="K8" s="137"/>
      <c r="L8" s="137"/>
      <c r="M8" s="139"/>
    </row>
    <row r="9" spans="1:13" s="136" customFormat="1" ht="40.5" customHeight="1" x14ac:dyDescent="0.2">
      <c r="A9" s="134" t="s">
        <v>254</v>
      </c>
      <c r="B9" s="135" t="s">
        <v>255</v>
      </c>
      <c r="C9" s="135" t="s">
        <v>83</v>
      </c>
      <c r="D9" s="135" t="s">
        <v>12</v>
      </c>
      <c r="E9" s="73" t="s">
        <v>256</v>
      </c>
      <c r="F9" s="73" t="s">
        <v>257</v>
      </c>
      <c r="G9" s="73" t="s">
        <v>258</v>
      </c>
      <c r="H9" s="73" t="s">
        <v>259</v>
      </c>
      <c r="I9" s="73" t="s">
        <v>260</v>
      </c>
      <c r="J9" s="72" t="s">
        <v>261</v>
      </c>
      <c r="K9" s="72" t="s">
        <v>262</v>
      </c>
      <c r="L9" s="72" t="s">
        <v>263</v>
      </c>
      <c r="M9" s="140" t="s">
        <v>264</v>
      </c>
    </row>
    <row r="10" spans="1:13" s="136" customFormat="1" ht="40.5" customHeight="1" x14ac:dyDescent="0.2">
      <c r="A10" s="216" t="str">
        <f>+CONTEXTO!B7</f>
        <v>GESTIÓN DE INNOVACION Y TIC</v>
      </c>
      <c r="B10" s="563"/>
      <c r="C10" s="564"/>
      <c r="D10" s="564"/>
      <c r="E10" s="564"/>
      <c r="F10" s="564"/>
      <c r="G10" s="564"/>
      <c r="H10" s="564"/>
      <c r="I10" s="564"/>
      <c r="J10" s="564"/>
      <c r="K10" s="564"/>
      <c r="L10" s="564"/>
      <c r="M10" s="565"/>
    </row>
    <row r="11" spans="1:13" s="55" customFormat="1" ht="167.25" customHeight="1" x14ac:dyDescent="0.2">
      <c r="A11" s="218" t="str">
        <f>+CONTEXTO!B8</f>
        <v>Contribuir al uso y apropiación de las tic por parte de los habitantes del municipio de ibagué, mediante la ejecución de proyectos de innovación y tecnología, que promuevan el desarrollo de soluciones a problemáticas de ciudad, de conformidad con las metas del  Plan de Desarrollo</v>
      </c>
      <c r="B11" s="61" t="str">
        <f>+(PROBABILIDAD!A11)</f>
        <v>Convocatoria sin participacion de actores TIC</v>
      </c>
      <c r="C11" s="215" t="s">
        <v>265</v>
      </c>
      <c r="D11" s="156" t="str">
        <f>+DESCRIPCION!D10</f>
        <v>Desistenteres de la comunidad en  convocatorias focalizadas en temas Ciencia tecnologia e innovacion</v>
      </c>
      <c r="E11" s="215" t="str">
        <f>+PROBABILIDAD!T11</f>
        <v>Improbable</v>
      </c>
      <c r="F11" s="215" t="s">
        <v>145</v>
      </c>
      <c r="G11" s="61" t="s">
        <v>370</v>
      </c>
      <c r="H11" s="215" t="s">
        <v>268</v>
      </c>
      <c r="I11" s="156" t="s">
        <v>371</v>
      </c>
      <c r="J11" s="156" t="s">
        <v>372</v>
      </c>
      <c r="K11" s="156" t="s">
        <v>369</v>
      </c>
      <c r="L11" s="156" t="s">
        <v>368</v>
      </c>
      <c r="M11" s="217" t="s">
        <v>381</v>
      </c>
    </row>
    <row r="12" spans="1:13" s="55" customFormat="1" ht="141.75" customHeight="1" x14ac:dyDescent="0.2">
      <c r="A12" s="560" t="s">
        <v>270</v>
      </c>
      <c r="B12" s="566" t="str">
        <f>+(PROBABILIDAD!A12)</f>
        <v xml:space="preserve">Resago    en los avances de  Ciencia , Tecnologia en inovacion </v>
      </c>
      <c r="C12" s="569" t="s">
        <v>265</v>
      </c>
      <c r="D12" s="61" t="str">
        <f>+(DESCRIPCION!D11)</f>
        <v>Poca gestion   en la estructuracion y   presentacion  de proyectos  de Ciencia Tencologiga e innovacion que impacten la ciudad</v>
      </c>
      <c r="E12" s="569" t="s">
        <v>267</v>
      </c>
      <c r="F12" s="569" t="s">
        <v>144</v>
      </c>
      <c r="G12" s="569" t="s">
        <v>370</v>
      </c>
      <c r="H12" s="569" t="s">
        <v>268</v>
      </c>
      <c r="I12" s="156" t="s">
        <v>373</v>
      </c>
      <c r="J12" s="156" t="s">
        <v>374</v>
      </c>
      <c r="K12" s="156" t="s">
        <v>369</v>
      </c>
      <c r="L12" s="156" t="s">
        <v>368</v>
      </c>
      <c r="M12" s="217" t="s">
        <v>381</v>
      </c>
    </row>
    <row r="13" spans="1:13" s="55" customFormat="1" ht="127.5" customHeight="1" x14ac:dyDescent="0.2">
      <c r="A13" s="561"/>
      <c r="B13" s="567"/>
      <c r="C13" s="570"/>
      <c r="D13" s="61" t="str">
        <f>+(DESCRIPCION!D12)</f>
        <v xml:space="preserve">Falta de una politica   rectora que genere  la integracion de la  Academia, Gremios Economicos   y estado   en temas de apropiacion en  Ciencia, Tecnologia en Innovacion </v>
      </c>
      <c r="E13" s="570"/>
      <c r="F13" s="570"/>
      <c r="G13" s="570"/>
      <c r="H13" s="570"/>
      <c r="I13" s="156" t="s">
        <v>375</v>
      </c>
      <c r="J13" s="156" t="s">
        <v>376</v>
      </c>
      <c r="K13" s="156" t="s">
        <v>369</v>
      </c>
      <c r="L13" s="156" t="s">
        <v>368</v>
      </c>
      <c r="M13" s="217" t="s">
        <v>381</v>
      </c>
    </row>
    <row r="14" spans="1:13" s="55" customFormat="1" ht="162" customHeight="1" x14ac:dyDescent="0.2">
      <c r="A14" s="562"/>
      <c r="B14" s="568"/>
      <c r="C14" s="571"/>
      <c r="D14" s="61" t="str">
        <f>+(DESCRIPCION!D13)</f>
        <v>Deficiente asignacion de recursos destinados a la ciencia tecnologia e innovacion.</v>
      </c>
      <c r="E14" s="571"/>
      <c r="F14" s="571"/>
      <c r="G14" s="571"/>
      <c r="H14" s="571"/>
      <c r="I14" s="156" t="s">
        <v>377</v>
      </c>
      <c r="J14" s="156" t="s">
        <v>378</v>
      </c>
      <c r="K14" s="156" t="s">
        <v>369</v>
      </c>
      <c r="L14" s="156" t="s">
        <v>368</v>
      </c>
      <c r="M14" s="217" t="s">
        <v>381</v>
      </c>
    </row>
    <row r="15" spans="1:13" s="55" customFormat="1" ht="162.75" customHeight="1" x14ac:dyDescent="0.2">
      <c r="A15" s="560" t="s">
        <v>270</v>
      </c>
      <c r="B15" s="573" t="str">
        <f>+(PROBABILIDAD!A13)</f>
        <v xml:space="preserve">Indisponibilidad de servicios de de conectividad y formacion virtual </v>
      </c>
      <c r="C15" s="572" t="s">
        <v>266</v>
      </c>
      <c r="D15" s="157" t="str">
        <f>+(DESCRIPCION!D14)</f>
        <v>Recursos economicos insuficientes para el sostenimiento  sostenimientos PVD y zonas WIFI</v>
      </c>
      <c r="E15" s="572" t="s">
        <v>140</v>
      </c>
      <c r="F15" s="572" t="s">
        <v>145</v>
      </c>
      <c r="G15" s="572" t="s">
        <v>145</v>
      </c>
      <c r="H15" s="572" t="s">
        <v>268</v>
      </c>
      <c r="I15" s="156" t="s">
        <v>379</v>
      </c>
      <c r="J15" s="156" t="s">
        <v>378</v>
      </c>
      <c r="K15" s="156" t="s">
        <v>369</v>
      </c>
      <c r="L15" s="156" t="s">
        <v>368</v>
      </c>
      <c r="M15" s="217" t="s">
        <v>382</v>
      </c>
    </row>
    <row r="16" spans="1:13" s="55" customFormat="1" ht="154.5" customHeight="1" x14ac:dyDescent="0.2">
      <c r="A16" s="561"/>
      <c r="B16" s="573"/>
      <c r="C16" s="572"/>
      <c r="D16" s="566" t="str">
        <f>+(DESCRIPCION!D15)</f>
        <v>desactualziacion  plataforma tecnologica PVD  (Tradicionales,  Plus y Vivelab)</v>
      </c>
      <c r="E16" s="572"/>
      <c r="F16" s="572"/>
      <c r="G16" s="572"/>
      <c r="H16" s="572"/>
      <c r="I16" s="585" t="s">
        <v>380</v>
      </c>
      <c r="J16" s="585" t="s">
        <v>378</v>
      </c>
      <c r="K16" s="585" t="s">
        <v>383</v>
      </c>
      <c r="L16" s="585" t="s">
        <v>368</v>
      </c>
      <c r="M16" s="587" t="s">
        <v>382</v>
      </c>
    </row>
    <row r="17" spans="1:13" s="55" customFormat="1" ht="89.25" customHeight="1" x14ac:dyDescent="0.2">
      <c r="A17" s="562"/>
      <c r="B17" s="573"/>
      <c r="C17" s="572"/>
      <c r="D17" s="568"/>
      <c r="E17" s="572"/>
      <c r="F17" s="572"/>
      <c r="G17" s="572"/>
      <c r="H17" s="572"/>
      <c r="I17" s="586"/>
      <c r="J17" s="586"/>
      <c r="K17" s="586"/>
      <c r="L17" s="586"/>
      <c r="M17" s="588"/>
    </row>
  </sheetData>
  <mergeCells count="33">
    <mergeCell ref="I16:I17"/>
    <mergeCell ref="J16:J17"/>
    <mergeCell ref="K16:K17"/>
    <mergeCell ref="L16:L17"/>
    <mergeCell ref="M16:M17"/>
    <mergeCell ref="B6:M6"/>
    <mergeCell ref="B7:M7"/>
    <mergeCell ref="A8:F8"/>
    <mergeCell ref="M1:M4"/>
    <mergeCell ref="A5:F5"/>
    <mergeCell ref="A1:A4"/>
    <mergeCell ref="J1:L1"/>
    <mergeCell ref="J2:L2"/>
    <mergeCell ref="J3:L3"/>
    <mergeCell ref="J4:L4"/>
    <mergeCell ref="B1:I2"/>
    <mergeCell ref="B3:I4"/>
    <mergeCell ref="A12:A14"/>
    <mergeCell ref="A15:A17"/>
    <mergeCell ref="B10:M10"/>
    <mergeCell ref="B12:B14"/>
    <mergeCell ref="C12:C14"/>
    <mergeCell ref="E12:E14"/>
    <mergeCell ref="F12:F14"/>
    <mergeCell ref="G12:G14"/>
    <mergeCell ref="F15:F17"/>
    <mergeCell ref="G15:G17"/>
    <mergeCell ref="H15:H17"/>
    <mergeCell ref="H12:H14"/>
    <mergeCell ref="B15:B17"/>
    <mergeCell ref="C15:C17"/>
    <mergeCell ref="E15:E17"/>
    <mergeCell ref="D16:D17"/>
  </mergeCells>
  <printOptions horizontalCentered="1"/>
  <pageMargins left="0.35433070866141736" right="0.35433070866141736" top="0.70866141732283472"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topLeftCell="A7" zoomScale="120" zoomScaleNormal="120" workbookViewId="0">
      <selection activeCell="A12" sqref="A12"/>
    </sheetView>
  </sheetViews>
  <sheetFormatPr baseColWidth="10" defaultColWidth="11.42578125" defaultRowHeight="15" x14ac:dyDescent="0.25"/>
  <cols>
    <col min="1" max="1" width="31" customWidth="1"/>
    <col min="2" max="2" width="24.140625" customWidth="1"/>
    <col min="3" max="3" width="22.85546875" customWidth="1"/>
    <col min="4" max="4" width="26.5703125" customWidth="1"/>
    <col min="5" max="5" width="21.42578125" customWidth="1"/>
  </cols>
  <sheetData>
    <row r="1" spans="1:5" ht="15" customHeight="1" x14ac:dyDescent="0.25">
      <c r="A1" s="247"/>
      <c r="B1" s="243" t="s">
        <v>16</v>
      </c>
      <c r="C1" s="244"/>
      <c r="D1" s="3" t="s">
        <v>17</v>
      </c>
      <c r="E1" s="250"/>
    </row>
    <row r="2" spans="1:5" ht="15" customHeight="1" x14ac:dyDescent="0.25">
      <c r="A2" s="247"/>
      <c r="B2" s="245"/>
      <c r="C2" s="246"/>
      <c r="D2" s="3" t="s">
        <v>2</v>
      </c>
      <c r="E2" s="250"/>
    </row>
    <row r="3" spans="1:5" ht="30" customHeight="1" x14ac:dyDescent="0.25">
      <c r="A3" s="247"/>
      <c r="B3" s="243" t="s">
        <v>18</v>
      </c>
      <c r="C3" s="244"/>
      <c r="D3" s="3" t="s">
        <v>19</v>
      </c>
      <c r="E3" s="250"/>
    </row>
    <row r="4" spans="1:5" ht="15" customHeight="1" x14ac:dyDescent="0.25">
      <c r="A4" s="247"/>
      <c r="B4" s="245"/>
      <c r="C4" s="246"/>
      <c r="D4" s="3" t="s">
        <v>5</v>
      </c>
      <c r="E4" s="250"/>
    </row>
    <row r="5" spans="1:5" ht="15.75" thickBot="1" x14ac:dyDescent="0.3"/>
    <row r="6" spans="1:5" x14ac:dyDescent="0.25">
      <c r="A6" s="248" t="s">
        <v>20</v>
      </c>
      <c r="B6" s="249"/>
      <c r="C6" s="249"/>
      <c r="D6" s="249"/>
      <c r="E6" s="249"/>
    </row>
    <row r="7" spans="1:5" ht="30.75" thickBot="1" x14ac:dyDescent="0.3">
      <c r="A7" s="4" t="s">
        <v>21</v>
      </c>
      <c r="B7" s="5" t="s">
        <v>22</v>
      </c>
      <c r="C7" s="5" t="s">
        <v>23</v>
      </c>
      <c r="D7" s="10" t="s">
        <v>24</v>
      </c>
      <c r="E7" s="5" t="s">
        <v>25</v>
      </c>
    </row>
    <row r="8" spans="1:5" ht="45" x14ac:dyDescent="0.25">
      <c r="A8" s="12" t="s">
        <v>26</v>
      </c>
      <c r="B8" s="6" t="s">
        <v>27</v>
      </c>
      <c r="C8" s="6" t="s">
        <v>27</v>
      </c>
      <c r="D8" s="6" t="s">
        <v>27</v>
      </c>
      <c r="E8" s="7" t="s">
        <v>27</v>
      </c>
    </row>
    <row r="9" spans="1:5" ht="39" x14ac:dyDescent="0.25">
      <c r="A9" s="13" t="s">
        <v>28</v>
      </c>
      <c r="B9" s="8" t="s">
        <v>27</v>
      </c>
      <c r="C9" s="8" t="s">
        <v>27</v>
      </c>
      <c r="D9" s="8" t="s">
        <v>27</v>
      </c>
      <c r="E9" s="9" t="s">
        <v>27</v>
      </c>
    </row>
    <row r="10" spans="1:5" ht="30" x14ac:dyDescent="0.25">
      <c r="A10" s="11" t="s">
        <v>29</v>
      </c>
      <c r="B10" s="8" t="s">
        <v>27</v>
      </c>
      <c r="C10" s="8" t="s">
        <v>27</v>
      </c>
      <c r="D10" s="8" t="s">
        <v>27</v>
      </c>
      <c r="E10" s="9" t="s">
        <v>27</v>
      </c>
    </row>
    <row r="11" spans="1:5" ht="39" x14ac:dyDescent="0.25">
      <c r="A11" s="13" t="s">
        <v>30</v>
      </c>
      <c r="B11" s="8" t="s">
        <v>27</v>
      </c>
      <c r="C11" s="8" t="s">
        <v>27</v>
      </c>
      <c r="D11" s="8" t="s">
        <v>27</v>
      </c>
      <c r="E11" s="9" t="s">
        <v>27</v>
      </c>
    </row>
    <row r="12" spans="1:5" ht="51.75" x14ac:dyDescent="0.25">
      <c r="A12" s="13" t="s">
        <v>31</v>
      </c>
      <c r="B12" s="14" t="s">
        <v>27</v>
      </c>
      <c r="C12" s="14" t="s">
        <v>27</v>
      </c>
      <c r="D12" s="14" t="s">
        <v>27</v>
      </c>
      <c r="E12" s="15" t="s">
        <v>27</v>
      </c>
    </row>
  </sheetData>
  <mergeCells count="5">
    <mergeCell ref="B1:C2"/>
    <mergeCell ref="B3:C4"/>
    <mergeCell ref="A1:A4"/>
    <mergeCell ref="A6:E6"/>
    <mergeCell ref="E1:E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8"/>
  <sheetViews>
    <sheetView zoomScale="120" zoomScaleNormal="120" workbookViewId="0">
      <selection activeCell="D10" sqref="D10"/>
    </sheetView>
  </sheetViews>
  <sheetFormatPr baseColWidth="10" defaultColWidth="11.42578125" defaultRowHeight="15" x14ac:dyDescent="0.25"/>
  <cols>
    <col min="1" max="1" width="31" customWidth="1"/>
    <col min="2" max="2" width="27.28515625" customWidth="1"/>
    <col min="3" max="3" width="24.7109375" customWidth="1"/>
    <col min="4" max="5" width="27.28515625" customWidth="1"/>
    <col min="6" max="6" width="32.85546875" customWidth="1"/>
    <col min="7" max="7" width="26.28515625" customWidth="1"/>
  </cols>
  <sheetData>
    <row r="1" spans="1:7" x14ac:dyDescent="0.25">
      <c r="A1" s="254"/>
      <c r="B1" s="257" t="s">
        <v>0</v>
      </c>
      <c r="C1" s="258"/>
      <c r="D1" s="258"/>
      <c r="E1" s="258"/>
      <c r="F1" s="58" t="s">
        <v>1</v>
      </c>
      <c r="G1" s="261"/>
    </row>
    <row r="2" spans="1:7" x14ac:dyDescent="0.25">
      <c r="A2" s="255"/>
      <c r="B2" s="259"/>
      <c r="C2" s="260"/>
      <c r="D2" s="260"/>
      <c r="E2" s="260"/>
      <c r="F2" s="57" t="s">
        <v>32</v>
      </c>
      <c r="G2" s="262"/>
    </row>
    <row r="3" spans="1:7" x14ac:dyDescent="0.25">
      <c r="A3" s="255"/>
      <c r="B3" s="264" t="s">
        <v>33</v>
      </c>
      <c r="C3" s="265"/>
      <c r="D3" s="265"/>
      <c r="E3" s="265"/>
      <c r="F3" s="57" t="s">
        <v>4</v>
      </c>
      <c r="G3" s="262"/>
    </row>
    <row r="4" spans="1:7" ht="15.75" thickBot="1" x14ac:dyDescent="0.3">
      <c r="A4" s="256"/>
      <c r="B4" s="266"/>
      <c r="C4" s="267"/>
      <c r="D4" s="267"/>
      <c r="E4" s="267"/>
      <c r="F4" s="59" t="s">
        <v>5</v>
      </c>
      <c r="G4" s="263"/>
    </row>
    <row r="5" spans="1:7" ht="15.75" thickBot="1" x14ac:dyDescent="0.3"/>
    <row r="6" spans="1:7" s="69" customFormat="1" ht="15.75" x14ac:dyDescent="0.25">
      <c r="A6" s="268" t="s">
        <v>34</v>
      </c>
      <c r="B6" s="269"/>
      <c r="C6" s="269"/>
      <c r="D6" s="269"/>
      <c r="E6" s="269"/>
      <c r="F6" s="269"/>
      <c r="G6" s="270"/>
    </row>
    <row r="7" spans="1:7" ht="31.5" customHeight="1" x14ac:dyDescent="0.25">
      <c r="A7" s="50" t="s">
        <v>35</v>
      </c>
      <c r="B7" s="28" t="s">
        <v>36</v>
      </c>
      <c r="C7" s="64" t="s">
        <v>37</v>
      </c>
      <c r="D7" s="51" t="s">
        <v>38</v>
      </c>
      <c r="E7" s="28" t="s">
        <v>39</v>
      </c>
      <c r="F7" s="29" t="s">
        <v>40</v>
      </c>
      <c r="G7" s="29" t="s">
        <v>41</v>
      </c>
    </row>
    <row r="8" spans="1:7" ht="33" customHeight="1" x14ac:dyDescent="0.25">
      <c r="A8" s="251"/>
      <c r="B8" s="8"/>
      <c r="C8" s="8"/>
      <c r="D8" s="8"/>
      <c r="E8" s="8"/>
      <c r="F8" s="8"/>
      <c r="G8" s="9"/>
    </row>
    <row r="9" spans="1:7" ht="33" customHeight="1" x14ac:dyDescent="0.25">
      <c r="A9" s="252"/>
      <c r="B9" s="8"/>
      <c r="C9" s="8"/>
      <c r="D9" s="8"/>
      <c r="E9" s="8"/>
      <c r="F9" s="8"/>
      <c r="G9" s="9"/>
    </row>
    <row r="10" spans="1:7" ht="33" customHeight="1" x14ac:dyDescent="0.25">
      <c r="A10" s="252"/>
      <c r="B10" s="8"/>
      <c r="C10" s="8"/>
      <c r="D10" s="8"/>
      <c r="E10" s="8"/>
      <c r="F10" s="8"/>
      <c r="G10" s="9"/>
    </row>
    <row r="11" spans="1:7" ht="33" customHeight="1" x14ac:dyDescent="0.25">
      <c r="A11" s="252"/>
      <c r="B11" s="8"/>
      <c r="C11" s="8"/>
      <c r="D11" s="8"/>
      <c r="E11" s="8"/>
      <c r="F11" s="8"/>
      <c r="G11" s="9"/>
    </row>
    <row r="12" spans="1:7" ht="33" customHeight="1" x14ac:dyDescent="0.25">
      <c r="A12" s="252"/>
      <c r="B12" s="8"/>
      <c r="C12" s="8"/>
      <c r="D12" s="8"/>
      <c r="E12" s="8"/>
      <c r="F12" s="8"/>
      <c r="G12" s="9"/>
    </row>
    <row r="13" spans="1:7" ht="33" customHeight="1" x14ac:dyDescent="0.25">
      <c r="A13" s="252"/>
      <c r="B13" s="8"/>
      <c r="C13" s="8"/>
      <c r="D13" s="8"/>
      <c r="E13" s="8"/>
      <c r="F13" s="8"/>
      <c r="G13" s="9"/>
    </row>
    <row r="14" spans="1:7" ht="33" customHeight="1" x14ac:dyDescent="0.25">
      <c r="A14" s="252"/>
      <c r="B14" s="8"/>
      <c r="C14" s="8"/>
      <c r="D14" s="8"/>
      <c r="E14" s="8"/>
      <c r="F14" s="8"/>
      <c r="G14" s="9"/>
    </row>
    <row r="15" spans="1:7" ht="33" customHeight="1" x14ac:dyDescent="0.25">
      <c r="A15" s="252"/>
      <c r="B15" s="8"/>
      <c r="C15" s="8"/>
      <c r="D15" s="8"/>
      <c r="E15" s="8"/>
      <c r="F15" s="8"/>
      <c r="G15" s="9"/>
    </row>
    <row r="16" spans="1:7" ht="33" customHeight="1" x14ac:dyDescent="0.25">
      <c r="A16" s="252"/>
      <c r="B16" s="8"/>
      <c r="C16" s="8"/>
      <c r="D16" s="8"/>
      <c r="E16" s="8"/>
      <c r="F16" s="8"/>
      <c r="G16" s="9"/>
    </row>
    <row r="17" spans="1:7" ht="33" customHeight="1" x14ac:dyDescent="0.25">
      <c r="A17" s="252"/>
      <c r="B17" s="8"/>
      <c r="C17" s="8"/>
      <c r="D17" s="8"/>
      <c r="E17" s="8"/>
      <c r="F17" s="8"/>
      <c r="G17" s="9"/>
    </row>
    <row r="18" spans="1:7" ht="33" customHeight="1" thickBot="1" x14ac:dyDescent="0.3">
      <c r="A18" s="253"/>
      <c r="B18" s="67"/>
      <c r="C18" s="67"/>
      <c r="D18" s="67"/>
      <c r="E18" s="67"/>
      <c r="F18" s="67"/>
      <c r="G18" s="68"/>
    </row>
  </sheetData>
  <mergeCells count="6">
    <mergeCell ref="A8:A18"/>
    <mergeCell ref="A1:A4"/>
    <mergeCell ref="B1:E2"/>
    <mergeCell ref="G1:G4"/>
    <mergeCell ref="B3:E4"/>
    <mergeCell ref="A6:G6"/>
  </mergeCells>
  <pageMargins left="0.70866141732283472" right="0.70866141732283472" top="0.74803149606299213" bottom="0.74803149606299213" header="0.31496062992125984" footer="0.31496062992125984"/>
  <pageSetup scale="60" orientation="landscape"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24"/>
  <sheetViews>
    <sheetView topLeftCell="A8" workbookViewId="0">
      <pane xSplit="2" ySplit="1" topLeftCell="C9" activePane="bottomRight" state="frozen"/>
      <selection pane="topRight" activeCell="C8" sqref="C8"/>
      <selection pane="bottomLeft" activeCell="A9" sqref="A9"/>
      <selection pane="bottomRight" activeCell="B13" sqref="B13"/>
    </sheetView>
  </sheetViews>
  <sheetFormatPr baseColWidth="10" defaultColWidth="11.42578125" defaultRowHeight="15" x14ac:dyDescent="0.25"/>
  <cols>
    <col min="1" max="1" width="5.140625" style="82" customWidth="1"/>
    <col min="2" max="2" width="40.42578125" style="82" customWidth="1"/>
    <col min="3" max="17" width="6.42578125" style="82" customWidth="1"/>
    <col min="18" max="18" width="8.140625" style="82" customWidth="1"/>
    <col min="19" max="19" width="10.7109375" style="91" customWidth="1"/>
  </cols>
  <sheetData>
    <row r="1" spans="1:22" ht="15" customHeight="1" thickBot="1" x14ac:dyDescent="0.3">
      <c r="A1" s="281"/>
      <c r="B1" s="281"/>
      <c r="C1" s="278" t="s">
        <v>0</v>
      </c>
      <c r="D1" s="278"/>
      <c r="E1" s="278"/>
      <c r="F1" s="278"/>
      <c r="G1" s="278"/>
      <c r="H1" s="278"/>
      <c r="I1" s="278"/>
      <c r="J1" s="278"/>
      <c r="K1" s="278"/>
      <c r="L1" s="278"/>
      <c r="M1" s="278"/>
      <c r="N1" s="282" t="s">
        <v>17</v>
      </c>
      <c r="O1" s="283"/>
      <c r="P1" s="283"/>
      <c r="Q1" s="284"/>
      <c r="R1" s="271"/>
      <c r="S1" s="271"/>
    </row>
    <row r="2" spans="1:22" ht="15" customHeight="1" thickBot="1" x14ac:dyDescent="0.3">
      <c r="A2" s="281"/>
      <c r="B2" s="281"/>
      <c r="C2" s="279"/>
      <c r="D2" s="279"/>
      <c r="E2" s="279"/>
      <c r="F2" s="279"/>
      <c r="G2" s="279"/>
      <c r="H2" s="279"/>
      <c r="I2" s="279"/>
      <c r="J2" s="279"/>
      <c r="K2" s="279"/>
      <c r="L2" s="279"/>
      <c r="M2" s="279"/>
      <c r="N2" s="282" t="s">
        <v>2</v>
      </c>
      <c r="O2" s="283"/>
      <c r="P2" s="283"/>
      <c r="Q2" s="284"/>
      <c r="R2" s="271"/>
      <c r="S2" s="271"/>
    </row>
    <row r="3" spans="1:22" ht="15" customHeight="1" thickBot="1" x14ac:dyDescent="0.3">
      <c r="A3" s="281"/>
      <c r="B3" s="281"/>
      <c r="C3" s="279" t="s">
        <v>42</v>
      </c>
      <c r="D3" s="279"/>
      <c r="E3" s="279"/>
      <c r="F3" s="279"/>
      <c r="G3" s="279"/>
      <c r="H3" s="279"/>
      <c r="I3" s="279"/>
      <c r="J3" s="279"/>
      <c r="K3" s="279"/>
      <c r="L3" s="279"/>
      <c r="M3" s="279"/>
      <c r="N3" s="282" t="s">
        <v>4</v>
      </c>
      <c r="O3" s="283"/>
      <c r="P3" s="283"/>
      <c r="Q3" s="284"/>
      <c r="R3" s="271"/>
      <c r="S3" s="271"/>
    </row>
    <row r="4" spans="1:22" ht="15.75" customHeight="1" thickBot="1" x14ac:dyDescent="0.3">
      <c r="A4" s="281"/>
      <c r="B4" s="281"/>
      <c r="C4" s="280"/>
      <c r="D4" s="280"/>
      <c r="E4" s="280"/>
      <c r="F4" s="280"/>
      <c r="G4" s="280"/>
      <c r="H4" s="280"/>
      <c r="I4" s="280"/>
      <c r="J4" s="280"/>
      <c r="K4" s="280"/>
      <c r="L4" s="280"/>
      <c r="M4" s="280"/>
      <c r="N4" s="282" t="s">
        <v>5</v>
      </c>
      <c r="O4" s="283"/>
      <c r="P4" s="283"/>
      <c r="Q4" s="284"/>
      <c r="R4" s="271"/>
      <c r="S4" s="271"/>
    </row>
    <row r="5" spans="1:22" ht="15.75" customHeight="1" x14ac:dyDescent="0.25">
      <c r="A5" s="85"/>
      <c r="B5" s="85"/>
      <c r="C5" s="86"/>
      <c r="D5" s="86"/>
      <c r="E5" s="86"/>
      <c r="F5" s="86"/>
      <c r="G5" s="86"/>
      <c r="H5" s="86"/>
      <c r="I5" s="86"/>
      <c r="J5" s="86"/>
      <c r="K5" s="86"/>
      <c r="L5" s="86"/>
      <c r="M5" s="86"/>
      <c r="N5" s="87"/>
      <c r="O5" s="87"/>
      <c r="P5" s="87"/>
      <c r="Q5" s="87"/>
      <c r="R5" s="88"/>
      <c r="S5" s="89"/>
    </row>
    <row r="6" spans="1:22" s="1" customFormat="1" ht="27" customHeight="1" x14ac:dyDescent="0.2">
      <c r="A6" s="274" t="s">
        <v>43</v>
      </c>
      <c r="B6" s="274"/>
      <c r="C6" s="274"/>
      <c r="D6" s="274"/>
      <c r="E6" s="274"/>
      <c r="F6" s="274"/>
      <c r="G6" s="274"/>
      <c r="H6" s="274"/>
      <c r="I6" s="274"/>
      <c r="J6" s="274"/>
      <c r="K6" s="274"/>
      <c r="L6" s="274"/>
      <c r="M6" s="274"/>
      <c r="N6" s="274"/>
      <c r="O6" s="274"/>
      <c r="P6" s="274"/>
      <c r="Q6" s="274"/>
      <c r="R6" s="274"/>
      <c r="S6" s="274"/>
    </row>
    <row r="7" spans="1:22" s="1" customFormat="1" ht="81" customHeight="1" x14ac:dyDescent="0.2">
      <c r="A7" s="275" t="s">
        <v>44</v>
      </c>
      <c r="B7" s="276"/>
      <c r="C7" s="276"/>
      <c r="D7" s="276"/>
      <c r="E7" s="276"/>
      <c r="F7" s="276"/>
      <c r="G7" s="276"/>
      <c r="H7" s="276"/>
      <c r="I7" s="276"/>
      <c r="J7" s="276"/>
      <c r="K7" s="276"/>
      <c r="L7" s="276"/>
      <c r="M7" s="276"/>
      <c r="N7" s="276"/>
      <c r="O7" s="276"/>
      <c r="P7" s="276"/>
      <c r="Q7" s="276"/>
      <c r="R7" s="276"/>
      <c r="S7" s="277"/>
    </row>
    <row r="8" spans="1:22" s="1" customFormat="1" ht="28.5" customHeight="1" x14ac:dyDescent="0.25">
      <c r="A8" s="272" t="s">
        <v>45</v>
      </c>
      <c r="B8" s="273"/>
      <c r="C8" s="273"/>
      <c r="D8" s="273"/>
      <c r="E8" s="273"/>
      <c r="F8" s="273"/>
      <c r="G8" s="273"/>
      <c r="H8" s="273"/>
      <c r="I8" s="273"/>
      <c r="J8" s="273"/>
      <c r="K8" s="273"/>
      <c r="L8" s="273"/>
      <c r="M8" s="273"/>
      <c r="N8" s="273"/>
      <c r="O8" s="273"/>
      <c r="P8" s="273"/>
      <c r="Q8" s="273"/>
      <c r="R8" s="273"/>
      <c r="S8" s="273"/>
    </row>
    <row r="9" spans="1:22" s="81" customFormat="1" ht="30" x14ac:dyDescent="0.25">
      <c r="A9" s="83" t="s">
        <v>46</v>
      </c>
      <c r="B9" s="83" t="s">
        <v>47</v>
      </c>
      <c r="C9" s="83" t="s">
        <v>48</v>
      </c>
      <c r="D9" s="83" t="s">
        <v>49</v>
      </c>
      <c r="E9" s="83" t="s">
        <v>50</v>
      </c>
      <c r="F9" s="83" t="s">
        <v>51</v>
      </c>
      <c r="G9" s="83" t="s">
        <v>52</v>
      </c>
      <c r="H9" s="83" t="s">
        <v>53</v>
      </c>
      <c r="I9" s="83" t="s">
        <v>54</v>
      </c>
      <c r="J9" s="83" t="s">
        <v>55</v>
      </c>
      <c r="K9" s="83" t="s">
        <v>56</v>
      </c>
      <c r="L9" s="83" t="s">
        <v>57</v>
      </c>
      <c r="M9" s="83" t="s">
        <v>58</v>
      </c>
      <c r="N9" s="83" t="s">
        <v>59</v>
      </c>
      <c r="O9" s="83" t="s">
        <v>60</v>
      </c>
      <c r="P9" s="83" t="s">
        <v>61</v>
      </c>
      <c r="Q9" s="83" t="s">
        <v>62</v>
      </c>
      <c r="R9" s="83" t="s">
        <v>63</v>
      </c>
      <c r="S9" s="90" t="s">
        <v>64</v>
      </c>
    </row>
    <row r="10" spans="1:22" ht="81" customHeight="1" x14ac:dyDescent="0.25">
      <c r="A10" s="152">
        <v>1</v>
      </c>
      <c r="B10" s="151" t="str">
        <f>+CONTEXTO!B10</f>
        <v xml:space="preserve">Directrices Nacional estricto cumplimiento (Derechos de Autor, Tratamiento Datos, Politica Gobierno Electronico, leyes racionalizacion de tramites) </v>
      </c>
      <c r="C10" s="152">
        <v>3</v>
      </c>
      <c r="D10" s="152">
        <v>4</v>
      </c>
      <c r="E10" s="152">
        <v>4</v>
      </c>
      <c r="F10" s="152">
        <v>2</v>
      </c>
      <c r="G10" s="152">
        <v>3</v>
      </c>
      <c r="H10" s="152"/>
      <c r="I10" s="152"/>
      <c r="J10" s="152"/>
      <c r="K10" s="152"/>
      <c r="L10" s="152"/>
      <c r="M10" s="152"/>
      <c r="N10" s="152"/>
      <c r="O10" s="152"/>
      <c r="P10" s="152"/>
      <c r="Q10" s="84"/>
      <c r="R10" s="181">
        <f>SUM(C10:G10)</f>
        <v>16</v>
      </c>
      <c r="S10" s="169">
        <f>IF(ISERROR(AVERAGE(C10:Q10)),0,AVERAGE(C10:Q10))</f>
        <v>3.2</v>
      </c>
      <c r="T10" s="40"/>
      <c r="U10" t="s">
        <v>272</v>
      </c>
    </row>
    <row r="11" spans="1:22" ht="82.5" customHeight="1" x14ac:dyDescent="0.25">
      <c r="A11" s="152">
        <v>2</v>
      </c>
      <c r="B11" s="151" t="str">
        <f>+CONTEXTO!B12</f>
        <v>Recursos insuficientes para el sostenimiento de los  programas de masificacion y apropiacion de TIC  por parte del Ministerio de las  Tecnologias y las Comuncaciones.</v>
      </c>
      <c r="C11" s="152">
        <v>4</v>
      </c>
      <c r="D11" s="152">
        <v>4</v>
      </c>
      <c r="E11" s="152">
        <v>4</v>
      </c>
      <c r="F11" s="152">
        <v>4</v>
      </c>
      <c r="G11" s="152">
        <v>5</v>
      </c>
      <c r="H11" s="152"/>
      <c r="I11" s="152"/>
      <c r="J11" s="152"/>
      <c r="K11" s="152"/>
      <c r="L11" s="152"/>
      <c r="M11" s="152"/>
      <c r="N11" s="152"/>
      <c r="O11" s="152"/>
      <c r="P11" s="152"/>
      <c r="Q11" s="84"/>
      <c r="R11" s="181">
        <f t="shared" ref="R11:R23" si="0">SUM(C11:G11)</f>
        <v>21</v>
      </c>
      <c r="S11" s="170">
        <f t="shared" ref="S11:S23" si="1">IF(ISERROR(AVERAGE(C11:Q11)),0,AVERAGE(C11:Q11))</f>
        <v>4.2</v>
      </c>
      <c r="T11" s="167" t="s">
        <v>282</v>
      </c>
      <c r="U11" t="s">
        <v>279</v>
      </c>
      <c r="V11" t="s">
        <v>272</v>
      </c>
    </row>
    <row r="12" spans="1:22" ht="67.5" customHeight="1" x14ac:dyDescent="0.25">
      <c r="A12" s="152">
        <v>3</v>
      </c>
      <c r="B12" s="151" t="str">
        <f>+CONTEXTO!B13</f>
        <v>Ausencia de recursos economicos para programas de Ciencia, Tecnologia e Innovacion por parte del Gobierno Nacional, Departamental y Municipal</v>
      </c>
      <c r="C12" s="152">
        <v>4</v>
      </c>
      <c r="D12" s="152">
        <v>4</v>
      </c>
      <c r="E12" s="152">
        <v>5</v>
      </c>
      <c r="F12" s="152">
        <v>3</v>
      </c>
      <c r="G12" s="152">
        <v>4</v>
      </c>
      <c r="H12" s="152"/>
      <c r="I12" s="152"/>
      <c r="J12" s="152"/>
      <c r="K12" s="152"/>
      <c r="L12" s="152"/>
      <c r="M12" s="152"/>
      <c r="N12" s="152"/>
      <c r="O12" s="152"/>
      <c r="P12" s="152"/>
      <c r="Q12" s="84"/>
      <c r="R12" s="181">
        <f>SUM(C12:G12)</f>
        <v>20</v>
      </c>
      <c r="S12" s="170">
        <f>IF(ISERROR(AVERAGE(C12:Q12)),0,AVERAGE(C12:Q12))</f>
        <v>4</v>
      </c>
      <c r="T12" s="167"/>
    </row>
    <row r="13" spans="1:22" ht="48.75" customHeight="1" x14ac:dyDescent="0.25">
      <c r="A13" s="152">
        <v>4</v>
      </c>
      <c r="B13" s="151" t="str">
        <f>+CONTEXTO!B14</f>
        <v>Cobertura limitada de los prestadores de servicio de Internet   para el Municipio de Ibague</v>
      </c>
      <c r="C13" s="152">
        <v>3</v>
      </c>
      <c r="D13" s="152">
        <v>3</v>
      </c>
      <c r="E13" s="152">
        <v>3</v>
      </c>
      <c r="F13" s="152">
        <v>3</v>
      </c>
      <c r="G13" s="152">
        <v>3</v>
      </c>
      <c r="H13" s="152"/>
      <c r="I13" s="152"/>
      <c r="J13" s="152"/>
      <c r="K13" s="152"/>
      <c r="L13" s="152"/>
      <c r="M13" s="152"/>
      <c r="N13" s="152"/>
      <c r="O13" s="152"/>
      <c r="P13" s="152"/>
      <c r="Q13" s="84"/>
      <c r="R13" s="181">
        <f t="shared" si="0"/>
        <v>15</v>
      </c>
      <c r="S13" s="193">
        <f t="shared" si="1"/>
        <v>3</v>
      </c>
      <c r="T13" s="167"/>
    </row>
    <row r="14" spans="1:22" ht="105.75" customHeight="1" x14ac:dyDescent="0.25">
      <c r="A14" s="152">
        <v>5</v>
      </c>
      <c r="B14" s="166" t="str">
        <f>+CONTEXTO!D10</f>
        <v>Recursos economicos insuficientes para el Cumplimiento metas  Plan Desarrollo Municipal, sector IBAGUE UNA CIUDAD INTELIGENTE E INNOVADORA CON EL FORTALECIMENTO DE LA CIENCIA, TECNOLOGIA, INNOVACIÓN Y TIC</v>
      </c>
      <c r="C14" s="152">
        <v>5</v>
      </c>
      <c r="D14" s="152">
        <v>4</v>
      </c>
      <c r="E14" s="152">
        <v>4</v>
      </c>
      <c r="F14" s="152">
        <v>5</v>
      </c>
      <c r="G14" s="152">
        <v>5</v>
      </c>
      <c r="H14" s="152"/>
      <c r="I14" s="152"/>
      <c r="J14" s="152"/>
      <c r="K14" s="152"/>
      <c r="L14" s="152"/>
      <c r="M14" s="152"/>
      <c r="N14" s="152"/>
      <c r="O14" s="152"/>
      <c r="P14" s="152"/>
      <c r="Q14" s="84"/>
      <c r="R14" s="181">
        <f t="shared" si="0"/>
        <v>23</v>
      </c>
      <c r="S14" s="170">
        <f t="shared" si="1"/>
        <v>4.5999999999999996</v>
      </c>
      <c r="T14" s="40" t="s">
        <v>283</v>
      </c>
      <c r="U14" t="s">
        <v>280</v>
      </c>
    </row>
    <row r="15" spans="1:22" ht="59.25" customHeight="1" x14ac:dyDescent="0.25">
      <c r="A15" s="152">
        <v>6</v>
      </c>
      <c r="B15" s="166" t="str">
        <f>CONTEXTO!D12</f>
        <v>Recursos economicos insuficientes para el sostenimiento  sostenimientos PVD y zonas WIFI</v>
      </c>
      <c r="C15" s="152">
        <v>5</v>
      </c>
      <c r="D15" s="152">
        <v>5</v>
      </c>
      <c r="E15" s="152">
        <v>5</v>
      </c>
      <c r="F15" s="152">
        <v>4</v>
      </c>
      <c r="G15" s="152">
        <v>5</v>
      </c>
      <c r="H15" s="152"/>
      <c r="I15" s="152"/>
      <c r="J15" s="152"/>
      <c r="K15" s="152"/>
      <c r="L15" s="152"/>
      <c r="M15" s="152"/>
      <c r="N15" s="152"/>
      <c r="O15" s="152"/>
      <c r="P15" s="152"/>
      <c r="Q15" s="84"/>
      <c r="R15" s="181">
        <f t="shared" si="0"/>
        <v>24</v>
      </c>
      <c r="S15" s="170">
        <f t="shared" si="1"/>
        <v>4.8</v>
      </c>
      <c r="T15" s="167" t="s">
        <v>284</v>
      </c>
      <c r="U15" t="s">
        <v>281</v>
      </c>
    </row>
    <row r="16" spans="1:22" ht="53.25" customHeight="1" x14ac:dyDescent="0.25">
      <c r="A16" s="152">
        <v>7</v>
      </c>
      <c r="B16" s="166" t="str">
        <f>+CONTEXTO!D14</f>
        <v>desactualziacion  plataforma tecnologica PVD  (Tradicionales,  Plus y Vivelab)</v>
      </c>
      <c r="C16" s="152">
        <v>4</v>
      </c>
      <c r="D16" s="152">
        <v>4</v>
      </c>
      <c r="E16" s="152">
        <v>4</v>
      </c>
      <c r="F16" s="152">
        <v>3</v>
      </c>
      <c r="G16" s="152">
        <v>3</v>
      </c>
      <c r="H16" s="152"/>
      <c r="I16" s="152"/>
      <c r="J16" s="152"/>
      <c r="K16" s="152"/>
      <c r="L16" s="152"/>
      <c r="M16" s="152"/>
      <c r="N16" s="152"/>
      <c r="O16" s="152"/>
      <c r="P16" s="152"/>
      <c r="Q16" s="84"/>
      <c r="R16" s="181">
        <f t="shared" si="0"/>
        <v>18</v>
      </c>
      <c r="S16" s="169">
        <f t="shared" si="1"/>
        <v>3.6</v>
      </c>
      <c r="T16" s="40"/>
    </row>
    <row r="17" spans="1:20" ht="56.25" customHeight="1" x14ac:dyDescent="0.25">
      <c r="A17" s="152">
        <v>8</v>
      </c>
      <c r="B17" s="166" t="str">
        <f>+CONTEXTO!D16</f>
        <v>Personal sin la debida experiencia en manejo y  gestion de proyectos de ciencia tecnologia e  inovacion</v>
      </c>
      <c r="C17" s="152">
        <v>5</v>
      </c>
      <c r="D17" s="152">
        <v>5</v>
      </c>
      <c r="E17" s="152">
        <v>3</v>
      </c>
      <c r="F17" s="152">
        <v>4</v>
      </c>
      <c r="G17" s="152">
        <v>4</v>
      </c>
      <c r="H17" s="152"/>
      <c r="I17" s="152"/>
      <c r="J17" s="152"/>
      <c r="K17" s="152"/>
      <c r="L17" s="152"/>
      <c r="M17" s="152"/>
      <c r="N17" s="152"/>
      <c r="O17" s="152"/>
      <c r="P17" s="152"/>
      <c r="Q17" s="84"/>
      <c r="R17" s="181">
        <f t="shared" si="0"/>
        <v>21</v>
      </c>
      <c r="S17" s="170">
        <f t="shared" si="1"/>
        <v>4.2</v>
      </c>
      <c r="T17" s="40"/>
    </row>
    <row r="18" spans="1:20" ht="71.25" customHeight="1" x14ac:dyDescent="0.25">
      <c r="A18" s="152">
        <v>9</v>
      </c>
      <c r="B18" s="165" t="str">
        <f>+CONTEXTO!F10</f>
        <v xml:space="preserve">Procesos   con actividades comunes de ciencia, tecnologia e innovacion en otros procesos de otras secretarias ,  con asiganacion de  recursos </v>
      </c>
      <c r="C18" s="152">
        <v>3</v>
      </c>
      <c r="D18" s="152">
        <v>4</v>
      </c>
      <c r="E18" s="152">
        <v>4</v>
      </c>
      <c r="F18" s="152">
        <v>4</v>
      </c>
      <c r="G18" s="152">
        <v>4</v>
      </c>
      <c r="H18" s="152"/>
      <c r="I18" s="152"/>
      <c r="J18" s="152"/>
      <c r="K18" s="152"/>
      <c r="L18" s="152"/>
      <c r="M18" s="152"/>
      <c r="N18" s="152"/>
      <c r="O18" s="152"/>
      <c r="P18" s="152"/>
      <c r="Q18" s="84"/>
      <c r="R18" s="181">
        <f t="shared" si="0"/>
        <v>19</v>
      </c>
      <c r="S18" s="169">
        <f t="shared" si="1"/>
        <v>3.8</v>
      </c>
      <c r="T18" s="40"/>
    </row>
    <row r="19" spans="1:20" ht="56.25" customHeight="1" x14ac:dyDescent="0.25">
      <c r="A19" s="84">
        <v>10</v>
      </c>
      <c r="B19" s="166" t="str">
        <f>+CONTEXTO!D18</f>
        <v xml:space="preserve">Desinteres de la comunidad laboral para capacitarce en Ciudadania Digital </v>
      </c>
      <c r="C19" s="84">
        <v>4</v>
      </c>
      <c r="D19" s="84">
        <v>4</v>
      </c>
      <c r="E19" s="84">
        <v>4</v>
      </c>
      <c r="F19" s="84">
        <v>4</v>
      </c>
      <c r="G19" s="84">
        <v>4</v>
      </c>
      <c r="H19" s="84"/>
      <c r="I19" s="84"/>
      <c r="J19" s="84"/>
      <c r="K19" s="84"/>
      <c r="L19" s="84"/>
      <c r="M19" s="84"/>
      <c r="N19" s="84"/>
      <c r="O19" s="84"/>
      <c r="P19" s="84"/>
      <c r="Q19" s="84"/>
      <c r="R19" s="181">
        <f t="shared" si="0"/>
        <v>20</v>
      </c>
      <c r="S19" s="169">
        <f t="shared" si="1"/>
        <v>4</v>
      </c>
    </row>
    <row r="20" spans="1:20" ht="44.25" customHeight="1" x14ac:dyDescent="0.25">
      <c r="A20" s="84">
        <v>11</v>
      </c>
      <c r="B20" s="175" t="str">
        <f>+CONTEXTO!D17</f>
        <v>Talento humano sin la debida experiencia y habilidad para gestionar los PVD (mercadeo, oferta academica )</v>
      </c>
      <c r="C20" s="84">
        <v>3</v>
      </c>
      <c r="D20" s="84">
        <v>4</v>
      </c>
      <c r="E20" s="84">
        <v>2</v>
      </c>
      <c r="F20" s="84">
        <v>3</v>
      </c>
      <c r="G20" s="84">
        <v>4</v>
      </c>
      <c r="H20" s="84"/>
      <c r="I20" s="84"/>
      <c r="J20" s="84"/>
      <c r="K20" s="84"/>
      <c r="L20" s="84"/>
      <c r="M20" s="84"/>
      <c r="N20" s="84"/>
      <c r="O20" s="84"/>
      <c r="P20" s="84"/>
      <c r="Q20" s="84"/>
      <c r="R20" s="181">
        <f t="shared" si="0"/>
        <v>16</v>
      </c>
      <c r="S20" s="169">
        <f t="shared" si="1"/>
        <v>3.2</v>
      </c>
    </row>
    <row r="21" spans="1:20" ht="36" customHeight="1" x14ac:dyDescent="0.25">
      <c r="A21" s="84">
        <v>12</v>
      </c>
      <c r="B21" s="175" t="str">
        <f>+CONTEXTO!D11</f>
        <v xml:space="preserve">No existencia de un Plan estrategico de sistemas </v>
      </c>
      <c r="C21" s="84">
        <v>5</v>
      </c>
      <c r="D21" s="84">
        <v>4</v>
      </c>
      <c r="E21" s="84">
        <v>5</v>
      </c>
      <c r="F21" s="84">
        <v>4</v>
      </c>
      <c r="G21" s="84">
        <v>5</v>
      </c>
      <c r="H21" s="84"/>
      <c r="I21" s="84"/>
      <c r="J21" s="84"/>
      <c r="K21" s="84"/>
      <c r="L21" s="84"/>
      <c r="M21" s="84"/>
      <c r="N21" s="84"/>
      <c r="O21" s="84"/>
      <c r="P21" s="84"/>
      <c r="Q21" s="84"/>
      <c r="R21" s="181">
        <f t="shared" si="0"/>
        <v>23</v>
      </c>
      <c r="S21" s="178">
        <f t="shared" si="1"/>
        <v>4.5999999999999996</v>
      </c>
    </row>
    <row r="22" spans="1:20" ht="52.5" customHeight="1" x14ac:dyDescent="0.25">
      <c r="A22" s="84">
        <v>13</v>
      </c>
      <c r="B22" s="175" t="str">
        <f>+CONTEXTO!D15</f>
        <v xml:space="preserve">Sistemas de informacion sin la debida documentacion de los  Componentes de la informacion  y  Arquitectura </v>
      </c>
      <c r="C22" s="84">
        <v>3</v>
      </c>
      <c r="D22" s="84">
        <v>3</v>
      </c>
      <c r="E22" s="84">
        <v>4</v>
      </c>
      <c r="F22" s="84">
        <v>3</v>
      </c>
      <c r="G22" s="84">
        <v>4</v>
      </c>
      <c r="H22" s="84"/>
      <c r="I22" s="84"/>
      <c r="J22" s="84"/>
      <c r="K22" s="84"/>
      <c r="L22" s="84"/>
      <c r="M22" s="84"/>
      <c r="N22" s="84"/>
      <c r="O22" s="84"/>
      <c r="P22" s="84"/>
      <c r="Q22" s="84"/>
      <c r="R22" s="181">
        <f t="shared" si="0"/>
        <v>17</v>
      </c>
      <c r="S22" s="180">
        <f t="shared" si="1"/>
        <v>3.4</v>
      </c>
    </row>
    <row r="23" spans="1:20" ht="50.25" customHeight="1" x14ac:dyDescent="0.25">
      <c r="A23" s="84">
        <v>14</v>
      </c>
      <c r="B23" s="175" t="str">
        <f>+CONTEXTO!D13</f>
        <v>Recursos economicos del orden Municipal  insuficientes  destindos a la  ciencia y tencologia.</v>
      </c>
      <c r="C23" s="84">
        <v>4</v>
      </c>
      <c r="D23" s="84">
        <v>4</v>
      </c>
      <c r="E23" s="84">
        <v>5</v>
      </c>
      <c r="F23" s="84">
        <v>3</v>
      </c>
      <c r="G23" s="84">
        <v>3</v>
      </c>
      <c r="H23" s="84"/>
      <c r="I23" s="84"/>
      <c r="J23" s="84"/>
      <c r="K23" s="84"/>
      <c r="L23" s="84"/>
      <c r="M23" s="84"/>
      <c r="N23" s="84"/>
      <c r="O23" s="84"/>
      <c r="P23" s="84"/>
      <c r="Q23" s="84"/>
      <c r="R23" s="181">
        <f t="shared" si="0"/>
        <v>19</v>
      </c>
      <c r="S23" s="179">
        <f t="shared" si="1"/>
        <v>3.8</v>
      </c>
    </row>
    <row r="24" spans="1:20" ht="48.75" customHeight="1" x14ac:dyDescent="0.25">
      <c r="A24" s="84">
        <v>15</v>
      </c>
      <c r="B24" s="194" t="str">
        <f>+CONTEXTO!F11</f>
        <v>Componentes de arquitectura empresarial sin documentar</v>
      </c>
      <c r="C24" s="84">
        <v>3</v>
      </c>
      <c r="D24" s="84">
        <v>3</v>
      </c>
      <c r="E24" s="84">
        <v>3</v>
      </c>
      <c r="F24" s="84">
        <v>3</v>
      </c>
      <c r="G24" s="84">
        <v>3</v>
      </c>
      <c r="H24" s="84"/>
      <c r="I24" s="84"/>
      <c r="J24" s="84"/>
      <c r="K24" s="84"/>
      <c r="L24" s="84"/>
      <c r="M24" s="84"/>
      <c r="N24" s="84"/>
      <c r="O24" s="84"/>
      <c r="P24" s="84"/>
      <c r="Q24" s="84"/>
      <c r="R24" s="181">
        <f>SUM(C24:G24)</f>
        <v>15</v>
      </c>
      <c r="S24" s="180">
        <f>IF(ISERROR(AVERAGE(C24:Q24)),0,AVERAGE(C24:Q24))</f>
        <v>3</v>
      </c>
    </row>
  </sheetData>
  <mergeCells count="11">
    <mergeCell ref="R1:S4"/>
    <mergeCell ref="A8:S8"/>
    <mergeCell ref="A6:S6"/>
    <mergeCell ref="A7:S7"/>
    <mergeCell ref="C1:M2"/>
    <mergeCell ref="C3:M4"/>
    <mergeCell ref="A1:B4"/>
    <mergeCell ref="N1:Q1"/>
    <mergeCell ref="N2:Q2"/>
    <mergeCell ref="N3:Q3"/>
    <mergeCell ref="N4:Q4"/>
  </mergeCells>
  <dataValidations count="1">
    <dataValidation type="whole" allowBlank="1" showInputMessage="1" showErrorMessage="1" sqref="C10:Q18">
      <formula1>1</formula1>
      <formula2>10</formula2>
    </dataValidation>
  </dataValidations>
  <pageMargins left="0.70866141732283472" right="0.70866141732283472" top="0.74803149606299213" bottom="0.74803149606299213" header="0.31496062992125984" footer="0.31496062992125984"/>
  <pageSetup paperSize="140" scale="8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13"/>
  <sheetViews>
    <sheetView zoomScale="89" zoomScaleNormal="89" workbookViewId="0">
      <selection activeCell="A7" sqref="A7:D17"/>
    </sheetView>
  </sheetViews>
  <sheetFormatPr baseColWidth="10" defaultColWidth="11.42578125" defaultRowHeight="15" x14ac:dyDescent="0.25"/>
  <cols>
    <col min="1" max="2" width="6.5703125" customWidth="1"/>
    <col min="3" max="3" width="32.7109375" customWidth="1"/>
    <col min="4" max="4" width="29.42578125" customWidth="1"/>
    <col min="5" max="5" width="38" customWidth="1"/>
    <col min="6" max="6" width="30.28515625" customWidth="1"/>
    <col min="7" max="7" width="18.28515625" customWidth="1"/>
    <col min="8" max="8" width="15.5703125" customWidth="1"/>
    <col min="9" max="9" width="19.28515625" customWidth="1"/>
    <col min="10" max="10" width="14.5703125" customWidth="1"/>
  </cols>
  <sheetData>
    <row r="1" spans="1:14" ht="15" customHeight="1" x14ac:dyDescent="0.25">
      <c r="C1" s="338"/>
      <c r="D1" s="264" t="s">
        <v>285</v>
      </c>
      <c r="E1" s="265"/>
      <c r="F1" s="265"/>
      <c r="G1" s="339"/>
      <c r="H1" s="289" t="s">
        <v>17</v>
      </c>
      <c r="I1" s="289"/>
      <c r="J1" s="221"/>
      <c r="K1" s="2"/>
      <c r="N1" s="224"/>
    </row>
    <row r="2" spans="1:14" ht="15" customHeight="1" x14ac:dyDescent="0.25">
      <c r="C2" s="338"/>
      <c r="D2" s="259"/>
      <c r="E2" s="260"/>
      <c r="F2" s="260"/>
      <c r="G2" s="340"/>
      <c r="H2" s="289" t="s">
        <v>2</v>
      </c>
      <c r="I2" s="289"/>
      <c r="J2" s="310"/>
      <c r="K2" s="2"/>
      <c r="N2" s="224"/>
    </row>
    <row r="3" spans="1:14" ht="15" customHeight="1" x14ac:dyDescent="0.25">
      <c r="C3" s="338"/>
      <c r="D3" s="264" t="s">
        <v>65</v>
      </c>
      <c r="E3" s="265"/>
      <c r="F3" s="265"/>
      <c r="G3" s="339"/>
      <c r="H3" s="289" t="s">
        <v>4</v>
      </c>
      <c r="I3" s="289"/>
      <c r="J3" s="310"/>
      <c r="K3" s="2"/>
      <c r="N3" s="224"/>
    </row>
    <row r="4" spans="1:14" ht="15.75" customHeight="1" x14ac:dyDescent="0.25">
      <c r="C4" s="338"/>
      <c r="D4" s="259"/>
      <c r="E4" s="260"/>
      <c r="F4" s="260"/>
      <c r="G4" s="340"/>
      <c r="H4" s="289" t="s">
        <v>5</v>
      </c>
      <c r="I4" s="289"/>
      <c r="J4" s="222"/>
      <c r="K4" s="2"/>
      <c r="N4" s="224"/>
    </row>
    <row r="6" spans="1:14" ht="32.25" customHeight="1" x14ac:dyDescent="0.25">
      <c r="A6" s="354" t="s">
        <v>7</v>
      </c>
      <c r="B6" s="354"/>
      <c r="C6" s="353" t="str">
        <f>+CONTEXTO!B7</f>
        <v>GESTIÓN DE INNOVACION Y TIC</v>
      </c>
      <c r="D6" s="353"/>
      <c r="E6" s="353"/>
      <c r="F6" s="353"/>
      <c r="G6" s="353"/>
      <c r="H6" s="353"/>
      <c r="I6" s="353"/>
      <c r="J6" s="353"/>
    </row>
    <row r="7" spans="1:14" ht="23.25" customHeight="1" x14ac:dyDescent="0.25">
      <c r="A7" s="308" t="s">
        <v>66</v>
      </c>
      <c r="B7" s="308"/>
      <c r="C7" s="308"/>
      <c r="D7" s="309"/>
      <c r="E7" s="335" t="s">
        <v>13</v>
      </c>
      <c r="F7" s="336"/>
      <c r="G7" s="336"/>
      <c r="H7" s="336"/>
      <c r="I7" s="336"/>
      <c r="J7" s="337"/>
    </row>
    <row r="8" spans="1:14" ht="23.25" customHeight="1" x14ac:dyDescent="0.25">
      <c r="A8" s="308"/>
      <c r="B8" s="308"/>
      <c r="C8" s="308"/>
      <c r="D8" s="309"/>
      <c r="E8" s="294" t="s">
        <v>67</v>
      </c>
      <c r="F8" s="294"/>
      <c r="G8" s="294" t="s">
        <v>68</v>
      </c>
      <c r="H8" s="294"/>
      <c r="I8" s="294"/>
      <c r="J8" s="294"/>
    </row>
    <row r="9" spans="1:14" ht="23.25" customHeight="1" x14ac:dyDescent="0.3">
      <c r="A9" s="308"/>
      <c r="B9" s="308"/>
      <c r="C9" s="308"/>
      <c r="D9" s="309"/>
      <c r="E9" s="295" t="s">
        <v>69</v>
      </c>
      <c r="F9" s="295"/>
      <c r="G9" s="296" t="s">
        <v>70</v>
      </c>
      <c r="H9" s="297"/>
      <c r="I9" s="297"/>
      <c r="J9" s="298"/>
    </row>
    <row r="10" spans="1:14" ht="96.75" customHeight="1" x14ac:dyDescent="0.25">
      <c r="A10" s="308"/>
      <c r="B10" s="308"/>
      <c r="C10" s="308"/>
      <c r="D10" s="309"/>
      <c r="E10" s="290" t="str">
        <f>+CONTEXTO!D10</f>
        <v>Recursos economicos insuficientes para el Cumplimiento metas  Plan Desarrollo Municipal, sector IBAGUE UNA CIUDAD INTELIGENTE E INNOVADORA CON EL FORTALECIMENTO DE LA CIENCIA, TECNOLOGIA, INNOVACIÓN Y TIC</v>
      </c>
      <c r="F10" s="291"/>
      <c r="G10" s="292" t="s">
        <v>294</v>
      </c>
      <c r="H10" s="292"/>
      <c r="I10" s="292"/>
      <c r="J10" s="292"/>
    </row>
    <row r="11" spans="1:14" ht="43.5" customHeight="1" x14ac:dyDescent="0.25">
      <c r="A11" s="308"/>
      <c r="B11" s="308"/>
      <c r="C11" s="308"/>
      <c r="D11" s="309"/>
      <c r="E11" s="290" t="str">
        <f>+CONTEXTO!D11</f>
        <v xml:space="preserve">No existencia de un Plan estrategico de sistemas </v>
      </c>
      <c r="F11" s="291"/>
      <c r="G11" s="293" t="s">
        <v>304</v>
      </c>
      <c r="H11" s="293"/>
      <c r="I11" s="293"/>
      <c r="J11" s="293"/>
    </row>
    <row r="12" spans="1:14" ht="43.5" customHeight="1" x14ac:dyDescent="0.25">
      <c r="A12" s="308"/>
      <c r="B12" s="308"/>
      <c r="C12" s="308"/>
      <c r="D12" s="309"/>
      <c r="E12" s="290" t="str">
        <f>+CONTEXTO!D12</f>
        <v>Recursos economicos insuficientes para el sostenimiento  sostenimientos PVD y zonas WIFI</v>
      </c>
      <c r="F12" s="291"/>
      <c r="G12" s="311" t="s">
        <v>347</v>
      </c>
      <c r="H12" s="311"/>
      <c r="I12" s="311"/>
      <c r="J12" s="311"/>
    </row>
    <row r="13" spans="1:14" ht="55.5" customHeight="1" x14ac:dyDescent="0.25">
      <c r="A13" s="308"/>
      <c r="B13" s="308"/>
      <c r="C13" s="308"/>
      <c r="D13" s="309"/>
      <c r="E13" s="290" t="str">
        <f>+CONTEXTO!D13</f>
        <v>Recursos economicos del orden Municipal  insuficientes  destindos a la  ciencia y tencologia.</v>
      </c>
      <c r="F13" s="291"/>
      <c r="G13" s="313" t="s">
        <v>348</v>
      </c>
      <c r="H13" s="313"/>
      <c r="I13" s="313"/>
      <c r="J13" s="313"/>
    </row>
    <row r="14" spans="1:14" ht="76.5" customHeight="1" x14ac:dyDescent="0.25">
      <c r="A14" s="308"/>
      <c r="B14" s="308"/>
      <c r="C14" s="308"/>
      <c r="D14" s="309"/>
      <c r="E14" s="290" t="str">
        <f>+CONTEXTO!D16</f>
        <v>Personal sin la debida experiencia en manejo y  gestion de proyectos de ciencia tecnologia e  inovacion</v>
      </c>
      <c r="F14" s="299"/>
      <c r="G14" s="312"/>
      <c r="H14" s="312"/>
      <c r="I14" s="312"/>
      <c r="J14" s="312"/>
    </row>
    <row r="15" spans="1:14" ht="76.5" customHeight="1" x14ac:dyDescent="0.25">
      <c r="A15" s="308"/>
      <c r="B15" s="308"/>
      <c r="C15" s="308"/>
      <c r="D15" s="309"/>
      <c r="E15" s="290" t="str">
        <f>+CONTEXTO!D18</f>
        <v xml:space="preserve">Desinteres de la comunidad laboral para capacitarce en Ciudadania Digital </v>
      </c>
      <c r="F15" s="299"/>
      <c r="G15" s="300"/>
      <c r="H15" s="301"/>
      <c r="I15" s="301"/>
      <c r="J15" s="302"/>
    </row>
    <row r="16" spans="1:14" ht="76.5" customHeight="1" x14ac:dyDescent="0.25">
      <c r="A16" s="308"/>
      <c r="B16" s="308"/>
      <c r="C16" s="308"/>
      <c r="D16" s="309"/>
      <c r="E16" s="290" t="str">
        <f>+CONTEXTO!F10</f>
        <v xml:space="preserve">Procesos   con actividades comunes de ciencia, tecnologia e innovacion en otros procesos de otras secretarias ,  con asiganacion de  recursos </v>
      </c>
      <c r="F16" s="299"/>
      <c r="G16" s="300"/>
      <c r="H16" s="301"/>
      <c r="I16" s="301"/>
      <c r="J16" s="302"/>
    </row>
    <row r="17" spans="1:10" ht="39" customHeight="1" x14ac:dyDescent="0.25">
      <c r="A17" s="308"/>
      <c r="B17" s="308"/>
      <c r="C17" s="308"/>
      <c r="D17" s="309"/>
      <c r="E17" s="290" t="str">
        <f>+CONTEXTO!D14</f>
        <v>desactualziacion  plataforma tecnologica PVD  (Tradicionales,  Plus y Vivelab)</v>
      </c>
      <c r="F17" s="299"/>
      <c r="G17" s="312"/>
      <c r="H17" s="312"/>
      <c r="I17" s="312"/>
      <c r="J17" s="312"/>
    </row>
    <row r="18" spans="1:10" ht="51.75" customHeight="1" x14ac:dyDescent="0.25">
      <c r="A18" s="357" t="s">
        <v>11</v>
      </c>
      <c r="B18" s="357" t="s">
        <v>68</v>
      </c>
      <c r="C18" s="295" t="s">
        <v>71</v>
      </c>
      <c r="D18" s="295"/>
      <c r="E18" s="317" t="s">
        <v>72</v>
      </c>
      <c r="F18" s="318"/>
      <c r="G18" s="319" t="s">
        <v>73</v>
      </c>
      <c r="H18" s="320"/>
      <c r="I18" s="320"/>
      <c r="J18" s="321"/>
    </row>
    <row r="19" spans="1:10" ht="48.75" customHeight="1" x14ac:dyDescent="0.25">
      <c r="A19" s="357"/>
      <c r="B19" s="357"/>
      <c r="C19" s="363" t="s">
        <v>349</v>
      </c>
      <c r="D19" s="364"/>
      <c r="E19" s="322" t="s">
        <v>296</v>
      </c>
      <c r="F19" s="323"/>
      <c r="G19" s="324" t="s">
        <v>300</v>
      </c>
      <c r="H19" s="325"/>
      <c r="I19" s="325"/>
      <c r="J19" s="326"/>
    </row>
    <row r="20" spans="1:10" ht="86.25" customHeight="1" x14ac:dyDescent="0.25">
      <c r="A20" s="357"/>
      <c r="B20" s="357"/>
      <c r="C20" s="363" t="s">
        <v>350</v>
      </c>
      <c r="D20" s="364"/>
      <c r="E20" s="322" t="s">
        <v>351</v>
      </c>
      <c r="F20" s="323"/>
      <c r="G20" s="327" t="s">
        <v>305</v>
      </c>
      <c r="H20" s="328"/>
      <c r="I20" s="328"/>
      <c r="J20" s="329"/>
    </row>
    <row r="21" spans="1:10" ht="62.25" customHeight="1" x14ac:dyDescent="0.25">
      <c r="A21" s="357"/>
      <c r="B21" s="357"/>
      <c r="C21" s="351" t="s">
        <v>353</v>
      </c>
      <c r="D21" s="352"/>
      <c r="E21" s="314" t="s">
        <v>306</v>
      </c>
      <c r="F21" s="315"/>
      <c r="G21" s="330" t="s">
        <v>308</v>
      </c>
      <c r="H21" s="331"/>
      <c r="I21" s="331"/>
      <c r="J21" s="332"/>
    </row>
    <row r="22" spans="1:10" ht="61.5" customHeight="1" x14ac:dyDescent="0.25">
      <c r="A22" s="357"/>
      <c r="B22" s="357"/>
      <c r="C22" s="369" t="s">
        <v>289</v>
      </c>
      <c r="D22" s="370"/>
      <c r="E22" s="303" t="s">
        <v>355</v>
      </c>
      <c r="F22" s="304"/>
      <c r="G22" s="305"/>
      <c r="H22" s="316"/>
      <c r="I22" s="316"/>
      <c r="J22" s="306"/>
    </row>
    <row r="23" spans="1:10" ht="61.5" customHeight="1" x14ac:dyDescent="0.25">
      <c r="A23" s="357"/>
      <c r="B23" s="357"/>
      <c r="C23" s="341" t="s">
        <v>290</v>
      </c>
      <c r="D23" s="342"/>
      <c r="E23" s="305"/>
      <c r="F23" s="306"/>
      <c r="G23" s="307"/>
      <c r="H23" s="307"/>
      <c r="I23" s="307"/>
      <c r="J23" s="307"/>
    </row>
    <row r="24" spans="1:10" ht="35.25" customHeight="1" x14ac:dyDescent="0.25">
      <c r="A24" s="357"/>
      <c r="B24" s="357"/>
      <c r="C24" s="343" t="s">
        <v>354</v>
      </c>
      <c r="D24" s="344"/>
      <c r="E24" s="305"/>
      <c r="F24" s="306"/>
      <c r="G24" s="307"/>
      <c r="H24" s="307"/>
      <c r="I24" s="307"/>
      <c r="J24" s="307"/>
    </row>
    <row r="25" spans="1:10" ht="35.25" customHeight="1" x14ac:dyDescent="0.25">
      <c r="A25" s="357"/>
      <c r="B25" s="357"/>
      <c r="C25" s="346" t="s">
        <v>307</v>
      </c>
      <c r="D25" s="347"/>
      <c r="E25" s="305"/>
      <c r="F25" s="306"/>
      <c r="G25" s="348"/>
      <c r="H25" s="349"/>
      <c r="I25" s="349"/>
      <c r="J25" s="350"/>
    </row>
    <row r="26" spans="1:10" ht="47.25" customHeight="1" x14ac:dyDescent="0.25">
      <c r="A26" s="357"/>
      <c r="B26" s="357"/>
      <c r="C26" s="345" t="s">
        <v>352</v>
      </c>
      <c r="D26" s="345"/>
      <c r="E26" s="355"/>
      <c r="F26" s="356"/>
      <c r="G26" s="348"/>
      <c r="H26" s="349"/>
      <c r="I26" s="349"/>
      <c r="J26" s="350"/>
    </row>
    <row r="27" spans="1:10" ht="50.25" customHeight="1" x14ac:dyDescent="0.3">
      <c r="A27" s="357"/>
      <c r="B27" s="357" t="s">
        <v>67</v>
      </c>
      <c r="C27" s="295" t="s">
        <v>74</v>
      </c>
      <c r="D27" s="295"/>
      <c r="E27" s="358" t="s">
        <v>75</v>
      </c>
      <c r="F27" s="359"/>
      <c r="G27" s="360" t="s">
        <v>76</v>
      </c>
      <c r="H27" s="361"/>
      <c r="I27" s="361"/>
      <c r="J27" s="362"/>
    </row>
    <row r="28" spans="1:10" ht="51.75" customHeight="1" x14ac:dyDescent="0.25">
      <c r="A28" s="357"/>
      <c r="B28" s="357"/>
      <c r="C28" s="365" t="str">
        <f>+CONTEXTO!B12</f>
        <v>Recursos insuficientes para el sostenimiento de los  programas de masificacion y apropiacion de TIC  por parte del Ministerio de las  Tecnologias y las Comuncaciones.</v>
      </c>
      <c r="D28" s="366"/>
      <c r="E28" s="330" t="s">
        <v>309</v>
      </c>
      <c r="F28" s="332"/>
      <c r="G28" s="330" t="s">
        <v>310</v>
      </c>
      <c r="H28" s="331"/>
      <c r="I28" s="331"/>
      <c r="J28" s="332"/>
    </row>
    <row r="29" spans="1:10" ht="88.5" customHeight="1" x14ac:dyDescent="0.25">
      <c r="A29" s="357"/>
      <c r="B29" s="357"/>
      <c r="C29" s="285" t="str">
        <f>+CONTEXTO!B13</f>
        <v>Ausencia de recursos economicos para programas de Ciencia, Tecnologia e Innovacion por parte del Gobierno Nacional, Departamental y Municipal</v>
      </c>
      <c r="D29" s="286"/>
      <c r="E29" s="289" t="s">
        <v>355</v>
      </c>
      <c r="F29" s="289"/>
      <c r="G29" s="330" t="s">
        <v>311</v>
      </c>
      <c r="H29" s="331"/>
      <c r="I29" s="331"/>
      <c r="J29" s="332"/>
    </row>
    <row r="30" spans="1:10" ht="75.75" customHeight="1" x14ac:dyDescent="0.25">
      <c r="A30" s="357"/>
      <c r="B30" s="357"/>
      <c r="C30" s="367" t="s">
        <v>291</v>
      </c>
      <c r="D30" s="368"/>
      <c r="E30" s="289" t="s">
        <v>356</v>
      </c>
      <c r="F30" s="289"/>
      <c r="G30" s="307"/>
      <c r="H30" s="307"/>
      <c r="I30" s="307"/>
      <c r="J30" s="307"/>
    </row>
    <row r="31" spans="1:10" ht="71.25" customHeight="1" x14ac:dyDescent="0.25">
      <c r="A31" s="357"/>
      <c r="B31" s="357"/>
      <c r="C31" s="365" t="s">
        <v>292</v>
      </c>
      <c r="D31" s="366"/>
      <c r="E31" s="287"/>
      <c r="F31" s="288"/>
      <c r="G31" s="307"/>
      <c r="H31" s="307"/>
      <c r="I31" s="307"/>
      <c r="J31" s="307"/>
    </row>
    <row r="32" spans="1:10" ht="23.25" customHeight="1" x14ac:dyDescent="0.25">
      <c r="A32" s="357"/>
      <c r="B32" s="357"/>
      <c r="C32" s="188" t="s">
        <v>293</v>
      </c>
      <c r="D32" s="187"/>
      <c r="E32" s="307"/>
      <c r="F32" s="307"/>
      <c r="G32" s="307"/>
      <c r="H32" s="307"/>
      <c r="I32" s="307"/>
      <c r="J32" s="307"/>
    </row>
    <row r="33" spans="1:10" ht="23.25" customHeight="1" x14ac:dyDescent="0.25">
      <c r="A33" s="357"/>
      <c r="B33" s="357"/>
      <c r="C33" s="287"/>
      <c r="D33" s="288"/>
      <c r="E33" s="307"/>
      <c r="F33" s="307"/>
      <c r="G33" s="307"/>
      <c r="H33" s="307"/>
      <c r="I33" s="307"/>
      <c r="J33" s="307"/>
    </row>
    <row r="34" spans="1:10" ht="23.25" customHeight="1" x14ac:dyDescent="0.25">
      <c r="A34" s="357"/>
      <c r="B34" s="357"/>
      <c r="C34" s="307"/>
      <c r="D34" s="307"/>
      <c r="E34" s="307"/>
      <c r="F34" s="307"/>
      <c r="G34" s="307"/>
      <c r="H34" s="307"/>
      <c r="I34" s="307"/>
      <c r="J34" s="307"/>
    </row>
    <row r="35" spans="1:10" ht="23.25" customHeight="1" x14ac:dyDescent="0.25">
      <c r="A35" s="357"/>
      <c r="B35" s="357"/>
      <c r="C35" s="334"/>
      <c r="D35" s="334"/>
      <c r="E35" s="334"/>
      <c r="F35" s="334"/>
      <c r="G35" s="334"/>
      <c r="H35" s="334"/>
      <c r="I35" s="334"/>
      <c r="J35" s="334"/>
    </row>
    <row r="36" spans="1:10" x14ac:dyDescent="0.25">
      <c r="E36" s="333"/>
      <c r="F36" s="333"/>
      <c r="G36" s="333"/>
      <c r="H36" s="333"/>
      <c r="I36" s="333"/>
      <c r="J36" s="333"/>
    </row>
    <row r="37" spans="1:10" x14ac:dyDescent="0.25">
      <c r="E37" s="333"/>
      <c r="F37" s="333"/>
      <c r="G37" s="333"/>
      <c r="H37" s="333"/>
      <c r="I37" s="333"/>
      <c r="J37" s="333"/>
    </row>
    <row r="38" spans="1:10" x14ac:dyDescent="0.25">
      <c r="E38" s="333"/>
      <c r="F38" s="333"/>
      <c r="G38" s="333"/>
      <c r="H38" s="333"/>
      <c r="I38" s="333"/>
      <c r="J38" s="333"/>
    </row>
    <row r="39" spans="1:10" x14ac:dyDescent="0.25">
      <c r="E39" s="333"/>
      <c r="F39" s="333"/>
      <c r="G39" s="333"/>
      <c r="H39" s="333"/>
      <c r="I39" s="333"/>
      <c r="J39" s="333"/>
    </row>
    <row r="40" spans="1:10" x14ac:dyDescent="0.25">
      <c r="E40" s="333"/>
      <c r="F40" s="333"/>
      <c r="G40" s="333"/>
      <c r="H40" s="333"/>
      <c r="I40" s="333"/>
      <c r="J40" s="333"/>
    </row>
    <row r="41" spans="1:10" x14ac:dyDescent="0.25">
      <c r="E41" s="333"/>
      <c r="F41" s="333"/>
      <c r="G41" s="333"/>
      <c r="H41" s="333"/>
      <c r="I41" s="333"/>
      <c r="J41" s="333"/>
    </row>
    <row r="42" spans="1:10" x14ac:dyDescent="0.25">
      <c r="E42" s="333"/>
      <c r="F42" s="333"/>
      <c r="G42" s="333"/>
      <c r="H42" s="333"/>
      <c r="I42" s="333"/>
      <c r="J42" s="333"/>
    </row>
    <row r="43" spans="1:10" x14ac:dyDescent="0.25">
      <c r="E43" s="333"/>
      <c r="F43" s="333"/>
      <c r="G43" s="333"/>
      <c r="H43" s="333"/>
      <c r="I43" s="333"/>
      <c r="J43" s="333"/>
    </row>
    <row r="44" spans="1:10" x14ac:dyDescent="0.25">
      <c r="E44" s="333"/>
      <c r="F44" s="333"/>
      <c r="G44" s="333"/>
      <c r="H44" s="333"/>
      <c r="I44" s="333"/>
      <c r="J44" s="333"/>
    </row>
    <row r="45" spans="1:10" x14ac:dyDescent="0.25">
      <c r="E45" s="333"/>
      <c r="F45" s="333"/>
      <c r="G45" s="333"/>
      <c r="H45" s="333"/>
      <c r="I45" s="333"/>
      <c r="J45" s="333"/>
    </row>
    <row r="46" spans="1:10" x14ac:dyDescent="0.25">
      <c r="E46" s="333"/>
      <c r="F46" s="333"/>
      <c r="G46" s="333"/>
      <c r="H46" s="333"/>
      <c r="I46" s="333"/>
      <c r="J46" s="333"/>
    </row>
    <row r="47" spans="1:10" x14ac:dyDescent="0.25">
      <c r="E47" s="333"/>
      <c r="F47" s="333"/>
      <c r="G47" s="333"/>
      <c r="H47" s="333"/>
      <c r="I47" s="333"/>
      <c r="J47" s="333"/>
    </row>
    <row r="48" spans="1:10" x14ac:dyDescent="0.25">
      <c r="E48" s="333"/>
      <c r="F48" s="333"/>
      <c r="G48" s="333"/>
      <c r="H48" s="333"/>
      <c r="I48" s="333"/>
      <c r="J48" s="333"/>
    </row>
    <row r="49" spans="5:10" x14ac:dyDescent="0.25">
      <c r="E49" s="333"/>
      <c r="F49" s="333"/>
      <c r="G49" s="333"/>
      <c r="H49" s="333"/>
      <c r="I49" s="333"/>
      <c r="J49" s="333"/>
    </row>
    <row r="50" spans="5:10" x14ac:dyDescent="0.25">
      <c r="E50" s="333"/>
      <c r="F50" s="333"/>
      <c r="G50" s="333"/>
      <c r="H50" s="333"/>
      <c r="I50" s="333"/>
      <c r="J50" s="333"/>
    </row>
    <row r="51" spans="5:10" x14ac:dyDescent="0.25">
      <c r="E51" s="333"/>
      <c r="F51" s="333"/>
      <c r="G51" s="333"/>
      <c r="H51" s="333"/>
      <c r="I51" s="333"/>
      <c r="J51" s="333"/>
    </row>
    <row r="52" spans="5:10" x14ac:dyDescent="0.25">
      <c r="E52" s="333"/>
      <c r="F52" s="333"/>
      <c r="G52" s="333"/>
      <c r="H52" s="333"/>
      <c r="I52" s="333"/>
      <c r="J52" s="333"/>
    </row>
    <row r="53" spans="5:10" x14ac:dyDescent="0.25">
      <c r="E53" s="333"/>
      <c r="F53" s="333"/>
      <c r="G53" s="333"/>
      <c r="H53" s="333"/>
      <c r="I53" s="333"/>
      <c r="J53" s="333"/>
    </row>
    <row r="54" spans="5:10" x14ac:dyDescent="0.25">
      <c r="E54" s="333"/>
      <c r="F54" s="333"/>
      <c r="G54" s="333"/>
      <c r="H54" s="333"/>
      <c r="I54" s="333"/>
      <c r="J54" s="333"/>
    </row>
    <row r="55" spans="5:10" x14ac:dyDescent="0.25">
      <c r="E55" s="333"/>
      <c r="F55" s="333"/>
      <c r="G55" s="333"/>
      <c r="H55" s="333"/>
      <c r="I55" s="333"/>
      <c r="J55" s="333"/>
    </row>
    <row r="56" spans="5:10" x14ac:dyDescent="0.25">
      <c r="E56" s="333"/>
      <c r="F56" s="333"/>
      <c r="G56" s="333"/>
      <c r="H56" s="333"/>
      <c r="I56" s="333"/>
      <c r="J56" s="333"/>
    </row>
    <row r="57" spans="5:10" x14ac:dyDescent="0.25">
      <c r="E57" s="333"/>
      <c r="F57" s="333"/>
      <c r="G57" s="333"/>
      <c r="H57" s="333"/>
      <c r="I57" s="333"/>
      <c r="J57" s="333"/>
    </row>
    <row r="58" spans="5:10" x14ac:dyDescent="0.25">
      <c r="E58" s="333"/>
      <c r="F58" s="333"/>
      <c r="G58" s="333"/>
      <c r="H58" s="333"/>
      <c r="I58" s="333"/>
      <c r="J58" s="333"/>
    </row>
    <row r="59" spans="5:10" x14ac:dyDescent="0.25">
      <c r="E59" s="333"/>
      <c r="F59" s="333"/>
      <c r="G59" s="333"/>
      <c r="H59" s="333"/>
      <c r="I59" s="333"/>
      <c r="J59" s="333"/>
    </row>
    <row r="60" spans="5:10" x14ac:dyDescent="0.25">
      <c r="E60" s="333"/>
      <c r="F60" s="333"/>
      <c r="G60" s="333"/>
      <c r="H60" s="333"/>
      <c r="I60" s="333"/>
      <c r="J60" s="333"/>
    </row>
    <row r="61" spans="5:10" x14ac:dyDescent="0.25">
      <c r="E61" s="333"/>
      <c r="F61" s="333"/>
      <c r="G61" s="333"/>
      <c r="H61" s="333"/>
      <c r="I61" s="333"/>
      <c r="J61" s="333"/>
    </row>
    <row r="62" spans="5:10" x14ac:dyDescent="0.25">
      <c r="E62" s="333"/>
      <c r="F62" s="333"/>
      <c r="G62" s="333"/>
      <c r="H62" s="333"/>
      <c r="I62" s="333"/>
      <c r="J62" s="333"/>
    </row>
    <row r="63" spans="5:10" x14ac:dyDescent="0.25">
      <c r="E63" s="333"/>
      <c r="F63" s="333"/>
      <c r="G63" s="333"/>
      <c r="H63" s="333"/>
      <c r="I63" s="333"/>
      <c r="J63" s="333"/>
    </row>
    <row r="64" spans="5:10" x14ac:dyDescent="0.25">
      <c r="E64" s="333"/>
      <c r="F64" s="333"/>
      <c r="G64" s="333"/>
      <c r="H64" s="333"/>
      <c r="I64" s="333"/>
      <c r="J64" s="333"/>
    </row>
    <row r="65" spans="5:10" x14ac:dyDescent="0.25">
      <c r="E65" s="333"/>
      <c r="F65" s="333"/>
      <c r="G65" s="333"/>
      <c r="H65" s="333"/>
      <c r="I65" s="333"/>
      <c r="J65" s="333"/>
    </row>
    <row r="66" spans="5:10" x14ac:dyDescent="0.25">
      <c r="E66" s="333"/>
      <c r="F66" s="333"/>
      <c r="G66" s="333"/>
      <c r="H66" s="333"/>
      <c r="I66" s="333"/>
      <c r="J66" s="333"/>
    </row>
    <row r="67" spans="5:10" x14ac:dyDescent="0.25">
      <c r="E67" s="333"/>
      <c r="F67" s="333"/>
      <c r="G67" s="333"/>
      <c r="H67" s="333"/>
      <c r="I67" s="333"/>
      <c r="J67" s="333"/>
    </row>
    <row r="68" spans="5:10" x14ac:dyDescent="0.25">
      <c r="E68" s="333"/>
      <c r="F68" s="333"/>
      <c r="G68" s="333"/>
      <c r="H68" s="333"/>
      <c r="I68" s="333"/>
      <c r="J68" s="333"/>
    </row>
    <row r="69" spans="5:10" x14ac:dyDescent="0.25">
      <c r="E69" s="333"/>
      <c r="F69" s="333"/>
      <c r="G69" s="333"/>
      <c r="H69" s="333"/>
      <c r="I69" s="333"/>
      <c r="J69" s="333"/>
    </row>
    <row r="70" spans="5:10" x14ac:dyDescent="0.25">
      <c r="E70" s="333"/>
      <c r="F70" s="333"/>
      <c r="G70" s="333"/>
      <c r="H70" s="333"/>
      <c r="I70" s="333"/>
      <c r="J70" s="333"/>
    </row>
    <row r="71" spans="5:10" x14ac:dyDescent="0.25">
      <c r="E71" s="333"/>
      <c r="F71" s="333"/>
      <c r="G71" s="333"/>
      <c r="H71" s="333"/>
      <c r="I71" s="333"/>
      <c r="J71" s="333"/>
    </row>
    <row r="72" spans="5:10" x14ac:dyDescent="0.25">
      <c r="E72" s="333"/>
      <c r="F72" s="333"/>
      <c r="G72" s="333"/>
      <c r="H72" s="333"/>
      <c r="I72" s="333"/>
      <c r="J72" s="333"/>
    </row>
    <row r="73" spans="5:10" x14ac:dyDescent="0.25">
      <c r="E73" s="333"/>
      <c r="F73" s="333"/>
      <c r="G73" s="333"/>
      <c r="H73" s="333"/>
      <c r="I73" s="333"/>
      <c r="J73" s="333"/>
    </row>
    <row r="74" spans="5:10" x14ac:dyDescent="0.25">
      <c r="E74" s="333"/>
      <c r="F74" s="333"/>
      <c r="G74" s="333"/>
      <c r="H74" s="333"/>
      <c r="I74" s="333"/>
      <c r="J74" s="333"/>
    </row>
    <row r="75" spans="5:10" x14ac:dyDescent="0.25">
      <c r="E75" s="333"/>
      <c r="F75" s="333"/>
      <c r="G75" s="333"/>
      <c r="H75" s="333"/>
      <c r="I75" s="333"/>
      <c r="J75" s="333"/>
    </row>
    <row r="76" spans="5:10" x14ac:dyDescent="0.25">
      <c r="E76" s="333"/>
      <c r="F76" s="333"/>
      <c r="G76" s="333"/>
      <c r="H76" s="333"/>
      <c r="I76" s="333"/>
      <c r="J76" s="333"/>
    </row>
    <row r="77" spans="5:10" x14ac:dyDescent="0.25">
      <c r="E77" s="333"/>
      <c r="F77" s="333"/>
      <c r="G77" s="333"/>
      <c r="H77" s="333"/>
      <c r="I77" s="333"/>
      <c r="J77" s="333"/>
    </row>
    <row r="78" spans="5:10" x14ac:dyDescent="0.25">
      <c r="E78" s="333"/>
      <c r="F78" s="333"/>
      <c r="G78" s="333"/>
      <c r="H78" s="333"/>
      <c r="I78" s="333"/>
      <c r="J78" s="333"/>
    </row>
    <row r="79" spans="5:10" x14ac:dyDescent="0.25">
      <c r="E79" s="333"/>
      <c r="F79" s="333"/>
      <c r="G79" s="333"/>
      <c r="H79" s="333"/>
      <c r="I79" s="333"/>
      <c r="J79" s="333"/>
    </row>
    <row r="80" spans="5:10" x14ac:dyDescent="0.25">
      <c r="E80" s="333"/>
      <c r="F80" s="333"/>
      <c r="G80" s="333"/>
      <c r="H80" s="333"/>
      <c r="I80" s="333"/>
      <c r="J80" s="333"/>
    </row>
    <row r="81" spans="5:10" x14ac:dyDescent="0.25">
      <c r="E81" s="333"/>
      <c r="F81" s="333"/>
      <c r="G81" s="333"/>
      <c r="H81" s="333"/>
      <c r="I81" s="333"/>
      <c r="J81" s="333"/>
    </row>
    <row r="82" spans="5:10" x14ac:dyDescent="0.25">
      <c r="E82" s="333"/>
      <c r="F82" s="333"/>
      <c r="G82" s="333"/>
      <c r="H82" s="333"/>
      <c r="I82" s="333"/>
      <c r="J82" s="333"/>
    </row>
    <row r="83" spans="5:10" x14ac:dyDescent="0.25">
      <c r="E83" s="333"/>
      <c r="F83" s="333"/>
      <c r="G83" s="333"/>
      <c r="H83" s="333"/>
      <c r="I83" s="333"/>
      <c r="J83" s="333"/>
    </row>
    <row r="84" spans="5:10" x14ac:dyDescent="0.25">
      <c r="E84" s="333"/>
      <c r="F84" s="333"/>
      <c r="G84" s="333"/>
      <c r="H84" s="333"/>
      <c r="I84" s="333"/>
      <c r="J84" s="333"/>
    </row>
    <row r="85" spans="5:10" x14ac:dyDescent="0.25">
      <c r="E85" s="333"/>
      <c r="F85" s="333"/>
      <c r="G85" s="333"/>
      <c r="H85" s="333"/>
      <c r="I85" s="333"/>
      <c r="J85" s="333"/>
    </row>
    <row r="86" spans="5:10" x14ac:dyDescent="0.25">
      <c r="E86" s="333"/>
      <c r="F86" s="333"/>
      <c r="G86" s="333"/>
      <c r="H86" s="333"/>
      <c r="I86" s="333"/>
      <c r="J86" s="333"/>
    </row>
    <row r="87" spans="5:10" x14ac:dyDescent="0.25">
      <c r="E87" s="333"/>
      <c r="F87" s="333"/>
      <c r="G87" s="333"/>
      <c r="H87" s="333"/>
      <c r="I87" s="333"/>
      <c r="J87" s="333"/>
    </row>
    <row r="88" spans="5:10" x14ac:dyDescent="0.25">
      <c r="E88" s="333"/>
      <c r="F88" s="333"/>
      <c r="G88" s="333"/>
      <c r="H88" s="333"/>
      <c r="I88" s="333"/>
      <c r="J88" s="333"/>
    </row>
    <row r="89" spans="5:10" x14ac:dyDescent="0.25">
      <c r="E89" s="333"/>
      <c r="F89" s="333"/>
      <c r="G89" s="333"/>
      <c r="H89" s="333"/>
      <c r="I89" s="333"/>
      <c r="J89" s="333"/>
    </row>
    <row r="90" spans="5:10" x14ac:dyDescent="0.25">
      <c r="E90" s="333"/>
      <c r="F90" s="333"/>
      <c r="G90" s="333"/>
      <c r="H90" s="333"/>
      <c r="I90" s="333"/>
      <c r="J90" s="333"/>
    </row>
    <row r="91" spans="5:10" x14ac:dyDescent="0.25">
      <c r="E91" s="333"/>
      <c r="F91" s="333"/>
      <c r="G91" s="333"/>
      <c r="H91" s="333"/>
      <c r="I91" s="333"/>
      <c r="J91" s="333"/>
    </row>
    <row r="92" spans="5:10" x14ac:dyDescent="0.25">
      <c r="E92" s="333"/>
      <c r="F92" s="333"/>
      <c r="G92" s="333"/>
      <c r="H92" s="333"/>
      <c r="I92" s="333"/>
      <c r="J92" s="333"/>
    </row>
    <row r="93" spans="5:10" x14ac:dyDescent="0.25">
      <c r="E93" s="333"/>
      <c r="F93" s="333"/>
      <c r="G93" s="333"/>
      <c r="H93" s="333"/>
      <c r="I93" s="333"/>
      <c r="J93" s="333"/>
    </row>
    <row r="94" spans="5:10" x14ac:dyDescent="0.25">
      <c r="E94" s="333"/>
      <c r="F94" s="333"/>
      <c r="G94" s="333"/>
      <c r="H94" s="333"/>
      <c r="I94" s="333"/>
      <c r="J94" s="333"/>
    </row>
    <row r="95" spans="5:10" x14ac:dyDescent="0.25">
      <c r="E95" s="333"/>
      <c r="F95" s="333"/>
      <c r="G95" s="333"/>
      <c r="H95" s="333"/>
      <c r="I95" s="333"/>
      <c r="J95" s="333"/>
    </row>
    <row r="96" spans="5:10" x14ac:dyDescent="0.25">
      <c r="E96" s="333"/>
      <c r="F96" s="333"/>
      <c r="G96" s="333"/>
      <c r="H96" s="333"/>
      <c r="I96" s="333"/>
      <c r="J96" s="333"/>
    </row>
    <row r="97" spans="5:10" x14ac:dyDescent="0.25">
      <c r="E97" s="333"/>
      <c r="F97" s="333"/>
      <c r="G97" s="333"/>
      <c r="H97" s="333"/>
      <c r="I97" s="333"/>
      <c r="J97" s="333"/>
    </row>
    <row r="98" spans="5:10" x14ac:dyDescent="0.25">
      <c r="E98" s="333"/>
      <c r="F98" s="333"/>
      <c r="G98" s="333"/>
      <c r="H98" s="333"/>
      <c r="I98" s="333"/>
      <c r="J98" s="333"/>
    </row>
    <row r="99" spans="5:10" x14ac:dyDescent="0.25">
      <c r="E99" s="333"/>
      <c r="F99" s="333"/>
      <c r="G99" s="333"/>
      <c r="H99" s="333"/>
      <c r="I99" s="333"/>
      <c r="J99" s="333"/>
    </row>
    <row r="100" spans="5:10" x14ac:dyDescent="0.25">
      <c r="E100" s="333"/>
      <c r="F100" s="333"/>
      <c r="G100" s="333"/>
      <c r="H100" s="333"/>
      <c r="I100" s="333"/>
      <c r="J100" s="333"/>
    </row>
    <row r="101" spans="5:10" x14ac:dyDescent="0.25">
      <c r="E101" s="333"/>
      <c r="F101" s="333"/>
      <c r="G101" s="333"/>
      <c r="H101" s="333"/>
      <c r="I101" s="333"/>
      <c r="J101" s="333"/>
    </row>
    <row r="102" spans="5:10" x14ac:dyDescent="0.25">
      <c r="E102" s="333"/>
      <c r="F102" s="333"/>
      <c r="G102" s="333"/>
      <c r="H102" s="333"/>
      <c r="I102" s="333"/>
      <c r="J102" s="333"/>
    </row>
    <row r="103" spans="5:10" x14ac:dyDescent="0.25">
      <c r="E103" s="333"/>
      <c r="F103" s="333"/>
      <c r="G103" s="333"/>
      <c r="H103" s="333"/>
      <c r="I103" s="333"/>
      <c r="J103" s="333"/>
    </row>
    <row r="104" spans="5:10" x14ac:dyDescent="0.25">
      <c r="E104" s="333"/>
      <c r="F104" s="333"/>
      <c r="G104" s="333"/>
      <c r="H104" s="333"/>
      <c r="I104" s="333"/>
      <c r="J104" s="333"/>
    </row>
    <row r="105" spans="5:10" x14ac:dyDescent="0.25">
      <c r="E105" s="333"/>
      <c r="F105" s="333"/>
      <c r="G105" s="333"/>
      <c r="H105" s="333"/>
      <c r="I105" s="333"/>
      <c r="J105" s="333"/>
    </row>
    <row r="106" spans="5:10" x14ac:dyDescent="0.25">
      <c r="E106" s="333"/>
      <c r="F106" s="333"/>
      <c r="G106" s="333"/>
      <c r="H106" s="333"/>
      <c r="I106" s="333"/>
      <c r="J106" s="333"/>
    </row>
    <row r="107" spans="5:10" x14ac:dyDescent="0.25">
      <c r="E107" s="333"/>
      <c r="F107" s="333"/>
      <c r="G107" s="333"/>
      <c r="H107" s="333"/>
      <c r="I107" s="333"/>
      <c r="J107" s="333"/>
    </row>
    <row r="108" spans="5:10" x14ac:dyDescent="0.25">
      <c r="E108" s="333"/>
      <c r="F108" s="333"/>
      <c r="G108" s="333"/>
      <c r="H108" s="333"/>
      <c r="I108" s="333"/>
      <c r="J108" s="333"/>
    </row>
    <row r="109" spans="5:10" x14ac:dyDescent="0.25">
      <c r="E109" s="333"/>
      <c r="F109" s="333"/>
      <c r="G109" s="333"/>
      <c r="H109" s="333"/>
      <c r="I109" s="333"/>
      <c r="J109" s="333"/>
    </row>
    <row r="110" spans="5:10" x14ac:dyDescent="0.25">
      <c r="E110" s="333"/>
      <c r="F110" s="333"/>
      <c r="G110" s="333"/>
      <c r="H110" s="333"/>
      <c r="I110" s="333"/>
      <c r="J110" s="333"/>
    </row>
    <row r="111" spans="5:10" x14ac:dyDescent="0.25">
      <c r="E111" s="333"/>
      <c r="F111" s="333"/>
      <c r="G111" s="333"/>
      <c r="H111" s="333"/>
      <c r="I111" s="333"/>
      <c r="J111" s="333"/>
    </row>
    <row r="112" spans="5:10" x14ac:dyDescent="0.25">
      <c r="E112" s="333"/>
      <c r="F112" s="333"/>
      <c r="G112" s="333"/>
      <c r="H112" s="333"/>
      <c r="I112" s="333"/>
      <c r="J112" s="333"/>
    </row>
    <row r="113" spans="5:10" x14ac:dyDescent="0.25">
      <c r="E113" s="333"/>
      <c r="F113" s="333"/>
      <c r="G113" s="333"/>
      <c r="H113" s="333"/>
      <c r="I113" s="333"/>
      <c r="J113" s="333"/>
    </row>
  </sheetData>
  <mergeCells count="245">
    <mergeCell ref="C25:D25"/>
    <mergeCell ref="E25:F25"/>
    <mergeCell ref="G25:J25"/>
    <mergeCell ref="C21:D21"/>
    <mergeCell ref="C6:J6"/>
    <mergeCell ref="A6:B6"/>
    <mergeCell ref="G26:J26"/>
    <mergeCell ref="E26:F26"/>
    <mergeCell ref="A18:A35"/>
    <mergeCell ref="E27:F27"/>
    <mergeCell ref="G27:J27"/>
    <mergeCell ref="B27:B35"/>
    <mergeCell ref="C27:D27"/>
    <mergeCell ref="C18:D18"/>
    <mergeCell ref="C34:D34"/>
    <mergeCell ref="C35:D35"/>
    <mergeCell ref="B18:B26"/>
    <mergeCell ref="C19:D19"/>
    <mergeCell ref="C20:D20"/>
    <mergeCell ref="C31:D31"/>
    <mergeCell ref="C33:D33"/>
    <mergeCell ref="C28:D28"/>
    <mergeCell ref="C30:D30"/>
    <mergeCell ref="C22:D22"/>
    <mergeCell ref="C23:D23"/>
    <mergeCell ref="C24:D24"/>
    <mergeCell ref="C26:D26"/>
    <mergeCell ref="E112:F112"/>
    <mergeCell ref="G112:J112"/>
    <mergeCell ref="E100:F100"/>
    <mergeCell ref="G100:J100"/>
    <mergeCell ref="E101:F101"/>
    <mergeCell ref="G101:J101"/>
    <mergeCell ref="E102:F102"/>
    <mergeCell ref="G102:J102"/>
    <mergeCell ref="E97:F97"/>
    <mergeCell ref="G97:J97"/>
    <mergeCell ref="E98:F98"/>
    <mergeCell ref="G98:J98"/>
    <mergeCell ref="E99:F99"/>
    <mergeCell ref="G99:J99"/>
    <mergeCell ref="E94:F94"/>
    <mergeCell ref="G94:J94"/>
    <mergeCell ref="E95:F95"/>
    <mergeCell ref="G95:J95"/>
    <mergeCell ref="E96:F96"/>
    <mergeCell ref="G96:J96"/>
    <mergeCell ref="E91:F91"/>
    <mergeCell ref="E113:F113"/>
    <mergeCell ref="G113:J113"/>
    <mergeCell ref="E7:J7"/>
    <mergeCell ref="C1:C4"/>
    <mergeCell ref="D1:G2"/>
    <mergeCell ref="D3:G4"/>
    <mergeCell ref="E109:F109"/>
    <mergeCell ref="G109:J109"/>
    <mergeCell ref="E110:F110"/>
    <mergeCell ref="G110:J110"/>
    <mergeCell ref="E111:F111"/>
    <mergeCell ref="G111:J111"/>
    <mergeCell ref="E106:F106"/>
    <mergeCell ref="G106:J106"/>
    <mergeCell ref="E107:F107"/>
    <mergeCell ref="G107:J107"/>
    <mergeCell ref="E108:F108"/>
    <mergeCell ref="G108:J108"/>
    <mergeCell ref="E103:F103"/>
    <mergeCell ref="G103:J103"/>
    <mergeCell ref="E104:F104"/>
    <mergeCell ref="G104:J104"/>
    <mergeCell ref="E105:F105"/>
    <mergeCell ref="G105:J105"/>
    <mergeCell ref="G91:J91"/>
    <mergeCell ref="E92:F92"/>
    <mergeCell ref="G92:J92"/>
    <mergeCell ref="E93:F93"/>
    <mergeCell ref="G93:J93"/>
    <mergeCell ref="E88:F88"/>
    <mergeCell ref="G88:J88"/>
    <mergeCell ref="E89:F89"/>
    <mergeCell ref="G89:J89"/>
    <mergeCell ref="E90:F90"/>
    <mergeCell ref="G90:J90"/>
    <mergeCell ref="E85:F85"/>
    <mergeCell ref="G85:J85"/>
    <mergeCell ref="E86:F86"/>
    <mergeCell ref="G86:J86"/>
    <mergeCell ref="E87:F87"/>
    <mergeCell ref="G87:J87"/>
    <mergeCell ref="E82:F82"/>
    <mergeCell ref="G82:J82"/>
    <mergeCell ref="E83:F83"/>
    <mergeCell ref="G83:J83"/>
    <mergeCell ref="E84:F84"/>
    <mergeCell ref="G84:J84"/>
    <mergeCell ref="E79:F79"/>
    <mergeCell ref="G79:J79"/>
    <mergeCell ref="E80:F80"/>
    <mergeCell ref="G80:J80"/>
    <mergeCell ref="E81:F81"/>
    <mergeCell ref="G81:J81"/>
    <mergeCell ref="E76:F76"/>
    <mergeCell ref="G76:J76"/>
    <mergeCell ref="E77:F77"/>
    <mergeCell ref="G77:J77"/>
    <mergeCell ref="E78:F78"/>
    <mergeCell ref="G78:J78"/>
    <mergeCell ref="E73:F73"/>
    <mergeCell ref="G73:J73"/>
    <mergeCell ref="E74:F74"/>
    <mergeCell ref="G74:J74"/>
    <mergeCell ref="E75:F75"/>
    <mergeCell ref="G75:J75"/>
    <mergeCell ref="E70:F70"/>
    <mergeCell ref="G70:J70"/>
    <mergeCell ref="E71:F71"/>
    <mergeCell ref="G71:J71"/>
    <mergeCell ref="E72:F72"/>
    <mergeCell ref="G72:J72"/>
    <mergeCell ref="E67:F67"/>
    <mergeCell ref="G67:J67"/>
    <mergeCell ref="E68:F68"/>
    <mergeCell ref="G68:J68"/>
    <mergeCell ref="E69:F69"/>
    <mergeCell ref="G69:J69"/>
    <mergeCell ref="E64:F64"/>
    <mergeCell ref="G64:J64"/>
    <mergeCell ref="E65:F65"/>
    <mergeCell ref="G65:J65"/>
    <mergeCell ref="E66:F66"/>
    <mergeCell ref="G66:J66"/>
    <mergeCell ref="E61:F61"/>
    <mergeCell ref="G61:J61"/>
    <mergeCell ref="E62:F62"/>
    <mergeCell ref="G62:J62"/>
    <mergeCell ref="E63:F63"/>
    <mergeCell ref="G63:J63"/>
    <mergeCell ref="E58:F58"/>
    <mergeCell ref="G58:J58"/>
    <mergeCell ref="E59:F59"/>
    <mergeCell ref="G59:J59"/>
    <mergeCell ref="E60:F60"/>
    <mergeCell ref="G60:J60"/>
    <mergeCell ref="E55:F55"/>
    <mergeCell ref="G55:J55"/>
    <mergeCell ref="E56:F56"/>
    <mergeCell ref="G56:J56"/>
    <mergeCell ref="E57:F57"/>
    <mergeCell ref="G57:J57"/>
    <mergeCell ref="E52:F52"/>
    <mergeCell ref="G52:J52"/>
    <mergeCell ref="E53:F53"/>
    <mergeCell ref="G53:J53"/>
    <mergeCell ref="E54:F54"/>
    <mergeCell ref="G54:J54"/>
    <mergeCell ref="E49:F49"/>
    <mergeCell ref="G49:J49"/>
    <mergeCell ref="E50:F50"/>
    <mergeCell ref="G50:J50"/>
    <mergeCell ref="E51:F51"/>
    <mergeCell ref="G51:J51"/>
    <mergeCell ref="E46:F46"/>
    <mergeCell ref="G46:J46"/>
    <mergeCell ref="E47:F47"/>
    <mergeCell ref="G47:J47"/>
    <mergeCell ref="E48:F48"/>
    <mergeCell ref="G48:J48"/>
    <mergeCell ref="E43:F43"/>
    <mergeCell ref="G43:J43"/>
    <mergeCell ref="E44:F44"/>
    <mergeCell ref="G44:J44"/>
    <mergeCell ref="E45:F45"/>
    <mergeCell ref="G45:J45"/>
    <mergeCell ref="E40:F40"/>
    <mergeCell ref="G40:J40"/>
    <mergeCell ref="E41:F41"/>
    <mergeCell ref="G41:J41"/>
    <mergeCell ref="E42:F42"/>
    <mergeCell ref="G42:J42"/>
    <mergeCell ref="E37:F37"/>
    <mergeCell ref="G37:J37"/>
    <mergeCell ref="E38:F38"/>
    <mergeCell ref="G38:J38"/>
    <mergeCell ref="E39:F39"/>
    <mergeCell ref="G39:J39"/>
    <mergeCell ref="E30:F30"/>
    <mergeCell ref="G31:J31"/>
    <mergeCell ref="E28:F28"/>
    <mergeCell ref="G28:J28"/>
    <mergeCell ref="E29:F29"/>
    <mergeCell ref="G29:J29"/>
    <mergeCell ref="E35:F35"/>
    <mergeCell ref="G35:J35"/>
    <mergeCell ref="E36:F36"/>
    <mergeCell ref="G36:J36"/>
    <mergeCell ref="E32:F32"/>
    <mergeCell ref="G32:J32"/>
    <mergeCell ref="E33:F33"/>
    <mergeCell ref="G33:J33"/>
    <mergeCell ref="E34:F34"/>
    <mergeCell ref="G34:J34"/>
    <mergeCell ref="G30:J30"/>
    <mergeCell ref="E12:F12"/>
    <mergeCell ref="G12:J12"/>
    <mergeCell ref="E14:F14"/>
    <mergeCell ref="G14:J14"/>
    <mergeCell ref="E17:F17"/>
    <mergeCell ref="G17:J17"/>
    <mergeCell ref="E13:F13"/>
    <mergeCell ref="G13:J13"/>
    <mergeCell ref="E24:F24"/>
    <mergeCell ref="G24:J24"/>
    <mergeCell ref="E21:F21"/>
    <mergeCell ref="G22:J22"/>
    <mergeCell ref="E18:F18"/>
    <mergeCell ref="G18:J18"/>
    <mergeCell ref="E19:F19"/>
    <mergeCell ref="G19:J19"/>
    <mergeCell ref="E20:F20"/>
    <mergeCell ref="G20:J20"/>
    <mergeCell ref="G21:J21"/>
    <mergeCell ref="C29:D29"/>
    <mergeCell ref="E31:F31"/>
    <mergeCell ref="N1:N4"/>
    <mergeCell ref="H1:I1"/>
    <mergeCell ref="H2:I2"/>
    <mergeCell ref="H3:I3"/>
    <mergeCell ref="H4:I4"/>
    <mergeCell ref="E10:F10"/>
    <mergeCell ref="G10:J10"/>
    <mergeCell ref="E11:F11"/>
    <mergeCell ref="G11:J11"/>
    <mergeCell ref="E8:F8"/>
    <mergeCell ref="E9:F9"/>
    <mergeCell ref="G8:J8"/>
    <mergeCell ref="G9:J9"/>
    <mergeCell ref="E15:F15"/>
    <mergeCell ref="G15:J15"/>
    <mergeCell ref="E16:F16"/>
    <mergeCell ref="G16:J16"/>
    <mergeCell ref="E22:F22"/>
    <mergeCell ref="E23:F23"/>
    <mergeCell ref="G23:J23"/>
    <mergeCell ref="A7:D17"/>
    <mergeCell ref="J1:J4"/>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J12"/>
  <sheetViews>
    <sheetView topLeftCell="A9" zoomScaleNormal="100" workbookViewId="0">
      <pane ySplit="1" topLeftCell="A10" activePane="bottomLeft" state="frozen"/>
      <selection activeCell="A9" sqref="A9"/>
      <selection pane="bottomLeft" activeCell="A6" sqref="A6:J6"/>
    </sheetView>
  </sheetViews>
  <sheetFormatPr baseColWidth="10" defaultColWidth="11.42578125" defaultRowHeight="15" x14ac:dyDescent="0.25"/>
  <cols>
    <col min="1" max="1" width="31" customWidth="1"/>
    <col min="2" max="2" width="39.5703125" customWidth="1"/>
    <col min="3" max="3" width="29" customWidth="1"/>
    <col min="4" max="4" width="38" customWidth="1"/>
    <col min="5" max="5" width="32.85546875" customWidth="1"/>
    <col min="6" max="9" width="10.42578125" customWidth="1"/>
    <col min="10" max="10" width="16.7109375" customWidth="1"/>
  </cols>
  <sheetData>
    <row r="1" spans="1:10" ht="28.5" customHeight="1" x14ac:dyDescent="0.25">
      <c r="A1" s="254"/>
      <c r="B1" s="238" t="s">
        <v>0</v>
      </c>
      <c r="C1" s="238"/>
      <c r="D1" s="238"/>
      <c r="E1" s="238"/>
      <c r="F1" s="373" t="s">
        <v>1</v>
      </c>
      <c r="G1" s="373"/>
      <c r="H1" s="373"/>
      <c r="I1" s="373"/>
      <c r="J1" s="261"/>
    </row>
    <row r="2" spans="1:10" x14ac:dyDescent="0.25">
      <c r="A2" s="255"/>
      <c r="B2" s="239" t="s">
        <v>77</v>
      </c>
      <c r="C2" s="239"/>
      <c r="D2" s="239"/>
      <c r="E2" s="239"/>
      <c r="F2" s="289" t="s">
        <v>32</v>
      </c>
      <c r="G2" s="289"/>
      <c r="H2" s="289"/>
      <c r="I2" s="289"/>
      <c r="J2" s="262"/>
    </row>
    <row r="3" spans="1:10" ht="15" customHeight="1" x14ac:dyDescent="0.25">
      <c r="A3" s="255"/>
      <c r="B3" s="239"/>
      <c r="C3" s="239"/>
      <c r="D3" s="239"/>
      <c r="E3" s="239"/>
      <c r="F3" s="289" t="s">
        <v>4</v>
      </c>
      <c r="G3" s="289"/>
      <c r="H3" s="289"/>
      <c r="I3" s="289"/>
      <c r="J3" s="262"/>
    </row>
    <row r="4" spans="1:10" ht="15.75" thickBot="1" x14ac:dyDescent="0.3">
      <c r="A4" s="256"/>
      <c r="B4" s="239"/>
      <c r="C4" s="239"/>
      <c r="D4" s="239"/>
      <c r="E4" s="239"/>
      <c r="F4" s="289" t="s">
        <v>5</v>
      </c>
      <c r="G4" s="289"/>
      <c r="H4" s="289"/>
      <c r="I4" s="289"/>
      <c r="J4" s="263"/>
    </row>
    <row r="5" spans="1:10" ht="15.75" thickBot="1" x14ac:dyDescent="0.3">
      <c r="A5" s="77"/>
      <c r="J5" s="78"/>
    </row>
    <row r="6" spans="1:10" s="69" customFormat="1" ht="15.75" x14ac:dyDescent="0.25">
      <c r="A6" s="268" t="s">
        <v>34</v>
      </c>
      <c r="B6" s="269"/>
      <c r="C6" s="269"/>
      <c r="D6" s="269"/>
      <c r="E6" s="372"/>
      <c r="F6" s="372"/>
      <c r="G6" s="372"/>
      <c r="H6" s="372"/>
      <c r="I6" s="372"/>
      <c r="J6" s="270"/>
    </row>
    <row r="7" spans="1:10" s="69" customFormat="1" ht="25.5" customHeight="1" x14ac:dyDescent="0.25">
      <c r="A7" s="21" t="s">
        <v>7</v>
      </c>
      <c r="B7" s="374" t="s">
        <v>8</v>
      </c>
      <c r="C7" s="375"/>
      <c r="D7" s="375"/>
      <c r="E7" s="375"/>
      <c r="F7" s="375"/>
      <c r="G7" s="375"/>
      <c r="H7" s="375"/>
      <c r="I7" s="375"/>
      <c r="J7" s="376"/>
    </row>
    <row r="8" spans="1:10" s="69" customFormat="1" ht="69" customHeight="1" x14ac:dyDescent="0.25">
      <c r="A8" s="20" t="s">
        <v>9</v>
      </c>
      <c r="B8" s="377" t="s">
        <v>10</v>
      </c>
      <c r="C8" s="378"/>
      <c r="D8" s="378"/>
      <c r="E8" s="378"/>
      <c r="F8" s="378"/>
      <c r="G8" s="378"/>
      <c r="H8" s="378"/>
      <c r="I8" s="378"/>
      <c r="J8" s="379"/>
    </row>
    <row r="9" spans="1:10" ht="39.75" customHeight="1" x14ac:dyDescent="0.25">
      <c r="A9" s="64" t="s">
        <v>37</v>
      </c>
      <c r="B9" s="51" t="s">
        <v>38</v>
      </c>
      <c r="C9" s="28" t="s">
        <v>39</v>
      </c>
      <c r="D9" s="29" t="s">
        <v>40</v>
      </c>
      <c r="E9" s="70" t="s">
        <v>78</v>
      </c>
      <c r="F9" s="74" t="s">
        <v>79</v>
      </c>
      <c r="G9" s="74" t="s">
        <v>80</v>
      </c>
      <c r="H9" s="74" t="s">
        <v>81</v>
      </c>
      <c r="I9" s="74" t="s">
        <v>82</v>
      </c>
      <c r="J9" s="79" t="s">
        <v>83</v>
      </c>
    </row>
    <row r="10" spans="1:10" ht="157.5" customHeight="1" x14ac:dyDescent="0.25">
      <c r="A10" s="371" t="s">
        <v>312</v>
      </c>
      <c r="B10" s="381" t="s">
        <v>318</v>
      </c>
      <c r="C10" s="380" t="s">
        <v>316</v>
      </c>
      <c r="D10" s="153" t="s">
        <v>325</v>
      </c>
      <c r="E10" s="153" t="s">
        <v>324</v>
      </c>
      <c r="F10" s="183" t="s">
        <v>151</v>
      </c>
      <c r="G10" s="183"/>
      <c r="H10" s="183"/>
      <c r="I10" s="183"/>
      <c r="J10" s="184" t="s">
        <v>317</v>
      </c>
    </row>
    <row r="11" spans="1:10" ht="135.75" customHeight="1" x14ac:dyDescent="0.25">
      <c r="A11" s="371"/>
      <c r="B11" s="382"/>
      <c r="C11" s="380"/>
      <c r="D11" s="182" t="str">
        <f>+CONTEXTO!D10</f>
        <v>Recursos economicos insuficientes para el Cumplimiento metas  Plan Desarrollo Municipal, sector IBAGUE UNA CIUDAD INTELIGENTE E INNOVADORA CON EL FORTALECIMENTO DE LA CIENCIA, TECNOLOGIA, INNOVACIÓN Y TIC</v>
      </c>
      <c r="E11" s="153" t="s">
        <v>319</v>
      </c>
      <c r="F11" s="183" t="s">
        <v>151</v>
      </c>
      <c r="G11" s="183"/>
      <c r="H11" s="183"/>
      <c r="I11" s="183"/>
      <c r="J11" s="184" t="s">
        <v>317</v>
      </c>
    </row>
    <row r="12" spans="1:10" ht="86.25" customHeight="1" x14ac:dyDescent="0.25">
      <c r="A12" s="371"/>
      <c r="B12" s="153" t="s">
        <v>315</v>
      </c>
      <c r="C12" s="380"/>
      <c r="D12" s="182" t="s">
        <v>320</v>
      </c>
      <c r="E12" s="153" t="s">
        <v>321</v>
      </c>
      <c r="F12" s="183" t="s">
        <v>151</v>
      </c>
      <c r="G12" s="183" t="s">
        <v>151</v>
      </c>
      <c r="H12" s="183" t="s">
        <v>151</v>
      </c>
      <c r="I12" s="183"/>
      <c r="J12" s="184" t="s">
        <v>322</v>
      </c>
    </row>
  </sheetData>
  <mergeCells count="14">
    <mergeCell ref="A10:A12"/>
    <mergeCell ref="A1:A4"/>
    <mergeCell ref="J1:J4"/>
    <mergeCell ref="A6:J6"/>
    <mergeCell ref="F1:I1"/>
    <mergeCell ref="F2:I2"/>
    <mergeCell ref="F3:I3"/>
    <mergeCell ref="F4:I4"/>
    <mergeCell ref="B1:E1"/>
    <mergeCell ref="B2:E4"/>
    <mergeCell ref="B7:J7"/>
    <mergeCell ref="B8:J8"/>
    <mergeCell ref="C10:C12"/>
    <mergeCell ref="B10:B11"/>
  </mergeCells>
  <pageMargins left="0.70866141732283472" right="0.70866141732283472" top="0.74803149606299213" bottom="0.74803149606299213" header="0.31496062992125984" footer="0.31496062992125984"/>
  <pageSetup paperSize="5" scale="60" orientation="landscape"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Hoja3!$A$2:$A$4</xm:f>
          </x14:formula1>
          <xm:sqref>F10:I12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G16"/>
  <sheetViews>
    <sheetView topLeftCell="A9" zoomScale="106" zoomScaleNormal="106" workbookViewId="0">
      <pane ySplit="1" topLeftCell="A10" activePane="bottomLeft" state="frozen"/>
      <selection activeCell="A9" sqref="A9"/>
      <selection pane="bottomLeft" activeCell="A10" sqref="A10"/>
    </sheetView>
  </sheetViews>
  <sheetFormatPr baseColWidth="10" defaultColWidth="11.42578125" defaultRowHeight="15" x14ac:dyDescent="0.25"/>
  <cols>
    <col min="1" max="1" width="31" customWidth="1"/>
    <col min="2" max="2" width="47.42578125" customWidth="1"/>
    <col min="3" max="3" width="27.28515625" customWidth="1"/>
    <col min="4" max="4" width="31.85546875" customWidth="1"/>
    <col min="5" max="5" width="15" customWidth="1"/>
    <col min="6" max="6" width="14.5703125" customWidth="1"/>
    <col min="7" max="7" width="51.42578125" customWidth="1"/>
  </cols>
  <sheetData>
    <row r="1" spans="1:7" ht="28.5" customHeight="1" x14ac:dyDescent="0.25">
      <c r="A1" s="254"/>
      <c r="B1" s="239" t="s">
        <v>0</v>
      </c>
      <c r="C1" s="239"/>
      <c r="D1" s="289" t="s">
        <v>1</v>
      </c>
      <c r="E1" s="289"/>
      <c r="F1" s="261"/>
    </row>
    <row r="2" spans="1:7" x14ac:dyDescent="0.25">
      <c r="A2" s="255"/>
      <c r="B2" s="239" t="s">
        <v>84</v>
      </c>
      <c r="C2" s="239"/>
      <c r="D2" s="289" t="s">
        <v>32</v>
      </c>
      <c r="E2" s="289"/>
      <c r="F2" s="262"/>
    </row>
    <row r="3" spans="1:7" ht="15" customHeight="1" x14ac:dyDescent="0.25">
      <c r="A3" s="255"/>
      <c r="B3" s="239"/>
      <c r="C3" s="239"/>
      <c r="D3" s="289" t="s">
        <v>4</v>
      </c>
      <c r="E3" s="289"/>
      <c r="F3" s="262"/>
    </row>
    <row r="4" spans="1:7" ht="15.75" thickBot="1" x14ac:dyDescent="0.3">
      <c r="A4" s="256"/>
      <c r="B4" s="239"/>
      <c r="C4" s="239"/>
      <c r="D4" s="289" t="s">
        <v>5</v>
      </c>
      <c r="E4" s="289"/>
      <c r="F4" s="263"/>
    </row>
    <row r="5" spans="1:7" ht="15.75" thickBot="1" x14ac:dyDescent="0.3"/>
    <row r="6" spans="1:7" s="69" customFormat="1" ht="15.75" x14ac:dyDescent="0.25">
      <c r="A6" s="268" t="s">
        <v>85</v>
      </c>
      <c r="B6" s="269"/>
      <c r="C6" s="269"/>
      <c r="D6" s="372"/>
      <c r="E6" s="372"/>
      <c r="F6" s="270"/>
    </row>
    <row r="7" spans="1:7" s="69" customFormat="1" ht="25.5" customHeight="1" x14ac:dyDescent="0.25">
      <c r="A7" s="21" t="s">
        <v>7</v>
      </c>
      <c r="B7" s="384"/>
      <c r="C7" s="384"/>
      <c r="D7" s="384"/>
      <c r="E7" s="384"/>
      <c r="F7" s="384"/>
    </row>
    <row r="8" spans="1:7" s="69" customFormat="1" ht="40.5" customHeight="1" x14ac:dyDescent="0.25">
      <c r="A8" s="20" t="s">
        <v>9</v>
      </c>
      <c r="B8" s="384"/>
      <c r="C8" s="384"/>
      <c r="D8" s="384"/>
      <c r="E8" s="384"/>
      <c r="F8" s="384"/>
    </row>
    <row r="9" spans="1:7" ht="39.75" customHeight="1" x14ac:dyDescent="0.25">
      <c r="A9" s="70" t="s">
        <v>78</v>
      </c>
      <c r="B9" s="70" t="s">
        <v>86</v>
      </c>
      <c r="C9" s="70" t="s">
        <v>87</v>
      </c>
      <c r="D9" s="71" t="s">
        <v>338</v>
      </c>
      <c r="E9" s="383" t="s">
        <v>339</v>
      </c>
      <c r="F9" s="383"/>
    </row>
    <row r="10" spans="1:7" ht="123.75" customHeight="1" x14ac:dyDescent="0.25">
      <c r="A10" s="185" t="s">
        <v>330</v>
      </c>
      <c r="B10" s="185" t="s">
        <v>340</v>
      </c>
      <c r="C10" s="189" t="s">
        <v>342</v>
      </c>
      <c r="D10" s="190" t="s">
        <v>337</v>
      </c>
      <c r="E10" s="396" t="s">
        <v>329</v>
      </c>
      <c r="F10" s="396"/>
    </row>
    <row r="11" spans="1:7" ht="120.75" customHeight="1" x14ac:dyDescent="0.25">
      <c r="A11" s="388" t="s">
        <v>333</v>
      </c>
      <c r="B11" s="388" t="s">
        <v>332</v>
      </c>
      <c r="C11" s="391" t="s">
        <v>341</v>
      </c>
      <c r="D11" s="153" t="s">
        <v>334</v>
      </c>
      <c r="E11" s="397" t="s">
        <v>323</v>
      </c>
      <c r="F11" s="397"/>
    </row>
    <row r="12" spans="1:7" ht="144.75" customHeight="1" x14ac:dyDescent="0.25">
      <c r="A12" s="389"/>
      <c r="B12" s="389"/>
      <c r="C12" s="392"/>
      <c r="D12" s="191" t="s">
        <v>358</v>
      </c>
      <c r="E12" s="394" t="s">
        <v>335</v>
      </c>
      <c r="F12" s="395"/>
      <c r="G12" s="75"/>
    </row>
    <row r="13" spans="1:7" ht="97.5" customHeight="1" x14ac:dyDescent="0.25">
      <c r="A13" s="390"/>
      <c r="B13" s="390"/>
      <c r="C13" s="393"/>
      <c r="D13" s="192" t="s">
        <v>336</v>
      </c>
      <c r="E13" s="387" t="s">
        <v>331</v>
      </c>
      <c r="F13" s="387"/>
    </row>
    <row r="14" spans="1:7" ht="77.25" customHeight="1" x14ac:dyDescent="0.25">
      <c r="A14" s="289" t="s">
        <v>319</v>
      </c>
      <c r="B14" s="385" t="s">
        <v>326</v>
      </c>
      <c r="C14" s="386" t="s">
        <v>322</v>
      </c>
      <c r="D14" s="182" t="str">
        <f>+CONTEXTO!D12</f>
        <v>Recursos economicos insuficientes para el sostenimiento  sostenimientos PVD y zonas WIFI</v>
      </c>
      <c r="E14" s="387" t="s">
        <v>327</v>
      </c>
      <c r="F14" s="387"/>
    </row>
    <row r="15" spans="1:7" ht="75.75" customHeight="1" x14ac:dyDescent="0.25">
      <c r="A15" s="289"/>
      <c r="B15" s="385"/>
      <c r="C15" s="386"/>
      <c r="D15" s="182" t="str">
        <f>+CONTEXTO!D14</f>
        <v>desactualziacion  plataforma tecnologica PVD  (Tradicionales,  Plus y Vivelab)</v>
      </c>
      <c r="E15" s="398" t="s">
        <v>328</v>
      </c>
      <c r="F15" s="398"/>
    </row>
    <row r="16" spans="1:7" ht="81.75" customHeight="1" x14ac:dyDescent="0.25">
      <c r="A16" s="289"/>
      <c r="B16" s="385"/>
      <c r="C16" s="386"/>
      <c r="D16" s="182" t="str">
        <f>+CONTEXTO!D16</f>
        <v>Personal sin la debida experiencia en manejo y  gestion de proyectos de ciencia tecnologia e  inovacion</v>
      </c>
      <c r="E16" s="399"/>
      <c r="F16" s="399"/>
    </row>
  </sheetData>
  <mergeCells count="25">
    <mergeCell ref="E10:F10"/>
    <mergeCell ref="E11:F11"/>
    <mergeCell ref="E15:F15"/>
    <mergeCell ref="E16:F16"/>
    <mergeCell ref="E13:F13"/>
    <mergeCell ref="A14:A16"/>
    <mergeCell ref="B14:B16"/>
    <mergeCell ref="C14:C16"/>
    <mergeCell ref="E14:F14"/>
    <mergeCell ref="A11:A13"/>
    <mergeCell ref="B11:B13"/>
    <mergeCell ref="C11:C13"/>
    <mergeCell ref="E12:F12"/>
    <mergeCell ref="A6:F6"/>
    <mergeCell ref="E9:F9"/>
    <mergeCell ref="B7:F7"/>
    <mergeCell ref="B8:F8"/>
    <mergeCell ref="A1:A4"/>
    <mergeCell ref="B1:C1"/>
    <mergeCell ref="D1:E1"/>
    <mergeCell ref="F1:F4"/>
    <mergeCell ref="B2:C4"/>
    <mergeCell ref="D2:E2"/>
    <mergeCell ref="D3:E3"/>
    <mergeCell ref="D4:E4"/>
  </mergeCells>
  <pageMargins left="0.70866141732283472" right="0.70866141732283472" top="0.74803149606299213" bottom="0.74803149606299213" header="0.31496062992125984" footer="0.31496062992125984"/>
  <pageSetup paperSize="5" scale="60" orientation="landscape"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21"/>
  <sheetViews>
    <sheetView topLeftCell="A9" zoomScale="110" zoomScaleNormal="110" workbookViewId="0">
      <pane ySplit="1" topLeftCell="A10" activePane="bottomLeft" state="frozen"/>
      <selection activeCell="A9" sqref="A9"/>
      <selection pane="bottomLeft" activeCell="T12" sqref="T12"/>
    </sheetView>
  </sheetViews>
  <sheetFormatPr baseColWidth="10" defaultColWidth="11.42578125" defaultRowHeight="15" x14ac:dyDescent="0.25"/>
  <cols>
    <col min="1" max="1" width="31.7109375" customWidth="1"/>
    <col min="2" max="2" width="21.7109375" customWidth="1"/>
    <col min="3" max="17" width="4" customWidth="1"/>
    <col min="18" max="18" width="7" customWidth="1"/>
    <col min="19" max="19" width="15.28515625" customWidth="1"/>
    <col min="20" max="20" width="18.85546875" customWidth="1"/>
  </cols>
  <sheetData>
    <row r="1" spans="1:20" ht="27.75" customHeight="1" x14ac:dyDescent="0.25">
      <c r="A1" s="254"/>
      <c r="B1" s="257" t="s">
        <v>0</v>
      </c>
      <c r="C1" s="258"/>
      <c r="D1" s="258"/>
      <c r="E1" s="258"/>
      <c r="F1" s="258"/>
      <c r="G1" s="258"/>
      <c r="H1" s="258"/>
      <c r="I1" s="258"/>
      <c r="J1" s="258"/>
      <c r="K1" s="258"/>
      <c r="L1" s="258"/>
      <c r="M1" s="258"/>
      <c r="N1" s="258"/>
      <c r="O1" s="258"/>
      <c r="P1" s="411"/>
      <c r="Q1" s="289" t="s">
        <v>89</v>
      </c>
      <c r="R1" s="289"/>
      <c r="S1" s="289"/>
      <c r="T1" s="261"/>
    </row>
    <row r="2" spans="1:20" ht="20.25" customHeight="1" x14ac:dyDescent="0.25">
      <c r="A2" s="255"/>
      <c r="B2" s="259"/>
      <c r="C2" s="260"/>
      <c r="D2" s="260"/>
      <c r="E2" s="260"/>
      <c r="F2" s="260"/>
      <c r="G2" s="260"/>
      <c r="H2" s="260"/>
      <c r="I2" s="260"/>
      <c r="J2" s="260"/>
      <c r="K2" s="260"/>
      <c r="L2" s="260"/>
      <c r="M2" s="260"/>
      <c r="N2" s="260"/>
      <c r="O2" s="260"/>
      <c r="P2" s="340"/>
      <c r="Q2" s="289" t="s">
        <v>32</v>
      </c>
      <c r="R2" s="289"/>
      <c r="S2" s="289"/>
      <c r="T2" s="262"/>
    </row>
    <row r="3" spans="1:20" ht="18.75" customHeight="1" x14ac:dyDescent="0.25">
      <c r="A3" s="255"/>
      <c r="B3" s="264" t="s">
        <v>90</v>
      </c>
      <c r="C3" s="265"/>
      <c r="D3" s="265"/>
      <c r="E3" s="265"/>
      <c r="F3" s="265"/>
      <c r="G3" s="265"/>
      <c r="H3" s="265"/>
      <c r="I3" s="265"/>
      <c r="J3" s="265"/>
      <c r="K3" s="265"/>
      <c r="L3" s="265"/>
      <c r="M3" s="265"/>
      <c r="N3" s="265"/>
      <c r="O3" s="265"/>
      <c r="P3" s="339"/>
      <c r="Q3" s="289" t="s">
        <v>4</v>
      </c>
      <c r="R3" s="289"/>
      <c r="S3" s="289"/>
      <c r="T3" s="262"/>
    </row>
    <row r="4" spans="1:20" ht="19.5" customHeight="1" thickBot="1" x14ac:dyDescent="0.3">
      <c r="A4" s="256"/>
      <c r="B4" s="266"/>
      <c r="C4" s="267"/>
      <c r="D4" s="267"/>
      <c r="E4" s="267"/>
      <c r="F4" s="267"/>
      <c r="G4" s="267"/>
      <c r="H4" s="267"/>
      <c r="I4" s="267"/>
      <c r="J4" s="267"/>
      <c r="K4" s="267"/>
      <c r="L4" s="267"/>
      <c r="M4" s="267"/>
      <c r="N4" s="267"/>
      <c r="O4" s="267"/>
      <c r="P4" s="412"/>
      <c r="Q4" s="289" t="s">
        <v>5</v>
      </c>
      <c r="R4" s="289"/>
      <c r="S4" s="289"/>
      <c r="T4" s="263"/>
    </row>
    <row r="5" spans="1:20" ht="15.75" thickBot="1" x14ac:dyDescent="0.3"/>
    <row r="6" spans="1:20" ht="15.75" x14ac:dyDescent="0.25">
      <c r="A6" s="400" t="s">
        <v>91</v>
      </c>
      <c r="B6" s="401"/>
      <c r="C6" s="401"/>
      <c r="D6" s="401"/>
      <c r="E6" s="401"/>
      <c r="F6" s="401"/>
      <c r="G6" s="401"/>
      <c r="H6" s="401"/>
      <c r="I6" s="401"/>
      <c r="J6" s="401"/>
      <c r="K6" s="401"/>
      <c r="L6" s="401"/>
      <c r="M6" s="401"/>
      <c r="N6" s="401"/>
      <c r="O6" s="402"/>
      <c r="P6" s="402"/>
      <c r="Q6" s="402"/>
      <c r="R6" s="402"/>
      <c r="S6" s="402"/>
      <c r="T6" s="403"/>
    </row>
    <row r="7" spans="1:20" ht="33" customHeight="1" x14ac:dyDescent="0.25">
      <c r="A7" s="95" t="s">
        <v>7</v>
      </c>
      <c r="B7" s="408"/>
      <c r="C7" s="409"/>
      <c r="D7" s="409"/>
      <c r="E7" s="409"/>
      <c r="F7" s="409"/>
      <c r="G7" s="409"/>
      <c r="H7" s="409"/>
      <c r="I7" s="409"/>
      <c r="J7" s="409"/>
      <c r="K7" s="409"/>
      <c r="L7" s="409"/>
      <c r="M7" s="409"/>
      <c r="N7" s="409"/>
      <c r="O7" s="409"/>
      <c r="P7" s="409"/>
      <c r="Q7" s="409"/>
      <c r="R7" s="409"/>
      <c r="S7" s="409"/>
      <c r="T7" s="410"/>
    </row>
    <row r="8" spans="1:20" ht="33" customHeight="1" x14ac:dyDescent="0.25">
      <c r="A8" s="96" t="s">
        <v>9</v>
      </c>
      <c r="B8" s="408"/>
      <c r="C8" s="409"/>
      <c r="D8" s="409"/>
      <c r="E8" s="409"/>
      <c r="F8" s="409"/>
      <c r="G8" s="409"/>
      <c r="H8" s="409"/>
      <c r="I8" s="409"/>
      <c r="J8" s="409"/>
      <c r="K8" s="409"/>
      <c r="L8" s="409"/>
      <c r="M8" s="409"/>
      <c r="N8" s="409"/>
      <c r="O8" s="409"/>
      <c r="P8" s="409"/>
      <c r="Q8" s="409"/>
      <c r="R8" s="409"/>
      <c r="S8" s="409"/>
      <c r="T8" s="410"/>
    </row>
    <row r="9" spans="1:20" ht="37.5" customHeight="1" x14ac:dyDescent="0.25">
      <c r="A9" s="413" t="s">
        <v>78</v>
      </c>
      <c r="B9" s="413"/>
      <c r="C9" s="415" t="s">
        <v>92</v>
      </c>
      <c r="D9" s="416"/>
      <c r="E9" s="416"/>
      <c r="F9" s="416"/>
      <c r="G9" s="416"/>
      <c r="H9" s="416"/>
      <c r="I9" s="416"/>
      <c r="J9" s="416"/>
      <c r="K9" s="416"/>
      <c r="L9" s="416"/>
      <c r="M9" s="416"/>
      <c r="N9" s="416"/>
      <c r="O9" s="416"/>
      <c r="P9" s="416"/>
      <c r="Q9" s="416"/>
      <c r="R9" s="416"/>
      <c r="S9" s="416"/>
      <c r="T9" s="416"/>
    </row>
    <row r="10" spans="1:20" ht="25.5" customHeight="1" x14ac:dyDescent="0.25">
      <c r="A10" s="414"/>
      <c r="B10" s="414"/>
      <c r="C10" s="106" t="s">
        <v>48</v>
      </c>
      <c r="D10" s="106" t="s">
        <v>49</v>
      </c>
      <c r="E10" s="106" t="s">
        <v>50</v>
      </c>
      <c r="F10" s="106" t="s">
        <v>51</v>
      </c>
      <c r="G10" s="106" t="s">
        <v>52</v>
      </c>
      <c r="H10" s="106" t="s">
        <v>53</v>
      </c>
      <c r="I10" s="106" t="s">
        <v>54</v>
      </c>
      <c r="J10" s="106" t="s">
        <v>55</v>
      </c>
      <c r="K10" s="106" t="s">
        <v>56</v>
      </c>
      <c r="L10" s="106" t="s">
        <v>57</v>
      </c>
      <c r="M10" s="106" t="s">
        <v>58</v>
      </c>
      <c r="N10" s="106" t="s">
        <v>59</v>
      </c>
      <c r="O10" s="106" t="s">
        <v>60</v>
      </c>
      <c r="P10" s="106" t="s">
        <v>61</v>
      </c>
      <c r="Q10" s="106" t="s">
        <v>62</v>
      </c>
      <c r="R10" s="106" t="s">
        <v>63</v>
      </c>
      <c r="S10" s="97" t="s">
        <v>64</v>
      </c>
      <c r="T10" s="107" t="s">
        <v>93</v>
      </c>
    </row>
    <row r="11" spans="1:20" ht="55.5" customHeight="1" x14ac:dyDescent="0.25">
      <c r="A11" s="417" t="s">
        <v>330</v>
      </c>
      <c r="B11" s="418"/>
      <c r="C11" s="100">
        <v>4</v>
      </c>
      <c r="D11" s="100">
        <v>3</v>
      </c>
      <c r="E11" s="100">
        <v>2</v>
      </c>
      <c r="F11" s="100">
        <v>2</v>
      </c>
      <c r="G11" s="100"/>
      <c r="H11" s="100"/>
      <c r="I11" s="100"/>
      <c r="J11" s="100"/>
      <c r="K11" s="100"/>
      <c r="L11" s="100"/>
      <c r="M11" s="100"/>
      <c r="N11" s="100"/>
      <c r="O11" s="100"/>
      <c r="P11" s="100"/>
      <c r="Q11" s="100"/>
      <c r="R11" s="103">
        <f>SUM(C11:Q11)</f>
        <v>11</v>
      </c>
      <c r="S11" s="104">
        <f>IF(ISERROR(AVERAGE(C11:Q11)),0,AVERAGE(C11:Q11))</f>
        <v>2.75</v>
      </c>
      <c r="T11" s="53" t="str">
        <f>IF(AND(S11&gt;=1,S11&lt;2),"Rara Vez",IF(AND(S11&gt;=2,S11&lt;3),"Improbable",IF(AND(S11&gt;=3,S11&lt;4),"Posible",IF(AND(S11&gt;=4,S11&lt;5),"Probable",IF(AND(S11=5),"Casi Seguro"," ")))))</f>
        <v>Improbable</v>
      </c>
    </row>
    <row r="12" spans="1:20" ht="39.75" customHeight="1" x14ac:dyDescent="0.25">
      <c r="A12" s="417" t="s">
        <v>333</v>
      </c>
      <c r="B12" s="418"/>
      <c r="C12" s="100">
        <v>5</v>
      </c>
      <c r="D12" s="100">
        <v>4</v>
      </c>
      <c r="E12" s="100">
        <v>5</v>
      </c>
      <c r="F12" s="100">
        <v>4</v>
      </c>
      <c r="G12" s="100"/>
      <c r="H12" s="100"/>
      <c r="I12" s="100"/>
      <c r="J12" s="100"/>
      <c r="K12" s="100"/>
      <c r="L12" s="100"/>
      <c r="M12" s="100"/>
      <c r="N12" s="100"/>
      <c r="O12" s="100"/>
      <c r="P12" s="100"/>
      <c r="Q12" s="100"/>
      <c r="R12" s="103">
        <f t="shared" ref="R12:R21" si="0">SUM(C12:Q12)</f>
        <v>18</v>
      </c>
      <c r="S12" s="104">
        <f t="shared" ref="S12:S21" si="1">IF(ISERROR(AVERAGE(C12:Q12)),0,AVERAGE(C12:Q12))</f>
        <v>4.5</v>
      </c>
      <c r="T12" s="53" t="str">
        <f t="shared" ref="T12:T21" si="2">IF(AND(S12&gt;=1,S12&lt;2),"Rara Vez",IF(AND(S12&gt;=2,S12&lt;3),"Improbable",IF(AND(S12&gt;=3,S12&lt;4),"Posible",IF(AND(S12&gt;=4,S12&lt;5),"Probable",IF(AND(S12=5),"Casi Seguro"," ")))))</f>
        <v>Probable</v>
      </c>
    </row>
    <row r="13" spans="1:20" ht="39.75" customHeight="1" x14ac:dyDescent="0.25">
      <c r="A13" s="417" t="s">
        <v>319</v>
      </c>
      <c r="B13" s="418"/>
      <c r="C13" s="100">
        <v>3</v>
      </c>
      <c r="D13" s="100">
        <v>3</v>
      </c>
      <c r="E13" s="100">
        <v>4</v>
      </c>
      <c r="F13" s="100">
        <v>3</v>
      </c>
      <c r="G13" s="100"/>
      <c r="H13" s="100"/>
      <c r="I13" s="100"/>
      <c r="J13" s="100"/>
      <c r="K13" s="100"/>
      <c r="L13" s="100"/>
      <c r="M13" s="100"/>
      <c r="N13" s="100"/>
      <c r="O13" s="100"/>
      <c r="P13" s="100"/>
      <c r="Q13" s="100"/>
      <c r="R13" s="103">
        <f t="shared" si="0"/>
        <v>13</v>
      </c>
      <c r="S13" s="104">
        <f t="shared" si="1"/>
        <v>3.25</v>
      </c>
      <c r="T13" s="53" t="str">
        <f t="shared" si="2"/>
        <v>Posible</v>
      </c>
    </row>
    <row r="14" spans="1:20" ht="65.25" customHeight="1" x14ac:dyDescent="0.25">
      <c r="A14" s="404"/>
      <c r="B14" s="405"/>
      <c r="C14" s="100"/>
      <c r="D14" s="100"/>
      <c r="E14" s="100"/>
      <c r="F14" s="100"/>
      <c r="G14" s="100"/>
      <c r="H14" s="100"/>
      <c r="I14" s="100"/>
      <c r="J14" s="100"/>
      <c r="K14" s="100"/>
      <c r="L14" s="100"/>
      <c r="M14" s="100"/>
      <c r="N14" s="100"/>
      <c r="O14" s="100"/>
      <c r="P14" s="100"/>
      <c r="Q14" s="100"/>
      <c r="R14" s="103">
        <f t="shared" si="0"/>
        <v>0</v>
      </c>
      <c r="S14" s="104">
        <f t="shared" si="1"/>
        <v>0</v>
      </c>
      <c r="T14" s="53" t="str">
        <f t="shared" si="2"/>
        <v xml:space="preserve"> </v>
      </c>
    </row>
    <row r="15" spans="1:20" ht="39.75" customHeight="1" x14ac:dyDescent="0.25">
      <c r="A15" s="406" t="s">
        <v>272</v>
      </c>
      <c r="B15" s="407"/>
      <c r="C15" s="100"/>
      <c r="D15" s="100"/>
      <c r="E15" s="100"/>
      <c r="F15" s="100"/>
      <c r="G15" s="100"/>
      <c r="H15" s="100"/>
      <c r="I15" s="100"/>
      <c r="J15" s="100"/>
      <c r="K15" s="100"/>
      <c r="L15" s="100"/>
      <c r="M15" s="100"/>
      <c r="N15" s="100"/>
      <c r="O15" s="100"/>
      <c r="P15" s="100"/>
      <c r="Q15" s="100"/>
      <c r="R15" s="103">
        <f t="shared" si="0"/>
        <v>0</v>
      </c>
      <c r="S15" s="104">
        <f t="shared" si="1"/>
        <v>0</v>
      </c>
      <c r="T15" s="53" t="str">
        <f t="shared" si="2"/>
        <v xml:space="preserve"> </v>
      </c>
    </row>
    <row r="16" spans="1:20" ht="39.75" customHeight="1" x14ac:dyDescent="0.25">
      <c r="A16" s="406"/>
      <c r="B16" s="407"/>
      <c r="C16" s="100"/>
      <c r="D16" s="100"/>
      <c r="E16" s="100"/>
      <c r="F16" s="100"/>
      <c r="G16" s="100"/>
      <c r="H16" s="100"/>
      <c r="I16" s="100"/>
      <c r="J16" s="100"/>
      <c r="K16" s="100"/>
      <c r="L16" s="100"/>
      <c r="M16" s="100"/>
      <c r="N16" s="100"/>
      <c r="O16" s="100"/>
      <c r="P16" s="100"/>
      <c r="Q16" s="100"/>
      <c r="R16" s="103">
        <f t="shared" si="0"/>
        <v>0</v>
      </c>
      <c r="S16" s="104">
        <f t="shared" si="1"/>
        <v>0</v>
      </c>
      <c r="T16" s="53" t="str">
        <f t="shared" si="2"/>
        <v xml:space="preserve"> </v>
      </c>
    </row>
    <row r="17" spans="1:20" ht="39.75" customHeight="1" x14ac:dyDescent="0.25">
      <c r="A17" s="406"/>
      <c r="B17" s="407"/>
      <c r="C17" s="100"/>
      <c r="D17" s="100"/>
      <c r="E17" s="100"/>
      <c r="F17" s="100"/>
      <c r="G17" s="100"/>
      <c r="H17" s="100"/>
      <c r="I17" s="100"/>
      <c r="J17" s="100"/>
      <c r="K17" s="100"/>
      <c r="L17" s="100"/>
      <c r="M17" s="100"/>
      <c r="N17" s="100"/>
      <c r="O17" s="100"/>
      <c r="P17" s="100"/>
      <c r="Q17" s="100"/>
      <c r="R17" s="103">
        <f t="shared" si="0"/>
        <v>0</v>
      </c>
      <c r="S17" s="104">
        <f t="shared" si="1"/>
        <v>0</v>
      </c>
      <c r="T17" s="53" t="str">
        <f t="shared" si="2"/>
        <v xml:space="preserve"> </v>
      </c>
    </row>
    <row r="18" spans="1:20" ht="39.75" customHeight="1" x14ac:dyDescent="0.25">
      <c r="A18" s="406"/>
      <c r="B18" s="407"/>
      <c r="C18" s="100"/>
      <c r="D18" s="100"/>
      <c r="E18" s="100"/>
      <c r="F18" s="100"/>
      <c r="G18" s="100"/>
      <c r="H18" s="100"/>
      <c r="I18" s="100"/>
      <c r="J18" s="100"/>
      <c r="K18" s="100"/>
      <c r="L18" s="100"/>
      <c r="M18" s="100"/>
      <c r="N18" s="100"/>
      <c r="O18" s="100"/>
      <c r="P18" s="100"/>
      <c r="Q18" s="100"/>
      <c r="R18" s="103">
        <f t="shared" si="0"/>
        <v>0</v>
      </c>
      <c r="S18" s="104">
        <f t="shared" si="1"/>
        <v>0</v>
      </c>
      <c r="T18" s="53" t="str">
        <f t="shared" si="2"/>
        <v xml:space="preserve"> </v>
      </c>
    </row>
    <row r="19" spans="1:20" ht="39.75" customHeight="1" x14ac:dyDescent="0.25">
      <c r="A19" s="406"/>
      <c r="B19" s="407"/>
      <c r="C19" s="100"/>
      <c r="D19" s="100"/>
      <c r="E19" s="100"/>
      <c r="F19" s="100"/>
      <c r="G19" s="100"/>
      <c r="H19" s="100"/>
      <c r="I19" s="100"/>
      <c r="J19" s="100"/>
      <c r="K19" s="100"/>
      <c r="L19" s="100"/>
      <c r="M19" s="100"/>
      <c r="N19" s="100"/>
      <c r="O19" s="100"/>
      <c r="P19" s="100"/>
      <c r="Q19" s="100"/>
      <c r="R19" s="103">
        <f t="shared" si="0"/>
        <v>0</v>
      </c>
      <c r="S19" s="104">
        <f t="shared" si="1"/>
        <v>0</v>
      </c>
      <c r="T19" s="53" t="str">
        <f t="shared" si="2"/>
        <v xml:space="preserve"> </v>
      </c>
    </row>
    <row r="20" spans="1:20" ht="39.75" customHeight="1" x14ac:dyDescent="0.25">
      <c r="A20" s="406"/>
      <c r="B20" s="407"/>
      <c r="C20" s="100"/>
      <c r="D20" s="100"/>
      <c r="E20" s="100"/>
      <c r="F20" s="100"/>
      <c r="G20" s="100"/>
      <c r="H20" s="100"/>
      <c r="I20" s="100"/>
      <c r="J20" s="100"/>
      <c r="K20" s="100"/>
      <c r="L20" s="100"/>
      <c r="M20" s="100"/>
      <c r="N20" s="100"/>
      <c r="O20" s="100"/>
      <c r="P20" s="100"/>
      <c r="Q20" s="100"/>
      <c r="R20" s="103">
        <f t="shared" si="0"/>
        <v>0</v>
      </c>
      <c r="S20" s="104">
        <f t="shared" si="1"/>
        <v>0</v>
      </c>
      <c r="T20" s="53" t="str">
        <f t="shared" si="2"/>
        <v xml:space="preserve"> </v>
      </c>
    </row>
    <row r="21" spans="1:20" ht="39.75" customHeight="1" x14ac:dyDescent="0.25">
      <c r="A21" s="406"/>
      <c r="B21" s="407"/>
      <c r="C21" s="100"/>
      <c r="D21" s="100"/>
      <c r="E21" s="100"/>
      <c r="F21" s="100"/>
      <c r="G21" s="100"/>
      <c r="H21" s="100"/>
      <c r="I21" s="100"/>
      <c r="J21" s="100"/>
      <c r="K21" s="100"/>
      <c r="L21" s="100"/>
      <c r="M21" s="100"/>
      <c r="N21" s="100"/>
      <c r="O21" s="100"/>
      <c r="P21" s="100"/>
      <c r="Q21" s="100"/>
      <c r="R21" s="103">
        <f t="shared" si="0"/>
        <v>0</v>
      </c>
      <c r="S21" s="104">
        <f t="shared" si="1"/>
        <v>0</v>
      </c>
      <c r="T21" s="53" t="str">
        <f t="shared" si="2"/>
        <v xml:space="preserve"> </v>
      </c>
    </row>
  </sheetData>
  <mergeCells count="24">
    <mergeCell ref="A20:B20"/>
    <mergeCell ref="A21:B21"/>
    <mergeCell ref="B7:T7"/>
    <mergeCell ref="B8:T8"/>
    <mergeCell ref="B1:P2"/>
    <mergeCell ref="B3:P4"/>
    <mergeCell ref="A9:B10"/>
    <mergeCell ref="C9:T9"/>
    <mergeCell ref="A15:B15"/>
    <mergeCell ref="A16:B16"/>
    <mergeCell ref="A17:B17"/>
    <mergeCell ref="A18:B18"/>
    <mergeCell ref="A19:B19"/>
    <mergeCell ref="A11:B11"/>
    <mergeCell ref="A12:B12"/>
    <mergeCell ref="A13:B13"/>
    <mergeCell ref="T1:T4"/>
    <mergeCell ref="A6:T6"/>
    <mergeCell ref="A14:B14"/>
    <mergeCell ref="Q1:S1"/>
    <mergeCell ref="Q2:S2"/>
    <mergeCell ref="Q3:S3"/>
    <mergeCell ref="Q4:S4"/>
    <mergeCell ref="A1:A4"/>
  </mergeCells>
  <dataValidations count="1">
    <dataValidation type="whole" allowBlank="1" showInputMessage="1" showErrorMessage="1" sqref="C11:Q21">
      <formula1>1</formula1>
      <formula2>5</formula2>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18"/>
  <sheetViews>
    <sheetView topLeftCell="A9" zoomScale="86" zoomScaleNormal="86" workbookViewId="0">
      <pane ySplit="1" topLeftCell="A10" activePane="bottomLeft" state="frozen"/>
      <selection activeCell="A9" sqref="A9"/>
      <selection pane="bottomLeft" activeCell="B11" sqref="B11"/>
    </sheetView>
  </sheetViews>
  <sheetFormatPr baseColWidth="10" defaultColWidth="11.42578125" defaultRowHeight="15" x14ac:dyDescent="0.25"/>
  <cols>
    <col min="1" max="1" width="34" customWidth="1"/>
    <col min="2" max="2" width="22.42578125" customWidth="1"/>
    <col min="3" max="3" width="24.140625" customWidth="1"/>
    <col min="4" max="4" width="32.7109375" customWidth="1"/>
    <col min="5" max="5" width="39.42578125" customWidth="1"/>
    <col min="6" max="6" width="17.85546875" customWidth="1"/>
  </cols>
  <sheetData>
    <row r="1" spans="1:6" ht="22.5" customHeight="1" x14ac:dyDescent="0.25">
      <c r="A1" s="430"/>
      <c r="B1" s="425" t="s">
        <v>0</v>
      </c>
      <c r="C1" s="258"/>
      <c r="D1" s="411"/>
      <c r="E1" s="60" t="s">
        <v>94</v>
      </c>
      <c r="F1" s="261"/>
    </row>
    <row r="2" spans="1:6" ht="15.75" customHeight="1" x14ac:dyDescent="0.25">
      <c r="A2" s="430"/>
      <c r="B2" s="426"/>
      <c r="C2" s="427"/>
      <c r="D2" s="428"/>
      <c r="E2" s="61" t="s">
        <v>2</v>
      </c>
      <c r="F2" s="262"/>
    </row>
    <row r="3" spans="1:6" ht="15" customHeight="1" x14ac:dyDescent="0.25">
      <c r="A3" s="430"/>
      <c r="B3" s="426" t="s">
        <v>95</v>
      </c>
      <c r="C3" s="427"/>
      <c r="D3" s="428"/>
      <c r="E3" s="61" t="s">
        <v>96</v>
      </c>
      <c r="F3" s="262"/>
    </row>
    <row r="4" spans="1:6" ht="15.75" customHeight="1" thickBot="1" x14ac:dyDescent="0.3">
      <c r="A4" s="430"/>
      <c r="B4" s="429"/>
      <c r="C4" s="267"/>
      <c r="D4" s="412"/>
      <c r="E4" s="62" t="s">
        <v>5</v>
      </c>
      <c r="F4" s="263"/>
    </row>
    <row r="6" spans="1:6" ht="33" customHeight="1" x14ac:dyDescent="0.25">
      <c r="A6" s="111" t="s">
        <v>7</v>
      </c>
      <c r="B6" s="408"/>
      <c r="C6" s="409"/>
      <c r="D6" s="409"/>
      <c r="E6" s="409"/>
      <c r="F6" s="409"/>
    </row>
    <row r="7" spans="1:6" ht="33" customHeight="1" x14ac:dyDescent="0.25">
      <c r="A7" s="112" t="s">
        <v>9</v>
      </c>
      <c r="B7" s="408"/>
      <c r="C7" s="409"/>
      <c r="D7" s="409"/>
      <c r="E7" s="409"/>
      <c r="F7" s="409"/>
    </row>
    <row r="8" spans="1:6" ht="15.75" thickBot="1" x14ac:dyDescent="0.3"/>
    <row r="9" spans="1:6" ht="51" customHeight="1" x14ac:dyDescent="0.25">
      <c r="A9" s="436" t="s">
        <v>97</v>
      </c>
      <c r="B9" s="431" t="s">
        <v>98</v>
      </c>
      <c r="C9" s="431" t="s">
        <v>99</v>
      </c>
      <c r="D9" s="431"/>
      <c r="E9" s="431"/>
      <c r="F9" s="433"/>
    </row>
    <row r="10" spans="1:6" x14ac:dyDescent="0.25">
      <c r="A10" s="437"/>
      <c r="B10" s="432"/>
      <c r="C10" s="432" t="s">
        <v>100</v>
      </c>
      <c r="D10" s="432"/>
      <c r="E10" s="434" t="s">
        <v>101</v>
      </c>
      <c r="F10" s="435"/>
    </row>
    <row r="11" spans="1:6" ht="174" customHeight="1" x14ac:dyDescent="0.25">
      <c r="A11" s="158" t="str">
        <f>+PROBABILIDAD!A11</f>
        <v>Convocatoria sin participacion de actores TIC</v>
      </c>
      <c r="B11" s="195" t="s">
        <v>167</v>
      </c>
      <c r="C11" s="419" t="str">
        <f>IF(B11="5. CATASTROFICO",+Hoja3!$C$28,IF(B11="4. MAYOR",+Hoja3!$C$29,IF(B11="3. MODERADO",+Hoja3!$C$30,IF(B11="2. MENOR",+Hoja3!$C$31,IF(B11="1. INSIGNIFICANTE",Hoja3!$C$32," ")))))</f>
        <v>*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≥0,5%del presupuesto general de la entidad.</v>
      </c>
      <c r="D11" s="419"/>
      <c r="E11" s="423" t="str">
        <f>IF(B11="5. CATASTROFICO",+Hoja3!$B$28,IF(B11="4. MAYOR",+Hoja3!$B$29,IF(B11="3. MODERADO",+Hoja3!$B$30,IF(B11="2. MENOR",+Hoja3!$B$31,IF(B11="1. INSIGNIFICANTE",Hoja3!$B$32," ")))))</f>
        <v>* No hay interrupción de las operaciones de la entidad.
* No se generan sanciones económicas o administrativas.
* No se afecta la imagen institucional de forma significativa</v>
      </c>
      <c r="F11" s="424"/>
    </row>
    <row r="12" spans="1:6" ht="174" customHeight="1" x14ac:dyDescent="0.25">
      <c r="A12" s="158" t="str">
        <f>+PROBABILIDAD!A12</f>
        <v xml:space="preserve">Resago    en los avances de  Ciencia , Tecnologia en inovacion </v>
      </c>
      <c r="B12" s="103" t="s">
        <v>164</v>
      </c>
      <c r="C12" s="419" t="str">
        <f>IF(B12="5. CATASTROFICO",+Hoja3!$C$28,IF(B12="4. MAYOR",+Hoja3!$C$29,IF(B12="3. MODERADO",+Hoja3!$C$30,IF(B12="2. MENOR",+Hoja3!$C$31,IF(B12="1. INSIGNIFICANTE",Hoja3!$C$32," ")))))</f>
        <v>*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v>
      </c>
      <c r="D12" s="419"/>
      <c r="E12" s="423" t="str">
        <f>IF(B12="5. CATASTROFICO",+Hoja3!$B$28,IF(B12="4. MAYOR",+Hoja3!$B$29,IF(B12="3. MODERADO",+Hoja3!$B$30,IF(B12="2. MENOR",+Hoja3!$B$31,IF(B12="1. INSIGNIFICANTE",Hoja3!$B$32," ")))))</f>
        <v>*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v>
      </c>
      <c r="F12" s="424"/>
    </row>
    <row r="13" spans="1:6" ht="174" customHeight="1" x14ac:dyDescent="0.25">
      <c r="A13" s="158" t="str">
        <f>+PROBABILIDAD!A13</f>
        <v xml:space="preserve">Indisponibilidad de servicios de de conectividad y formacion virtual </v>
      </c>
      <c r="B13" s="103" t="s">
        <v>165</v>
      </c>
      <c r="C13" s="419" t="str">
        <f>IF(B13="5. CATASTROFICO",+Hoja3!$C$28,IF(B13="4. MAYOR",+Hoja3!$C$29,IF(B13="3. MODERADO",+Hoja3!$C$30,IF(B13="2. MENOR",+Hoja3!$C$31,IF(B13="1. INSIGNIFICANTE",Hoja3!$C$32," ")))))</f>
        <v>*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v>
      </c>
      <c r="D13" s="419"/>
      <c r="E13" s="423" t="str">
        <f>IF(B13="5. CATASTROFICO",+Hoja3!$B$28,IF(B13="4. MAYOR",+Hoja3!$B$29,IF(B13="3. MODERADO",+Hoja3!$B$30,IF(B13="2. MENOR",+Hoja3!$B$31,IF(B13="1. INSIGNIFICANTE",Hoja3!$B$32," ")))))</f>
        <v>*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v>
      </c>
      <c r="F13" s="424"/>
    </row>
    <row r="14" spans="1:6" ht="174" customHeight="1" x14ac:dyDescent="0.25">
      <c r="A14" s="65"/>
      <c r="B14" s="103" t="s">
        <v>102</v>
      </c>
      <c r="C14" s="419" t="str">
        <f>IF(B14="5. CATASTROFICO",+Hoja3!$C$28,IF(B14="4. MAYOR",+Hoja3!$C$29,IF(B14="3. MODERADO",+Hoja3!$C$30,IF(B14="2. MENOR",+Hoja3!$C$31,IF(B14="1. INSIGNIFICANTE",Hoja3!$C$32," ")))))</f>
        <v xml:space="preserve"> </v>
      </c>
      <c r="D14" s="419"/>
      <c r="E14" s="423" t="str">
        <f>IF(B14="5. CATASTROFICO",+Hoja3!$B$28,IF(B14="4. MAYOR",+Hoja3!$B$29,IF(B14="3. MODERADO",+Hoja3!$B$30,IF(B14="2. MENOR",+Hoja3!$B$31,IF(B14="1. INSIGNIFICANTE",Hoja3!$B$32," ")))))</f>
        <v xml:space="preserve"> </v>
      </c>
      <c r="F14" s="424"/>
    </row>
    <row r="15" spans="1:6" ht="174" customHeight="1" x14ac:dyDescent="0.25">
      <c r="A15" s="65"/>
      <c r="B15" s="103" t="s">
        <v>102</v>
      </c>
      <c r="C15" s="419" t="str">
        <f>IF(B15="5. CATASTROFICO",+Hoja3!$C$28,IF(B15="4. MAYOR",+Hoja3!$C$29,IF(B15="3. MODERADO",+Hoja3!$C$30,IF(B15="2. MENOR",+Hoja3!$C$31,IF(B15="1. INSIGNIFICANTE",Hoja3!$C$32," ")))))</f>
        <v xml:space="preserve"> </v>
      </c>
      <c r="D15" s="419"/>
      <c r="E15" s="423" t="str">
        <f>IF(B15="5. CATASTROFICO",+Hoja3!$B$28,IF(B15="4. MAYOR",+Hoja3!$B$29,IF(B15="3. MODERADO",+Hoja3!$B$30,IF(B15="2. MENOR",+Hoja3!$B$31,IF(B15="1. INSIGNIFICANTE",Hoja3!$B$32," ")))))</f>
        <v xml:space="preserve"> </v>
      </c>
      <c r="F15" s="424"/>
    </row>
    <row r="16" spans="1:6" ht="174" customHeight="1" x14ac:dyDescent="0.25">
      <c r="A16" s="65"/>
      <c r="B16" s="103" t="s">
        <v>102</v>
      </c>
      <c r="C16" s="419" t="str">
        <f>IF(B16="5. CATASTROFICO",+Hoja3!$C$28,IF(B16="4. MAYOR",+Hoja3!$C$29,IF(B16="3. MODERADO",+Hoja3!$C$30,IF(B16="2. MENOR",+Hoja3!$C$31,IF(B16="1. INSIGNIFICANTE",Hoja3!$C$32," ")))))</f>
        <v xml:space="preserve"> </v>
      </c>
      <c r="D16" s="419"/>
      <c r="E16" s="423" t="str">
        <f>IF(B16="5. CATASTROFICO",+Hoja3!$B$28,IF(B16="4. MAYOR",+Hoja3!$B$29,IF(B16="3. MODERADO",+Hoja3!$B$30,IF(B16="2. MENOR",+Hoja3!$B$31,IF(B16="1. INSIGNIFICANTE",Hoja3!$B$32," ")))))</f>
        <v xml:space="preserve"> </v>
      </c>
      <c r="F16" s="424"/>
    </row>
    <row r="17" spans="1:6" ht="174" customHeight="1" x14ac:dyDescent="0.25">
      <c r="A17" s="65"/>
      <c r="B17" s="103" t="s">
        <v>102</v>
      </c>
      <c r="C17" s="419" t="str">
        <f>IF(B17="5. CATASTROFICO",+Hoja3!$C$28,IF(B17="4. MAYOR",+Hoja3!$C$29,IF(B17="3. MODERADO",+Hoja3!$C$30,IF(B17="2. MENOR",+Hoja3!$C$31,IF(B17="1. INSIGNIFICANTE",Hoja3!$C$32," ")))))</f>
        <v xml:space="preserve"> </v>
      </c>
      <c r="D17" s="419"/>
      <c r="E17" s="423" t="str">
        <f>IF(B17="5. CATASTROFICO",+Hoja3!$B$28,IF(B17="4. MAYOR",+Hoja3!$B$29,IF(B17="3. MODERADO",+Hoja3!$B$30,IF(B17="2. MENOR",+Hoja3!$B$31,IF(B17="1. INSIGNIFICANTE",Hoja3!$B$32," ")))))</f>
        <v xml:space="preserve"> </v>
      </c>
      <c r="F17" s="424"/>
    </row>
    <row r="18" spans="1:6" ht="174" customHeight="1" thickBot="1" x14ac:dyDescent="0.3">
      <c r="A18" s="66"/>
      <c r="B18" s="113" t="s">
        <v>102</v>
      </c>
      <c r="C18" s="420" t="str">
        <f>IF(B18="5. CATASTROFICO",+Hoja3!$C$28,IF(B18="4. MAYOR",+Hoja3!$C$29,IF(B18="3. MODERADO",+Hoja3!$C$30,IF(B18="2. MENOR",+Hoja3!$C$31,IF(B18="1. INSIGNIFICANTE",Hoja3!$C$32," ")))))</f>
        <v xml:space="preserve"> </v>
      </c>
      <c r="D18" s="420"/>
      <c r="E18" s="421" t="str">
        <f>IF(B18="5. CATASTROFICO",+Hoja3!$B$28,IF(B18="4. MAYOR",+Hoja3!$B$29,IF(B18="3. MODERADO",+Hoja3!$B$30,IF(B18="2. MENOR",+Hoja3!$B$31,IF(B18="1. INSIGNIFICANTE",Hoja3!$B$32," ")))))</f>
        <v xml:space="preserve"> </v>
      </c>
      <c r="F18" s="422"/>
    </row>
  </sheetData>
  <mergeCells count="27">
    <mergeCell ref="B1:D2"/>
    <mergeCell ref="B3:D4"/>
    <mergeCell ref="A1:A4"/>
    <mergeCell ref="B7:F7"/>
    <mergeCell ref="C12:D12"/>
    <mergeCell ref="E12:F12"/>
    <mergeCell ref="C11:D11"/>
    <mergeCell ref="E11:F11"/>
    <mergeCell ref="B6:F6"/>
    <mergeCell ref="B9:B10"/>
    <mergeCell ref="C9:F9"/>
    <mergeCell ref="C10:D10"/>
    <mergeCell ref="E10:F10"/>
    <mergeCell ref="F1:F4"/>
    <mergeCell ref="A9:A10"/>
    <mergeCell ref="C13:D13"/>
    <mergeCell ref="C18:D18"/>
    <mergeCell ref="E18:F18"/>
    <mergeCell ref="E13:F13"/>
    <mergeCell ref="C14:D14"/>
    <mergeCell ref="E14:F14"/>
    <mergeCell ref="C15:D15"/>
    <mergeCell ref="E15:F15"/>
    <mergeCell ref="C16:D16"/>
    <mergeCell ref="E16:F16"/>
    <mergeCell ref="C17:D17"/>
    <mergeCell ref="E17:F1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Hoja3!$A$20:$A$25</xm:f>
          </x14:formula1>
          <xm:sqref>B11:B18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vt:i4>
      </vt:variant>
    </vt:vector>
  </HeadingPairs>
  <TitlesOfParts>
    <vt:vector size="20" baseType="lpstr">
      <vt:lpstr>CONTEXTO</vt:lpstr>
      <vt:lpstr>matriz definicion riesgo</vt:lpstr>
      <vt:lpstr>IDENTIFICACION</vt:lpstr>
      <vt:lpstr>PRIORIZACIÓN DE CAUSA</vt:lpstr>
      <vt:lpstr>DOFA</vt:lpstr>
      <vt:lpstr>IDENTIFICACIONGyC</vt:lpstr>
      <vt:lpstr>DESCRIPCION</vt:lpstr>
      <vt:lpstr>PROBABILIDAD</vt:lpstr>
      <vt:lpstr> IMPACTO RIESGOS GESTION</vt:lpstr>
      <vt:lpstr> IMPACTO RIESGOS CORRUPCION</vt:lpstr>
      <vt:lpstr>VALORACION RIESGO (1)</vt:lpstr>
      <vt:lpstr>VALORACION RIESGO (2)</vt:lpstr>
      <vt:lpstr>VALORACION RIESGO (3)</vt:lpstr>
      <vt:lpstr>VALORACION RIESGO (4)</vt:lpstr>
      <vt:lpstr>Hoja3</vt:lpstr>
      <vt:lpstr>CONTROLES Y EVALUACION</vt:lpstr>
      <vt:lpstr>SOLIDEZ DE LOS CONTROLES</vt:lpstr>
      <vt:lpstr>MAPA DE RIESGO ADMON</vt:lpstr>
      <vt:lpstr>DESCRIPCION!Títulos_a_imprimir</vt:lpstr>
      <vt:lpstr>IDENTIFICACIONGyC!Títulos_a_imprimir</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PLANEACION5</dc:creator>
  <cp:keywords/>
  <dc:description/>
  <cp:lastModifiedBy>Equipo1</cp:lastModifiedBy>
  <cp:revision/>
  <cp:lastPrinted>2018-11-06T21:50:16Z</cp:lastPrinted>
  <dcterms:created xsi:type="dcterms:W3CDTF">2014-12-30T19:27:19Z</dcterms:created>
  <dcterms:modified xsi:type="dcterms:W3CDTF">2019-02-21T22:02:50Z</dcterms:modified>
  <cp:category/>
  <cp:contentStatus/>
</cp:coreProperties>
</file>