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quipo1\Desktop\Mapa de Riesgos por proceso\2018\"/>
    </mc:Choice>
  </mc:AlternateContent>
  <bookViews>
    <workbookView xWindow="0" yWindow="0" windowWidth="10395" windowHeight="3150" tabRatio="763"/>
  </bookViews>
  <sheets>
    <sheet name="CONTEXTO" sheetId="4" r:id="rId1"/>
    <sheet name="matriz definicion riesgo" sheetId="5" state="hidden" r:id="rId2"/>
    <sheet name="IDENTIFICACION" sheetId="6" state="hidden" r:id="rId3"/>
    <sheet name="PRIORIZACIÓN DE CAUSA" sheetId="24" r:id="rId4"/>
    <sheet name="DOFA" sheetId="23" r:id="rId5"/>
    <sheet name="IDENTIFICACION(GyC)" sheetId="20" r:id="rId6"/>
    <sheet name="DESCRIPCION" sheetId="22" r:id="rId7"/>
    <sheet name="PROBABILIDAD" sheetId="8" r:id="rId8"/>
    <sheet name=" IMPACTO RIESGOS GESTION" sheetId="13" r:id="rId9"/>
    <sheet name=" IMPACTO RIESGOS CORRUPCION" sheetId="25" r:id="rId10"/>
    <sheet name="VALORACION RIESGO (1)" sheetId="16" r:id="rId11"/>
    <sheet name="VALORACION RIESGO (2)" sheetId="18" r:id="rId12"/>
    <sheet name="VALORACION RIESGO (3)" sheetId="17" r:id="rId13"/>
    <sheet name="Hoja3" sheetId="21" state="hidden" r:id="rId14"/>
    <sheet name="CONTROLES Y EVALUACION" sheetId="3" r:id="rId15"/>
    <sheet name="SOLIDEZ DE LOS CONTROLES" sheetId="26" r:id="rId16"/>
    <sheet name="MAPA DE RIESGO ADMON" sheetId="1" r:id="rId17"/>
  </sheets>
  <definedNames>
    <definedName name="_xlnm.Print_Titles" localSheetId="6">DESCRIPCION!$1:$9</definedName>
    <definedName name="_xlnm.Print_Titles" localSheetId="5">'IDENTIFICACION(GyC)'!$1:$9</definedName>
  </definedNames>
  <calcPr calcId="162913"/>
</workbook>
</file>

<file path=xl/calcChain.xml><?xml version="1.0" encoding="utf-8"?>
<calcChain xmlns="http://schemas.openxmlformats.org/spreadsheetml/2006/main">
  <c r="R20" i="24" l="1"/>
  <c r="S20" i="24"/>
  <c r="R21" i="24"/>
  <c r="S21" i="24"/>
  <c r="R22" i="24"/>
  <c r="S22" i="24"/>
  <c r="R23" i="24"/>
  <c r="S23" i="24"/>
  <c r="R24" i="24"/>
  <c r="S24" i="24"/>
  <c r="R25" i="24"/>
  <c r="S25" i="24"/>
  <c r="R26" i="24"/>
  <c r="S26" i="24"/>
  <c r="R27" i="24"/>
  <c r="S27" i="24"/>
  <c r="R28" i="24"/>
  <c r="S28" i="24"/>
  <c r="R29" i="24"/>
  <c r="S29" i="24"/>
  <c r="R30" i="24"/>
  <c r="S30" i="24"/>
  <c r="R31" i="24"/>
  <c r="S31" i="24"/>
  <c r="R32" i="24"/>
  <c r="S32" i="24"/>
  <c r="R33" i="24"/>
  <c r="S33" i="24"/>
  <c r="R34" i="24"/>
  <c r="S34" i="24"/>
  <c r="R35" i="24"/>
  <c r="S35" i="24"/>
  <c r="R36" i="24"/>
  <c r="S36" i="24"/>
  <c r="R37" i="24"/>
  <c r="S37" i="24"/>
  <c r="R38" i="24"/>
  <c r="S38" i="24"/>
  <c r="R39" i="24"/>
  <c r="D21" i="1"/>
  <c r="D20" i="1"/>
  <c r="D19" i="1"/>
  <c r="B19" i="1"/>
  <c r="S39" i="24" l="1"/>
  <c r="G105" i="3"/>
  <c r="G94" i="3"/>
  <c r="G104" i="3"/>
  <c r="G93" i="3"/>
  <c r="G103" i="3"/>
  <c r="G92" i="3"/>
  <c r="G102" i="3"/>
  <c r="G91" i="3"/>
  <c r="G101" i="3"/>
  <c r="G90" i="3"/>
  <c r="G100" i="3"/>
  <c r="G89" i="3"/>
  <c r="G99" i="3"/>
  <c r="G88" i="3"/>
  <c r="B99" i="3"/>
  <c r="B88" i="3"/>
  <c r="A99" i="3"/>
  <c r="A88" i="3"/>
  <c r="A66" i="3"/>
  <c r="B66" i="3"/>
  <c r="B77" i="3"/>
  <c r="C11" i="13" l="1"/>
  <c r="E11" i="13"/>
  <c r="C12" i="13"/>
  <c r="E12" i="13"/>
  <c r="J16" i="20"/>
  <c r="J13" i="20"/>
  <c r="J10" i="20"/>
  <c r="S40" i="24"/>
  <c r="S19" i="24"/>
  <c r="R19" i="24"/>
  <c r="S18" i="24"/>
  <c r="R18" i="24"/>
  <c r="S17" i="24"/>
  <c r="R17" i="24"/>
  <c r="S16" i="24"/>
  <c r="R16" i="24"/>
  <c r="S15" i="24"/>
  <c r="R15" i="24"/>
  <c r="S14" i="24"/>
  <c r="R14" i="24"/>
  <c r="S13" i="24"/>
  <c r="R13" i="24"/>
  <c r="S12" i="24"/>
  <c r="R12" i="24"/>
  <c r="S11" i="24"/>
  <c r="R11" i="24"/>
  <c r="S10" i="24"/>
  <c r="R10" i="24"/>
  <c r="G12" i="3" l="1"/>
  <c r="G13" i="3"/>
  <c r="G15" i="3"/>
  <c r="G14" i="3"/>
  <c r="B7" i="26" l="1"/>
  <c r="A12" i="1"/>
  <c r="A10" i="1"/>
  <c r="B6" i="26"/>
  <c r="B7" i="3"/>
  <c r="B6" i="3"/>
  <c r="B9" i="18"/>
  <c r="B9" i="16"/>
  <c r="B8" i="17"/>
  <c r="B7" i="17"/>
  <c r="B8" i="18"/>
  <c r="B7" i="18"/>
  <c r="B8" i="16"/>
  <c r="B7" i="16"/>
  <c r="B7" i="25"/>
  <c r="B6" i="25"/>
  <c r="B7" i="13"/>
  <c r="B6" i="13"/>
  <c r="B8" i="8"/>
  <c r="B7" i="8"/>
  <c r="B8" i="22"/>
  <c r="B7" i="22"/>
  <c r="B15" i="1" l="1"/>
  <c r="C20" i="26"/>
  <c r="C19" i="26"/>
  <c r="C18" i="26"/>
  <c r="C16" i="26"/>
  <c r="C15" i="26"/>
  <c r="C13" i="26"/>
  <c r="C12" i="26"/>
  <c r="C11" i="26"/>
  <c r="B20" i="26"/>
  <c r="B19" i="26"/>
  <c r="B18" i="26"/>
  <c r="B16" i="26"/>
  <c r="B15" i="26"/>
  <c r="A18" i="26"/>
  <c r="A15" i="26"/>
  <c r="A11" i="26"/>
  <c r="B13" i="26"/>
  <c r="B12" i="26"/>
  <c r="B11" i="26"/>
  <c r="A77" i="3"/>
  <c r="B55" i="3" l="1"/>
  <c r="B44" i="3"/>
  <c r="A55" i="3"/>
  <c r="A44" i="3"/>
  <c r="A33" i="3" l="1"/>
  <c r="B33" i="3"/>
  <c r="B22" i="3"/>
  <c r="B11" i="3"/>
  <c r="A22" i="3"/>
  <c r="A11" i="3"/>
  <c r="A11" i="25" l="1"/>
  <c r="D15" i="1"/>
  <c r="D16" i="1"/>
  <c r="D11" i="1"/>
  <c r="D12" i="1"/>
  <c r="D10" i="1"/>
  <c r="B10" i="1"/>
  <c r="R14" i="8"/>
  <c r="G12" i="26" l="1"/>
  <c r="G13" i="26"/>
  <c r="G18" i="26"/>
  <c r="G21" i="26" s="1"/>
  <c r="H18" i="26" s="1"/>
  <c r="G16" i="26"/>
  <c r="G15" i="26"/>
  <c r="G17" i="26" s="1"/>
  <c r="H15" i="26" s="1"/>
  <c r="G11" i="26"/>
  <c r="G106" i="3"/>
  <c r="H99" i="3" s="1"/>
  <c r="J99" i="3" s="1"/>
  <c r="K99" i="3" s="1"/>
  <c r="G83" i="3"/>
  <c r="G82" i="3"/>
  <c r="G81" i="3"/>
  <c r="G80" i="3"/>
  <c r="G79" i="3"/>
  <c r="G78" i="3"/>
  <c r="G77" i="3"/>
  <c r="G72" i="3"/>
  <c r="G71" i="3"/>
  <c r="G70" i="3"/>
  <c r="G69" i="3"/>
  <c r="G68" i="3"/>
  <c r="G67" i="3"/>
  <c r="G66" i="3"/>
  <c r="G61" i="3"/>
  <c r="G60" i="3"/>
  <c r="G59" i="3"/>
  <c r="G58" i="3"/>
  <c r="G57" i="3"/>
  <c r="G56" i="3"/>
  <c r="G55" i="3"/>
  <c r="G50" i="3"/>
  <c r="G49" i="3"/>
  <c r="G48" i="3"/>
  <c r="G47" i="3"/>
  <c r="G46" i="3"/>
  <c r="G45" i="3"/>
  <c r="G44" i="3"/>
  <c r="G39" i="3"/>
  <c r="G38" i="3"/>
  <c r="G37" i="3"/>
  <c r="G36" i="3"/>
  <c r="G35" i="3"/>
  <c r="G34" i="3"/>
  <c r="G33" i="3"/>
  <c r="G28" i="3"/>
  <c r="G27" i="3"/>
  <c r="G26" i="3"/>
  <c r="G25" i="3"/>
  <c r="G24" i="3"/>
  <c r="G23" i="3"/>
  <c r="G22" i="3"/>
  <c r="G17" i="3"/>
  <c r="G16" i="3"/>
  <c r="G11" i="3"/>
  <c r="B145" i="21"/>
  <c r="B144" i="21"/>
  <c r="B143" i="21"/>
  <c r="B142" i="21"/>
  <c r="B141" i="21"/>
  <c r="B140" i="21"/>
  <c r="B139" i="21"/>
  <c r="B138" i="21"/>
  <c r="B137" i="21"/>
  <c r="B136" i="21"/>
  <c r="B135" i="21"/>
  <c r="B134" i="21"/>
  <c r="B133" i="21"/>
  <c r="B132" i="21"/>
  <c r="B131" i="21"/>
  <c r="B130" i="21"/>
  <c r="B129" i="21"/>
  <c r="B128" i="21"/>
  <c r="B127" i="21"/>
  <c r="B122" i="21"/>
  <c r="B121" i="21"/>
  <c r="B120" i="21"/>
  <c r="B119" i="21"/>
  <c r="B118" i="21"/>
  <c r="B117" i="21"/>
  <c r="B116" i="21"/>
  <c r="B115" i="21"/>
  <c r="B114" i="21"/>
  <c r="B113" i="21"/>
  <c r="B112" i="21"/>
  <c r="B111" i="21"/>
  <c r="B110" i="21"/>
  <c r="B109" i="21"/>
  <c r="B108" i="21"/>
  <c r="B107" i="21"/>
  <c r="B106" i="21"/>
  <c r="B105" i="21"/>
  <c r="B104" i="21"/>
  <c r="B99" i="21"/>
  <c r="B98" i="21"/>
  <c r="B97" i="21"/>
  <c r="B96" i="21"/>
  <c r="B95" i="21"/>
  <c r="B94" i="21"/>
  <c r="B93" i="21"/>
  <c r="B92" i="21"/>
  <c r="B91" i="21"/>
  <c r="B90" i="21"/>
  <c r="B89" i="21"/>
  <c r="B88" i="21"/>
  <c r="B87" i="21"/>
  <c r="B86" i="21"/>
  <c r="B85" i="21"/>
  <c r="B84" i="21"/>
  <c r="B100" i="21" s="1"/>
  <c r="D76" i="25" s="1"/>
  <c r="F57" i="25" s="1"/>
  <c r="B83" i="21"/>
  <c r="B82" i="21"/>
  <c r="B81" i="21"/>
  <c r="B76" i="21"/>
  <c r="B75" i="21"/>
  <c r="B74" i="21"/>
  <c r="B73" i="21"/>
  <c r="B72" i="21"/>
  <c r="B71" i="21"/>
  <c r="B70" i="21"/>
  <c r="B69" i="21"/>
  <c r="B68" i="21"/>
  <c r="B67" i="21"/>
  <c r="B66" i="21"/>
  <c r="B65" i="21"/>
  <c r="B64" i="21"/>
  <c r="B63" i="21"/>
  <c r="B62" i="21"/>
  <c r="B61" i="21"/>
  <c r="B60" i="21"/>
  <c r="B59" i="21"/>
  <c r="B58" i="21"/>
  <c r="B36" i="21"/>
  <c r="B37" i="21"/>
  <c r="B38" i="21"/>
  <c r="B39" i="21"/>
  <c r="B40" i="21"/>
  <c r="B41" i="21"/>
  <c r="B42" i="21"/>
  <c r="B43" i="21"/>
  <c r="B44" i="21"/>
  <c r="B45" i="21"/>
  <c r="B46" i="21"/>
  <c r="B47" i="21"/>
  <c r="B48" i="21"/>
  <c r="B49" i="21"/>
  <c r="B50" i="21"/>
  <c r="B51" i="21"/>
  <c r="B52" i="21"/>
  <c r="B53" i="21"/>
  <c r="B35" i="21"/>
  <c r="E18" i="13"/>
  <c r="C18" i="13"/>
  <c r="E17" i="13"/>
  <c r="C17" i="13"/>
  <c r="E16" i="13"/>
  <c r="C16" i="13"/>
  <c r="E15" i="13"/>
  <c r="C15" i="13"/>
  <c r="E14" i="13"/>
  <c r="C14" i="13"/>
  <c r="E13" i="13"/>
  <c r="C13" i="13"/>
  <c r="S20" i="8"/>
  <c r="T20" i="8" s="1"/>
  <c r="R20" i="8"/>
  <c r="S19" i="8"/>
  <c r="T19" i="8" s="1"/>
  <c r="R19" i="8"/>
  <c r="S18" i="8"/>
  <c r="T18" i="8" s="1"/>
  <c r="R18" i="8"/>
  <c r="S17" i="8"/>
  <c r="T17" i="8"/>
  <c r="R17" i="8"/>
  <c r="S16" i="8"/>
  <c r="T16" i="8" s="1"/>
  <c r="R16" i="8"/>
  <c r="S15" i="8"/>
  <c r="T15" i="8" s="1"/>
  <c r="R15" i="8"/>
  <c r="S14" i="8"/>
  <c r="T14" i="8" s="1"/>
  <c r="S13" i="8"/>
  <c r="T13" i="8" s="1"/>
  <c r="R13" i="8"/>
  <c r="S12" i="8"/>
  <c r="T12" i="8" s="1"/>
  <c r="R12" i="8"/>
  <c r="S11" i="8"/>
  <c r="T11" i="8" s="1"/>
  <c r="R11" i="8"/>
  <c r="B123" i="21" l="1"/>
  <c r="D99" i="25" s="1"/>
  <c r="F80" i="25" s="1"/>
  <c r="B146" i="21"/>
  <c r="D122" i="25" s="1"/>
  <c r="F103" i="25" s="1"/>
  <c r="G117" i="3"/>
  <c r="H110" i="3" s="1"/>
  <c r="J110" i="3" s="1"/>
  <c r="K110" i="3" s="1"/>
  <c r="G128" i="3"/>
  <c r="K121" i="3" s="1"/>
  <c r="G139" i="3"/>
  <c r="J132" i="3" s="1"/>
  <c r="K132" i="3" s="1"/>
  <c r="G14" i="26"/>
  <c r="H11" i="26" s="1"/>
  <c r="G95" i="3"/>
  <c r="H88" i="3" s="1"/>
  <c r="J88" i="3" s="1"/>
  <c r="K88" i="3" s="1"/>
  <c r="G84" i="3"/>
  <c r="H77" i="3" s="1"/>
  <c r="J77" i="3" s="1"/>
  <c r="K77" i="3" s="1"/>
  <c r="G73" i="3"/>
  <c r="H66" i="3" s="1"/>
  <c r="J66" i="3" s="1"/>
  <c r="K66" i="3" s="1"/>
  <c r="G62" i="3"/>
  <c r="G51" i="3"/>
  <c r="H44" i="3" s="1"/>
  <c r="J44" i="3" s="1"/>
  <c r="K44" i="3" s="1"/>
  <c r="G40" i="3"/>
  <c r="H33" i="3" s="1"/>
  <c r="J33" i="3" s="1"/>
  <c r="K33" i="3" s="1"/>
  <c r="G29" i="3"/>
  <c r="H22" i="3" s="1"/>
  <c r="J22" i="3" s="1"/>
  <c r="K22" i="3" s="1"/>
  <c r="G18" i="3"/>
  <c r="H11" i="3" s="1"/>
  <c r="J11" i="3" s="1"/>
  <c r="K11" i="3" s="1"/>
  <c r="B77" i="21"/>
  <c r="D53" i="25" s="1"/>
  <c r="F34" i="25" s="1"/>
  <c r="B54" i="21"/>
  <c r="D30" i="25" s="1"/>
  <c r="F11" i="25" s="1"/>
  <c r="H55" i="3" l="1"/>
  <c r="J55" i="3" s="1"/>
  <c r="K55" i="3" s="1"/>
</calcChain>
</file>

<file path=xl/sharedStrings.xml><?xml version="1.0" encoding="utf-8"?>
<sst xmlns="http://schemas.openxmlformats.org/spreadsheetml/2006/main" count="1259" uniqueCount="439">
  <si>
    <r>
      <t xml:space="preserve">PROCESO: </t>
    </r>
    <r>
      <rPr>
        <sz val="11"/>
        <color indexed="8"/>
        <rFont val="Arial"/>
        <family val="2"/>
      </rPr>
      <t>GESTION INTEGRAL DE CALIDAD</t>
    </r>
  </si>
  <si>
    <t>Codigo:FOR-13-PRO-GIC-02</t>
  </si>
  <si>
    <t>Versión:</t>
  </si>
  <si>
    <t>FORMATO: CONTEXTO ESTRATEGICO</t>
  </si>
  <si>
    <t xml:space="preserve">Fecha: </t>
  </si>
  <si>
    <t>Pagina:</t>
  </si>
  <si>
    <t xml:space="preserve">CONTEXTO ESTRATEGICO </t>
  </si>
  <si>
    <t xml:space="preserve">PROCESO: </t>
  </si>
  <si>
    <t xml:space="preserve">Gestión de Evaluación y  Seguimiento </t>
  </si>
  <si>
    <t xml:space="preserve">OBJETIVO: </t>
  </si>
  <si>
    <t xml:space="preserve">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t>
  </si>
  <si>
    <t>FACTORES EXTERNOS</t>
  </si>
  <si>
    <t>CAUSAS</t>
  </si>
  <si>
    <t>FACTORES INTERNOS</t>
  </si>
  <si>
    <t>FACTORES DEL PROCESO</t>
  </si>
  <si>
    <t>NORMATIVOS: Modificaciones normativas</t>
  </si>
  <si>
    <r>
      <t xml:space="preserve">PROCESO: </t>
    </r>
    <r>
      <rPr>
        <sz val="12"/>
        <color indexed="8"/>
        <rFont val="Arial"/>
        <family val="2"/>
      </rPr>
      <t>MEJORAMIENTO CONTINUO</t>
    </r>
  </si>
  <si>
    <t>Codigo:</t>
  </si>
  <si>
    <r>
      <t xml:space="preserve">FORMATO: </t>
    </r>
    <r>
      <rPr>
        <sz val="12"/>
        <color indexed="8"/>
        <rFont val="Arial"/>
        <family val="2"/>
      </rPr>
      <t>MAPA DE RIESGOS DE CORRUPCION</t>
    </r>
  </si>
  <si>
    <t>Fecha: DD_____MM_____AA______</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</si>
  <si>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</si>
  <si>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</si>
  <si>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</si>
  <si>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</si>
  <si>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</si>
  <si>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</si>
  <si>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</si>
  <si>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</si>
  <si>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</si>
  <si>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</si>
  <si>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</si>
  <si>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</si>
  <si>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t xml:space="preserve">Versión: </t>
  </si>
  <si>
    <r>
      <t xml:space="preserve">FORMATO: </t>
    </r>
    <r>
      <rPr>
        <sz val="11"/>
        <color indexed="8"/>
        <rFont val="Arial"/>
        <family val="2"/>
      </rPr>
      <t>MAPA DE RIESGOS ADMINISTRATIVO</t>
    </r>
  </si>
  <si>
    <t>IDENTIFICACION DEL RIESGO</t>
  </si>
  <si>
    <t>Proceso</t>
  </si>
  <si>
    <t>Objetivo del proceso</t>
  </si>
  <si>
    <t>Que Puede Suceder?</t>
  </si>
  <si>
    <t>Cómo Puede Suceder?
(Causas)</t>
  </si>
  <si>
    <t>Cuándo puede Suceder?</t>
  </si>
  <si>
    <t>Consecuencia</t>
  </si>
  <si>
    <t>Descripción del Riesgo</t>
  </si>
  <si>
    <t>FORMATO: PRIORIZACION DE CAUSAS (Amenazas y Debilidades)</t>
  </si>
  <si>
    <t>PRIORIZACION DE CAUSAS (Amenazas y Debilidades)
CALIFIQUE DE 1 A 5  donde 1 es la menos importante</t>
  </si>
  <si>
    <t>No.</t>
  </si>
  <si>
    <t>CAUSAS (Amenazas y Debilidades)</t>
  </si>
  <si>
    <t>P1</t>
  </si>
  <si>
    <t>P2</t>
  </si>
  <si>
    <t>P3</t>
  </si>
  <si>
    <t>P4</t>
  </si>
  <si>
    <t>P5</t>
  </si>
  <si>
    <t>P6</t>
  </si>
  <si>
    <t>P7</t>
  </si>
  <si>
    <t>P8</t>
  </si>
  <si>
    <t>P9</t>
  </si>
  <si>
    <t>P10</t>
  </si>
  <si>
    <t>P11</t>
  </si>
  <si>
    <t>P12</t>
  </si>
  <si>
    <t>P13</t>
  </si>
  <si>
    <t>P14</t>
  </si>
  <si>
    <t>P15</t>
  </si>
  <si>
    <t>TOTAL</t>
  </si>
  <si>
    <t>PROMEDIO</t>
  </si>
  <si>
    <t>FORMATO: MATRIZ DOFA</t>
  </si>
  <si>
    <t xml:space="preserve">
MATRIZ DOFA
IDENTIFICACION DE FACTORES 
Y
DEFINICION DE ESTRATEGIAS
</t>
  </si>
  <si>
    <t>NEGATIVOS</t>
  </si>
  <si>
    <t>POSITIVOS</t>
  </si>
  <si>
    <t>DEBILIDADES (D)</t>
  </si>
  <si>
    <t>FORTALEZAS (F)</t>
  </si>
  <si>
    <t>OPORTUNIDADES (O)</t>
  </si>
  <si>
    <t>AMENAZAS (A)</t>
  </si>
  <si>
    <t>FORMATO: IDENTIFICACION DE RIESGOS</t>
  </si>
  <si>
    <t>Riesgo</t>
  </si>
  <si>
    <t>Acción u Omisión</t>
  </si>
  <si>
    <t>Uso del poder</t>
  </si>
  <si>
    <t>Desviar la Gestión de lo Público</t>
  </si>
  <si>
    <t>Beneficio Privado</t>
  </si>
  <si>
    <t>Clasificación</t>
  </si>
  <si>
    <r>
      <t>FORMATO: DESCRIPCION DEL RIESGO</t>
    </r>
    <r>
      <rPr>
        <sz val="11"/>
        <color indexed="8"/>
        <rFont val="Arial"/>
        <family val="2"/>
      </rPr>
      <t xml:space="preserve"> </t>
    </r>
  </si>
  <si>
    <t>DESCRIPCION DEL RIESGO</t>
  </si>
  <si>
    <t>Descripción</t>
  </si>
  <si>
    <t xml:space="preserve"> Clasificación</t>
  </si>
  <si>
    <t>Causas</t>
  </si>
  <si>
    <t>Consecuencias</t>
  </si>
  <si>
    <t xml:space="preserve">Seleccione </t>
  </si>
  <si>
    <t xml:space="preserve">Codigo:                                  </t>
  </si>
  <si>
    <t>FORMATO:DETERMINACION  DE LA PROBABILIDAD</t>
  </si>
  <si>
    <t>DETERMINACION DE LA PROBABILIDAD</t>
  </si>
  <si>
    <t>PRIORIZACION DE LA PROBABILIDAD
(Califique de 1 a 5 , de acuerdo con la tabla de criterios</t>
  </si>
  <si>
    <t>Nivel</t>
  </si>
  <si>
    <t xml:space="preserve">Codigo:                        </t>
  </si>
  <si>
    <t>FORMATO: DETERMINACION DEL IMPACTO DE RIESGOS DE GESTION</t>
  </si>
  <si>
    <t>Fecha:</t>
  </si>
  <si>
    <t>RIESGO</t>
  </si>
  <si>
    <t>NIVELES</t>
  </si>
  <si>
    <t>Impacto (Consecuencias)</t>
  </si>
  <si>
    <t>Cuantitativo</t>
  </si>
  <si>
    <t>Cualitativo</t>
  </si>
  <si>
    <t>Seleccione</t>
  </si>
  <si>
    <t>FORMATO: DETERMINACION DEL IMPACTO RIESGOS DE CORRUPCION</t>
  </si>
  <si>
    <t>RIESGO DE CORRUPCION</t>
  </si>
  <si>
    <t>SI EL RIESGO DE CORRUPCION SE MATERIALIZA PODRIA…</t>
  </si>
  <si>
    <t>RESPUESTA (MARQUE CON X)</t>
  </si>
  <si>
    <t>NIVEL DE IMPACTO</t>
  </si>
  <si>
    <t>SI</t>
  </si>
  <si>
    <t>NO</t>
  </si>
  <si>
    <t>1 ¿Afectar al grupo de funcionarios del proceso?</t>
  </si>
  <si>
    <t xml:space="preserve">2 ¿Afectar el cumplimiento de metas y objetivos de la dependencia? </t>
  </si>
  <si>
    <t xml:space="preserve">3 ¿Afectar el cumplimiento de misión de la Entidad? </t>
  </si>
  <si>
    <t xml:space="preserve">4 ¿Afectar el cumplimiento de la misión del sector al que pertenece la Entidad? </t>
  </si>
  <si>
    <t xml:space="preserve">5 ¿Generar pérdida de confianza de la Entidad, afectando su reputación? </t>
  </si>
  <si>
    <t xml:space="preserve">6 ¿Generar pérdida de recursos económicos? </t>
  </si>
  <si>
    <t xml:space="preserve">7 ¿Afectar la generación de los productos o la prestación de servicios? </t>
  </si>
  <si>
    <t>8 ¿Dar lugar al detrimento de calidad de vida de la comunidad por la pérdida del bien o servicios o los recursos públicos?</t>
  </si>
  <si>
    <t xml:space="preserve">9 ¿Generar pérdida de información de la Entidad? </t>
  </si>
  <si>
    <t xml:space="preserve">10 ¿Generar intervención de los órganos de control, de la Fiscalía, u otro ente? </t>
  </si>
  <si>
    <t xml:space="preserve">11 ¿Dar lugar a procesos sancionatorios? </t>
  </si>
  <si>
    <t xml:space="preserve">12 ¿Dar lugar a procesos disciplinarios? </t>
  </si>
  <si>
    <t xml:space="preserve">13 ¿Dar lugar a procesos fiscales? </t>
  </si>
  <si>
    <t>14 ¿Dar lugar a procesos penales</t>
  </si>
  <si>
    <t xml:space="preserve">15 ¿Generar pérdida de credibilidad del sector? </t>
  </si>
  <si>
    <t xml:space="preserve">16 ¿Ocasionar lesiones físicas o pérdida de vidas humanas? </t>
  </si>
  <si>
    <t xml:space="preserve">17 ¿Afectar la imagen regional? </t>
  </si>
  <si>
    <t xml:space="preserve">18 ¿Afectar la imagen nacional? </t>
  </si>
  <si>
    <t xml:space="preserve">19 ¿Generar daño ambiental? </t>
  </si>
  <si>
    <t>Versión:02</t>
  </si>
  <si>
    <t>Fecha: 2018/07/30</t>
  </si>
  <si>
    <t>GRAFICO DE UBICACIÓN EN LA ZONA DE RIESGO</t>
  </si>
  <si>
    <t>RIESGO:</t>
  </si>
  <si>
    <t>ZONA DE RIESGO</t>
  </si>
  <si>
    <t>PROBABILIDAD DE OCURRENCIA</t>
  </si>
  <si>
    <t>EXTREMA</t>
  </si>
  <si>
    <t>Casi Seguro</t>
  </si>
  <si>
    <t>ALTA</t>
  </si>
  <si>
    <t>Probable</t>
  </si>
  <si>
    <t>MODERADA</t>
  </si>
  <si>
    <t>Posible</t>
  </si>
  <si>
    <t>BAJA</t>
  </si>
  <si>
    <t>Rara Vez</t>
  </si>
  <si>
    <t>Insignificante</t>
  </si>
  <si>
    <t>Menor</t>
  </si>
  <si>
    <t>Moderado</t>
  </si>
  <si>
    <t>Mayor</t>
  </si>
  <si>
    <t>Catastrófico</t>
  </si>
  <si>
    <t>IMPACTO</t>
  </si>
  <si>
    <t>Fecha: 201/07/30</t>
  </si>
  <si>
    <t>DEFINICION RIESGO</t>
  </si>
  <si>
    <t>X</t>
  </si>
  <si>
    <t>NA</t>
  </si>
  <si>
    <t>TIPOLOGIA</t>
  </si>
  <si>
    <t>Estratégico</t>
  </si>
  <si>
    <t>Gerencial</t>
  </si>
  <si>
    <t>Operativo</t>
  </si>
  <si>
    <t>Financiero</t>
  </si>
  <si>
    <t>Tecnológico</t>
  </si>
  <si>
    <t>Cumplimiento</t>
  </si>
  <si>
    <t>Imagen o Reputación</t>
  </si>
  <si>
    <t>Corrupción</t>
  </si>
  <si>
    <t>Seguridad Digital</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</si>
  <si>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</si>
  <si>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</si>
  <si>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</si>
  <si>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</si>
  <si>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</si>
  <si>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</si>
  <si>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</si>
  <si>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</si>
  <si>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</si>
  <si>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</si>
  <si>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</si>
  <si>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</si>
  <si>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</si>
  <si>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</si>
  <si>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</si>
  <si>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</si>
  <si>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</si>
  <si>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</si>
  <si>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</si>
  <si>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</si>
  <si>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</si>
  <si>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</si>
  <si>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</si>
  <si>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</si>
  <si>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</si>
  <si>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</si>
  <si>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</si>
  <si>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</si>
  <si>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</si>
  <si>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</si>
  <si>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</si>
  <si>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</si>
  <si>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</si>
  <si>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</si>
  <si>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</si>
  <si>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</si>
  <si>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</si>
  <si>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</si>
  <si>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</si>
  <si>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</si>
  <si>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</si>
  <si>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</si>
  <si>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</si>
  <si>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</si>
  <si>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</si>
  <si>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</si>
  <si>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</si>
  <si>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</si>
  <si>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</si>
  <si>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</si>
  <si>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</si>
  <si>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</si>
  <si>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</si>
  <si>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</si>
  <si>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FORMATO: EVALUACION DE CONTROLES</t>
  </si>
  <si>
    <t>DESCRIPCION DEL CONTROL</t>
  </si>
  <si>
    <t xml:space="preserve">EVALUACION DEL DISEÑO DEL CONTROL </t>
  </si>
  <si>
    <t>EVALUACION A LA EJECUCION</t>
  </si>
  <si>
    <t>Solidez individual de cada
control fuerte:100
moderado:50
debil:0</t>
  </si>
  <si>
    <t>Aplica plan de
acción para
fortalecer el control
Sí / NO</t>
  </si>
  <si>
    <t>CRITERIO DE EVALUACION</t>
  </si>
  <si>
    <t>ASPECTO A EVALUAR EN EL DISEÑO DEL CONTROL</t>
  </si>
  <si>
    <t>OPCIONES DE RESPUESTA</t>
  </si>
  <si>
    <t>PESO EN LA EVALUACION</t>
  </si>
  <si>
    <t>CALIFICACION DEL DISEÑO DEL CONTROL</t>
  </si>
  <si>
    <t>El control se ejecuta de manera consistente por los responsables.
(EJECUCIÓN)</t>
  </si>
  <si>
    <t>1. Responsable</t>
  </si>
  <si>
    <t>¿Existe un responsable asignado a la ejecución del control?</t>
  </si>
  <si>
    <t>¿El responsable tiene la autoridad y adecuada segregación de funciones en la ejecución del control?</t>
  </si>
  <si>
    <t>2. Periodicidad</t>
  </si>
  <si>
    <t>¿La oportunidad en que se ejecuta el control ayuda a prevenir la mitigación del riesgo o a detectar la materialización del riesgo de manera oportuna?</t>
  </si>
  <si>
    <t>3. Propósito</t>
  </si>
  <si>
    <t>¿Las actividades que se desarrollan en el control realmente buscan por si sola prevenir o detectar las causas que pueden dar origen al riesgo, ejemplo Verificar, Validar,Cotejar, Comparar, Revisar, etc.?</t>
  </si>
  <si>
    <t>4. Cómo se realiza la actividad de control</t>
  </si>
  <si>
    <t>¿La fuente de información que se utiliza en el desarrollo del control es información confiable que permita mitigar el riesgo?.</t>
  </si>
  <si>
    <t>5. Qué pasa con las observaciones o desviaciones</t>
  </si>
  <si>
    <t>¿Las observaciones, desviaciones o diferencias identificadas como resultados de la ejecución del control son investigadas y resueltas de manera oportuna?</t>
  </si>
  <si>
    <t>6. Evidencia de la ejecución del control</t>
  </si>
  <si>
    <t>¿Se deja evidencia o rastro de la ejecución del control, que permita a cualquier tercero con la evidencia, llegar a la misma conclusión?.</t>
  </si>
  <si>
    <t>R#-C#</t>
  </si>
  <si>
    <t>CALIFICACION DEL DISEÑO</t>
  </si>
  <si>
    <t>FORMATO: EVALUACION SOLIDEZ  DEL CONJUNTO DE CONTROLES</t>
  </si>
  <si>
    <t>CAUSA</t>
  </si>
  <si>
    <t>CALIFICACION DE LA EJECUCION DEL CONTROL</t>
  </si>
  <si>
    <t>SOLIDEZ INDIVIDUAL DEL CONTROL 
control Fuerte:100
Moderado:50
Débil:0</t>
  </si>
  <si>
    <t>SOLIDEZ DEL CONJUNTO DE CONTROLES</t>
  </si>
  <si>
    <t xml:space="preserve">PROMEDIO </t>
  </si>
  <si>
    <t>FORMATO: MAPA Y PLAN DE TRATAMIENTO DE RIESGOS</t>
  </si>
  <si>
    <t>ENTIDAD</t>
  </si>
  <si>
    <t>MISION</t>
  </si>
  <si>
    <t>PROCESO Y OBJETIVO</t>
  </si>
  <si>
    <t xml:space="preserve">Riesgo </t>
  </si>
  <si>
    <t>Probabilidad</t>
  </si>
  <si>
    <t>Impacto</t>
  </si>
  <si>
    <t>Riesgo Residual</t>
  </si>
  <si>
    <t>Opción de Manejo</t>
  </si>
  <si>
    <t>Actividad de Control</t>
  </si>
  <si>
    <t>Soporte</t>
  </si>
  <si>
    <t>Responsable</t>
  </si>
  <si>
    <t>Tiempo</t>
  </si>
  <si>
    <t>Indicador</t>
  </si>
  <si>
    <t>GESTIÓN</t>
  </si>
  <si>
    <t>CORRUPCIÓN</t>
  </si>
  <si>
    <t>Improbable</t>
  </si>
  <si>
    <t>REDUCIR</t>
  </si>
  <si>
    <t>e</t>
  </si>
  <si>
    <t>FUERTE</t>
  </si>
  <si>
    <t>DEBIL</t>
  </si>
  <si>
    <t>ACCIÓN DE CONTINGENCIA</t>
  </si>
  <si>
    <t>ALCALDÍA DE IBAGUÉ</t>
  </si>
  <si>
    <t>La Alcaldía de Ibagué como entidad pública del orden territorial, garantiza las condiciones y los recursos económicos y humanos, necesarios para la oportuna prestación de los servicios que promueven el desarrollo social, económico, cultural, ambiental y del territorio, a partir de la implementación de planes y programas que fomentan el adecuado ejercicio de los derechos humanos, la equidad y la justicia, con una Administración transparente y efectiva de los recursos públicos.</t>
  </si>
  <si>
    <t xml:space="preserve">GESTIÓN HUMANA Y SEGURIDAD Y SALUD EN EL TRABAJO </t>
  </si>
  <si>
    <t>REALIZAR LA VINCULACIÓN, PERMANENCIA Y  RETIRO DEL PERSONAL DE PLANTA DE LA ENTIDAD, DESARROLLANDO ACTIVIDADES ENCAMINADAS A PROMOVER LAS COMPETENCIAS, HABILIDADES, CONOCIMIENTOS DE LOS SERVIDORES PÚBLICOS, EVALUACION, EL MEJORAMIENTO DEL CLIMA LABORAL, EL BIENESTAR SOCIAL, LA SEGURIDAD Y SALUD EN EL TRABAJO, EL FOMENTO DE LOS VALORES Y PRINCIPIOS ÉTICOS, CON EL PROPÓSITO DE TENER SERVIDORES ÍNTEGROS Y COMPROMETIDOS CONSTANTEMENTE CON LA ADMINISTRACIÓN MUNICIPAL</t>
  </si>
  <si>
    <t xml:space="preserve"> Inoportuno suministro del personal a las unidades administrativas para garantizar la calidad y oportunidad en la prestación del servicio</t>
  </si>
  <si>
    <t>Otorgamiento de encargos  sin el lleno de requisitos establecidos en la normatividad para beneficio de un tercero.</t>
  </si>
  <si>
    <t>Inoportunidad en la ejecución de las actividades del Plan Operativo Anual del Sistema de Seguridad  y Salud en el Trabajo (SG-SST)</t>
  </si>
  <si>
    <t>POSIBLE</t>
  </si>
  <si>
    <t>PROBABLE</t>
  </si>
  <si>
    <t xml:space="preserve"> Capacidad operativa insuficientes para el desarrollo de las actividadesen las diferentes dependencias .</t>
  </si>
  <si>
    <t>Inoportuna ejecución de las actividades contenidas en Plan Estratégico de Talento Humano.</t>
  </si>
  <si>
    <t>Presupuesto insuficiente para la ejecución de las actividades del Plan Estrategico de Talento Humano</t>
  </si>
  <si>
    <t>DESCRIPCION DEL CONTROL  -  Plan de previsión de Personal</t>
  </si>
  <si>
    <t>DESCRIPCION DEL CONTROL Seguimiento a la ejecución de las actividades programadas en el  Plan Estrategico de Talento Humano.</t>
  </si>
  <si>
    <t>1) El Director ( a) de Talento Humano. 2, Mensualmente. 3) Verificar el avance en el cumplimiento de los cronogramas del Plan Estrategico de Talento Humano.4) Comparando lo programado contra lo ejecutado.5) En caso que no se haya cumplido una actividad programada, se realiza reprogramacion de la actividad o se pide apoyo para la ejecución 6) Documento en excell ( seguimiento a las actividades ejecutadas en el plan Estrategico de Talento Humano, informe de actividades ejecutadas.</t>
  </si>
  <si>
    <t>DESCRIPCION DEL CONTROL  Seguimiento a la ejecución presupuestal</t>
  </si>
  <si>
    <t>1) El Director ( a) de Talento Humano. 2, Bimensual.3) Verificar la ejecución presupuestal de los rubros asignados. 4) Sequimiento  a la ejecución presupuestal en el aplicativo PISAMI. 5) Si  por alguna razón se produce un traslado o el presupuesto es insuficiente, se gestion al rubro faltantre.6) En el aplicativo PISAMI se evidencia las modificaciones o trastrados presupuestales,  memorandos de autorización  de traslados que se encuentran en el aplicativo  pisami.</t>
  </si>
  <si>
    <t xml:space="preserve">PERSONAL: </t>
  </si>
  <si>
    <t>Interacción Con Otros Procesos</t>
  </si>
  <si>
    <t>Baja articulación con todos procesos internos en cuanto a proveedores</t>
  </si>
  <si>
    <t>Comunicación Entre Los Procesos</t>
  </si>
  <si>
    <t>Baja efectividad en los flujos de información determinados en la interacción de los procesos.</t>
  </si>
  <si>
    <t>Cambios normativos en los que establecen responsabilidades del área de Talento Humano (Desconocimiento de los cambios en la regulación contractual).</t>
  </si>
  <si>
    <t>Falta credibilidad en el sector publico</t>
  </si>
  <si>
    <t>Bajo presupuesto para la implentación  y sostenibilidad del SG-SST</t>
  </si>
  <si>
    <t>Falta de interés en el alcance y aplicación normativa  por parte de la alta dirección</t>
  </si>
  <si>
    <t>Amiguismo político o tráfico de influencias</t>
  </si>
  <si>
    <t xml:space="preserve">Omisión en la aplicación de la normatividad </t>
  </si>
  <si>
    <t>Capacidad operativa insuficientes para el desarrollo de las actividadesen las diferentes dependencias .</t>
  </si>
  <si>
    <t>Omisión del seguimiento del cumplimiento de los  requisitos</t>
  </si>
  <si>
    <t>Aumento de accidentes e incidentes de trabajo</t>
  </si>
  <si>
    <t>Desinterés de los funcionarios publicos en capacitarse</t>
  </si>
  <si>
    <t>Desconocimiento del proceso. actividad o procedimiento</t>
  </si>
  <si>
    <t>PROCESO: GESTIÓN HUMANA Y SEGURIDAD Y SALUD EN EL TRABAJO</t>
  </si>
  <si>
    <r>
      <rPr>
        <b/>
        <sz val="12"/>
        <color theme="1"/>
        <rFont val="Arial"/>
        <family val="2"/>
      </rPr>
      <t>OBJETIVO:</t>
    </r>
    <r>
      <rPr>
        <sz val="12"/>
        <color theme="1"/>
        <rFont val="Arial"/>
        <family val="2"/>
      </rPr>
      <t xml:space="preserve"> REALIZAR LA VINCULACIÓN, PERMANENCIA Y  RETIRO DEL PERSONAL DE PLANTA DE LA ENTIDAD, DESARROLLANDO ACTIVIDADES ENCAMINADAS A PROMOVER LAS COMPETENCIAS, HABILIDADES, CONOCIMIENTOS DE LOS SERVIDORES PÚBLICOS, EVALUACION, EL MEJORAMIENTO DEL CLIMA LABORAL, EL BIENESTAR SOCIAL, LA SEGURIDAD Y SALUD EN EL TRABAJO, EL FOMENTO DE LOS VALORES Y PRINCIPIOS ÉTICOS, CON EL PROPÓSITO DE TENER SERVIDORES ÍNTEGROS Y COMPROMETIDOS CONSTANTEMENTE CON LA ADMINISTRACIÓN MUNICIPAL</t>
    </r>
  </si>
  <si>
    <r>
      <t xml:space="preserve">PROCESO: </t>
    </r>
    <r>
      <rPr>
        <sz val="11"/>
        <color indexed="8"/>
        <rFont val="Arial"/>
        <family val="2"/>
      </rPr>
      <t>GESTIÓN HUMANA Y SEGURIDAD Y SALUD EN EL TRABAJO</t>
    </r>
  </si>
  <si>
    <t>1)  Capacidad operativa insuficientes para el desarrollo de las actividadesen las diferentes dependencias .</t>
  </si>
  <si>
    <t>1( Catacterización del personal -Matriz</t>
  </si>
  <si>
    <t>2) Inoportuna ejecución de las actividades contenidas en Plan Estratégico de Talento Humano.</t>
  </si>
  <si>
    <t xml:space="preserve">2) Aplicativos  de nónina desarrollado e implementado en la entidad, para facilitar la ejecuciónde los procedimientos </t>
  </si>
  <si>
    <t xml:space="preserve">3) Equipos tecnologicos obsoletos, Sistema de Información no integrados. </t>
  </si>
  <si>
    <r>
      <rPr>
        <sz val="11"/>
        <color indexed="8"/>
        <rFont val="Arial"/>
        <family val="2"/>
      </rPr>
      <t>3) Talento Humano con formación multidisciplinaria, especializado y con experiencia.</t>
    </r>
  </si>
  <si>
    <t>4. Amiguismo político o tráfico de influencias</t>
  </si>
  <si>
    <t xml:space="preserve">4) Plan Institucional de Capacitación con asignación de recursos para su ejecución </t>
  </si>
  <si>
    <t xml:space="preserve">5• Omisión en la aplicación de la normatividad </t>
  </si>
  <si>
    <r>
      <rPr>
        <b/>
        <sz val="11"/>
        <rFont val="Arial"/>
        <family val="2"/>
      </rPr>
      <t xml:space="preserve">5) </t>
    </r>
    <r>
      <rPr>
        <sz val="11"/>
        <rFont val="Arial"/>
        <family val="2"/>
      </rPr>
      <t xml:space="preserve">Conocimiento de la entidad, Documentación de procesos y procedimientos. </t>
    </r>
  </si>
  <si>
    <t>6• Desconocimiento del proceso. actividad o procedimiento</t>
  </si>
  <si>
    <t>6)Plan de Estímulos (Programa de Bienestar Social : Programa de Salud Ocupacional, Prepensionados, Vinculacion y desvinculacion asistida, Clima laboral, Incentivos )</t>
  </si>
  <si>
    <t>7• Carencia de las competencias requeridas para desarrollar la actividad</t>
  </si>
  <si>
    <t>7) Codigo de Etica Formulado y adoptado</t>
  </si>
  <si>
    <t>8• Omisión del seguimiento del cumplimiento de los  requisitos</t>
  </si>
  <si>
    <t>8) Plan Estrategico de Talento Humano</t>
  </si>
  <si>
    <t>9) Inobservancia a los líneamientos establecidos en el  Código de Integridad y Buen Gobierno</t>
  </si>
  <si>
    <t xml:space="preserve">9)Reorganización administrativa de la Alcaldía. </t>
  </si>
  <si>
    <t>10) Desinterés de los funcionarios publicos en capacitarse</t>
  </si>
  <si>
    <t>10) Acceso a Internet</t>
  </si>
  <si>
    <t>11) Limitación presupuestal para la vinculación del talento Humano</t>
  </si>
  <si>
    <t>12) Manual de Funciones Desactualizado</t>
  </si>
  <si>
    <t>13) Presupuesto insuficiente para la ejecución de las actividades del Plan Estrategico de Talento Humano</t>
  </si>
  <si>
    <t>14) Falta de interés en el alcance y aplicación normativa  por parte de la alta dirección</t>
  </si>
  <si>
    <r>
      <t xml:space="preserve">ESTRATEGIA DO (SUPERVIVENCIA)
</t>
    </r>
    <r>
      <rPr>
        <b/>
        <sz val="11"/>
        <color indexed="8"/>
        <rFont val="Calibri"/>
        <family val="2"/>
      </rPr>
      <t>consiste en contrarrestar Debilidades por medio de Oportunidades.</t>
    </r>
  </si>
  <si>
    <r>
      <t xml:space="preserve">ESTRATEGIA FO (CRECIMIENTO)
</t>
    </r>
    <r>
      <rPr>
        <b/>
        <sz val="11"/>
        <color indexed="8"/>
        <rFont val="Calibri"/>
        <family val="2"/>
      </rPr>
      <t>Utilizar fortalezas para optimizar oportunidades.</t>
    </r>
  </si>
  <si>
    <r>
      <rPr>
        <b/>
        <sz val="11"/>
        <rFont val="Arial"/>
        <family val="2"/>
      </rPr>
      <t xml:space="preserve">1) </t>
    </r>
    <r>
      <rPr>
        <sz val="11"/>
        <rFont val="Arial"/>
        <family val="2"/>
      </rPr>
      <t xml:space="preserve">Cambios de Gobierno (Estilos de Dirección) </t>
    </r>
  </si>
  <si>
    <t xml:space="preserve">D1-O6,7. Vincular  personal mediante el contrato de prestacion de servicio,  </t>
  </si>
  <si>
    <t>F1-F4-F8 -F9-O6-O7 Consultar en el plan de prevision de talento humano verificando la necesidad de personal por unidad administrativa y el  perfil requerido, con el fin de suministrarlo mediante el uso  de las siguientes estrategias:                                                                           -realizar encargos, comisiónes, traslados.                                                                      -capacitar al personal que la  requiera.                                                                          - si no hay disponibilidad de personal, suplirlo mediante provisionalidad  o contratos de prestacion de servicio.</t>
  </si>
  <si>
    <r>
      <rPr>
        <b/>
        <sz val="11"/>
        <rFont val="Arial"/>
        <family val="2"/>
      </rPr>
      <t xml:space="preserve">2) </t>
    </r>
    <r>
      <rPr>
        <sz val="11"/>
        <rFont val="Arial"/>
        <family val="2"/>
      </rPr>
      <t>Constante innovación tecnológica. Acceso a páginas web de entes de control y entidades reguladoras (DAFP,  CNSC, DNP, etc.), facilitando la consulta de normas y disposiciones  que regulan el accionar de la Dirección De Talento Humano).</t>
    </r>
  </si>
  <si>
    <t>O2-D3.Solicitar a la Dirección de Informatica la necesidad de equipos tecnologicos para la realización de funciones del personal adscrito a la Dirección de Talento Humano.</t>
  </si>
  <si>
    <t>O3 y O4- F10. Acceder  a sistemas de información para verificar la formación profesional, antecedentes disciplinarios del personal a vincular.</t>
  </si>
  <si>
    <t xml:space="preserve">O5- F8- F10. Realizar el cargue y actualizacion constante  de la hoja  de vida y  declaración de bienes y rentas en cumplimiento de las Dirección de Talento Humano.(personal de planta  y contratistas </t>
  </si>
  <si>
    <r>
      <rPr>
        <b/>
        <sz val="11"/>
        <rFont val="Arial"/>
        <family val="2"/>
      </rPr>
      <t xml:space="preserve">3) </t>
    </r>
    <r>
      <rPr>
        <sz val="11"/>
        <rFont val="Arial"/>
        <family val="2"/>
      </rPr>
      <t>Acceso a sistemas de información externo, Gobierno en Línea</t>
    </r>
  </si>
  <si>
    <t xml:space="preserve">4)Alianzas con entidades educativas y empresas públicas y privadas
</t>
  </si>
  <si>
    <t>5) Acceso y cargue de informacion aplicativo SIGEP  del DAFP (Hoja  de vida de servidores públicos  y Decraración de Bienes y rentas)</t>
  </si>
  <si>
    <t>6) Ley de Contratación Estatal (Modalidad de contratación directa)</t>
  </si>
  <si>
    <t>7) Ley 909 de 2004 ( Vinculación de provisionalidad- Concursos  de carrera administrativa (CNSC)).</t>
  </si>
  <si>
    <r>
      <t xml:space="preserve">ESTRATEGIA DA (CONTINGENCIA)
</t>
    </r>
    <r>
      <rPr>
        <b/>
        <sz val="11"/>
        <color indexed="8"/>
        <rFont val="Calibri"/>
        <family val="2"/>
      </rPr>
      <t>Cuando el riesgo se materialice a partir de la combinación de debilidades
con amenazas, para formular acciones de contingencia.</t>
    </r>
  </si>
  <si>
    <r>
      <t xml:space="preserve">ESTRATEGIA FA (SUPERVIVENCIA)
</t>
    </r>
    <r>
      <rPr>
        <b/>
        <sz val="11"/>
        <color indexed="8"/>
        <rFont val="Calibri"/>
        <family val="2"/>
      </rPr>
      <t>Utilizar fortalezas para contrarrestar amenazas</t>
    </r>
    <r>
      <rPr>
        <b/>
        <sz val="14"/>
        <color indexed="8"/>
        <rFont val="Calibri"/>
        <family val="2"/>
      </rPr>
      <t xml:space="preserve">
</t>
    </r>
  </si>
  <si>
    <r>
      <rPr>
        <b/>
        <sz val="11"/>
        <rFont val="Arial"/>
        <family val="2"/>
      </rPr>
      <t xml:space="preserve">1) </t>
    </r>
    <r>
      <rPr>
        <sz val="11"/>
        <rFont val="Arial"/>
        <family val="2"/>
      </rPr>
      <t>Situaciones de orden publico</t>
    </r>
  </si>
  <si>
    <r>
      <rPr>
        <b/>
        <sz val="11"/>
        <color indexed="8"/>
        <rFont val="Arial"/>
        <family val="2"/>
      </rPr>
      <t>D</t>
    </r>
    <r>
      <rPr>
        <b/>
        <sz val="9"/>
        <color indexed="8"/>
        <rFont val="Arial"/>
        <family val="2"/>
      </rPr>
      <t>1</t>
    </r>
    <r>
      <rPr>
        <b/>
        <sz val="11"/>
        <color indexed="8"/>
        <rFont val="Arial"/>
        <family val="2"/>
      </rPr>
      <t>A</t>
    </r>
    <r>
      <rPr>
        <b/>
        <sz val="9"/>
        <color indexed="8"/>
        <rFont val="Arial"/>
        <family val="2"/>
      </rPr>
      <t>2</t>
    </r>
    <r>
      <rPr>
        <b/>
        <sz val="11"/>
        <color indexed="8"/>
        <rFont val="Arial"/>
        <family val="2"/>
      </rPr>
      <t xml:space="preserve"> </t>
    </r>
    <r>
      <rPr>
        <sz val="11"/>
        <color indexed="8"/>
        <rFont val="Arial"/>
        <family val="2"/>
      </rPr>
      <t>Solicitar personal en comisión con conocimientos y experiencia que aporten al cumplimiento de las actividades propias de la Direccion de Talento Humano</t>
    </r>
  </si>
  <si>
    <r>
      <rPr>
        <b/>
        <sz val="11"/>
        <color indexed="8"/>
        <rFont val="Arial"/>
        <family val="2"/>
      </rPr>
      <t>F</t>
    </r>
    <r>
      <rPr>
        <b/>
        <sz val="9"/>
        <color indexed="8"/>
        <rFont val="Arial"/>
        <family val="2"/>
      </rPr>
      <t>4</t>
    </r>
    <r>
      <rPr>
        <b/>
        <sz val="11"/>
        <color indexed="8"/>
        <rFont val="Arial"/>
        <family val="2"/>
      </rPr>
      <t>A</t>
    </r>
    <r>
      <rPr>
        <b/>
        <sz val="9"/>
        <color indexed="8"/>
        <rFont val="Arial"/>
        <family val="2"/>
      </rPr>
      <t>1</t>
    </r>
    <r>
      <rPr>
        <sz val="11"/>
        <color indexed="8"/>
        <rFont val="Arial"/>
        <family val="2"/>
      </rPr>
      <t xml:space="preserve"> Solicitar capacitación en modificaciones normativas y realizar jornadas internas de actualización.</t>
    </r>
  </si>
  <si>
    <r>
      <rPr>
        <b/>
        <sz val="11"/>
        <rFont val="Arial"/>
        <family val="2"/>
      </rPr>
      <t xml:space="preserve">2) </t>
    </r>
    <r>
      <rPr>
        <sz val="11"/>
        <rFont val="Arial"/>
        <family val="2"/>
      </rPr>
      <t>Cambios normativos en los que establecen responsabilidades del área de Talento Humano (Desconocimiento de los cambios en la regulación contractual).</t>
    </r>
  </si>
  <si>
    <r>
      <rPr>
        <b/>
        <sz val="11"/>
        <color indexed="8"/>
        <rFont val="Arial"/>
        <family val="2"/>
      </rPr>
      <t>F</t>
    </r>
    <r>
      <rPr>
        <b/>
        <sz val="9"/>
        <color indexed="8"/>
        <rFont val="Arial"/>
        <family val="2"/>
      </rPr>
      <t>6</t>
    </r>
    <r>
      <rPr>
        <b/>
        <sz val="11"/>
        <color indexed="8"/>
        <rFont val="Arial"/>
        <family val="2"/>
      </rPr>
      <t>A</t>
    </r>
    <r>
      <rPr>
        <b/>
        <sz val="9"/>
        <color indexed="8"/>
        <rFont val="Arial"/>
        <family val="2"/>
      </rPr>
      <t>3</t>
    </r>
    <r>
      <rPr>
        <sz val="11"/>
        <color indexed="8"/>
        <rFont val="Arial"/>
        <family val="2"/>
      </rPr>
      <t xml:space="preserve"> Solicitar la información requerida a la unidades administrativas con suficiente antelación a la fecha de vencimiento y coordinar el reporte a los entes de control un día antes de los términos de vencimiento.</t>
    </r>
  </si>
  <si>
    <r>
      <rPr>
        <b/>
        <sz val="11"/>
        <color indexed="8"/>
        <rFont val="Arial"/>
        <family val="2"/>
      </rPr>
      <t xml:space="preserve">3) </t>
    </r>
    <r>
      <rPr>
        <sz val="11"/>
        <color indexed="8"/>
        <rFont val="Arial"/>
        <family val="2"/>
      </rPr>
      <t>Cambios de Gobierno</t>
    </r>
  </si>
  <si>
    <t xml:space="preserve">4)Mala imagen institucional
</t>
  </si>
  <si>
    <t>A4-A5-A7-D4-D5-D8-D9. Revisar los cargos en vacancia definitiva y temporal consultando los perfiles requeridos y el plan de previsión del recurso humano, con el fin de determinar  que personal en carrera administrativa cumple los requisitos para el encargo  y quien tendria el derecho preferencial, adicionalmente publicar la vacancia y los requisitos  para suplir el cargo.</t>
  </si>
  <si>
    <t>5)Falta credibilidad en el sector publico</t>
  </si>
  <si>
    <t xml:space="preserve">6)Reglamentación que protege al trabajador ( retiro forzoso a los 70 años) </t>
  </si>
  <si>
    <t>A6-F4-F8, Realizar analisis de las competencias y habilidades con que cuenta el personal en edad de retiro para proceder a realizar rehubicaciones en unidades administrativas que les generen bienestar  y valor agregado a la entidad,  en la transferencia  de la experiencia  y el conocimiento.</t>
  </si>
  <si>
    <t>7) Incumplimiento de acuerdos Sindicales</t>
  </si>
  <si>
    <t>8)Insuficiente  personal  para el desarrollode las funciones asignadas a las unidades administrativas</t>
  </si>
  <si>
    <t>A8-D13 Traslado masivos  personal para atender situaciones criticas en las unidades administrativas</t>
  </si>
  <si>
    <t>Gestión deficiente por  el  Inoportuno suministro del personal a las unidades administrativas para garantizar la calidad y oportunidad en la prestación del servicio</t>
  </si>
  <si>
    <t>En la vinculación del personal</t>
  </si>
  <si>
    <t>Demandas  y demás acciones juridicas</t>
  </si>
  <si>
    <t>Suministro Inoportuno del personal a las unidades administrativas para garantizar la calidad y oportunidad en la prestación del servicio</t>
  </si>
  <si>
    <t>Incumplimiento en el Plan de Desarrollo, en los Planes y Programas del Plan Estrategico de Talento Humano</t>
  </si>
  <si>
    <t>Paralisis en los procesos</t>
  </si>
  <si>
    <t>Incumplimiento de la normatividad en el otorgamiento de encargos</t>
  </si>
  <si>
    <t>cuando se crea una vacancia definitiva o temporal</t>
  </si>
  <si>
    <t xml:space="preserve">Investigaciones Disciplinarias, Penales y Fiscales    </t>
  </si>
  <si>
    <t xml:space="preserve"> Otorgamiento de encargos  sin el lleno de requisitos establecidos en la normatividad para beneficio de un tercero.</t>
  </si>
  <si>
    <t>Demandas contra el estado</t>
  </si>
  <si>
    <t>Desmejoramiento de las condiciones laborales en casos que se presente imposición  para el servidor público</t>
  </si>
  <si>
    <t>Incumplimiento en la Implementación del Sistema de Gestiónde la Seguridad y Salud en el Trabajo</t>
  </si>
  <si>
    <t>En la ejecución de las actividades del SG-SST</t>
  </si>
  <si>
    <t>Desmejoramiento de las condiciones laborales,  Clima laboral.</t>
  </si>
  <si>
    <t>GESTION</t>
  </si>
  <si>
    <t>Inoportuno suministro del personal a las unidades administrativas para garantizar la calidad y oportunidad en la prestación del servicio</t>
  </si>
  <si>
    <t>La Combinación de factores  como : La capacidad operativa insuficientes para el desarrollo de las actividadesen las diferentes dependencias,  Inoportuna ejecución de las actividades contenidas en Plan Estratégico de Talento Humano  y  Presupuesto insuficiente para la ejecución de las actividades del Plan Estrategico de Talento Humano, pueden ocasionar Inoportunidad en el suministro del personal a las unidades administrativas para garantizar la calidad y oportunidad en la prestación del servicio,</t>
  </si>
  <si>
    <t>La combinación de factores  como: el amiguismo político o tráfico de influencias, la omisión en la aplicación de la normatividad, el desconocimiento del proceso, las actividades o el procedimiento, sumado a la   pueden ocasionar el Otorgamiento de encargos  sin el lleno de requisitos establecidos en la normatividad para beneficio de un tercero.</t>
  </si>
  <si>
    <t>La Combinacion de factores como: Falta de interés en el alcance y aplicación normativa  por parte de la alta dirección, Presupuesto insuficiente para la ejecución de las actividades del Plan Estrategico de Talento Humano y Bajo presupuesto para la implentación  y sostenibilidad del SG-SST, pueden ocasionar Inoportunidad en la ejecución de las actividades del Plan Operativo Anual del Sistema de Seguridad  y Salud en el Trabajo (SG-SST).</t>
  </si>
  <si>
    <t>DESCRIPCION DEL CONTROL  Seguimiento criterios otorgamiento de encargos</t>
  </si>
  <si>
    <t>1. La Dirección de Talento Humano. 2) Permanentemente.3) Seguimiento aplicación normativa SG-SST.4) Aplicación de estandares mínimos Resolución 1111 del 2017.5). En caso de desconocimiento de la norma SG-SST, se debe hacer un taller sobre las implicaciones juridicas por el no cumplimiento para subsanar y retomar actividades.6) mesas de trabajo con personas versadas en el tema juridico, listados de asistencia, actas de cada reunión.</t>
  </si>
  <si>
    <t>DESCRIPCION DEL CONTROL Seguimiento requisitos de encargos</t>
  </si>
  <si>
    <t>1) Director ( a ) de Talento Humano 2) anual 3) Detectar las necesidades de personal  para el desarrollo de las actividades  de las diferentes dependencias . 4) A través del plan de prevision de talento humano 5) En caso de no contar con personal disponible solicitarlo a la direccion de Talento Humano  o solicitar apoyo de personal idoneo  de la entidad.6) Como evidencia quedan los memorandos emitidos por las unidades administrativas, el Plan de Previsión de Personal , se encuentra cargado en la pagina de la Alcaldia .</t>
  </si>
  <si>
    <t>DESCRIPCION DEL CONTROL Seguimiento citerios para otorgamiento de encargos</t>
  </si>
  <si>
    <t>1).Director  de Talento Humano,2) cada vez que se presente un encargo.3) validar el cumplimiento de los requisitos estasblecvidos en la norma para otorgamiento de encargos. 4) revisión de cada uno de los criterios  en la resolucion  para otorgamiento de encargos  versus soportes en la historia laboral . 5) Si se encuentra el no cumplimiento de un criterio se continua con el siguiente candidato con derecho preferencial.6) Se publica el comunicado y el decreto que confiere el encargo a los correos  personales, intranet y cartelera  para que el funcionario ejerza el derecho a la reclamación.</t>
  </si>
  <si>
    <t>1.)  Directora Grupo de Gestion de Talento Humano, 2.) Aplicación de los criterios establecidos en la resolución de encargos.3) Revisar  y cotejar los criterios para otorgamiento de encargos.4) Resolución  para otorgar encargos.5) Si se omite algun criterio debe revisarse  y revisar con la historia laboral la evidencia  para cotejaer evidencias. 6) Se publica el comunicado y el decreto que confiere el encargo a los correos  personales, intranet y cartelera  para que el funcionario ejerza el derecho a la reclamación.</t>
  </si>
  <si>
    <t>1.)  Directora Grupo de Gestion de Talento Humano y Profesional Universitario  2.) cada  vez que se genere un encargo  3) El profesional  de Talento Humano  Revisar  y cotejar los criterios para otorgamiento de encargos  y el Director de Talento Humano  ratifica la información.4)Resolución  para otorgar encargos .5) Si se omite algun criterio debe  revisar con la historia laboral la evidencia  para cotejaer nuevamente las evidencias. 6)Se publica el comunicado y el decreto que confiere el encargo a los correos  personales, intranet y cartelera  para que el funcionario ejerza el derecho a la reclamación.</t>
  </si>
  <si>
    <t>DESCRIPCION DEL CONTROL  Seguimiento a las responsabilidades del nivel directivo en la implementacion del  SFG-SST</t>
  </si>
  <si>
    <t>1) El Director ( a) de Talento Humano. 2, Bimensual.3) Verificar la ejecución presupuestal de los rubros asignados. 4) Sequimiento  a la ejecución presupuestal en el aplicativo PISAMI. 5) Si  por alguna razón se produce un traslado o el presupuesto es insuficiente, se gestion al rubro faltantre.6) En el aplicativo PISAMI se evidencia las modificaciones o trastrados presupuestales,  memorandos de autorización  de traslados que se encuentran en el aplicativo .</t>
  </si>
  <si>
    <t>DESCRIPCION DEL CONTROL Seguimiento al presupuesto otorgado al Plan Estrategico de Talento Humano.</t>
  </si>
  <si>
    <t>Contratos efectuados</t>
  </si>
  <si>
    <t>De 28/11/2018 a 31/12/2018</t>
  </si>
  <si>
    <t>Director( a) Grupo de Talento Humano</t>
  </si>
  <si>
    <t>De 28/11/2018 a 31/12/2019</t>
  </si>
  <si>
    <t>D1A2 Solicitar personal en comisión con conocimientos y experiencia que aporten al cumplimiento de las actividades propias de la Direccion de Talento Humano</t>
  </si>
  <si>
    <t>De28/11/2018 a 31/12/2019</t>
  </si>
  <si>
    <t>8) Regulaciones emitidas  por la Comisión Nacional del Serivico Civil  y el Departamento Administrativo de la Función Pública.</t>
  </si>
  <si>
    <t>D2- O8 reuniones con la Comisión de Personal para evaluar avance  de la ejecución del Plan Estrategico en la vigencia</t>
  </si>
  <si>
    <t xml:space="preserve">Actas de reunión, </t>
  </si>
  <si>
    <t>A4-A5-F3-F4-F7-F8-F9 Vincular personal competente, y suministrar capacitacion al personal  que lo requira para mejorar las competencias, asi mismo realizar  a traves de procesos de induccion y reinduccion la socialización del Codigo de integridad y buen gobierno</t>
  </si>
  <si>
    <t xml:space="preserve">9) Normatividad  relacionada con apropiaciones o traslados presupuestales </t>
  </si>
  <si>
    <t>O9-D13 Realizar traslados presupuestales que permitan  ejecutar las actividades  del Plan Estrategico de Talentro Humano, que no contaban con rubro presupuestal teniendo en cuenta lo permitido en la norma.</t>
  </si>
  <si>
    <t>Memorando de solicitud y aplicativo PISAMI</t>
  </si>
  <si>
    <t>De 28/11/2018 a 31/12/2020</t>
  </si>
  <si>
    <t>Memorando</t>
  </si>
  <si>
    <r>
      <rPr>
        <b/>
        <u/>
        <sz val="10"/>
        <color theme="1"/>
        <rFont val="Arial"/>
        <family val="2"/>
      </rPr>
      <t>EFICACIA:</t>
    </r>
    <r>
      <rPr>
        <sz val="10"/>
        <color theme="1"/>
        <rFont val="Arial"/>
        <family val="2"/>
      </rPr>
      <t xml:space="preserve"> Índice de Cumplimiento= (Actividades ejecutadas /Actividades programadas)*100.                                                                                                                                                                                                                                        </t>
    </r>
    <r>
      <rPr>
        <b/>
        <u/>
        <sz val="10"/>
        <color theme="1"/>
        <rFont val="Arial"/>
        <family val="2"/>
      </rPr>
      <t/>
    </r>
  </si>
  <si>
    <t>O8-D4 Aplicación de la normatividad  regulada por la CNSC relacionada con  el otorgamiento de encargos</t>
  </si>
  <si>
    <t>Acto administrativo</t>
  </si>
  <si>
    <t>Acto administrativo, Resolución para otorgamiento de encargos</t>
  </si>
  <si>
    <t xml:space="preserve">EFICACIA: Índice de Cumplimiento= (Actividades ejecutadas /Actividades programadas)*100.        </t>
  </si>
  <si>
    <t>15) Bajo presupuesto para la implentación  y sostenibilidad del SG-SST</t>
  </si>
  <si>
    <t>16) Falta de interés en el alcance y aplicación normativa  por parte de la alta dirección</t>
  </si>
  <si>
    <t>08- D16 Aplicación de la normatividad  regulada por la CNSC y el DAFP para las entidades públicas</t>
  </si>
  <si>
    <t>Normograma</t>
  </si>
  <si>
    <t>Secretarios y Directores</t>
  </si>
  <si>
    <t>O9-D13 Realizar traslados presupuestales que permitan  ejecutar las actividades  del Plan Estrategico de Talento Humano, que no contaban con rubro presupuestal teniendo en cuenta lo permitido en la norma.</t>
  </si>
  <si>
    <t>Director( a) Grupo de Talento Humano , Secretario Administrativo</t>
  </si>
  <si>
    <t>Secretario Administrativo, Director( a) Grupo de Talento Humano</t>
  </si>
  <si>
    <t>O9-D13 Asignar presupuesto sufiente para el desarrollode las actividades incluidas en el Plan Operativo Anual del Sistema de Seguridad y Salud en el Trabajo</t>
  </si>
  <si>
    <t>Memorando de asignaciones presupuestales y Proyecto de asignaciones presupuestales</t>
  </si>
  <si>
    <t>A2- D5 Convenios de cooperación  y ayuda mutua con otras entidades para cumplir con algunos criterios  del SG-SST</t>
  </si>
  <si>
    <t xml:space="preserve">Convenios </t>
  </si>
  <si>
    <t xml:space="preserve"> Equipos tecnologicos obsoletos, Sistema de Información no integrados. </t>
  </si>
  <si>
    <t xml:space="preserve"> Carencia de las competencias requeridas para desarrollar la actividad</t>
  </si>
  <si>
    <t>Inobservancia a los líneamientos establecidos en el  Código de Integridad y Buen Gobierno</t>
  </si>
  <si>
    <t>Limitación presupuestal para la vinculación del talento Humano</t>
  </si>
  <si>
    <t xml:space="preserve"> Falta de interés en el alcance y aplicación normativa  por parte de la alta dirección</t>
  </si>
  <si>
    <t>17) Aumento de accidentes e incidentes de trabajo</t>
  </si>
  <si>
    <t>Manual de Funciones Desactualizado</t>
  </si>
  <si>
    <t>Situaciones de orden publico</t>
  </si>
  <si>
    <t>Cambios de Gobierno</t>
  </si>
  <si>
    <t xml:space="preserve">Mala imagen institucional
</t>
  </si>
  <si>
    <t xml:space="preserve">Reglamentación que protege al trabajador ( retiro forzoso a los 70 años) </t>
  </si>
  <si>
    <t>Incumplimiento de acuerdos Sindicales</t>
  </si>
  <si>
    <t>Insuficiente  personal  para el desarrollo de las funciones asignadas a las unidades administrativas</t>
  </si>
  <si>
    <t xml:space="preserve">POLITICO: </t>
  </si>
  <si>
    <t>PRESUPUESTO</t>
  </si>
  <si>
    <t>EQUIPOS</t>
  </si>
  <si>
    <t>POLITICO</t>
  </si>
  <si>
    <t>Falta de verificación  y actualización de los  INDICADORES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</si>
</sst>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1" x14ac:knownFonts="1">
    <font>
      <sz val="11"/>
      <color theme="1"/>
      <name val="Calibri"/>
      <family val="2"/>
      <scheme val="minor"/>
    </font>
    <font>
      <b/>
      <sz val="12"/>
      <color indexed="8"/>
      <name val="Arial"/>
      <family val="2"/>
    </font>
    <font>
      <sz val="12"/>
      <color indexed="8"/>
      <name val="Arial"/>
      <family val="2"/>
    </font>
    <font>
      <b/>
      <sz val="11"/>
      <color indexed="17"/>
      <name val="Arial"/>
      <family val="2"/>
    </font>
    <font>
      <sz val="11"/>
      <color theme="1"/>
      <name val="Arial"/>
      <family val="2"/>
    </font>
    <font>
      <b/>
      <sz val="11"/>
      <color theme="1"/>
      <name val="Arial"/>
      <family val="2"/>
    </font>
    <font>
      <sz val="10"/>
      <color theme="1"/>
      <name val="Arial"/>
      <family val="2"/>
    </font>
    <font>
      <b/>
      <sz val="12"/>
      <color theme="1"/>
      <name val="Arial"/>
      <family val="2"/>
    </font>
    <font>
      <sz val="12"/>
      <color theme="1"/>
      <name val="Arial"/>
      <family val="2"/>
    </font>
    <font>
      <b/>
      <sz val="11"/>
      <color theme="1"/>
      <name val="Calibri"/>
      <family val="2"/>
      <scheme val="minor"/>
    </font>
    <font>
      <b/>
      <sz val="16"/>
      <color theme="1"/>
      <name val="Calibri"/>
      <family val="2"/>
      <scheme val="minor"/>
    </font>
    <font>
      <sz val="12"/>
      <color theme="1"/>
      <name val="Calibri"/>
      <family val="2"/>
      <scheme val="minor"/>
    </font>
    <font>
      <b/>
      <sz val="10"/>
      <color indexed="8"/>
      <name val="Arial"/>
      <family val="2"/>
    </font>
    <font>
      <sz val="10"/>
      <color theme="1"/>
      <name val="Calibri"/>
      <family val="2"/>
      <scheme val="minor"/>
    </font>
    <font>
      <b/>
      <sz val="10"/>
      <color theme="1"/>
      <name val="Arial"/>
      <family val="2"/>
    </font>
    <font>
      <b/>
      <sz val="11"/>
      <color indexed="8"/>
      <name val="Arial"/>
      <family val="2"/>
    </font>
    <font>
      <sz val="11"/>
      <color indexed="8"/>
      <name val="Arial"/>
      <family val="2"/>
    </font>
    <font>
      <b/>
      <sz val="14"/>
      <color theme="1"/>
      <name val="Arial"/>
      <family val="2"/>
    </font>
    <font>
      <b/>
      <sz val="9"/>
      <color theme="1"/>
      <name val="Arial"/>
      <family val="2"/>
    </font>
    <font>
      <b/>
      <sz val="14"/>
      <color theme="1"/>
      <name val="Calibri"/>
      <family val="2"/>
      <scheme val="minor"/>
    </font>
    <font>
      <b/>
      <sz val="12"/>
      <color theme="1"/>
      <name val="Calibri"/>
      <family val="2"/>
      <scheme val="minor"/>
    </font>
    <font>
      <b/>
      <sz val="20"/>
      <color theme="1"/>
      <name val="Calibri"/>
      <family val="2"/>
      <scheme val="minor"/>
    </font>
    <font>
      <sz val="11"/>
      <color rgb="FFFF0000"/>
      <name val="Arial"/>
      <family val="2"/>
    </font>
    <font>
      <b/>
      <sz val="11"/>
      <name val="Arial"/>
      <family val="2"/>
    </font>
    <font>
      <sz val="11"/>
      <color rgb="FFFF0000"/>
      <name val="Calibri"/>
      <family val="2"/>
      <scheme val="minor"/>
    </font>
    <font>
      <sz val="9"/>
      <color theme="1"/>
      <name val="Arial"/>
      <family val="2"/>
    </font>
    <font>
      <sz val="8"/>
      <color theme="1"/>
      <name val="Arial"/>
      <family val="2"/>
    </font>
    <font>
      <b/>
      <u/>
      <sz val="10"/>
      <color theme="1"/>
      <name val="Arial"/>
      <family val="2"/>
    </font>
    <font>
      <sz val="9"/>
      <color indexed="8"/>
      <name val="Arial"/>
      <family val="2"/>
    </font>
    <font>
      <sz val="8"/>
      <color indexed="8"/>
      <name val="Arial"/>
      <family val="2"/>
    </font>
    <font>
      <sz val="11"/>
      <color rgb="FF00B050"/>
      <name val="Arial"/>
      <family val="2"/>
    </font>
    <font>
      <sz val="11"/>
      <color rgb="FF00B050"/>
      <name val="Calibri"/>
      <family val="2"/>
      <scheme val="minor"/>
    </font>
    <font>
      <b/>
      <sz val="12"/>
      <name val="Arial"/>
      <family val="2"/>
    </font>
    <font>
      <sz val="12"/>
      <name val="Arial"/>
      <family val="2"/>
    </font>
    <font>
      <sz val="11"/>
      <name val="Arial"/>
      <family val="2"/>
    </font>
    <font>
      <b/>
      <sz val="11"/>
      <color indexed="8"/>
      <name val="Calibri"/>
      <family val="2"/>
    </font>
    <font>
      <b/>
      <sz val="14"/>
      <color indexed="8"/>
      <name val="Calibri"/>
      <family val="2"/>
    </font>
    <font>
      <b/>
      <sz val="9"/>
      <color indexed="8"/>
      <name val="Arial"/>
      <family val="2"/>
    </font>
    <font>
      <sz val="11"/>
      <name val="Calibri"/>
      <family val="2"/>
      <scheme val="minor"/>
    </font>
    <font>
      <sz val="10"/>
      <color rgb="FFFF0000"/>
      <name val="Arial"/>
      <family val="2"/>
    </font>
    <font>
      <sz val="10"/>
      <name val="Arial"/>
      <family val="2"/>
    </font>
  </fonts>
  <fills count="21">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9" tint="-0.249977111117893"/>
        <bgColor indexed="64"/>
      </patternFill>
    </fill>
    <fill>
      <patternFill patternType="solid">
        <fgColor theme="5"/>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8837"/>
        <bgColor indexed="64"/>
      </patternFill>
    </fill>
    <fill>
      <patternFill patternType="solid">
        <fgColor rgb="FFFF9B57"/>
        <bgColor indexed="64"/>
      </patternFill>
    </fill>
    <fill>
      <patternFill patternType="solid">
        <fgColor rgb="FFFFA365"/>
        <bgColor indexed="64"/>
      </patternFill>
    </fill>
    <fill>
      <patternFill patternType="solid">
        <fgColor rgb="FFFF0000"/>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39997558519241921"/>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medium">
        <color indexed="64"/>
      </bottom>
      <diagonal/>
    </border>
    <border>
      <left/>
      <right style="medium">
        <color theme="0"/>
      </right>
      <top style="medium">
        <color theme="0"/>
      </top>
      <bottom style="medium">
        <color theme="0"/>
      </bottom>
      <diagonal/>
    </border>
    <border>
      <left/>
      <right style="medium">
        <color theme="0"/>
      </right>
      <top style="medium">
        <color theme="0"/>
      </top>
      <bottom style="medium">
        <color indexed="64"/>
      </bottom>
      <diagonal/>
    </border>
    <border>
      <left style="medium">
        <color theme="0"/>
      </left>
      <right/>
      <top/>
      <bottom style="medium">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s>
  <cellStyleXfs count="1">
    <xf numFmtId="0" fontId="0" fillId="0" borderId="0"/>
  </cellStyleXfs>
  <cellXfs count="622">
    <xf numFmtId="0" fontId="0" fillId="0" borderId="0" xfId="0"/>
    <xf numFmtId="0" fontId="4" fillId="0" borderId="0" xfId="0" applyFont="1"/>
    <xf numFmtId="0" fontId="1" fillId="0" borderId="0" xfId="0" applyFont="1" applyAlignment="1">
      <alignment vertical="center" wrapText="1"/>
    </xf>
    <xf numFmtId="0" fontId="3" fillId="0" borderId="1" xfId="0" applyFont="1" applyBorder="1" applyAlignment="1">
      <alignment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7" xfId="0" applyBorder="1"/>
    <xf numFmtId="0" fontId="0" fillId="0" borderId="9" xfId="0" applyBorder="1"/>
    <xf numFmtId="0" fontId="0" fillId="0" borderId="1" xfId="0" applyBorder="1"/>
    <xf numFmtId="0" fontId="0" fillId="0" borderId="3" xfId="0" applyBorder="1"/>
    <xf numFmtId="0" fontId="5" fillId="2" borderId="5" xfId="0" applyFont="1" applyFill="1" applyBorder="1" applyAlignment="1">
      <alignment horizontal="center" vertical="center" wrapText="1"/>
    </xf>
    <xf numFmtId="0" fontId="0" fillId="4" borderId="2" xfId="0" applyFill="1" applyBorder="1" applyAlignment="1">
      <alignment wrapText="1"/>
    </xf>
    <xf numFmtId="0" fontId="0" fillId="4" borderId="8" xfId="0" applyFill="1" applyBorder="1" applyAlignment="1">
      <alignment wrapText="1"/>
    </xf>
    <xf numFmtId="0" fontId="6" fillId="0" borderId="0" xfId="0" applyFont="1" applyAlignment="1">
      <alignment wrapText="1"/>
    </xf>
    <xf numFmtId="0" fontId="0" fillId="0" borderId="11" xfId="0" applyBorder="1"/>
    <xf numFmtId="0" fontId="0" fillId="0" borderId="12" xfId="0" applyBorder="1"/>
    <xf numFmtId="0" fontId="4" fillId="0" borderId="1" xfId="0" applyFont="1" applyBorder="1" applyAlignment="1">
      <alignment horizontal="center"/>
    </xf>
    <xf numFmtId="0" fontId="4" fillId="5" borderId="5" xfId="0" applyFont="1" applyFill="1" applyBorder="1" applyAlignment="1">
      <alignment horizontal="center"/>
    </xf>
    <xf numFmtId="0" fontId="4" fillId="5" borderId="1" xfId="0" applyFont="1" applyFill="1" applyBorder="1" applyAlignment="1">
      <alignment horizontal="center"/>
    </xf>
    <xf numFmtId="0" fontId="4" fillId="5" borderId="1" xfId="0" applyFont="1" applyFill="1" applyBorder="1" applyAlignment="1">
      <alignment horizontal="center" wrapText="1"/>
    </xf>
    <xf numFmtId="0" fontId="0" fillId="5" borderId="2" xfId="0" applyFill="1" applyBorder="1" applyAlignment="1">
      <alignment horizontal="center" vertical="center" wrapText="1"/>
    </xf>
    <xf numFmtId="0" fontId="1" fillId="5" borderId="2" xfId="0" applyFont="1" applyFill="1" applyBorder="1" applyAlignment="1">
      <alignment vertical="center" wrapText="1"/>
    </xf>
    <xf numFmtId="0" fontId="7" fillId="5" borderId="2" xfId="0" applyFont="1" applyFill="1" applyBorder="1" applyAlignment="1">
      <alignment vertical="center"/>
    </xf>
    <xf numFmtId="0" fontId="4" fillId="0" borderId="28" xfId="0" applyFont="1" applyBorder="1" applyAlignment="1">
      <alignment horizontal="center"/>
    </xf>
    <xf numFmtId="0" fontId="4" fillId="0" borderId="28" xfId="0" applyFont="1" applyBorder="1" applyAlignment="1">
      <alignment horizontal="left" wrapText="1"/>
    </xf>
    <xf numFmtId="0" fontId="4" fillId="0" borderId="1" xfId="0" applyFont="1" applyBorder="1" applyAlignment="1">
      <alignment horizontal="left" wrapText="1"/>
    </xf>
    <xf numFmtId="0" fontId="0" fillId="3" borderId="0" xfId="0" applyFill="1" applyAlignment="1">
      <alignment horizontal="center"/>
    </xf>
    <xf numFmtId="0" fontId="0" fillId="3" borderId="22" xfId="0" applyFill="1" applyBorder="1" applyAlignment="1">
      <alignment horizontal="center"/>
    </xf>
    <xf numFmtId="0" fontId="0" fillId="3" borderId="22" xfId="0" applyFill="1" applyBorder="1" applyAlignment="1">
      <alignment horizontal="center" vertical="top"/>
    </xf>
    <xf numFmtId="0" fontId="7" fillId="5" borderId="10" xfId="0" applyFont="1" applyFill="1" applyBorder="1" applyAlignment="1">
      <alignment horizontal="center" vertical="center"/>
    </xf>
    <xf numFmtId="0" fontId="7" fillId="5" borderId="13" xfId="0" applyFont="1" applyFill="1" applyBorder="1" applyAlignment="1">
      <alignment horizontal="center" vertical="center"/>
    </xf>
    <xf numFmtId="0" fontId="1" fillId="5" borderId="4" xfId="0" applyFont="1" applyFill="1" applyBorder="1" applyAlignment="1">
      <alignment vertical="center" wrapText="1"/>
    </xf>
    <xf numFmtId="0" fontId="9" fillId="0" borderId="0" xfId="0" applyFont="1"/>
    <xf numFmtId="0" fontId="9" fillId="10" borderId="0" xfId="0" applyFont="1" applyFill="1"/>
    <xf numFmtId="0" fontId="9" fillId="9" borderId="0" xfId="0" applyFont="1" applyFill="1"/>
    <xf numFmtId="0" fontId="9" fillId="8" borderId="0" xfId="0" applyFont="1" applyFill="1"/>
    <xf numFmtId="0" fontId="9" fillId="11" borderId="0" xfId="0" applyFont="1" applyFill="1"/>
    <xf numFmtId="0" fontId="0" fillId="3" borderId="26" xfId="0" applyFill="1" applyBorder="1"/>
    <xf numFmtId="0" fontId="0" fillId="3" borderId="19" xfId="0" applyFill="1" applyBorder="1"/>
    <xf numFmtId="0" fontId="0" fillId="3" borderId="21" xfId="0" applyFill="1" applyBorder="1"/>
    <xf numFmtId="0" fontId="0" fillId="3" borderId="39" xfId="0" applyFill="1" applyBorder="1"/>
    <xf numFmtId="0" fontId="0" fillId="3" borderId="0" xfId="0" applyFill="1"/>
    <xf numFmtId="0" fontId="0" fillId="3" borderId="22" xfId="0" applyFill="1" applyBorder="1"/>
    <xf numFmtId="0" fontId="9" fillId="3" borderId="0" xfId="0" applyFont="1" applyFill="1"/>
    <xf numFmtId="0" fontId="9" fillId="3" borderId="22" xfId="0" applyFont="1" applyFill="1" applyBorder="1"/>
    <xf numFmtId="0" fontId="0" fillId="3" borderId="35" xfId="0" applyFill="1" applyBorder="1"/>
    <xf numFmtId="0" fontId="0" fillId="3" borderId="41" xfId="0" applyFill="1" applyBorder="1"/>
    <xf numFmtId="0" fontId="9" fillId="3" borderId="22" xfId="0" applyFont="1" applyFill="1" applyBorder="1" applyAlignment="1">
      <alignment horizontal="center" vertical="center"/>
    </xf>
    <xf numFmtId="0" fontId="0" fillId="3" borderId="24" xfId="0" applyFill="1" applyBorder="1"/>
    <xf numFmtId="0" fontId="0" fillId="3" borderId="40" xfId="0" applyFill="1" applyBorder="1"/>
    <xf numFmtId="0" fontId="7" fillId="5" borderId="25" xfId="0" applyFont="1" applyFill="1" applyBorder="1" applyAlignment="1">
      <alignment vertical="center"/>
    </xf>
    <xf numFmtId="0" fontId="7" fillId="5" borderId="25" xfId="0" applyFont="1" applyFill="1" applyBorder="1" applyAlignment="1">
      <alignment horizontal="center" vertical="center"/>
    </xf>
    <xf numFmtId="0" fontId="7" fillId="5" borderId="10" xfId="0" applyFont="1" applyFill="1" applyBorder="1" applyAlignment="1">
      <alignment horizontal="center" vertical="center" wrapText="1"/>
    </xf>
    <xf numFmtId="0" fontId="4" fillId="5" borderId="3" xfId="0" applyFont="1" applyFill="1" applyBorder="1" applyAlignment="1">
      <alignment horizontal="center"/>
    </xf>
    <xf numFmtId="0" fontId="4" fillId="0" borderId="3" xfId="0" applyFont="1" applyBorder="1" applyAlignment="1">
      <alignment horizontal="center" vertical="center"/>
    </xf>
    <xf numFmtId="0" fontId="13" fillId="0" borderId="0" xfId="0" applyFont="1"/>
    <xf numFmtId="0" fontId="6" fillId="0" borderId="0" xfId="0" applyFont="1"/>
    <xf numFmtId="0" fontId="13" fillId="0" borderId="0" xfId="0" applyFont="1" applyAlignment="1">
      <alignment horizontal="center" vertical="center"/>
    </xf>
    <xf numFmtId="0" fontId="4" fillId="0" borderId="1" xfId="0" applyFont="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0" fontId="6" fillId="0" borderId="7" xfId="0" applyFont="1" applyBorder="1" applyAlignment="1">
      <alignment vertical="center" wrapText="1"/>
    </xf>
    <xf numFmtId="0" fontId="6" fillId="0" borderId="1" xfId="0" applyFont="1" applyBorder="1" applyAlignment="1">
      <alignment vertical="center" wrapText="1"/>
    </xf>
    <xf numFmtId="0" fontId="6" fillId="0" borderId="5" xfId="0" applyFont="1" applyBorder="1" applyAlignment="1">
      <alignment vertical="center" wrapText="1"/>
    </xf>
    <xf numFmtId="0" fontId="4" fillId="0" borderId="0" xfId="0" applyFont="1" applyAlignment="1">
      <alignment horizontal="center"/>
    </xf>
    <xf numFmtId="0" fontId="7" fillId="5" borderId="10" xfId="0" applyFont="1" applyFill="1" applyBorder="1" applyAlignment="1">
      <alignment vertical="center"/>
    </xf>
    <xf numFmtId="0" fontId="0" fillId="0" borderId="2" xfId="0" applyBorder="1"/>
    <xf numFmtId="0" fontId="0" fillId="0" borderId="4" xfId="0" applyBorder="1"/>
    <xf numFmtId="0" fontId="0" fillId="0" borderId="5" xfId="0" applyBorder="1"/>
    <xf numFmtId="0" fontId="0" fillId="0" borderId="6" xfId="0" applyBorder="1"/>
    <xf numFmtId="0" fontId="11" fillId="0" borderId="0" xfId="0" applyFont="1"/>
    <xf numFmtId="0" fontId="7" fillId="5" borderId="14" xfId="0" applyFont="1" applyFill="1" applyBorder="1" applyAlignment="1">
      <alignment horizontal="center" vertical="center"/>
    </xf>
    <xf numFmtId="0" fontId="7" fillId="5" borderId="1" xfId="0" applyFont="1" applyFill="1" applyBorder="1" applyAlignment="1">
      <alignment horizontal="center" vertical="center"/>
    </xf>
    <xf numFmtId="0" fontId="0" fillId="0" borderId="0" xfId="0" applyAlignment="1">
      <alignment wrapText="1"/>
    </xf>
    <xf numFmtId="0" fontId="0" fillId="4" borderId="1" xfId="0" applyFill="1" applyBorder="1"/>
    <xf numFmtId="0" fontId="0" fillId="0" borderId="39" xfId="0" applyBorder="1"/>
    <xf numFmtId="0" fontId="0" fillId="0" borderId="22" xfId="0" applyBorder="1"/>
    <xf numFmtId="0" fontId="0" fillId="0" borderId="0" xfId="0" applyAlignment="1">
      <alignment vertical="center" wrapText="1"/>
    </xf>
    <xf numFmtId="0" fontId="9" fillId="0" borderId="0" xfId="0" applyFont="1" applyAlignment="1">
      <alignment horizontal="center" vertical="center" wrapText="1"/>
    </xf>
    <xf numFmtId="0" fontId="0" fillId="0" borderId="0" xfId="0" applyProtection="1">
      <protection locked="0"/>
    </xf>
    <xf numFmtId="0" fontId="9" fillId="5" borderId="1" xfId="0" applyFont="1" applyFill="1" applyBorder="1" applyAlignment="1" applyProtection="1">
      <alignment horizontal="center" vertical="center" wrapText="1"/>
      <protection locked="0"/>
    </xf>
    <xf numFmtId="0" fontId="0" fillId="0" borderId="1" xfId="0" applyBorder="1" applyProtection="1">
      <protection locked="0"/>
    </xf>
    <xf numFmtId="0" fontId="0" fillId="0" borderId="0" xfId="0" applyAlignment="1" applyProtection="1">
      <alignment horizontal="center"/>
      <protection locked="0"/>
    </xf>
    <xf numFmtId="0" fontId="15"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164" fontId="4" fillId="0" borderId="0" xfId="0" applyNumberFormat="1" applyFont="1" applyAlignment="1" applyProtection="1">
      <alignment horizontal="center" vertical="center" wrapText="1"/>
      <protection locked="0"/>
    </xf>
    <xf numFmtId="164" fontId="9" fillId="5" borderId="1" xfId="0" applyNumberFormat="1" applyFont="1" applyFill="1" applyBorder="1" applyAlignment="1" applyProtection="1">
      <alignment horizontal="center" vertical="center" wrapText="1"/>
      <protection locked="0"/>
    </xf>
    <xf numFmtId="164" fontId="0" fillId="0" borderId="0" xfId="0" applyNumberFormat="1" applyProtection="1">
      <protection locked="0"/>
    </xf>
    <xf numFmtId="0" fontId="0" fillId="4" borderId="0" xfId="0" applyFill="1"/>
    <xf numFmtId="0" fontId="7" fillId="5" borderId="0" xfId="0" applyFont="1" applyFill="1" applyAlignment="1">
      <alignment vertical="center"/>
    </xf>
    <xf numFmtId="0" fontId="1" fillId="5" borderId="0" xfId="0" applyFont="1" applyFill="1" applyAlignment="1">
      <alignment vertical="center" wrapText="1"/>
    </xf>
    <xf numFmtId="0" fontId="7" fillId="15" borderId="2" xfId="0" applyFont="1" applyFill="1" applyBorder="1" applyAlignment="1">
      <alignment vertical="center"/>
    </xf>
    <xf numFmtId="0" fontId="1" fillId="15" borderId="2" xfId="0" applyFont="1" applyFill="1" applyBorder="1" applyAlignment="1">
      <alignment vertical="center" wrapText="1"/>
    </xf>
    <xf numFmtId="0" fontId="9" fillId="15" borderId="11" xfId="0" applyFont="1" applyFill="1" applyBorder="1" applyAlignment="1" applyProtection="1">
      <alignment horizontal="center" vertical="center" wrapText="1"/>
      <protection locked="0"/>
    </xf>
    <xf numFmtId="0" fontId="13" fillId="0" borderId="1" xfId="0" applyFont="1" applyBorder="1"/>
    <xf numFmtId="0" fontId="13" fillId="0" borderId="3" xfId="0" applyFont="1" applyBorder="1"/>
    <xf numFmtId="0" fontId="4" fillId="3" borderId="28" xfId="0" applyFont="1" applyFill="1" applyBorder="1" applyAlignment="1">
      <alignment horizontal="left" vertical="center" wrapText="1"/>
    </xf>
    <xf numFmtId="0" fontId="4" fillId="0" borderId="1" xfId="0" applyFont="1" applyBorder="1" applyAlignment="1">
      <alignment horizontal="center" wrapText="1"/>
    </xf>
    <xf numFmtId="0" fontId="0" fillId="0" borderId="0" xfId="0" applyAlignment="1">
      <alignment vertical="center"/>
    </xf>
    <xf numFmtId="0" fontId="0" fillId="0" borderId="1" xfId="0" applyBorder="1" applyAlignment="1">
      <alignment horizontal="center" vertical="center" wrapText="1"/>
    </xf>
    <xf numFmtId="1" fontId="0" fillId="0" borderId="1" xfId="0" applyNumberFormat="1" applyBorder="1" applyAlignment="1">
      <alignment vertical="center"/>
    </xf>
    <xf numFmtId="0" fontId="4" fillId="0" borderId="17" xfId="0" applyFont="1" applyBorder="1" applyAlignment="1">
      <alignment horizontal="left" vertical="center" wrapText="1"/>
    </xf>
    <xf numFmtId="0" fontId="9" fillId="15" borderId="28" xfId="0" applyFont="1" applyFill="1" applyBorder="1" applyAlignment="1" applyProtection="1">
      <alignment horizontal="center" vertical="center" wrapText="1"/>
      <protection locked="0"/>
    </xf>
    <xf numFmtId="0" fontId="5" fillId="15" borderId="29" xfId="0" applyFont="1" applyFill="1" applyBorder="1" applyAlignment="1">
      <alignment horizontal="center" vertical="center"/>
    </xf>
    <xf numFmtId="0" fontId="0" fillId="4" borderId="0" xfId="0" applyFill="1" applyAlignment="1">
      <alignment vertical="center"/>
    </xf>
    <xf numFmtId="0" fontId="13" fillId="0" borderId="0" xfId="0" applyFont="1" applyAlignment="1">
      <alignment wrapText="1"/>
    </xf>
    <xf numFmtId="0" fontId="13" fillId="0" borderId="0" xfId="0" applyFont="1" applyAlignment="1">
      <alignment vertical="top" wrapText="1"/>
    </xf>
    <xf numFmtId="0" fontId="7" fillId="14" borderId="2" xfId="0" applyFont="1" applyFill="1" applyBorder="1" applyAlignment="1">
      <alignment vertical="center"/>
    </xf>
    <xf numFmtId="0" fontId="1" fillId="14" borderId="2" xfId="0" applyFont="1" applyFill="1" applyBorder="1" applyAlignment="1">
      <alignment vertical="center" wrapText="1"/>
    </xf>
    <xf numFmtId="0" fontId="0" fillId="0" borderId="5" xfId="0" applyBorder="1" applyAlignment="1">
      <alignment horizontal="center" vertical="center" wrapText="1"/>
    </xf>
    <xf numFmtId="0" fontId="13" fillId="14" borderId="0" xfId="0" applyFont="1" applyFill="1"/>
    <xf numFmtId="0" fontId="9" fillId="14" borderId="1" xfId="0" applyFont="1" applyFill="1" applyBorder="1"/>
    <xf numFmtId="0" fontId="4" fillId="0" borderId="1" xfId="0" applyFont="1" applyBorder="1" applyAlignment="1">
      <alignment vertical="top" wrapText="1"/>
    </xf>
    <xf numFmtId="0" fontId="20" fillId="0" borderId="1" xfId="0" applyFont="1" applyBorder="1"/>
    <xf numFmtId="0" fontId="20" fillId="0" borderId="1" xfId="0" applyFont="1" applyBorder="1" applyAlignment="1">
      <alignment horizontal="center"/>
    </xf>
    <xf numFmtId="0" fontId="4" fillId="0" borderId="36" xfId="0" applyFont="1" applyBorder="1" applyAlignment="1">
      <alignment horizontal="left" vertical="center" wrapText="1"/>
    </xf>
    <xf numFmtId="0" fontId="0" fillId="5" borderId="62" xfId="0" applyFill="1" applyBorder="1" applyAlignment="1">
      <alignment horizontal="left"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5" xfId="0" applyFont="1" applyFill="1" applyBorder="1" applyAlignment="1">
      <alignment horizontal="center" vertical="center"/>
    </xf>
    <xf numFmtId="0" fontId="5" fillId="13" borderId="5" xfId="0" applyFont="1" applyFill="1" applyBorder="1" applyAlignment="1">
      <alignment vertical="center" wrapText="1"/>
    </xf>
    <xf numFmtId="0" fontId="5" fillId="12" borderId="5" xfId="0" applyFont="1" applyFill="1" applyBorder="1" applyAlignment="1">
      <alignment horizontal="center" vertical="center" wrapText="1"/>
    </xf>
    <xf numFmtId="0" fontId="5" fillId="0" borderId="19" xfId="0" applyFont="1" applyBorder="1" applyAlignment="1">
      <alignment vertical="center"/>
    </xf>
    <xf numFmtId="0" fontId="5" fillId="0" borderId="0" xfId="0" applyFont="1" applyAlignment="1">
      <alignment vertical="center"/>
    </xf>
    <xf numFmtId="0" fontId="4" fillId="0" borderId="39" xfId="0" applyFont="1" applyBorder="1"/>
    <xf numFmtId="0" fontId="0" fillId="5" borderId="4" xfId="0" applyFill="1" applyBorder="1" applyAlignment="1">
      <alignment horizontal="center" vertical="center" wrapText="1"/>
    </xf>
    <xf numFmtId="0" fontId="0" fillId="5" borderId="58" xfId="0" applyFill="1" applyBorder="1" applyAlignment="1">
      <alignment horizontal="left" vertical="center" wrapText="1"/>
    </xf>
    <xf numFmtId="0" fontId="4" fillId="5" borderId="5" xfId="0" applyFont="1" applyFill="1" applyBorder="1" applyAlignment="1">
      <alignment horizontal="center" wrapText="1"/>
    </xf>
    <xf numFmtId="0" fontId="4" fillId="5" borderId="6" xfId="0" applyFont="1" applyFill="1" applyBorder="1" applyAlignment="1">
      <alignment horizontal="center"/>
    </xf>
    <xf numFmtId="0" fontId="4" fillId="0" borderId="41" xfId="0" applyFont="1" applyBorder="1"/>
    <xf numFmtId="0" fontId="14" fillId="0" borderId="0" xfId="0" applyFont="1"/>
    <xf numFmtId="0" fontId="6" fillId="0" borderId="1" xfId="0" applyFont="1" applyBorder="1"/>
    <xf numFmtId="0" fontId="14" fillId="5" borderId="2" xfId="0" applyFont="1" applyFill="1" applyBorder="1" applyAlignment="1">
      <alignment horizontal="left" vertical="center"/>
    </xf>
    <xf numFmtId="0" fontId="6" fillId="0" borderId="3" xfId="0" applyFont="1" applyBorder="1"/>
    <xf numFmtId="0" fontId="7" fillId="5" borderId="8" xfId="0" applyFont="1" applyFill="1" applyBorder="1" applyAlignment="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vertical="center"/>
    </xf>
    <xf numFmtId="0" fontId="5" fillId="9" borderId="1" xfId="0" applyFont="1" applyFill="1" applyBorder="1" applyAlignment="1">
      <alignment vertical="center"/>
    </xf>
    <xf numFmtId="1" fontId="5" fillId="9" borderId="1" xfId="0" applyNumberFormat="1" applyFont="1" applyFill="1" applyBorder="1" applyAlignment="1">
      <alignment vertical="center"/>
    </xf>
    <xf numFmtId="0" fontId="0" fillId="0" borderId="1" xfId="0" applyBorder="1" applyAlignment="1" applyProtection="1">
      <alignment horizontal="center" vertical="center"/>
      <protection locked="0"/>
    </xf>
    <xf numFmtId="0" fontId="8"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6" fillId="0" borderId="1" xfId="0" applyFont="1" applyBorder="1" applyAlignment="1">
      <alignment wrapText="1"/>
    </xf>
    <xf numFmtId="0" fontId="0" fillId="0" borderId="2" xfId="0" applyBorder="1" applyAlignment="1">
      <alignment horizontal="center" vertical="center" wrapText="1"/>
    </xf>
    <xf numFmtId="0" fontId="4" fillId="0" borderId="1" xfId="0" applyFont="1" applyBorder="1" applyAlignment="1">
      <alignment horizontal="center" vertical="top" wrapText="1"/>
    </xf>
    <xf numFmtId="0" fontId="0" fillId="5" borderId="62" xfId="0" applyFill="1" applyBorder="1" applyAlignment="1">
      <alignment horizontal="center" vertical="center" wrapText="1"/>
    </xf>
    <xf numFmtId="0" fontId="0" fillId="0" borderId="0" xfId="0" applyBorder="1" applyAlignment="1">
      <alignment horizontal="center" vertical="center" wrapText="1"/>
    </xf>
    <xf numFmtId="0" fontId="5" fillId="13" borderId="61" xfId="0" applyFont="1" applyFill="1" applyBorder="1" applyAlignment="1">
      <alignment horizontal="center" vertical="center"/>
    </xf>
    <xf numFmtId="0" fontId="4" fillId="0" borderId="0" xfId="0" applyFont="1" applyBorder="1"/>
    <xf numFmtId="0" fontId="5" fillId="13" borderId="58" xfId="0" applyFont="1" applyFill="1" applyBorder="1" applyAlignment="1">
      <alignment horizontal="center" vertical="center"/>
    </xf>
    <xf numFmtId="0" fontId="4" fillId="0" borderId="39" xfId="0" applyFont="1" applyBorder="1" applyAlignment="1">
      <alignment horizontal="center"/>
    </xf>
    <xf numFmtId="0" fontId="4" fillId="0" borderId="40" xfId="0" applyFont="1" applyBorder="1" applyAlignment="1">
      <alignment horizontal="center"/>
    </xf>
    <xf numFmtId="0" fontId="4" fillId="0" borderId="7" xfId="0" applyFont="1" applyBorder="1" applyAlignment="1">
      <alignment horizontal="left" wrapText="1"/>
    </xf>
    <xf numFmtId="0" fontId="4" fillId="0" borderId="7" xfId="0" applyFont="1" applyBorder="1" applyAlignment="1">
      <alignment horizontal="center"/>
    </xf>
    <xf numFmtId="0" fontId="4" fillId="0" borderId="24" xfId="0" applyFont="1" applyBorder="1"/>
    <xf numFmtId="0" fontId="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5" fillId="0" borderId="1" xfId="0" applyNumberFormat="1" applyFont="1" applyBorder="1" applyAlignment="1">
      <alignment vertical="center"/>
    </xf>
    <xf numFmtId="1" fontId="5" fillId="0" borderId="1" xfId="0" applyNumberFormat="1" applyFont="1" applyBorder="1" applyAlignment="1">
      <alignment vertical="center"/>
    </xf>
    <xf numFmtId="0" fontId="6" fillId="0" borderId="1" xfId="0" applyFont="1" applyBorder="1" applyAlignment="1">
      <alignment horizontal="center" vertical="center" wrapText="1"/>
    </xf>
    <xf numFmtId="0" fontId="6" fillId="0" borderId="0" xfId="0" applyFont="1" applyBorder="1" applyAlignment="1">
      <alignment vertical="center" wrapText="1"/>
    </xf>
    <xf numFmtId="0" fontId="14" fillId="5" borderId="25" xfId="0" applyFont="1" applyFill="1" applyBorder="1" applyAlignment="1">
      <alignment vertical="center" wrapText="1"/>
    </xf>
    <xf numFmtId="0" fontId="14" fillId="5" borderId="10" xfId="0" applyFont="1" applyFill="1" applyBorder="1" applyAlignment="1">
      <alignment vertical="center"/>
    </xf>
    <xf numFmtId="0" fontId="14" fillId="5" borderId="10" xfId="0" applyFont="1" applyFill="1" applyBorder="1" applyAlignment="1">
      <alignment horizontal="center" vertical="center" wrapText="1"/>
    </xf>
    <xf numFmtId="0" fontId="14" fillId="5" borderId="10" xfId="0" applyFont="1" applyFill="1" applyBorder="1" applyAlignment="1">
      <alignment horizontal="center" vertical="center"/>
    </xf>
    <xf numFmtId="0" fontId="14" fillId="5" borderId="13" xfId="0" applyFont="1" applyFill="1" applyBorder="1" applyAlignment="1">
      <alignment horizontal="center" vertical="center"/>
    </xf>
    <xf numFmtId="0" fontId="6" fillId="0" borderId="7" xfId="0" applyFont="1" applyBorder="1" applyAlignment="1">
      <alignment wrapText="1"/>
    </xf>
    <xf numFmtId="0" fontId="6" fillId="0" borderId="7" xfId="0" applyFont="1" applyBorder="1" applyAlignment="1">
      <alignment horizontal="center" vertical="center" wrapText="1"/>
    </xf>
    <xf numFmtId="0" fontId="13" fillId="0" borderId="5" xfId="0" applyFont="1" applyBorder="1" applyAlignment="1">
      <alignment horizontal="center" vertical="center"/>
    </xf>
    <xf numFmtId="0" fontId="6" fillId="0" borderId="5" xfId="0" applyFont="1" applyBorder="1" applyAlignment="1">
      <alignment horizontal="center" vertical="center" wrapText="1"/>
    </xf>
    <xf numFmtId="0" fontId="4" fillId="0" borderId="1" xfId="0" applyFont="1" applyBorder="1" applyAlignment="1">
      <alignment horizontal="center" vertical="center" wrapText="1"/>
    </xf>
    <xf numFmtId="0" fontId="21" fillId="14" borderId="0" xfId="0" applyFont="1" applyFill="1" applyAlignment="1">
      <alignment horizontal="center" wrapText="1"/>
    </xf>
    <xf numFmtId="0" fontId="21" fillId="14" borderId="36" xfId="0" applyFont="1" applyFill="1" applyBorder="1" applyAlignment="1">
      <alignment horizontal="center" wrapText="1"/>
    </xf>
    <xf numFmtId="0" fontId="8" fillId="0" borderId="1" xfId="0" applyFont="1" applyBorder="1" applyAlignment="1">
      <alignment horizontal="center" vertical="center" wrapText="1"/>
    </xf>
    <xf numFmtId="0" fontId="8" fillId="0" borderId="28" xfId="0" applyFont="1" applyBorder="1" applyAlignment="1">
      <alignment horizontal="center" vertical="center" wrapText="1"/>
    </xf>
    <xf numFmtId="0" fontId="4" fillId="3" borderId="28" xfId="0" applyFont="1" applyFill="1" applyBorder="1" applyAlignment="1">
      <alignment horizontal="center" vertical="center" wrapText="1"/>
    </xf>
    <xf numFmtId="0" fontId="31" fillId="0" borderId="0" xfId="0" applyFont="1"/>
    <xf numFmtId="0" fontId="30" fillId="0" borderId="62" xfId="0" applyFont="1" applyBorder="1" applyAlignment="1">
      <alignment horizontal="center" vertical="center" wrapText="1"/>
    </xf>
    <xf numFmtId="0" fontId="30" fillId="0" borderId="39" xfId="0" applyFont="1" applyBorder="1"/>
    <xf numFmtId="0" fontId="30" fillId="0" borderId="0" xfId="0" applyFont="1" applyBorder="1"/>
    <xf numFmtId="0" fontId="30" fillId="0" borderId="0" xfId="0" applyFont="1"/>
    <xf numFmtId="0" fontId="5" fillId="0" borderId="10" xfId="0" applyFont="1" applyBorder="1" applyAlignment="1">
      <alignment horizontal="left"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18" borderId="1" xfId="0" applyFill="1" applyBorder="1" applyProtection="1">
      <protection locked="0"/>
    </xf>
    <xf numFmtId="165" fontId="0" fillId="18" borderId="1" xfId="0" applyNumberFormat="1" applyFill="1" applyBorder="1"/>
    <xf numFmtId="0" fontId="0" fillId="19" borderId="1" xfId="0" applyFill="1" applyBorder="1" applyProtection="1">
      <protection locked="0"/>
    </xf>
    <xf numFmtId="165" fontId="0" fillId="19" borderId="1" xfId="0" applyNumberFormat="1" applyFill="1" applyBorder="1"/>
    <xf numFmtId="164" fontId="0" fillId="19" borderId="1" xfId="0" applyNumberFormat="1" applyFill="1" applyBorder="1" applyProtection="1">
      <protection locked="0"/>
    </xf>
    <xf numFmtId="0" fontId="4" fillId="20" borderId="1" xfId="0" applyFont="1" applyFill="1" applyBorder="1" applyAlignment="1">
      <alignment horizontal="left" vertical="center" wrapText="1"/>
    </xf>
    <xf numFmtId="0" fontId="0" fillId="0" borderId="0" xfId="0" applyAlignment="1" applyProtection="1">
      <alignment horizontal="left"/>
      <protection locked="0"/>
    </xf>
    <xf numFmtId="0" fontId="0" fillId="0" borderId="0" xfId="0" applyFont="1"/>
    <xf numFmtId="0" fontId="0" fillId="0" borderId="1" xfId="0" applyBorder="1" applyAlignment="1">
      <alignment vertical="center" wrapText="1"/>
    </xf>
    <xf numFmtId="0" fontId="0" fillId="0" borderId="1" xfId="0" applyBorder="1" applyAlignment="1">
      <alignment vertical="top" wrapText="1"/>
    </xf>
    <xf numFmtId="0" fontId="0" fillId="0" borderId="1" xfId="0" applyBorder="1" applyAlignment="1">
      <alignment wrapText="1"/>
    </xf>
    <xf numFmtId="0" fontId="18" fillId="5" borderId="10" xfId="0" applyFont="1" applyFill="1" applyBorder="1" applyAlignment="1">
      <alignment horizontal="center" vertical="center" wrapText="1"/>
    </xf>
    <xf numFmtId="0" fontId="18" fillId="5" borderId="13" xfId="0" applyFont="1" applyFill="1" applyBorder="1" applyAlignment="1">
      <alignment horizontal="center" vertical="center" wrapText="1"/>
    </xf>
    <xf numFmtId="0" fontId="8" fillId="0" borderId="28" xfId="0" applyFont="1" applyBorder="1" applyAlignment="1">
      <alignment vertical="center" wrapText="1"/>
    </xf>
    <xf numFmtId="0" fontId="8" fillId="0" borderId="7" xfId="0" applyFont="1" applyBorder="1" applyAlignment="1">
      <alignment vertical="center" wrapText="1"/>
    </xf>
    <xf numFmtId="0" fontId="8" fillId="0" borderId="7" xfId="0" applyFont="1" applyBorder="1" applyAlignment="1">
      <alignment horizontal="center" vertical="center" wrapText="1"/>
    </xf>
    <xf numFmtId="0" fontId="8" fillId="0" borderId="5" xfId="0" applyFont="1" applyBorder="1" applyAlignment="1">
      <alignment vertical="center" wrapText="1"/>
    </xf>
    <xf numFmtId="0" fontId="8" fillId="0" borderId="5" xfId="0" applyFont="1" applyBorder="1" applyAlignment="1">
      <alignment horizontal="center" vertical="center" wrapText="1"/>
    </xf>
    <xf numFmtId="0" fontId="38" fillId="5" borderId="4" xfId="0" applyFont="1" applyFill="1" applyBorder="1" applyAlignment="1">
      <alignment horizontal="center" vertical="center" wrapText="1"/>
    </xf>
    <xf numFmtId="0" fontId="4" fillId="0" borderId="1" xfId="0" applyFont="1" applyBorder="1" applyAlignment="1">
      <alignment horizontal="center" vertical="center" wrapText="1"/>
    </xf>
    <xf numFmtId="0" fontId="21" fillId="14" borderId="0" xfId="0" applyFont="1" applyFill="1" applyAlignment="1">
      <alignment horizontal="center" wrapText="1"/>
    </xf>
    <xf numFmtId="0" fontId="21" fillId="14" borderId="36" xfId="0" applyFont="1" applyFill="1" applyBorder="1" applyAlignment="1">
      <alignment horizontal="center" wrapText="1"/>
    </xf>
    <xf numFmtId="0" fontId="4" fillId="0" borderId="10"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28" xfId="0" applyFont="1" applyBorder="1" applyAlignment="1">
      <alignment horizontal="center" vertical="center" wrapText="1"/>
    </xf>
    <xf numFmtId="0" fontId="4" fillId="0" borderId="56" xfId="0" applyFont="1" applyBorder="1" applyAlignment="1">
      <alignment vertical="center" wrapText="1"/>
    </xf>
    <xf numFmtId="0" fontId="6" fillId="0" borderId="65" xfId="0" applyFont="1" applyBorder="1" applyAlignment="1">
      <alignment horizontal="center" vertical="center" wrapText="1"/>
    </xf>
    <xf numFmtId="0" fontId="6" fillId="0" borderId="65" xfId="0" applyFont="1" applyBorder="1" applyAlignment="1">
      <alignment vertical="center" wrapText="1"/>
    </xf>
    <xf numFmtId="0" fontId="6" fillId="0" borderId="28" xfId="0" applyFont="1" applyBorder="1" applyAlignment="1">
      <alignment vertical="center" wrapText="1"/>
    </xf>
    <xf numFmtId="0" fontId="39" fillId="0" borderId="1" xfId="0" applyFont="1" applyBorder="1" applyAlignment="1">
      <alignment horizontal="center" vertical="center"/>
    </xf>
    <xf numFmtId="0" fontId="34" fillId="0" borderId="60" xfId="0" applyFont="1" applyBorder="1" applyAlignment="1">
      <alignment vertical="center" wrapText="1"/>
    </xf>
    <xf numFmtId="0" fontId="34" fillId="0" borderId="1" xfId="0" applyFont="1" applyBorder="1" applyAlignment="1">
      <alignment vertical="center" wrapText="1"/>
    </xf>
    <xf numFmtId="0" fontId="4" fillId="0" borderId="1" xfId="0" applyFont="1" applyBorder="1"/>
    <xf numFmtId="0" fontId="4" fillId="3" borderId="1" xfId="0" applyFont="1" applyFill="1" applyBorder="1" applyAlignment="1">
      <alignment vertical="center" wrapText="1"/>
    </xf>
    <xf numFmtId="0" fontId="34" fillId="3" borderId="60" xfId="0" applyFont="1" applyFill="1" applyBorder="1" applyAlignment="1">
      <alignment vertical="center" wrapText="1"/>
    </xf>
    <xf numFmtId="0" fontId="16" fillId="3" borderId="60" xfId="0" applyFont="1" applyFill="1" applyBorder="1" applyAlignment="1">
      <alignment vertical="center" wrapText="1"/>
    </xf>
    <xf numFmtId="0" fontId="4" fillId="0" borderId="10" xfId="0" applyFont="1" applyBorder="1" applyAlignment="1">
      <alignment vertical="center" wrapText="1"/>
    </xf>
    <xf numFmtId="0" fontId="34" fillId="18" borderId="60" xfId="0" applyFont="1" applyFill="1" applyBorder="1" applyAlignment="1">
      <alignment vertical="center" wrapText="1"/>
    </xf>
    <xf numFmtId="0" fontId="16" fillId="18" borderId="60" xfId="0" applyFont="1" applyFill="1" applyBorder="1" applyAlignment="1">
      <alignment vertical="center" wrapText="1"/>
    </xf>
    <xf numFmtId="0" fontId="4" fillId="18" borderId="1" xfId="0" applyFont="1" applyFill="1" applyBorder="1" applyAlignment="1">
      <alignment vertical="center" wrapText="1"/>
    </xf>
    <xf numFmtId="0" fontId="34" fillId="12" borderId="60" xfId="0" applyFont="1" applyFill="1" applyBorder="1" applyAlignment="1">
      <alignment vertical="center" wrapText="1"/>
    </xf>
    <xf numFmtId="0" fontId="34" fillId="12" borderId="1" xfId="0" applyFont="1" applyFill="1" applyBorder="1" applyAlignment="1">
      <alignment vertical="center" wrapText="1"/>
    </xf>
    <xf numFmtId="0" fontId="4" fillId="12" borderId="1" xfId="0" applyFont="1" applyFill="1" applyBorder="1" applyAlignment="1">
      <alignment vertical="center" wrapText="1"/>
    </xf>
    <xf numFmtId="0" fontId="4" fillId="17" borderId="1" xfId="0" applyFont="1" applyFill="1" applyBorder="1" applyAlignment="1">
      <alignment horizontal="center" vertical="center" wrapText="1"/>
    </xf>
    <xf numFmtId="0" fontId="0" fillId="16" borderId="1" xfId="0" applyFill="1" applyBorder="1" applyAlignment="1" applyProtection="1">
      <alignment horizontal="center" vertical="center"/>
      <protection locked="0"/>
    </xf>
    <xf numFmtId="0" fontId="0" fillId="16" borderId="1" xfId="0" applyFill="1" applyBorder="1" applyProtection="1">
      <protection locked="0"/>
    </xf>
    <xf numFmtId="165" fontId="0" fillId="16" borderId="1" xfId="0" applyNumberFormat="1" applyFill="1" applyBorder="1"/>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1" fillId="0" borderId="8"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32" fillId="6" borderId="1" xfId="0" applyFont="1" applyFill="1" applyBorder="1" applyAlignment="1">
      <alignment vertical="center"/>
    </xf>
    <xf numFmtId="0" fontId="33" fillId="6" borderId="1" xfId="0" applyFont="1" applyFill="1" applyBorder="1" applyAlignment="1">
      <alignment vertical="center"/>
    </xf>
    <xf numFmtId="0" fontId="33" fillId="6" borderId="3" xfId="0" applyFont="1" applyFill="1" applyBorder="1" applyAlignment="1">
      <alignment vertical="center"/>
    </xf>
    <xf numFmtId="0" fontId="34" fillId="6" borderId="1" xfId="0" applyFont="1" applyFill="1" applyBorder="1" applyAlignment="1">
      <alignment vertical="center" wrapText="1"/>
    </xf>
    <xf numFmtId="0" fontId="34" fillId="6" borderId="3" xfId="0" applyFont="1" applyFill="1" applyBorder="1" applyAlignment="1">
      <alignment vertical="center" wrapText="1"/>
    </xf>
    <xf numFmtId="0" fontId="7" fillId="5" borderId="8" xfId="0" applyFont="1" applyFill="1" applyBorder="1" applyAlignment="1">
      <alignment horizontal="center" vertical="top" wrapText="1"/>
    </xf>
    <xf numFmtId="0" fontId="7" fillId="5" borderId="7" xfId="0" applyFont="1" applyFill="1" applyBorder="1" applyAlignment="1">
      <alignment horizontal="center" vertical="top" wrapText="1"/>
    </xf>
    <xf numFmtId="0" fontId="7" fillId="5" borderId="9" xfId="0" applyFont="1" applyFill="1" applyBorder="1" applyAlignment="1">
      <alignment horizontal="center" vertical="top"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0" fillId="0" borderId="18" xfId="0" applyBorder="1" applyAlignment="1">
      <alignment horizontal="center"/>
    </xf>
    <xf numFmtId="0" fontId="0" fillId="0" borderId="25" xfId="0" applyBorder="1" applyAlignment="1">
      <alignment horizontal="center"/>
    </xf>
    <xf numFmtId="0" fontId="0" fillId="0" borderId="20" xfId="0" applyBorder="1" applyAlignment="1">
      <alignment horizontal="center"/>
    </xf>
    <xf numFmtId="0" fontId="0" fillId="0" borderId="45" xfId="0" applyBorder="1" applyAlignment="1">
      <alignment horizontal="center"/>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8" xfId="0" applyFont="1" applyBorder="1" applyAlignment="1">
      <alignment horizontal="center" vertical="center" wrapText="1"/>
    </xf>
    <xf numFmtId="0" fontId="0" fillId="0" borderId="9"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15" fillId="0" borderId="14"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41" xfId="0" applyFont="1" applyBorder="1" applyAlignment="1">
      <alignment horizontal="center" vertical="center" wrapText="1"/>
    </xf>
    <xf numFmtId="0" fontId="7" fillId="5" borderId="8"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9" xfId="0" applyFont="1" applyFill="1" applyBorder="1" applyAlignment="1">
      <alignment horizontal="center" vertical="center"/>
    </xf>
    <xf numFmtId="0" fontId="4" fillId="0" borderId="1" xfId="0" applyFont="1" applyBorder="1" applyAlignment="1" applyProtection="1">
      <alignment horizontal="center" vertical="center" wrapText="1"/>
      <protection locked="0"/>
    </xf>
    <xf numFmtId="0" fontId="9" fillId="5" borderId="39" xfId="0" applyFont="1" applyFill="1" applyBorder="1" applyAlignment="1" applyProtection="1">
      <alignment horizontal="center" wrapText="1"/>
      <protection locked="0"/>
    </xf>
    <xf numFmtId="0" fontId="9" fillId="5" borderId="0" xfId="0" applyFont="1" applyFill="1" applyAlignment="1" applyProtection="1">
      <alignment horizontal="center"/>
      <protection locked="0"/>
    </xf>
    <xf numFmtId="0" fontId="9" fillId="5" borderId="22" xfId="0" applyFont="1" applyFill="1" applyBorder="1" applyAlignment="1" applyProtection="1">
      <alignment horizontal="center"/>
      <protection locked="0"/>
    </xf>
    <xf numFmtId="0" fontId="7" fillId="12" borderId="1" xfId="0" applyFont="1" applyFill="1" applyBorder="1" applyAlignment="1" applyProtection="1">
      <alignment horizontal="left" vertical="center"/>
      <protection locked="0"/>
    </xf>
    <xf numFmtId="0" fontId="8" fillId="12" borderId="60" xfId="0" applyFont="1" applyFill="1" applyBorder="1" applyAlignment="1" applyProtection="1">
      <alignment horizontal="left" vertical="center" wrapText="1"/>
      <protection locked="0"/>
    </xf>
    <xf numFmtId="0" fontId="8" fillId="12" borderId="56" xfId="0" applyFont="1" applyFill="1" applyBorder="1" applyAlignment="1" applyProtection="1">
      <alignment horizontal="left" vertical="center" wrapText="1"/>
      <protection locked="0"/>
    </xf>
    <xf numFmtId="0" fontId="8" fillId="12" borderId="62" xfId="0" applyFont="1" applyFill="1" applyBorder="1" applyAlignment="1" applyProtection="1">
      <alignment horizontal="left" vertical="center" wrapText="1"/>
      <protection locked="0"/>
    </xf>
    <xf numFmtId="0" fontId="15" fillId="0" borderId="7"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4" fillId="0" borderId="59"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0" fontId="4" fillId="0" borderId="61" xfId="0" applyFont="1" applyBorder="1" applyAlignment="1" applyProtection="1">
      <alignment horizontal="left" vertical="center" wrapText="1"/>
      <protection locked="0"/>
    </xf>
    <xf numFmtId="0" fontId="4" fillId="0" borderId="1" xfId="0" applyFont="1" applyBorder="1" applyAlignment="1">
      <alignment horizontal="center" wrapText="1"/>
    </xf>
    <xf numFmtId="0" fontId="4" fillId="0" borderId="60" xfId="0" applyFont="1" applyBorder="1" applyAlignment="1">
      <alignment horizontal="center" vertical="center"/>
    </xf>
    <xf numFmtId="0" fontId="4" fillId="0" borderId="62" xfId="0" applyFont="1" applyBorder="1" applyAlignment="1">
      <alignment horizontal="center" vertical="center"/>
    </xf>
    <xf numFmtId="0" fontId="34" fillId="0" borderId="60" xfId="0" applyFont="1" applyBorder="1" applyAlignment="1">
      <alignment horizontal="center" vertical="center" wrapText="1"/>
    </xf>
    <xf numFmtId="0" fontId="34" fillId="0" borderId="62" xfId="0" applyFont="1" applyBorder="1" applyAlignment="1">
      <alignment horizontal="center" vertical="center" wrapText="1"/>
    </xf>
    <xf numFmtId="0" fontId="4" fillId="0" borderId="56" xfId="0" applyFont="1" applyBorder="1" applyAlignment="1">
      <alignment horizontal="center" vertical="center"/>
    </xf>
    <xf numFmtId="0" fontId="16" fillId="3" borderId="60" xfId="0" applyFont="1" applyFill="1" applyBorder="1" applyAlignment="1">
      <alignment horizontal="center" vertical="top" wrapText="1"/>
    </xf>
    <xf numFmtId="0" fontId="16" fillId="3" borderId="62" xfId="0" applyFont="1" applyFill="1" applyBorder="1" applyAlignment="1">
      <alignment horizontal="center" vertical="top" wrapText="1"/>
    </xf>
    <xf numFmtId="0" fontId="19" fillId="14" borderId="1" xfId="0" applyFont="1" applyFill="1" applyBorder="1" applyAlignment="1">
      <alignment horizontal="center" vertical="center" textRotation="255"/>
    </xf>
    <xf numFmtId="0" fontId="0" fillId="0" borderId="0" xfId="0" applyAlignment="1">
      <alignment horizontal="center"/>
    </xf>
    <xf numFmtId="0" fontId="21" fillId="14" borderId="0" xfId="0" applyFont="1" applyFill="1" applyAlignment="1">
      <alignment horizontal="center" wrapText="1"/>
    </xf>
    <xf numFmtId="0" fontId="21" fillId="14" borderId="36" xfId="0" applyFont="1" applyFill="1" applyBorder="1" applyAlignment="1">
      <alignment horizontal="center" wrapText="1"/>
    </xf>
    <xf numFmtId="0" fontId="4" fillId="0" borderId="11" xfId="0" applyFont="1" applyBorder="1" applyAlignment="1">
      <alignment horizontal="center" vertical="center" wrapText="1"/>
    </xf>
    <xf numFmtId="0" fontId="4" fillId="0" borderId="28" xfId="0" applyFont="1" applyBorder="1" applyAlignment="1">
      <alignment horizontal="center" vertical="center" wrapText="1"/>
    </xf>
    <xf numFmtId="0" fontId="1" fillId="0" borderId="0" xfId="0" applyFont="1" applyAlignment="1">
      <alignment horizontal="center" vertical="center" wrapText="1"/>
    </xf>
    <xf numFmtId="0" fontId="4" fillId="0" borderId="1" xfId="0" applyFont="1" applyBorder="1" applyAlignment="1">
      <alignment horizontal="left" vertical="center" wrapText="1"/>
    </xf>
    <xf numFmtId="0" fontId="3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19" fillId="14" borderId="1" xfId="0" applyFont="1" applyFill="1" applyBorder="1" applyAlignment="1">
      <alignment horizontal="center" vertical="center" wrapText="1"/>
    </xf>
    <xf numFmtId="0" fontId="19" fillId="14" borderId="1" xfId="0" applyFont="1" applyFill="1" applyBorder="1" applyAlignment="1">
      <alignment horizontal="center" vertical="center"/>
    </xf>
    <xf numFmtId="0" fontId="19" fillId="14" borderId="60" xfId="0" applyFont="1" applyFill="1" applyBorder="1" applyAlignment="1">
      <alignment horizontal="center"/>
    </xf>
    <xf numFmtId="0" fontId="19" fillId="14" borderId="56" xfId="0" applyFont="1" applyFill="1" applyBorder="1" applyAlignment="1">
      <alignment horizontal="center"/>
    </xf>
    <xf numFmtId="0" fontId="19" fillId="14" borderId="62" xfId="0" applyFont="1" applyFill="1" applyBorder="1" applyAlignment="1">
      <alignment horizontal="center"/>
    </xf>
    <xf numFmtId="0" fontId="4" fillId="0" borderId="1" xfId="0" applyFont="1" applyBorder="1" applyAlignment="1">
      <alignment horizontal="center" vertical="center"/>
    </xf>
    <xf numFmtId="0" fontId="4" fillId="3" borderId="60" xfId="0" applyFont="1" applyFill="1" applyBorder="1" applyAlignment="1">
      <alignment horizontal="center" vertical="center" wrapText="1"/>
    </xf>
    <xf numFmtId="0" fontId="4" fillId="3" borderId="62" xfId="0" applyFont="1" applyFill="1" applyBorder="1" applyAlignment="1">
      <alignment horizontal="center" vertical="center" wrapText="1"/>
    </xf>
    <xf numFmtId="0" fontId="22" fillId="0" borderId="62" xfId="0" applyFont="1" applyBorder="1" applyAlignment="1">
      <alignment horizontal="center" vertical="center" wrapText="1"/>
    </xf>
    <xf numFmtId="0" fontId="34" fillId="0" borderId="1" xfId="0" applyFont="1" applyBorder="1" applyAlignment="1">
      <alignment horizontal="center" vertical="center"/>
    </xf>
    <xf numFmtId="0" fontId="4" fillId="0" borderId="60" xfId="0" applyFont="1" applyBorder="1" applyAlignment="1">
      <alignment horizontal="center" vertical="center" wrapText="1"/>
    </xf>
    <xf numFmtId="0" fontId="4" fillId="0" borderId="62" xfId="0" applyFont="1" applyBorder="1" applyAlignment="1">
      <alignment horizontal="center" vertical="center" wrapText="1"/>
    </xf>
    <xf numFmtId="0" fontId="19" fillId="12" borderId="1" xfId="0" applyFont="1" applyFill="1" applyBorder="1" applyAlignment="1">
      <alignment horizontal="center" vertical="center" wrapText="1"/>
    </xf>
    <xf numFmtId="0" fontId="19" fillId="12" borderId="1" xfId="0" applyFont="1" applyFill="1" applyBorder="1" applyAlignment="1">
      <alignment horizontal="center" vertical="center"/>
    </xf>
    <xf numFmtId="0" fontId="19" fillId="12" borderId="60" xfId="0" applyFont="1" applyFill="1" applyBorder="1" applyAlignment="1">
      <alignment horizontal="center" vertical="center" wrapText="1"/>
    </xf>
    <xf numFmtId="0" fontId="19" fillId="12" borderId="56" xfId="0" applyFont="1" applyFill="1" applyBorder="1" applyAlignment="1">
      <alignment horizontal="center" vertical="center"/>
    </xf>
    <xf numFmtId="0" fontId="19" fillId="12" borderId="62" xfId="0" applyFont="1" applyFill="1" applyBorder="1" applyAlignment="1">
      <alignment horizontal="center" vertical="center"/>
    </xf>
    <xf numFmtId="0" fontId="4" fillId="0" borderId="60" xfId="0" applyFont="1" applyBorder="1" applyAlignment="1">
      <alignment horizontal="justify" vertical="top" wrapText="1"/>
    </xf>
    <xf numFmtId="0" fontId="4" fillId="0" borderId="56" xfId="0" applyFont="1" applyBorder="1" applyAlignment="1">
      <alignment horizontal="justify" vertical="top" wrapText="1"/>
    </xf>
    <xf numFmtId="0" fontId="4" fillId="0" borderId="62" xfId="0" applyFont="1" applyBorder="1" applyAlignment="1">
      <alignment horizontal="justify" vertical="top" wrapText="1"/>
    </xf>
    <xf numFmtId="0" fontId="4" fillId="0" borderId="56" xfId="0" applyFont="1" applyBorder="1" applyAlignment="1">
      <alignment horizontal="center" vertical="center" wrapText="1"/>
    </xf>
    <xf numFmtId="0" fontId="0" fillId="0" borderId="1" xfId="0" applyBorder="1" applyAlignment="1">
      <alignment horizontal="center" vertical="center"/>
    </xf>
    <xf numFmtId="0" fontId="19" fillId="14" borderId="16" xfId="0" applyFont="1" applyFill="1" applyBorder="1" applyAlignment="1">
      <alignment horizontal="center" vertical="center" wrapText="1"/>
    </xf>
    <xf numFmtId="0" fontId="19" fillId="14" borderId="38" xfId="0" applyFont="1" applyFill="1" applyBorder="1" applyAlignment="1">
      <alignment horizontal="center" vertical="center" wrapText="1"/>
    </xf>
    <xf numFmtId="0" fontId="19" fillId="14" borderId="17" xfId="0" applyFont="1" applyFill="1" applyBorder="1" applyAlignment="1">
      <alignment horizontal="center" vertical="center" wrapText="1"/>
    </xf>
    <xf numFmtId="0" fontId="0" fillId="0" borderId="36" xfId="0" applyBorder="1" applyAlignment="1">
      <alignment horizontal="center"/>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10" fillId="6" borderId="1" xfId="0" applyFont="1" applyFill="1" applyBorder="1" applyAlignment="1">
      <alignment horizontal="center" vertical="top"/>
    </xf>
    <xf numFmtId="0" fontId="19" fillId="6" borderId="1" xfId="0" applyFont="1" applyFill="1" applyBorder="1" applyAlignment="1">
      <alignment horizontal="center" vertical="top"/>
    </xf>
    <xf numFmtId="0" fontId="4" fillId="0" borderId="10" xfId="0" applyFont="1" applyBorder="1" applyAlignment="1">
      <alignment horizontal="center"/>
    </xf>
    <xf numFmtId="0" fontId="4" fillId="3" borderId="1" xfId="0" applyFont="1" applyFill="1" applyBorder="1" applyAlignment="1">
      <alignment horizontal="center" wrapText="1"/>
    </xf>
    <xf numFmtId="0" fontId="16" fillId="3" borderId="60" xfId="0" applyFont="1" applyFill="1" applyBorder="1" applyAlignment="1">
      <alignment horizontal="center" vertical="center" wrapText="1"/>
    </xf>
    <xf numFmtId="0" fontId="34" fillId="3" borderId="60" xfId="0" applyFont="1" applyFill="1" applyBorder="1" applyAlignment="1">
      <alignment horizontal="center" vertical="center" wrapText="1"/>
    </xf>
    <xf numFmtId="0" fontId="34" fillId="3" borderId="62" xfId="0" applyFont="1" applyFill="1" applyBorder="1" applyAlignment="1">
      <alignment horizontal="center" vertical="center" wrapText="1"/>
    </xf>
    <xf numFmtId="0" fontId="19" fillId="12" borderId="1" xfId="0" applyFont="1" applyFill="1" applyBorder="1" applyAlignment="1">
      <alignment horizontal="center" wrapText="1"/>
    </xf>
    <xf numFmtId="0" fontId="19" fillId="12" borderId="1" xfId="0" applyFont="1" applyFill="1" applyBorder="1" applyAlignment="1">
      <alignment horizontal="center"/>
    </xf>
    <xf numFmtId="0" fontId="19" fillId="12" borderId="60" xfId="0" applyFont="1" applyFill="1" applyBorder="1" applyAlignment="1">
      <alignment horizontal="center" vertical="top" wrapText="1"/>
    </xf>
    <xf numFmtId="0" fontId="19" fillId="12" borderId="56" xfId="0" applyFont="1" applyFill="1" applyBorder="1" applyAlignment="1">
      <alignment horizontal="center" vertical="top"/>
    </xf>
    <xf numFmtId="0" fontId="19" fillId="12" borderId="62" xfId="0" applyFont="1" applyFill="1" applyBorder="1" applyAlignment="1">
      <alignment horizontal="center" vertical="top"/>
    </xf>
    <xf numFmtId="0" fontId="16" fillId="0" borderId="60" xfId="0" applyFont="1" applyBorder="1" applyAlignment="1">
      <alignment horizontal="center" vertical="center" wrapText="1"/>
    </xf>
    <xf numFmtId="0" fontId="34" fillId="0" borderId="60" xfId="0" applyFont="1" applyBorder="1" applyAlignment="1">
      <alignment horizontal="center" vertical="top" wrapText="1"/>
    </xf>
    <xf numFmtId="0" fontId="34" fillId="0" borderId="62" xfId="0" applyFont="1" applyBorder="1" applyAlignment="1">
      <alignment horizontal="center" vertical="top" wrapText="1"/>
    </xf>
    <xf numFmtId="0" fontId="7" fillId="5" borderId="59" xfId="0" applyFont="1" applyFill="1" applyBorder="1" applyAlignment="1">
      <alignment horizontal="center" vertical="center"/>
    </xf>
    <xf numFmtId="0" fontId="4" fillId="0" borderId="7" xfId="0" applyFont="1" applyBorder="1" applyAlignment="1">
      <alignment horizontal="left" vertical="center"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5" xfId="0" applyFont="1" applyBorder="1" applyAlignment="1">
      <alignment horizontal="center" vertical="center" wrapText="1"/>
    </xf>
    <xf numFmtId="0" fontId="7" fillId="6" borderId="14" xfId="0" applyFont="1" applyFill="1" applyBorder="1" applyAlignment="1">
      <alignment horizontal="left" vertical="center"/>
    </xf>
    <xf numFmtId="0" fontId="7" fillId="6" borderId="37" xfId="0" applyFont="1" applyFill="1" applyBorder="1" applyAlignment="1">
      <alignment horizontal="left" vertical="center"/>
    </xf>
    <xf numFmtId="0" fontId="7" fillId="6" borderId="63" xfId="0" applyFont="1" applyFill="1" applyBorder="1" applyAlignment="1">
      <alignment horizontal="left" vertical="center"/>
    </xf>
    <xf numFmtId="0" fontId="8" fillId="6" borderId="16" xfId="0" applyFont="1" applyFill="1" applyBorder="1" applyAlignment="1">
      <alignment horizontal="left" vertical="center" wrapText="1"/>
    </xf>
    <xf numFmtId="0" fontId="8" fillId="6" borderId="38" xfId="0" applyFont="1" applyFill="1" applyBorder="1" applyAlignment="1">
      <alignment horizontal="left" vertical="center" wrapText="1"/>
    </xf>
    <xf numFmtId="0" fontId="8" fillId="6" borderId="64" xfId="0" applyFont="1" applyFill="1" applyBorder="1" applyAlignment="1">
      <alignment horizontal="left"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28" xfId="0" applyBorder="1" applyAlignment="1">
      <alignment horizontal="center" vertical="center" wrapText="1"/>
    </xf>
    <xf numFmtId="0" fontId="0" fillId="0" borderId="1" xfId="0" applyBorder="1" applyAlignment="1">
      <alignment horizontal="center" vertical="center" wrapText="1"/>
    </xf>
    <xf numFmtId="0" fontId="18" fillId="0" borderId="65"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28" xfId="0" applyFont="1"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7" fillId="5" borderId="1" xfId="0" applyFont="1" applyFill="1" applyBorder="1" applyAlignment="1">
      <alignment horizontal="center" vertical="center"/>
    </xf>
    <xf numFmtId="0" fontId="7" fillId="6" borderId="60" xfId="0" applyFont="1" applyFill="1" applyBorder="1" applyAlignment="1">
      <alignment horizontal="left" vertical="center"/>
    </xf>
    <xf numFmtId="0" fontId="7" fillId="6" borderId="56" xfId="0" applyFont="1" applyFill="1" applyBorder="1" applyAlignment="1">
      <alignment horizontal="left" vertical="center"/>
    </xf>
    <xf numFmtId="0" fontId="7" fillId="6" borderId="62" xfId="0" applyFont="1" applyFill="1" applyBorder="1" applyAlignment="1">
      <alignment horizontal="left" vertical="center"/>
    </xf>
    <xf numFmtId="0" fontId="6" fillId="6" borderId="60" xfId="0" applyFont="1" applyFill="1" applyBorder="1" applyAlignment="1">
      <alignment vertical="center" wrapText="1"/>
    </xf>
    <xf numFmtId="0" fontId="6" fillId="6" borderId="56" xfId="0" applyFont="1" applyFill="1" applyBorder="1" applyAlignment="1">
      <alignment vertical="center" wrapText="1"/>
    </xf>
    <xf numFmtId="0" fontId="6" fillId="6" borderId="62" xfId="0" applyFont="1" applyFill="1" applyBorder="1" applyAlignment="1">
      <alignment vertical="center" wrapText="1"/>
    </xf>
    <xf numFmtId="0" fontId="4" fillId="0" borderId="10" xfId="0" applyFont="1" applyBorder="1" applyAlignment="1">
      <alignment horizontal="left" vertical="justify" wrapText="1"/>
    </xf>
    <xf numFmtId="0" fontId="4" fillId="0" borderId="11" xfId="0" applyFont="1" applyBorder="1" applyAlignment="1">
      <alignment horizontal="left" vertical="justify" wrapText="1"/>
    </xf>
    <xf numFmtId="0" fontId="4" fillId="0" borderId="28" xfId="0" applyFont="1" applyBorder="1" applyAlignment="1">
      <alignment horizontal="left" vertical="justify"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28" xfId="0" applyFont="1" applyBorder="1" applyAlignment="1">
      <alignment horizontal="center" vertical="center"/>
    </xf>
    <xf numFmtId="0" fontId="7" fillId="15" borderId="8" xfId="0" applyFont="1" applyFill="1" applyBorder="1" applyAlignment="1">
      <alignment horizontal="center" vertical="center"/>
    </xf>
    <xf numFmtId="0" fontId="7" fillId="15" borderId="61" xfId="0" applyFont="1" applyFill="1" applyBorder="1" applyAlignment="1">
      <alignment horizontal="center" vertical="center"/>
    </xf>
    <xf numFmtId="0" fontId="7" fillId="15" borderId="7" xfId="0" applyFont="1" applyFill="1" applyBorder="1" applyAlignment="1">
      <alignment horizontal="center" vertical="center"/>
    </xf>
    <xf numFmtId="0" fontId="7" fillId="15" borderId="9" xfId="0" applyFont="1" applyFill="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26" fillId="6" borderId="60" xfId="0" applyFont="1" applyFill="1" applyBorder="1" applyAlignment="1">
      <alignment horizontal="left" vertical="center" wrapText="1"/>
    </xf>
    <xf numFmtId="0" fontId="26" fillId="6" borderId="56" xfId="0" applyFont="1" applyFill="1" applyBorder="1" applyAlignment="1">
      <alignment horizontal="left" vertical="center" wrapText="1"/>
    </xf>
    <xf numFmtId="0" fontId="26" fillId="6" borderId="62" xfId="0" applyFont="1" applyFill="1" applyBorder="1" applyAlignment="1">
      <alignment horizontal="left" vertical="center" wrapText="1"/>
    </xf>
    <xf numFmtId="0" fontId="15" fillId="0" borderId="44" xfId="0" applyFont="1" applyBorder="1" applyAlignment="1">
      <alignment horizontal="center" vertical="center" wrapText="1"/>
    </xf>
    <xf numFmtId="0" fontId="15" fillId="0" borderId="42" xfId="0" applyFont="1" applyBorder="1" applyAlignment="1">
      <alignment horizontal="center" vertical="center" wrapText="1"/>
    </xf>
    <xf numFmtId="0" fontId="7" fillId="15" borderId="37" xfId="0" applyFont="1" applyFill="1" applyBorder="1" applyAlignment="1">
      <alignment horizontal="center" vertical="center"/>
    </xf>
    <xf numFmtId="0" fontId="7" fillId="15" borderId="38" xfId="0" applyFont="1" applyFill="1" applyBorder="1" applyAlignment="1">
      <alignment horizontal="center" vertical="center"/>
    </xf>
    <xf numFmtId="0" fontId="7" fillId="15" borderId="1" xfId="0" applyFont="1" applyFill="1" applyBorder="1" applyAlignment="1">
      <alignment horizontal="center" vertical="center" wrapText="1"/>
    </xf>
    <xf numFmtId="0" fontId="7" fillId="15" borderId="1" xfId="0" applyFont="1" applyFill="1" applyBorder="1" applyAlignment="1">
      <alignment horizontal="center" vertical="center"/>
    </xf>
    <xf numFmtId="0" fontId="33" fillId="0" borderId="14" xfId="0" applyFont="1" applyBorder="1" applyAlignment="1">
      <alignment horizontal="center" vertical="center" wrapText="1"/>
    </xf>
    <xf numFmtId="0" fontId="33" fillId="0" borderId="15" xfId="0" applyFont="1" applyBorder="1" applyAlignment="1">
      <alignment horizontal="center" vertical="center" wrapText="1"/>
    </xf>
    <xf numFmtId="0" fontId="0" fillId="0" borderId="1" xfId="0" applyBorder="1" applyAlignment="1">
      <alignment horizontal="left" vertical="top" wrapText="1"/>
    </xf>
    <xf numFmtId="0" fontId="0" fillId="0" borderId="5" xfId="0" applyBorder="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1" xfId="0" applyFont="1" applyBorder="1" applyAlignment="1">
      <alignment horizontal="left" vertical="top" wrapText="1"/>
    </xf>
    <xf numFmtId="0" fontId="13" fillId="0" borderId="3" xfId="0" applyFont="1" applyBorder="1" applyAlignment="1">
      <alignment horizontal="left" vertical="top" wrapText="1"/>
    </xf>
    <xf numFmtId="0" fontId="15" fillId="0" borderId="26"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0" xfId="0" applyFont="1" applyAlignment="1">
      <alignment horizontal="center" vertical="center" wrapText="1"/>
    </xf>
    <xf numFmtId="0" fontId="15" fillId="0" borderId="36" xfId="0" applyFont="1" applyBorder="1" applyAlignment="1">
      <alignment horizontal="center" vertical="center" wrapText="1"/>
    </xf>
    <xf numFmtId="0" fontId="15" fillId="0" borderId="40" xfId="0" applyFont="1" applyBorder="1" applyAlignment="1">
      <alignment horizontal="center" vertical="center" wrapText="1"/>
    </xf>
    <xf numFmtId="0" fontId="0" fillId="0" borderId="22" xfId="0" applyBorder="1" applyAlignment="1">
      <alignment horizontal="center"/>
    </xf>
    <xf numFmtId="0" fontId="6" fillId="6" borderId="60" xfId="0" applyFont="1" applyFill="1" applyBorder="1" applyAlignment="1">
      <alignment horizontal="left" vertical="center" wrapText="1"/>
    </xf>
    <xf numFmtId="0" fontId="6" fillId="6" borderId="56" xfId="0" applyFont="1" applyFill="1" applyBorder="1" applyAlignment="1">
      <alignment horizontal="left" vertical="center" wrapText="1"/>
    </xf>
    <xf numFmtId="0" fontId="5" fillId="5" borderId="7"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8" xfId="0" applyFont="1" applyFill="1" applyBorder="1" applyAlignment="1">
      <alignment horizontal="center" vertical="center"/>
    </xf>
    <xf numFmtId="0" fontId="5" fillId="5" borderId="2" xfId="0" applyFont="1" applyFill="1" applyBorder="1" applyAlignment="1">
      <alignment horizontal="center" vertical="center"/>
    </xf>
    <xf numFmtId="0" fontId="10" fillId="14" borderId="1" xfId="0" applyFont="1" applyFill="1" applyBorder="1" applyAlignment="1">
      <alignment horizontal="center" vertical="center"/>
    </xf>
    <xf numFmtId="0" fontId="0" fillId="0" borderId="8"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25" fillId="6" borderId="60" xfId="0" applyFont="1" applyFill="1" applyBorder="1" applyAlignment="1">
      <alignment horizontal="left" vertical="center" wrapText="1"/>
    </xf>
    <xf numFmtId="0" fontId="25" fillId="6" borderId="56" xfId="0" applyFont="1" applyFill="1" applyBorder="1" applyAlignment="1">
      <alignment horizontal="left" vertical="center" wrapText="1"/>
    </xf>
    <xf numFmtId="0" fontId="0" fillId="0" borderId="37" xfId="0" applyBorder="1" applyAlignment="1">
      <alignment horizont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20" fillId="14" borderId="60" xfId="0" applyFont="1" applyFill="1" applyBorder="1" applyAlignment="1">
      <alignment horizontal="center"/>
    </xf>
    <xf numFmtId="0" fontId="20" fillId="14" borderId="62" xfId="0" applyFont="1" applyFill="1" applyBorder="1" applyAlignment="1">
      <alignment horizontal="center"/>
    </xf>
    <xf numFmtId="0" fontId="6" fillId="0" borderId="7" xfId="0" applyFont="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4" fillId="0" borderId="1" xfId="0" applyFont="1" applyBorder="1" applyAlignment="1">
      <alignment horizontal="left" vertical="top" wrapText="1"/>
    </xf>
    <xf numFmtId="0" fontId="9" fillId="14" borderId="1" xfId="0" applyFont="1" applyFill="1" applyBorder="1" applyAlignment="1">
      <alignment horizontal="center" wrapText="1"/>
    </xf>
    <xf numFmtId="0" fontId="0" fillId="0" borderId="60" xfId="0" applyBorder="1" applyAlignment="1">
      <alignment horizontal="center"/>
    </xf>
    <xf numFmtId="0" fontId="0" fillId="0" borderId="56" xfId="0" applyBorder="1" applyAlignment="1">
      <alignment horizontal="center"/>
    </xf>
    <xf numFmtId="0" fontId="0" fillId="0" borderId="62" xfId="0" applyBorder="1" applyAlignment="1">
      <alignment horizontal="center"/>
    </xf>
    <xf numFmtId="0" fontId="0" fillId="0" borderId="1" xfId="0" applyBorder="1" applyAlignment="1">
      <alignment horizontal="center"/>
    </xf>
    <xf numFmtId="0" fontId="3" fillId="0" borderId="1" xfId="0" applyFont="1" applyBorder="1" applyAlignment="1">
      <alignment horizontal="center" vertical="center" wrapText="1"/>
    </xf>
    <xf numFmtId="0" fontId="10" fillId="0" borderId="39" xfId="0" applyFont="1" applyBorder="1" applyAlignment="1">
      <alignment vertical="center" textRotation="90"/>
    </xf>
    <xf numFmtId="0" fontId="0" fillId="9" borderId="33" xfId="0" applyFill="1" applyBorder="1" applyAlignment="1">
      <alignment horizontal="center"/>
    </xf>
    <xf numFmtId="0" fontId="0" fillId="9" borderId="31" xfId="0" applyFill="1" applyBorder="1" applyAlignment="1">
      <alignment horizontal="center"/>
    </xf>
    <xf numFmtId="0" fontId="0" fillId="10" borderId="31" xfId="0" applyFill="1" applyBorder="1" applyAlignment="1">
      <alignment horizontal="center"/>
    </xf>
    <xf numFmtId="0" fontId="7" fillId="5" borderId="8" xfId="0" applyFont="1" applyFill="1" applyBorder="1" applyAlignment="1">
      <alignment horizontal="center"/>
    </xf>
    <xf numFmtId="0" fontId="7" fillId="5" borderId="7" xfId="0" applyFont="1" applyFill="1" applyBorder="1" applyAlignment="1">
      <alignment horizontal="center"/>
    </xf>
    <xf numFmtId="0" fontId="7" fillId="5" borderId="9" xfId="0" applyFont="1" applyFill="1" applyBorder="1" applyAlignment="1">
      <alignment horizontal="center"/>
    </xf>
    <xf numFmtId="0" fontId="8" fillId="6" borderId="1" xfId="0" applyFont="1" applyFill="1" applyBorder="1" applyAlignment="1">
      <alignment horizontal="left" vertical="center"/>
    </xf>
    <xf numFmtId="0" fontId="8" fillId="6" borderId="3" xfId="0" applyFont="1" applyFill="1" applyBorder="1" applyAlignment="1">
      <alignment horizontal="left" vertical="center"/>
    </xf>
    <xf numFmtId="0" fontId="28" fillId="6" borderId="1" xfId="0" applyFont="1" applyFill="1" applyBorder="1" applyAlignment="1">
      <alignment horizontal="left" vertical="center" wrapText="1"/>
    </xf>
    <xf numFmtId="0" fontId="28" fillId="6" borderId="3" xfId="0" applyFont="1" applyFill="1" applyBorder="1" applyAlignment="1">
      <alignment horizontal="left" vertical="center" wrapText="1"/>
    </xf>
    <xf numFmtId="0" fontId="2" fillId="6" borderId="48" xfId="0" applyFont="1" applyFill="1" applyBorder="1" applyAlignment="1">
      <alignment horizontal="left" vertical="center" wrapText="1"/>
    </xf>
    <xf numFmtId="0" fontId="2" fillId="6" borderId="49" xfId="0" applyFont="1" applyFill="1" applyBorder="1" applyAlignment="1">
      <alignment horizontal="left" vertical="center" wrapText="1"/>
    </xf>
    <xf numFmtId="0" fontId="2" fillId="6" borderId="50" xfId="0" applyFont="1" applyFill="1" applyBorder="1" applyAlignment="1">
      <alignment horizontal="left" vertical="center" wrapText="1"/>
    </xf>
    <xf numFmtId="0" fontId="9" fillId="3" borderId="0" xfId="0" applyFont="1" applyFill="1" applyAlignment="1">
      <alignment horizontal="center"/>
    </xf>
    <xf numFmtId="0" fontId="9" fillId="3" borderId="22" xfId="0" applyFont="1" applyFill="1" applyBorder="1" applyAlignment="1">
      <alignment horizontal="center"/>
    </xf>
    <xf numFmtId="0" fontId="0" fillId="8" borderId="33" xfId="0" applyFill="1" applyBorder="1" applyAlignment="1">
      <alignment horizontal="center"/>
    </xf>
    <xf numFmtId="0" fontId="0" fillId="9" borderId="31" xfId="0" applyFill="1" applyBorder="1" applyAlignment="1">
      <alignment horizontal="center" vertical="center"/>
    </xf>
    <xf numFmtId="0" fontId="0" fillId="10" borderId="51" xfId="0" applyFill="1" applyBorder="1" applyAlignment="1">
      <alignment horizontal="center" vertical="center" wrapText="1"/>
    </xf>
    <xf numFmtId="0" fontId="0" fillId="10" borderId="52" xfId="0" applyFill="1" applyBorder="1" applyAlignment="1">
      <alignment horizontal="center" vertical="center" wrapText="1"/>
    </xf>
    <xf numFmtId="0" fontId="10" fillId="3" borderId="0" xfId="0" applyFont="1" applyFill="1" applyAlignment="1">
      <alignment horizontal="center" vertical="top"/>
    </xf>
    <xf numFmtId="0" fontId="0" fillId="7" borderId="33" xfId="0" applyFill="1" applyBorder="1" applyAlignment="1">
      <alignment horizontal="center"/>
    </xf>
    <xf numFmtId="0" fontId="0" fillId="8" borderId="31" xfId="0" applyFill="1" applyBorder="1" applyAlignment="1">
      <alignment horizontal="center"/>
    </xf>
    <xf numFmtId="0" fontId="0" fillId="9" borderId="31" xfId="0" applyFill="1" applyBorder="1" applyAlignment="1">
      <alignment horizontal="center" vertical="center" wrapText="1"/>
    </xf>
    <xf numFmtId="0" fontId="0" fillId="7" borderId="31" xfId="0" applyFill="1" applyBorder="1" applyAlignment="1">
      <alignment horizontal="center"/>
    </xf>
    <xf numFmtId="0" fontId="0" fillId="8" borderId="31" xfId="0" applyFill="1" applyBorder="1" applyAlignment="1">
      <alignment horizontal="center" vertical="center" wrapText="1"/>
    </xf>
    <xf numFmtId="0" fontId="0" fillId="8" borderId="31" xfId="0" applyFill="1" applyBorder="1" applyAlignment="1">
      <alignment horizontal="center" vertical="center"/>
    </xf>
    <xf numFmtId="0" fontId="0" fillId="9" borderId="51" xfId="0" applyFill="1" applyBorder="1" applyAlignment="1">
      <alignment horizontal="center" vertical="center" wrapText="1"/>
    </xf>
    <xf numFmtId="0" fontId="0" fillId="9" borderId="52" xfId="0" applyFill="1" applyBorder="1" applyAlignment="1">
      <alignment horizontal="center" vertical="center"/>
    </xf>
    <xf numFmtId="0" fontId="0" fillId="7" borderId="34" xfId="0" applyFill="1" applyBorder="1" applyAlignment="1">
      <alignment horizontal="center"/>
    </xf>
    <xf numFmtId="0" fontId="0" fillId="7" borderId="32" xfId="0" applyFill="1" applyBorder="1" applyAlignment="1">
      <alignment horizontal="center"/>
    </xf>
    <xf numFmtId="0" fontId="0" fillId="8" borderId="32" xfId="0" applyFill="1" applyBorder="1" applyAlignment="1">
      <alignment horizontal="center"/>
    </xf>
    <xf numFmtId="0" fontId="24" fillId="9" borderId="31" xfId="0" applyFont="1" applyFill="1" applyBorder="1" applyAlignment="1">
      <alignment horizontal="center" vertical="center"/>
    </xf>
    <xf numFmtId="0" fontId="24" fillId="9" borderId="32" xfId="0" applyFont="1" applyFill="1" applyBorder="1" applyAlignment="1">
      <alignment horizontal="center" vertical="center"/>
    </xf>
    <xf numFmtId="0" fontId="0" fillId="9" borderId="32" xfId="0" applyFill="1" applyBorder="1" applyAlignment="1">
      <alignment horizontal="center"/>
    </xf>
    <xf numFmtId="0" fontId="29" fillId="6" borderId="1" xfId="0" applyFont="1" applyFill="1" applyBorder="1" applyAlignment="1">
      <alignment horizontal="left" vertical="center" wrapText="1"/>
    </xf>
    <xf numFmtId="0" fontId="29" fillId="6" borderId="3" xfId="0" applyFont="1" applyFill="1" applyBorder="1" applyAlignment="1">
      <alignment horizontal="left" vertical="center" wrapText="1"/>
    </xf>
    <xf numFmtId="0" fontId="0" fillId="0" borderId="21" xfId="0" applyBorder="1" applyAlignment="1">
      <alignment horizontal="center"/>
    </xf>
    <xf numFmtId="0" fontId="0" fillId="0" borderId="24" xfId="0" applyBorder="1" applyAlignment="1">
      <alignment horizontal="center"/>
    </xf>
    <xf numFmtId="0" fontId="6" fillId="6" borderId="62" xfId="0" applyFont="1" applyFill="1" applyBorder="1" applyAlignment="1">
      <alignment horizontal="left" vertical="center" wrapText="1"/>
    </xf>
    <xf numFmtId="0" fontId="5" fillId="13" borderId="8" xfId="0" applyFont="1" applyFill="1" applyBorder="1" applyAlignment="1">
      <alignment horizontal="center" vertical="center"/>
    </xf>
    <xf numFmtId="0" fontId="5" fillId="13" borderId="25" xfId="0" applyFont="1" applyFill="1" applyBorder="1" applyAlignment="1">
      <alignment horizontal="center" vertical="center"/>
    </xf>
    <xf numFmtId="0" fontId="17" fillId="0" borderId="1" xfId="0" applyFont="1" applyBorder="1" applyAlignment="1">
      <alignment horizontal="center" vertical="center"/>
    </xf>
    <xf numFmtId="0" fontId="9" fillId="12" borderId="7"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14" fillId="13" borderId="9" xfId="0" applyFont="1" applyFill="1" applyBorder="1" applyAlignment="1">
      <alignment horizontal="center" vertical="center" wrapText="1"/>
    </xf>
    <xf numFmtId="0" fontId="14" fillId="13" borderId="13" xfId="0" applyFont="1" applyFill="1" applyBorder="1" applyAlignment="1">
      <alignment horizontal="center" vertical="center" wrapText="1"/>
    </xf>
    <xf numFmtId="0" fontId="4" fillId="0" borderId="11" xfId="0" applyFont="1" applyBorder="1" applyAlignment="1">
      <alignment horizontal="left"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5" fillId="13" borderId="7" xfId="0" applyFont="1" applyFill="1" applyBorder="1" applyAlignment="1">
      <alignment horizontal="center" vertical="center"/>
    </xf>
    <xf numFmtId="0" fontId="4" fillId="0" borderId="36" xfId="0" applyFont="1" applyBorder="1" applyAlignment="1">
      <alignment horizontal="center" vertical="center" wrapText="1"/>
    </xf>
    <xf numFmtId="0" fontId="4" fillId="0" borderId="17" xfId="0" applyFont="1" applyBorder="1" applyAlignment="1">
      <alignment horizontal="center"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4" fillId="0" borderId="0" xfId="0" applyFont="1" applyAlignment="1">
      <alignment horizontal="center"/>
    </xf>
    <xf numFmtId="0" fontId="4" fillId="0" borderId="5" xfId="0" applyFont="1" applyBorder="1" applyAlignment="1">
      <alignment horizontal="left" vertical="center" wrapText="1"/>
    </xf>
    <xf numFmtId="0" fontId="5" fillId="13" borderId="65" xfId="0" applyFont="1" applyFill="1" applyBorder="1" applyAlignment="1">
      <alignment horizontal="center" vertical="center"/>
    </xf>
    <xf numFmtId="0" fontId="5" fillId="13" borderId="11" xfId="0" applyFont="1" applyFill="1" applyBorder="1" applyAlignment="1">
      <alignment horizontal="center" vertical="center"/>
    </xf>
    <xf numFmtId="0" fontId="23" fillId="13" borderId="8" xfId="0" applyFont="1" applyFill="1" applyBorder="1" applyAlignment="1">
      <alignment horizontal="center" vertical="center"/>
    </xf>
    <xf numFmtId="0" fontId="23" fillId="13" borderId="4" xfId="0" applyFont="1" applyFill="1" applyBorder="1" applyAlignment="1">
      <alignment horizontal="center" vertical="center"/>
    </xf>
    <xf numFmtId="0" fontId="14" fillId="13" borderId="6" xfId="0" applyFont="1" applyFill="1" applyBorder="1" applyAlignment="1">
      <alignment horizontal="center" vertical="center" wrapText="1"/>
    </xf>
    <xf numFmtId="0" fontId="34" fillId="0" borderId="30" xfId="0" applyFont="1" applyBorder="1" applyAlignment="1">
      <alignment horizontal="center" vertical="center" wrapText="1"/>
    </xf>
    <xf numFmtId="0" fontId="34" fillId="0" borderId="20" xfId="0" applyFont="1" applyBorder="1" applyAlignment="1">
      <alignment horizontal="center" vertical="center" wrapText="1"/>
    </xf>
    <xf numFmtId="0" fontId="34" fillId="0" borderId="27" xfId="0" applyFont="1" applyBorder="1" applyAlignment="1">
      <alignment horizontal="center" vertical="center" wrapText="1"/>
    </xf>
    <xf numFmtId="0" fontId="4" fillId="0" borderId="65" xfId="0" applyFont="1" applyBorder="1" applyAlignment="1">
      <alignment horizontal="left" vertical="center" wrapText="1"/>
    </xf>
    <xf numFmtId="0" fontId="4" fillId="0" borderId="43" xfId="0" applyFont="1" applyBorder="1" applyAlignment="1">
      <alignment horizontal="center" vertical="center" wrapText="1"/>
    </xf>
    <xf numFmtId="0" fontId="4" fillId="0" borderId="7" xfId="0" applyFont="1" applyBorder="1" applyAlignment="1">
      <alignment horizontal="center" vertical="center" wrapText="1"/>
    </xf>
    <xf numFmtId="0" fontId="17" fillId="0" borderId="9" xfId="0" applyFont="1" applyBorder="1" applyAlignment="1">
      <alignment horizontal="center" vertical="center"/>
    </xf>
    <xf numFmtId="0" fontId="17" fillId="0" borderId="3" xfId="0" applyFont="1" applyBorder="1" applyAlignment="1">
      <alignment horizontal="center" vertical="center"/>
    </xf>
    <xf numFmtId="0" fontId="34" fillId="0" borderId="8"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53" xfId="0" applyFont="1" applyBorder="1" applyAlignment="1">
      <alignment horizontal="center" vertical="center" wrapText="1"/>
    </xf>
    <xf numFmtId="0" fontId="34" fillId="0" borderId="54" xfId="0" applyFont="1" applyBorder="1" applyAlignment="1">
      <alignment horizontal="center" vertical="center" wrapText="1"/>
    </xf>
    <xf numFmtId="0" fontId="34" fillId="0" borderId="55" xfId="0" applyFont="1" applyBorder="1" applyAlignment="1">
      <alignment horizontal="center" vertical="center" wrapText="1"/>
    </xf>
    <xf numFmtId="0" fontId="23" fillId="13" borderId="65" xfId="0" applyFont="1" applyFill="1" applyBorder="1" applyAlignment="1">
      <alignment horizontal="center" vertical="center"/>
    </xf>
    <xf numFmtId="0" fontId="23" fillId="13" borderId="11" xfId="0" applyFont="1" applyFill="1" applyBorder="1" applyAlignment="1">
      <alignment horizontal="center" vertical="center"/>
    </xf>
    <xf numFmtId="0" fontId="34" fillId="0" borderId="16" xfId="0" applyFont="1" applyBorder="1" applyAlignment="1">
      <alignment horizontal="center" vertical="center" wrapText="1"/>
    </xf>
    <xf numFmtId="0" fontId="23" fillId="13" borderId="66" xfId="0" applyFont="1" applyFill="1" applyBorder="1" applyAlignment="1">
      <alignment horizontal="center" vertical="center"/>
    </xf>
    <xf numFmtId="0" fontId="5" fillId="13" borderId="4" xfId="0" applyFont="1" applyFill="1" applyBorder="1" applyAlignment="1">
      <alignment horizontal="center" vertical="center"/>
    </xf>
    <xf numFmtId="0" fontId="17" fillId="0" borderId="28" xfId="0" applyFont="1" applyBorder="1" applyAlignment="1">
      <alignment horizontal="center" vertical="center"/>
    </xf>
    <xf numFmtId="0" fontId="34" fillId="0" borderId="28" xfId="0" applyFont="1" applyBorder="1" applyAlignment="1">
      <alignment horizontal="center" vertical="center" wrapText="1"/>
    </xf>
    <xf numFmtId="0" fontId="5" fillId="13" borderId="66" xfId="0" applyFont="1" applyFill="1" applyBorder="1" applyAlignment="1">
      <alignment horizontal="center" vertical="center"/>
    </xf>
    <xf numFmtId="0" fontId="4" fillId="0" borderId="30"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7" xfId="0" applyFont="1" applyBorder="1" applyAlignment="1">
      <alignment horizontal="center" vertical="center" wrapText="1"/>
    </xf>
    <xf numFmtId="0" fontId="0" fillId="0" borderId="30" xfId="0" applyBorder="1" applyAlignment="1">
      <alignment horizontal="center"/>
    </xf>
    <xf numFmtId="0" fontId="16" fillId="0" borderId="43"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0" xfId="0" applyFont="1" applyAlignment="1">
      <alignment horizontal="center" vertical="center" wrapText="1"/>
    </xf>
    <xf numFmtId="0" fontId="16" fillId="0" borderId="36" xfId="0" applyFont="1" applyBorder="1" applyAlignment="1">
      <alignment horizontal="center" vertical="center" wrapText="1"/>
    </xf>
    <xf numFmtId="0" fontId="15" fillId="0" borderId="18" xfId="0" applyFont="1" applyBorder="1" applyAlignment="1">
      <alignment horizontal="center" vertical="center" wrapText="1"/>
    </xf>
    <xf numFmtId="0" fontId="4" fillId="0" borderId="53" xfId="0" applyFont="1" applyBorder="1" applyAlignment="1">
      <alignment horizontal="center"/>
    </xf>
    <xf numFmtId="0" fontId="4" fillId="0" borderId="54" xfId="0" applyFont="1" applyBorder="1" applyAlignment="1">
      <alignment horizontal="center"/>
    </xf>
    <xf numFmtId="0" fontId="4" fillId="0" borderId="55" xfId="0" applyFont="1" applyBorder="1" applyAlignment="1">
      <alignment horizontal="center"/>
    </xf>
    <xf numFmtId="0" fontId="4" fillId="0" borderId="4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7" xfId="0" applyFont="1" applyBorder="1" applyAlignment="1">
      <alignment horizontal="center" vertical="center" wrapText="1"/>
    </xf>
    <xf numFmtId="0" fontId="5" fillId="13" borderId="1" xfId="0" applyFont="1" applyFill="1" applyBorder="1" applyAlignment="1">
      <alignment horizontal="center" vertical="center"/>
    </xf>
    <xf numFmtId="0" fontId="5" fillId="13"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7" fillId="5" borderId="59" xfId="0" applyFont="1" applyFill="1" applyBorder="1" applyAlignment="1">
      <alignment horizontal="left" vertical="center"/>
    </xf>
    <xf numFmtId="0" fontId="7" fillId="5" borderId="57" xfId="0" applyFont="1" applyFill="1" applyBorder="1" applyAlignment="1">
      <alignment horizontal="left" vertical="center"/>
    </xf>
    <xf numFmtId="0" fontId="7" fillId="5" borderId="67" xfId="0" applyFont="1" applyFill="1" applyBorder="1" applyAlignment="1">
      <alignment horizontal="left" vertical="center"/>
    </xf>
    <xf numFmtId="0" fontId="2" fillId="5" borderId="48" xfId="0" applyFont="1" applyFill="1" applyBorder="1" applyAlignment="1">
      <alignment horizontal="left" vertical="center" wrapText="1"/>
    </xf>
    <xf numFmtId="0" fontId="2" fillId="5" borderId="49" xfId="0" applyFont="1" applyFill="1" applyBorder="1" applyAlignment="1">
      <alignment horizontal="left" vertical="center" wrapText="1"/>
    </xf>
    <xf numFmtId="0" fontId="2" fillId="5" borderId="50" xfId="0" applyFont="1" applyFill="1" applyBorder="1" applyAlignment="1">
      <alignment horizontal="left" vertical="center" wrapText="1"/>
    </xf>
    <xf numFmtId="0" fontId="5" fillId="0" borderId="60" xfId="0" applyFont="1" applyBorder="1" applyAlignment="1">
      <alignment horizontal="center" vertical="center"/>
    </xf>
    <xf numFmtId="0" fontId="5" fillId="0" borderId="56" xfId="0" applyFont="1" applyBorder="1" applyAlignment="1">
      <alignment horizontal="center" vertical="center"/>
    </xf>
    <xf numFmtId="0" fontId="5" fillId="0" borderId="62"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28" xfId="0" applyFont="1" applyBorder="1" applyAlignment="1">
      <alignment horizontal="center" vertical="center"/>
    </xf>
    <xf numFmtId="0" fontId="5" fillId="6" borderId="1"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8" xfId="0" applyFont="1" applyBorder="1" applyAlignment="1">
      <alignment horizontal="center" vertical="center" wrapText="1"/>
    </xf>
    <xf numFmtId="0" fontId="6" fillId="0" borderId="65" xfId="0" applyFont="1" applyBorder="1" applyAlignment="1">
      <alignment horizontal="center" vertical="center"/>
    </xf>
    <xf numFmtId="0" fontId="6" fillId="0" borderId="11" xfId="0" applyFont="1" applyBorder="1" applyAlignment="1">
      <alignment horizontal="center" vertical="center"/>
    </xf>
    <xf numFmtId="0" fontId="6" fillId="0" borderId="28" xfId="0" applyFont="1" applyBorder="1" applyAlignment="1">
      <alignment horizontal="center" vertical="center"/>
    </xf>
    <xf numFmtId="0" fontId="6" fillId="0" borderId="6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10" xfId="0" applyFont="1" applyBorder="1" applyAlignment="1">
      <alignment horizontal="center" vertical="center"/>
    </xf>
    <xf numFmtId="0" fontId="6" fillId="0" borderId="10" xfId="0" applyFont="1" applyBorder="1" applyAlignment="1">
      <alignment horizontal="center" vertical="center" wrapText="1"/>
    </xf>
    <xf numFmtId="0" fontId="39" fillId="0" borderId="65" xfId="0" applyFont="1" applyBorder="1" applyAlignment="1">
      <alignment horizontal="center" vertical="center" wrapText="1"/>
    </xf>
    <xf numFmtId="0" fontId="39" fillId="0" borderId="11" xfId="0" applyFont="1" applyBorder="1" applyAlignment="1">
      <alignment horizontal="center" vertical="center" wrapText="1"/>
    </xf>
    <xf numFmtId="0" fontId="39" fillId="0" borderId="28"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left"/>
    </xf>
    <xf numFmtId="0" fontId="6" fillId="0" borderId="3" xfId="0" applyFont="1" applyBorder="1" applyAlignment="1">
      <alignment horizontal="left"/>
    </xf>
    <xf numFmtId="0" fontId="6" fillId="0" borderId="3" xfId="0" applyFont="1" applyBorder="1" applyAlignment="1">
      <alignment horizontal="left" vertical="center" wrapText="1"/>
    </xf>
    <xf numFmtId="0" fontId="6" fillId="0" borderId="2" xfId="0" applyFont="1" applyBorder="1" applyAlignment="1">
      <alignment horizontal="center"/>
    </xf>
    <xf numFmtId="0" fontId="6" fillId="0" borderId="1" xfId="0" applyFont="1" applyBorder="1" applyAlignment="1">
      <alignment horizontal="center"/>
    </xf>
    <xf numFmtId="0" fontId="6" fillId="0" borderId="7" xfId="0" applyFont="1" applyBorder="1" applyAlignment="1">
      <alignment horizontal="center" vertical="center"/>
    </xf>
    <xf numFmtId="0" fontId="40" fillId="0" borderId="1" xfId="0" applyFont="1" applyBorder="1" applyAlignment="1">
      <alignment horizontal="center" vertical="center"/>
    </xf>
    <xf numFmtId="0" fontId="6" fillId="0" borderId="30"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0" xfId="0" applyFont="1" applyBorder="1" applyAlignment="1">
      <alignment horizontal="center" vertical="top" wrapText="1"/>
    </xf>
    <xf numFmtId="0" fontId="6" fillId="0" borderId="45" xfId="0" applyFont="1" applyBorder="1" applyAlignment="1">
      <alignment horizontal="center" vertical="top"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5" xfId="0" applyFont="1" applyBorder="1" applyAlignment="1">
      <alignment horizontal="center" vertical="center"/>
    </xf>
    <xf numFmtId="0" fontId="13" fillId="0" borderId="9" xfId="0" applyFont="1" applyBorder="1" applyAlignment="1">
      <alignment horizontal="center"/>
    </xf>
    <xf numFmtId="0" fontId="13" fillId="0" borderId="3" xfId="0" applyFont="1" applyBorder="1" applyAlignment="1">
      <alignment horizontal="center"/>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7"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9B57"/>
      <color rgb="FFFF8837"/>
      <color rgb="FFFFA365"/>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2936081</xdr:colOff>
      <xdr:row>0</xdr:row>
      <xdr:rowOff>97631</xdr:rowOff>
    </xdr:from>
    <xdr:to>
      <xdr:col>5</xdr:col>
      <xdr:colOff>3459956</xdr:colOff>
      <xdr:row>1</xdr:row>
      <xdr:rowOff>350043</xdr:rowOff>
    </xdr:to>
    <xdr:pic>
      <xdr:nvPicPr>
        <xdr:cNvPr id="2150" name="1 Imagen" descr="logocapitalmusical">
          <a:extLst>
            <a:ext uri="{FF2B5EF4-FFF2-40B4-BE49-F238E27FC236}">
              <a16:creationId xmlns:a16="http://schemas.microsoft.com/office/drawing/2014/main" id="{00000000-0008-0000-0000-000066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6425" y="97631"/>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154783</xdr:colOff>
      <xdr:row>0</xdr:row>
      <xdr:rowOff>71438</xdr:rowOff>
    </xdr:from>
    <xdr:to>
      <xdr:col>0</xdr:col>
      <xdr:colOff>1714502</xdr:colOff>
      <xdr:row>1</xdr:row>
      <xdr:rowOff>273844</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154783" y="71438"/>
          <a:ext cx="1559719" cy="607219"/>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143865</xdr:colOff>
      <xdr:row>0</xdr:row>
      <xdr:rowOff>61851</xdr:rowOff>
    </xdr:from>
    <xdr:to>
      <xdr:col>5</xdr:col>
      <xdr:colOff>806219</xdr:colOff>
      <xdr:row>3</xdr:row>
      <xdr:rowOff>185675</xdr:rowOff>
    </xdr:to>
    <xdr:pic>
      <xdr:nvPicPr>
        <xdr:cNvPr id="2" name="1 Imagen" descr="logocapitalmusical">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1949" y="61851"/>
          <a:ext cx="662354" cy="791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329045</xdr:colOff>
      <xdr:row>0</xdr:row>
      <xdr:rowOff>86591</xdr:rowOff>
    </xdr:from>
    <xdr:to>
      <xdr:col>0</xdr:col>
      <xdr:colOff>1888764</xdr:colOff>
      <xdr:row>3</xdr:row>
      <xdr:rowOff>18401</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329045" y="86591"/>
          <a:ext cx="1559719" cy="607219"/>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A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A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222250</xdr:colOff>
      <xdr:row>0</xdr:row>
      <xdr:rowOff>166688</xdr:rowOff>
    </xdr:from>
    <xdr:to>
      <xdr:col>1</xdr:col>
      <xdr:colOff>813594</xdr:colOff>
      <xdr:row>2</xdr:row>
      <xdr:rowOff>392907</xdr:rowOff>
    </xdr:to>
    <xdr:pic>
      <xdr:nvPicPr>
        <xdr:cNvPr id="5" name="4 Imagen" descr="logotipo alcaldia version para documentos word"/>
        <xdr:cNvPicPr/>
      </xdr:nvPicPr>
      <xdr:blipFill>
        <a:blip xmlns:r="http://schemas.openxmlformats.org/officeDocument/2006/relationships" r:embed="rId2"/>
        <a:srcRect/>
        <a:stretch>
          <a:fillRect/>
        </a:stretch>
      </xdr:blipFill>
      <xdr:spPr bwMode="auto">
        <a:xfrm>
          <a:off x="222250" y="166688"/>
          <a:ext cx="1559719" cy="607219"/>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B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B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158750</xdr:colOff>
      <xdr:row>0</xdr:row>
      <xdr:rowOff>174625</xdr:rowOff>
    </xdr:from>
    <xdr:to>
      <xdr:col>1</xdr:col>
      <xdr:colOff>750094</xdr:colOff>
      <xdr:row>2</xdr:row>
      <xdr:rowOff>400844</xdr:rowOff>
    </xdr:to>
    <xdr:pic>
      <xdr:nvPicPr>
        <xdr:cNvPr id="5" name="4 Imagen" descr="logotipo alcaldia version para documentos word"/>
        <xdr:cNvPicPr/>
      </xdr:nvPicPr>
      <xdr:blipFill>
        <a:blip xmlns:r="http://schemas.openxmlformats.org/officeDocument/2006/relationships" r:embed="rId2"/>
        <a:srcRect/>
        <a:stretch>
          <a:fillRect/>
        </a:stretch>
      </xdr:blipFill>
      <xdr:spPr bwMode="auto">
        <a:xfrm>
          <a:off x="158750" y="174625"/>
          <a:ext cx="1559719" cy="607219"/>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190500</xdr:colOff>
      <xdr:row>1</xdr:row>
      <xdr:rowOff>23813</xdr:rowOff>
    </xdr:from>
    <xdr:to>
      <xdr:col>1</xdr:col>
      <xdr:colOff>781844</xdr:colOff>
      <xdr:row>3</xdr:row>
      <xdr:rowOff>3969</xdr:rowOff>
    </xdr:to>
    <xdr:pic>
      <xdr:nvPicPr>
        <xdr:cNvPr id="5" name="4 Imagen" descr="logotipo alcaldia version para documentos word"/>
        <xdr:cNvPicPr/>
      </xdr:nvPicPr>
      <xdr:blipFill>
        <a:blip xmlns:r="http://schemas.openxmlformats.org/officeDocument/2006/relationships" r:embed="rId2"/>
        <a:srcRect/>
        <a:stretch>
          <a:fillRect/>
        </a:stretch>
      </xdr:blipFill>
      <xdr:spPr bwMode="auto">
        <a:xfrm>
          <a:off x="190500" y="214313"/>
          <a:ext cx="1559719" cy="607219"/>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490435</xdr:colOff>
      <xdr:row>0</xdr:row>
      <xdr:rowOff>168613</xdr:rowOff>
    </xdr:from>
    <xdr:to>
      <xdr:col>9</xdr:col>
      <xdr:colOff>1180998</xdr:colOff>
      <xdr:row>3</xdr:row>
      <xdr:rowOff>153645</xdr:rowOff>
    </xdr:to>
    <xdr:pic>
      <xdr:nvPicPr>
        <xdr:cNvPr id="3203" name="1 Imagen" descr="logocapitalmusical">
          <a:extLst>
            <a:ext uri="{FF2B5EF4-FFF2-40B4-BE49-F238E27FC236}">
              <a16:creationId xmlns:a16="http://schemas.microsoft.com/office/drawing/2014/main" id="{00000000-0008-0000-0E00-000083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1419" y="168613"/>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490435</xdr:colOff>
      <xdr:row>0</xdr:row>
      <xdr:rowOff>168613</xdr:rowOff>
    </xdr:from>
    <xdr:to>
      <xdr:col>9</xdr:col>
      <xdr:colOff>1180998</xdr:colOff>
      <xdr:row>3</xdr:row>
      <xdr:rowOff>153645</xdr:rowOff>
    </xdr:to>
    <xdr:pic>
      <xdr:nvPicPr>
        <xdr:cNvPr id="4" name="1 Imagen" descr="logocapitalmusical">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26110" y="168613"/>
          <a:ext cx="690563"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232833</xdr:colOff>
      <xdr:row>0</xdr:row>
      <xdr:rowOff>179916</xdr:rowOff>
    </xdr:from>
    <xdr:to>
      <xdr:col>0</xdr:col>
      <xdr:colOff>1792552</xdr:colOff>
      <xdr:row>2</xdr:row>
      <xdr:rowOff>388369</xdr:rowOff>
    </xdr:to>
    <xdr:pic>
      <xdr:nvPicPr>
        <xdr:cNvPr id="5" name="4 Imagen" descr="logotipo alcaldia version para documentos word"/>
        <xdr:cNvPicPr/>
      </xdr:nvPicPr>
      <xdr:blipFill>
        <a:blip xmlns:r="http://schemas.openxmlformats.org/officeDocument/2006/relationships" r:embed="rId2"/>
        <a:srcRect/>
        <a:stretch>
          <a:fillRect/>
        </a:stretch>
      </xdr:blipFill>
      <xdr:spPr bwMode="auto">
        <a:xfrm>
          <a:off x="232833" y="179916"/>
          <a:ext cx="1559719" cy="607219"/>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395187</xdr:colOff>
      <xdr:row>0</xdr:row>
      <xdr:rowOff>87549</xdr:rowOff>
    </xdr:from>
    <xdr:to>
      <xdr:col>7</xdr:col>
      <xdr:colOff>1085750</xdr:colOff>
      <xdr:row>3</xdr:row>
      <xdr:rowOff>58974</xdr:rowOff>
    </xdr:to>
    <xdr:pic>
      <xdr:nvPicPr>
        <xdr:cNvPr id="2" name="1 Imagen" descr="logocapitalmusical">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0240" y="87549"/>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464343</xdr:colOff>
      <xdr:row>0</xdr:row>
      <xdr:rowOff>154782</xdr:rowOff>
    </xdr:from>
    <xdr:to>
      <xdr:col>0</xdr:col>
      <xdr:colOff>2321718</xdr:colOff>
      <xdr:row>3</xdr:row>
      <xdr:rowOff>59532</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464343" y="154782"/>
          <a:ext cx="1857375" cy="762000"/>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12</xdr:col>
      <xdr:colOff>253999</xdr:colOff>
      <xdr:row>0</xdr:row>
      <xdr:rowOff>41586</xdr:rowOff>
    </xdr:from>
    <xdr:to>
      <xdr:col>12</xdr:col>
      <xdr:colOff>765109</xdr:colOff>
      <xdr:row>3</xdr:row>
      <xdr:rowOff>127311</xdr:rowOff>
    </xdr:to>
    <xdr:pic>
      <xdr:nvPicPr>
        <xdr:cNvPr id="1134" name="1 Imagen" descr="logocapitalmusical">
          <a:extLst>
            <a:ext uri="{FF2B5EF4-FFF2-40B4-BE49-F238E27FC236}">
              <a16:creationId xmlns:a16="http://schemas.microsoft.com/office/drawing/2014/main" id="{00000000-0008-0000-10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7999" y="41586"/>
          <a:ext cx="511110" cy="68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174626</xdr:colOff>
      <xdr:row>0</xdr:row>
      <xdr:rowOff>87313</xdr:rowOff>
    </xdr:from>
    <xdr:to>
      <xdr:col>0</xdr:col>
      <xdr:colOff>1734345</xdr:colOff>
      <xdr:row>3</xdr:row>
      <xdr:rowOff>99219</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174626" y="87313"/>
          <a:ext cx="1559719" cy="60721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381000</xdr:colOff>
      <xdr:row>0</xdr:row>
      <xdr:rowOff>85725</xdr:rowOff>
    </xdr:from>
    <xdr:to>
      <xdr:col>4</xdr:col>
      <xdr:colOff>1066800</xdr:colOff>
      <xdr:row>3</xdr:row>
      <xdr:rowOff>152400</xdr:rowOff>
    </xdr:to>
    <xdr:pic>
      <xdr:nvPicPr>
        <xdr:cNvPr id="4191" name="1 Imagen" descr="logocapitalmusical">
          <a:extLst>
            <a:ext uri="{FF2B5EF4-FFF2-40B4-BE49-F238E27FC236}">
              <a16:creationId xmlns:a16="http://schemas.microsoft.com/office/drawing/2014/main" id="{00000000-0008-0000-0100-00005F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420687</xdr:colOff>
      <xdr:row>0</xdr:row>
      <xdr:rowOff>0</xdr:rowOff>
    </xdr:from>
    <xdr:to>
      <xdr:col>6</xdr:col>
      <xdr:colOff>1106487</xdr:colOff>
      <xdr:row>3</xdr:row>
      <xdr:rowOff>142875</xdr:rowOff>
    </xdr:to>
    <xdr:pic>
      <xdr:nvPicPr>
        <xdr:cNvPr id="5217" name="1 Imagen" descr="logocapitalmusical">
          <a:extLst>
            <a:ext uri="{FF2B5EF4-FFF2-40B4-BE49-F238E27FC236}">
              <a16:creationId xmlns:a16="http://schemas.microsoft.com/office/drawing/2014/main" id="{00000000-0008-0000-0200-00006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28062" y="0"/>
          <a:ext cx="6858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173181</xdr:colOff>
      <xdr:row>0</xdr:row>
      <xdr:rowOff>43296</xdr:rowOff>
    </xdr:from>
    <xdr:to>
      <xdr:col>18</xdr:col>
      <xdr:colOff>151959</xdr:colOff>
      <xdr:row>3</xdr:row>
      <xdr:rowOff>130221</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9048749" y="43296"/>
          <a:ext cx="524301" cy="658425"/>
        </a:xfrm>
        <a:prstGeom prst="rect">
          <a:avLst/>
        </a:prstGeom>
      </xdr:spPr>
    </xdr:pic>
    <xdr:clientData/>
  </xdr:twoCellAnchor>
  <xdr:twoCellAnchor editAs="oneCell">
    <xdr:from>
      <xdr:col>1</xdr:col>
      <xdr:colOff>447675</xdr:colOff>
      <xdr:row>0</xdr:row>
      <xdr:rowOff>66675</xdr:rowOff>
    </xdr:from>
    <xdr:to>
      <xdr:col>1</xdr:col>
      <xdr:colOff>2085975</xdr:colOff>
      <xdr:row>3</xdr:row>
      <xdr:rowOff>102394</xdr:rowOff>
    </xdr:to>
    <xdr:pic>
      <xdr:nvPicPr>
        <xdr:cNvPr id="4" name="3 Imagen" descr="logotipo alcaldia version para documentos word"/>
        <xdr:cNvPicPr/>
      </xdr:nvPicPr>
      <xdr:blipFill>
        <a:blip xmlns:r="http://schemas.openxmlformats.org/officeDocument/2006/relationships" r:embed="rId2"/>
        <a:srcRect/>
        <a:stretch>
          <a:fillRect/>
        </a:stretch>
      </xdr:blipFill>
      <xdr:spPr bwMode="auto">
        <a:xfrm>
          <a:off x="790575" y="66675"/>
          <a:ext cx="1638300" cy="607219"/>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260395</xdr:colOff>
      <xdr:row>0</xdr:row>
      <xdr:rowOff>67862</xdr:rowOff>
    </xdr:from>
    <xdr:to>
      <xdr:col>9</xdr:col>
      <xdr:colOff>784270</xdr:colOff>
      <xdr:row>3</xdr:row>
      <xdr:rowOff>153587</xdr:rowOff>
    </xdr:to>
    <xdr:pic>
      <xdr:nvPicPr>
        <xdr:cNvPr id="2" name="1 Imagen" descr="logocapitalmusical">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84959" y="67862"/>
          <a:ext cx="523875" cy="650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329046</xdr:colOff>
      <xdr:row>0</xdr:row>
      <xdr:rowOff>77932</xdr:rowOff>
    </xdr:from>
    <xdr:to>
      <xdr:col>2</xdr:col>
      <xdr:colOff>1888765</xdr:colOff>
      <xdr:row>3</xdr:row>
      <xdr:rowOff>113651</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1212273" y="77932"/>
          <a:ext cx="1559719" cy="607219"/>
        </a:xfrm>
        <a:prstGeom prst="rect">
          <a:avLst/>
        </a:prstGeom>
        <a:noFill/>
        <a:ln w="9525">
          <a:noFill/>
          <a:miter lim="800000"/>
          <a:headEnd/>
          <a:tailEnd/>
        </a:ln>
      </xdr:spPr>
    </xdr:pic>
    <xdr:clientData/>
  </xdr:twoCellAnchor>
  <xdr:twoCellAnchor editAs="oneCell">
    <xdr:from>
      <xdr:col>9</xdr:col>
      <xdr:colOff>257175</xdr:colOff>
      <xdr:row>0</xdr:row>
      <xdr:rowOff>66675</xdr:rowOff>
    </xdr:from>
    <xdr:to>
      <xdr:col>9</xdr:col>
      <xdr:colOff>781050</xdr:colOff>
      <xdr:row>3</xdr:row>
      <xdr:rowOff>152400</xdr:rowOff>
    </xdr:to>
    <xdr:pic>
      <xdr:nvPicPr>
        <xdr:cNvPr id="4" name="1 Imagen" descr="logocapitalmusica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73100" y="66675"/>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39687</xdr:colOff>
      <xdr:row>0</xdr:row>
      <xdr:rowOff>63500</xdr:rowOff>
    </xdr:from>
    <xdr:to>
      <xdr:col>9</xdr:col>
      <xdr:colOff>650875</xdr:colOff>
      <xdr:row>3</xdr:row>
      <xdr:rowOff>31750</xdr:rowOff>
    </xdr:to>
    <xdr:pic>
      <xdr:nvPicPr>
        <xdr:cNvPr id="2" name="1 Imagen" descr="logocapitalmusical">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84500" y="63500"/>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200025</xdr:colOff>
      <xdr:row>0</xdr:row>
      <xdr:rowOff>133350</xdr:rowOff>
    </xdr:from>
    <xdr:to>
      <xdr:col>0</xdr:col>
      <xdr:colOff>1759744</xdr:colOff>
      <xdr:row>2</xdr:row>
      <xdr:rowOff>188119</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200025" y="133350"/>
          <a:ext cx="1559719" cy="607219"/>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214312</xdr:colOff>
      <xdr:row>0</xdr:row>
      <xdr:rowOff>158749</xdr:rowOff>
    </xdr:from>
    <xdr:to>
      <xdr:col>5</xdr:col>
      <xdr:colOff>825500</xdr:colOff>
      <xdr:row>3</xdr:row>
      <xdr:rowOff>126999</xdr:rowOff>
    </xdr:to>
    <xdr:pic>
      <xdr:nvPicPr>
        <xdr:cNvPr id="2" name="1 Imagen" descr="logocapitalmusical">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3250" y="158749"/>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228600</xdr:colOff>
      <xdr:row>0</xdr:row>
      <xdr:rowOff>114300</xdr:rowOff>
    </xdr:from>
    <xdr:to>
      <xdr:col>0</xdr:col>
      <xdr:colOff>1788319</xdr:colOff>
      <xdr:row>2</xdr:row>
      <xdr:rowOff>169069</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228600" y="114300"/>
          <a:ext cx="1559719" cy="607219"/>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19</xdr:col>
      <xdr:colOff>381000</xdr:colOff>
      <xdr:row>0</xdr:row>
      <xdr:rowOff>85725</xdr:rowOff>
    </xdr:from>
    <xdr:to>
      <xdr:col>19</xdr:col>
      <xdr:colOff>1066800</xdr:colOff>
      <xdr:row>3</xdr:row>
      <xdr:rowOff>57150</xdr:rowOff>
    </xdr:to>
    <xdr:pic>
      <xdr:nvPicPr>
        <xdr:cNvPr id="6236" name="1 Imagen" descr="logocapitalmusical">
          <a:extLst>
            <a:ext uri="{FF2B5EF4-FFF2-40B4-BE49-F238E27FC236}">
              <a16:creationId xmlns:a16="http://schemas.microsoft.com/office/drawing/2014/main" id="{00000000-0008-0000-0700-00005C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311728</xdr:colOff>
      <xdr:row>0</xdr:row>
      <xdr:rowOff>251114</xdr:rowOff>
    </xdr:from>
    <xdr:to>
      <xdr:col>0</xdr:col>
      <xdr:colOff>1871447</xdr:colOff>
      <xdr:row>3</xdr:row>
      <xdr:rowOff>1083</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311728" y="251114"/>
          <a:ext cx="1559719" cy="607219"/>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857250</xdr:colOff>
      <xdr:row>0</xdr:row>
      <xdr:rowOff>66676</xdr:rowOff>
    </xdr:from>
    <xdr:to>
      <xdr:col>6</xdr:col>
      <xdr:colOff>352425</xdr:colOff>
      <xdr:row>3</xdr:row>
      <xdr:rowOff>133350</xdr:rowOff>
    </xdr:to>
    <xdr:pic>
      <xdr:nvPicPr>
        <xdr:cNvPr id="4" name="1 Imagen" descr="logocapitalmusical">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01300" y="66676"/>
          <a:ext cx="685800" cy="742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428625</xdr:colOff>
      <xdr:row>0</xdr:row>
      <xdr:rowOff>83344</xdr:rowOff>
    </xdr:from>
    <xdr:to>
      <xdr:col>0</xdr:col>
      <xdr:colOff>1988344</xdr:colOff>
      <xdr:row>3</xdr:row>
      <xdr:rowOff>11907</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428625" y="83344"/>
          <a:ext cx="1559719" cy="60721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8"/>
  <sheetViews>
    <sheetView tabSelected="1" zoomScale="80" zoomScaleNormal="80" workbookViewId="0">
      <selection activeCell="F10" sqref="F10:F13"/>
    </sheetView>
  </sheetViews>
  <sheetFormatPr baseColWidth="10" defaultColWidth="11.42578125" defaultRowHeight="98.25" customHeight="1" x14ac:dyDescent="0.2"/>
  <cols>
    <col min="1" max="1" width="27.5703125" style="1" customWidth="1"/>
    <col min="2" max="2" width="36.140625" style="1" customWidth="1"/>
    <col min="3" max="3" width="28.42578125" style="1" customWidth="1"/>
    <col min="4" max="4" width="29.85546875" style="1" customWidth="1"/>
    <col min="5" max="5" width="33.7109375" style="1" customWidth="1"/>
    <col min="6" max="6" width="56" style="1" customWidth="1"/>
    <col min="7" max="16384" width="11.42578125" style="1"/>
  </cols>
  <sheetData>
    <row r="1" spans="1:7" ht="31.5" customHeight="1" x14ac:dyDescent="0.2">
      <c r="A1" s="243"/>
      <c r="B1" s="254" t="s">
        <v>0</v>
      </c>
      <c r="C1" s="254"/>
      <c r="D1" s="254"/>
      <c r="E1" s="59" t="s">
        <v>1</v>
      </c>
      <c r="F1" s="240"/>
      <c r="G1" s="2"/>
    </row>
    <row r="2" spans="1:7" ht="27.75" customHeight="1" x14ac:dyDescent="0.2">
      <c r="A2" s="244"/>
      <c r="B2" s="255"/>
      <c r="C2" s="255"/>
      <c r="D2" s="255"/>
      <c r="E2" s="58" t="s">
        <v>2</v>
      </c>
      <c r="F2" s="241"/>
      <c r="G2" s="2"/>
    </row>
    <row r="3" spans="1:7" ht="33.75" customHeight="1" x14ac:dyDescent="0.2">
      <c r="A3" s="244"/>
      <c r="B3" s="255" t="s">
        <v>3</v>
      </c>
      <c r="C3" s="255"/>
      <c r="D3" s="255"/>
      <c r="E3" s="58" t="s">
        <v>4</v>
      </c>
      <c r="F3" s="241"/>
      <c r="G3" s="2"/>
    </row>
    <row r="4" spans="1:7" ht="39.75" customHeight="1" thickBot="1" x14ac:dyDescent="0.25">
      <c r="A4" s="245"/>
      <c r="B4" s="256"/>
      <c r="C4" s="256"/>
      <c r="D4" s="256"/>
      <c r="E4" s="60" t="s">
        <v>5</v>
      </c>
      <c r="F4" s="242"/>
      <c r="G4" s="2"/>
    </row>
    <row r="5" spans="1:7" ht="18.75" customHeight="1" thickBot="1" x14ac:dyDescent="0.25"/>
    <row r="6" spans="1:7" ht="31.5" customHeight="1" x14ac:dyDescent="0.2">
      <c r="A6" s="251" t="s">
        <v>6</v>
      </c>
      <c r="B6" s="252"/>
      <c r="C6" s="252"/>
      <c r="D6" s="252"/>
      <c r="E6" s="252"/>
      <c r="F6" s="253"/>
    </row>
    <row r="7" spans="1:7" ht="60.75" customHeight="1" x14ac:dyDescent="0.2">
      <c r="A7" s="22" t="s">
        <v>7</v>
      </c>
      <c r="B7" s="246" t="s">
        <v>270</v>
      </c>
      <c r="C7" s="247"/>
      <c r="D7" s="247"/>
      <c r="E7" s="247"/>
      <c r="F7" s="248"/>
    </row>
    <row r="8" spans="1:7" ht="98.25" customHeight="1" x14ac:dyDescent="0.2">
      <c r="A8" s="21" t="s">
        <v>9</v>
      </c>
      <c r="B8" s="249" t="s">
        <v>271</v>
      </c>
      <c r="C8" s="249"/>
      <c r="D8" s="249"/>
      <c r="E8" s="249"/>
      <c r="F8" s="250"/>
    </row>
    <row r="9" spans="1:7" ht="52.5" customHeight="1" x14ac:dyDescent="0.2">
      <c r="A9" s="50" t="s">
        <v>11</v>
      </c>
      <c r="B9" s="29" t="s">
        <v>12</v>
      </c>
      <c r="C9" s="29" t="s">
        <v>13</v>
      </c>
      <c r="D9" s="29" t="s">
        <v>12</v>
      </c>
      <c r="E9" s="29" t="s">
        <v>14</v>
      </c>
      <c r="F9" s="30" t="s">
        <v>12</v>
      </c>
    </row>
    <row r="10" spans="1:7" ht="98.25" customHeight="1" x14ac:dyDescent="0.2">
      <c r="A10" s="238" t="s">
        <v>15</v>
      </c>
      <c r="B10" s="225" t="s">
        <v>428</v>
      </c>
      <c r="C10" s="187" t="s">
        <v>285</v>
      </c>
      <c r="D10" s="221" t="s">
        <v>296</v>
      </c>
      <c r="E10" s="188" t="s">
        <v>286</v>
      </c>
      <c r="F10" s="189" t="s">
        <v>287</v>
      </c>
    </row>
    <row r="11" spans="1:7" ht="98.25" customHeight="1" x14ac:dyDescent="0.2">
      <c r="A11" s="239"/>
      <c r="B11" s="221" t="s">
        <v>290</v>
      </c>
      <c r="C11" s="187" t="s">
        <v>285</v>
      </c>
      <c r="D11" s="221" t="s">
        <v>278</v>
      </c>
      <c r="E11" s="188" t="s">
        <v>288</v>
      </c>
      <c r="F11" s="189" t="s">
        <v>289</v>
      </c>
    </row>
    <row r="12" spans="1:7" ht="98.25" customHeight="1" x14ac:dyDescent="0.2">
      <c r="A12" s="223" t="s">
        <v>437</v>
      </c>
      <c r="B12" s="226" t="s">
        <v>429</v>
      </c>
      <c r="C12" s="223" t="s">
        <v>436</v>
      </c>
      <c r="D12" s="222" t="s">
        <v>421</v>
      </c>
      <c r="E12" s="188" t="s">
        <v>288</v>
      </c>
      <c r="F12" s="209" t="s">
        <v>300</v>
      </c>
    </row>
    <row r="13" spans="1:7" ht="98.25" customHeight="1" x14ac:dyDescent="0.2">
      <c r="A13" s="223" t="s">
        <v>437</v>
      </c>
      <c r="B13" s="58" t="s">
        <v>430</v>
      </c>
      <c r="C13" s="187" t="s">
        <v>434</v>
      </c>
      <c r="D13" s="224" t="s">
        <v>294</v>
      </c>
      <c r="E13" s="188" t="s">
        <v>288</v>
      </c>
      <c r="F13" s="209" t="s">
        <v>438</v>
      </c>
    </row>
    <row r="14" spans="1:7" ht="98.25" customHeight="1" x14ac:dyDescent="0.2">
      <c r="A14" s="223" t="s">
        <v>437</v>
      </c>
      <c r="B14" s="58" t="s">
        <v>291</v>
      </c>
      <c r="C14" s="223" t="s">
        <v>285</v>
      </c>
      <c r="D14" s="222" t="s">
        <v>295</v>
      </c>
      <c r="E14" s="223"/>
      <c r="F14" s="223"/>
    </row>
    <row r="15" spans="1:7" ht="98.25" customHeight="1" x14ac:dyDescent="0.2">
      <c r="A15" s="58" t="s">
        <v>15</v>
      </c>
      <c r="B15" s="58" t="s">
        <v>431</v>
      </c>
      <c r="C15" s="223" t="s">
        <v>285</v>
      </c>
      <c r="D15" s="222" t="s">
        <v>300</v>
      </c>
      <c r="E15" s="223"/>
      <c r="F15" s="223"/>
    </row>
    <row r="16" spans="1:7" ht="98.25" customHeight="1" x14ac:dyDescent="0.2">
      <c r="A16" s="227"/>
      <c r="B16" s="58"/>
      <c r="C16" s="223" t="s">
        <v>285</v>
      </c>
      <c r="D16" s="222" t="s">
        <v>422</v>
      </c>
      <c r="E16" s="223"/>
      <c r="F16" s="223"/>
    </row>
    <row r="17" spans="1:6" ht="98.25" customHeight="1" x14ac:dyDescent="0.2">
      <c r="A17" s="223"/>
      <c r="B17" s="58"/>
      <c r="C17" s="223" t="s">
        <v>285</v>
      </c>
      <c r="D17" s="222" t="s">
        <v>297</v>
      </c>
      <c r="E17" s="223"/>
      <c r="F17" s="223"/>
    </row>
    <row r="18" spans="1:6" ht="98.25" customHeight="1" x14ac:dyDescent="0.2">
      <c r="A18" s="223"/>
      <c r="B18" s="223"/>
      <c r="C18" s="223" t="s">
        <v>285</v>
      </c>
      <c r="D18" s="222" t="s">
        <v>423</v>
      </c>
      <c r="E18" s="223"/>
      <c r="F18" s="223"/>
    </row>
    <row r="19" spans="1:6" ht="98.25" customHeight="1" x14ac:dyDescent="0.2">
      <c r="A19" s="223"/>
      <c r="B19" s="223"/>
      <c r="C19" s="223" t="s">
        <v>285</v>
      </c>
      <c r="D19" s="222" t="s">
        <v>299</v>
      </c>
      <c r="E19" s="223"/>
      <c r="F19" s="223"/>
    </row>
    <row r="20" spans="1:6" ht="98.25" customHeight="1" x14ac:dyDescent="0.2">
      <c r="A20" s="223"/>
      <c r="B20" s="223"/>
      <c r="C20" s="223" t="s">
        <v>435</v>
      </c>
      <c r="D20" s="222" t="s">
        <v>424</v>
      </c>
      <c r="E20" s="223"/>
      <c r="F20" s="223"/>
    </row>
    <row r="21" spans="1:6" ht="98.25" customHeight="1" x14ac:dyDescent="0.2">
      <c r="A21" s="223"/>
      <c r="B21" s="223"/>
      <c r="C21" s="223" t="s">
        <v>285</v>
      </c>
      <c r="D21" s="222" t="s">
        <v>427</v>
      </c>
      <c r="E21" s="223"/>
      <c r="F21" s="223"/>
    </row>
    <row r="22" spans="1:6" ht="98.25" customHeight="1" x14ac:dyDescent="0.2">
      <c r="A22" s="223"/>
      <c r="B22" s="223"/>
      <c r="C22" s="223" t="s">
        <v>435</v>
      </c>
      <c r="D22" s="222" t="s">
        <v>279</v>
      </c>
      <c r="E22" s="223"/>
      <c r="F22" s="223"/>
    </row>
    <row r="23" spans="1:6" ht="98.25" customHeight="1" x14ac:dyDescent="0.2">
      <c r="A23" s="223"/>
      <c r="B23" s="223"/>
      <c r="C23" s="223" t="s">
        <v>285</v>
      </c>
      <c r="D23" s="222" t="s">
        <v>425</v>
      </c>
      <c r="E23" s="223"/>
      <c r="F23" s="223"/>
    </row>
    <row r="24" spans="1:6" ht="98.25" customHeight="1" x14ac:dyDescent="0.2">
      <c r="A24" s="223"/>
      <c r="B24" s="223"/>
      <c r="C24" s="223" t="s">
        <v>435</v>
      </c>
      <c r="D24" s="222" t="s">
        <v>292</v>
      </c>
      <c r="E24" s="223"/>
      <c r="F24" s="223"/>
    </row>
    <row r="25" spans="1:6" ht="98.25" customHeight="1" x14ac:dyDescent="0.2">
      <c r="A25" s="223"/>
      <c r="B25" s="223"/>
      <c r="C25" s="223" t="s">
        <v>285</v>
      </c>
      <c r="D25" s="222" t="s">
        <v>425</v>
      </c>
      <c r="E25" s="223"/>
      <c r="F25" s="223"/>
    </row>
    <row r="26" spans="1:6" ht="98.25" customHeight="1" x14ac:dyDescent="0.2">
      <c r="A26" s="223"/>
      <c r="B26" s="223"/>
      <c r="C26" s="223" t="s">
        <v>285</v>
      </c>
      <c r="D26" s="222" t="s">
        <v>298</v>
      </c>
      <c r="E26" s="223"/>
      <c r="F26" s="223"/>
    </row>
    <row r="27" spans="1:6" ht="98.25" customHeight="1" x14ac:dyDescent="0.2">
      <c r="A27" s="223"/>
      <c r="B27" s="223"/>
      <c r="C27" s="223" t="s">
        <v>285</v>
      </c>
      <c r="D27" s="58" t="s">
        <v>432</v>
      </c>
      <c r="E27" s="223"/>
      <c r="F27" s="223"/>
    </row>
    <row r="28" spans="1:6" ht="98.25" customHeight="1" x14ac:dyDescent="0.2">
      <c r="A28" s="223"/>
      <c r="B28" s="223"/>
      <c r="C28" s="223" t="s">
        <v>285</v>
      </c>
      <c r="D28" s="58" t="s">
        <v>433</v>
      </c>
      <c r="E28" s="223"/>
      <c r="F28" s="223"/>
    </row>
  </sheetData>
  <mergeCells count="8">
    <mergeCell ref="A10:A11"/>
    <mergeCell ref="F1:F4"/>
    <mergeCell ref="A1:A4"/>
    <mergeCell ref="B7:F7"/>
    <mergeCell ref="B8:F8"/>
    <mergeCell ref="A6:F6"/>
    <mergeCell ref="B1:D2"/>
    <mergeCell ref="B3:D4"/>
  </mergeCells>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22"/>
  <sheetViews>
    <sheetView topLeftCell="B1" zoomScale="110" zoomScaleNormal="110" workbookViewId="0">
      <selection activeCell="D23" sqref="D23"/>
    </sheetView>
  </sheetViews>
  <sheetFormatPr baseColWidth="10" defaultColWidth="11.42578125" defaultRowHeight="15" x14ac:dyDescent="0.25"/>
  <cols>
    <col min="1" max="1" width="34" customWidth="1"/>
    <col min="2" max="2" width="91" customWidth="1"/>
    <col min="3" max="3" width="16.5703125" customWidth="1"/>
    <col min="4" max="4" width="10.28515625" customWidth="1"/>
    <col min="5" max="5" width="8.28515625" customWidth="1"/>
    <col min="6" max="6" width="15" customWidth="1"/>
  </cols>
  <sheetData>
    <row r="1" spans="1:6" ht="22.5" customHeight="1" x14ac:dyDescent="0.25">
      <c r="A1" s="442"/>
      <c r="B1" s="254" t="s">
        <v>303</v>
      </c>
      <c r="C1" s="453" t="s">
        <v>90</v>
      </c>
      <c r="D1" s="453"/>
      <c r="E1" s="453"/>
      <c r="F1" s="456"/>
    </row>
    <row r="2" spans="1:6" ht="15.75" customHeight="1" x14ac:dyDescent="0.25">
      <c r="A2" s="443"/>
      <c r="B2" s="255"/>
      <c r="C2" s="454" t="s">
        <v>2</v>
      </c>
      <c r="D2" s="454"/>
      <c r="E2" s="454"/>
      <c r="F2" s="457"/>
    </row>
    <row r="3" spans="1:6" ht="15" customHeight="1" x14ac:dyDescent="0.25">
      <c r="A3" s="443"/>
      <c r="B3" s="255" t="s">
        <v>99</v>
      </c>
      <c r="C3" s="454" t="s">
        <v>92</v>
      </c>
      <c r="D3" s="454"/>
      <c r="E3" s="454"/>
      <c r="F3" s="457"/>
    </row>
    <row r="4" spans="1:6" ht="15.75" customHeight="1" thickBot="1" x14ac:dyDescent="0.3">
      <c r="A4" s="444"/>
      <c r="B4" s="256"/>
      <c r="C4" s="455" t="s">
        <v>5</v>
      </c>
      <c r="D4" s="455"/>
      <c r="E4" s="455"/>
      <c r="F4" s="458"/>
    </row>
    <row r="6" spans="1:6" ht="33" customHeight="1" x14ac:dyDescent="0.25">
      <c r="A6" s="108" t="s">
        <v>7</v>
      </c>
      <c r="B6" s="391" t="str">
        <f>+CONTEXTO!B7</f>
        <v xml:space="preserve">GESTIÓN HUMANA Y SEGURIDAD Y SALUD EN EL TRABAJO </v>
      </c>
      <c r="C6" s="392"/>
      <c r="D6" s="392"/>
      <c r="E6" s="392"/>
      <c r="F6" s="392"/>
    </row>
    <row r="7" spans="1:6" ht="60.75" customHeight="1" x14ac:dyDescent="0.25">
      <c r="A7" s="109" t="s">
        <v>9</v>
      </c>
      <c r="B7" s="445" t="str">
        <f>+CONTEXTO!B8</f>
        <v>REALIZAR LA VINCULACIÓN, PERMANENCIA Y  RETIRO DEL PERSONAL DE PLANTA DE LA ENTIDAD, DESARROLLANDO ACTIVIDADES ENCAMINADAS A PROMOVER LAS COMPETENCIAS, HABILIDADES, CONOCIMIENTOS DE LOS SERVIDORES PÚBLICOS, EVALUACION, EL MEJORAMIENTO DEL CLIMA LABORAL, EL BIENESTAR SOCIAL, LA SEGURIDAD Y SALUD EN EL TRABAJO, EL FOMENTO DE LOS VALORES Y PRINCIPIOS ÉTICOS, CON EL PROPÓSITO DE TENER SERVIDORES ÍNTEGROS Y COMPROMETIDOS CONSTANTEMENTE CON LA ADMINISTRACIÓN MUNICIPAL</v>
      </c>
      <c r="C7" s="446"/>
      <c r="D7" s="446"/>
      <c r="E7" s="446"/>
      <c r="F7" s="446"/>
    </row>
    <row r="8" spans="1:6" x14ac:dyDescent="0.25">
      <c r="A8" s="447"/>
      <c r="B8" s="447"/>
      <c r="C8" s="447"/>
      <c r="D8" s="447"/>
      <c r="E8" s="447"/>
      <c r="F8" s="447"/>
    </row>
    <row r="9" spans="1:6" ht="34.5" customHeight="1" x14ac:dyDescent="0.25">
      <c r="A9" s="441" t="s">
        <v>100</v>
      </c>
      <c r="B9" s="441" t="s">
        <v>101</v>
      </c>
      <c r="C9" s="441"/>
      <c r="D9" s="460" t="s">
        <v>102</v>
      </c>
      <c r="E9" s="460"/>
      <c r="F9" s="460" t="s">
        <v>103</v>
      </c>
    </row>
    <row r="10" spans="1:6" ht="21" customHeight="1" x14ac:dyDescent="0.25">
      <c r="A10" s="441"/>
      <c r="B10" s="441"/>
      <c r="C10" s="441"/>
      <c r="D10" s="112" t="s">
        <v>104</v>
      </c>
      <c r="E10" s="112" t="s">
        <v>105</v>
      </c>
      <c r="F10" s="460"/>
    </row>
    <row r="11" spans="1:6" ht="26.25" customHeight="1" x14ac:dyDescent="0.25">
      <c r="A11" s="383" t="str">
        <f>+(PROBABILIDAD!A13)</f>
        <v>Inoportunidad en la ejecución de las actividades del Plan Operativo Anual del Sistema de Seguridad  y Salud en el Trabajo (SG-SST)</v>
      </c>
      <c r="B11" s="459" t="s">
        <v>106</v>
      </c>
      <c r="C11" s="459"/>
      <c r="D11" s="176"/>
      <c r="E11" s="176" t="s">
        <v>147</v>
      </c>
      <c r="F11" s="448" t="str">
        <f>IF(D26="X","CATASTROFICO",IF(AND(D30&gt;0,D30&lt;=5),"MODERADO",IF(AND(D30&gt;=6,D30&lt;=11),"MAYOR",IF(AND(D30&gt;=12,D30&lt;=19),"CATASTROFICO"," "))))</f>
        <v>MODERADO</v>
      </c>
    </row>
    <row r="12" spans="1:6" ht="26.25" customHeight="1" x14ac:dyDescent="0.25">
      <c r="A12" s="383"/>
      <c r="B12" s="459" t="s">
        <v>107</v>
      </c>
      <c r="C12" s="459"/>
      <c r="D12" s="176"/>
      <c r="E12" s="176" t="s">
        <v>147</v>
      </c>
      <c r="F12" s="449"/>
    </row>
    <row r="13" spans="1:6" ht="26.25" customHeight="1" x14ac:dyDescent="0.25">
      <c r="A13" s="383"/>
      <c r="B13" s="459" t="s">
        <v>108</v>
      </c>
      <c r="C13" s="459"/>
      <c r="D13" s="176" t="s">
        <v>147</v>
      </c>
      <c r="E13" s="176"/>
      <c r="F13" s="449"/>
    </row>
    <row r="14" spans="1:6" ht="26.25" customHeight="1" x14ac:dyDescent="0.25">
      <c r="A14" s="383"/>
      <c r="B14" s="459" t="s">
        <v>109</v>
      </c>
      <c r="C14" s="459"/>
      <c r="D14" s="176" t="s">
        <v>147</v>
      </c>
      <c r="E14" s="176"/>
      <c r="F14" s="449"/>
    </row>
    <row r="15" spans="1:6" ht="26.25" customHeight="1" x14ac:dyDescent="0.25">
      <c r="A15" s="383"/>
      <c r="B15" s="459" t="s">
        <v>110</v>
      </c>
      <c r="C15" s="459"/>
      <c r="D15" s="176"/>
      <c r="E15" s="176" t="s">
        <v>147</v>
      </c>
      <c r="F15" s="449"/>
    </row>
    <row r="16" spans="1:6" ht="26.25" customHeight="1" x14ac:dyDescent="0.25">
      <c r="A16" s="383"/>
      <c r="B16" s="459" t="s">
        <v>111</v>
      </c>
      <c r="C16" s="459"/>
      <c r="D16" s="176"/>
      <c r="E16" s="176" t="s">
        <v>147</v>
      </c>
      <c r="F16" s="449"/>
    </row>
    <row r="17" spans="1:6" ht="26.25" customHeight="1" x14ac:dyDescent="0.25">
      <c r="A17" s="383"/>
      <c r="B17" s="459" t="s">
        <v>112</v>
      </c>
      <c r="C17" s="459"/>
      <c r="D17" s="176"/>
      <c r="E17" s="176" t="s">
        <v>147</v>
      </c>
      <c r="F17" s="449"/>
    </row>
    <row r="18" spans="1:6" ht="33" customHeight="1" x14ac:dyDescent="0.25">
      <c r="A18" s="383"/>
      <c r="B18" s="459" t="s">
        <v>113</v>
      </c>
      <c r="C18" s="459"/>
      <c r="D18" s="176"/>
      <c r="E18" s="176" t="s">
        <v>147</v>
      </c>
      <c r="F18" s="449"/>
    </row>
    <row r="19" spans="1:6" ht="26.25" customHeight="1" x14ac:dyDescent="0.25">
      <c r="A19" s="383"/>
      <c r="B19" s="459" t="s">
        <v>114</v>
      </c>
      <c r="C19" s="459"/>
      <c r="D19" s="176"/>
      <c r="E19" s="176" t="s">
        <v>147</v>
      </c>
      <c r="F19" s="449"/>
    </row>
    <row r="20" spans="1:6" ht="26.25" customHeight="1" x14ac:dyDescent="0.25">
      <c r="A20" s="383"/>
      <c r="B20" s="459" t="s">
        <v>115</v>
      </c>
      <c r="C20" s="459"/>
      <c r="D20" s="176" t="s">
        <v>147</v>
      </c>
      <c r="E20" s="176"/>
      <c r="F20" s="449"/>
    </row>
    <row r="21" spans="1:6" ht="26.25" customHeight="1" x14ac:dyDescent="0.25">
      <c r="A21" s="383"/>
      <c r="B21" s="459" t="s">
        <v>116</v>
      </c>
      <c r="C21" s="459"/>
      <c r="D21" s="176" t="s">
        <v>147</v>
      </c>
      <c r="E21" s="176"/>
      <c r="F21" s="449"/>
    </row>
    <row r="22" spans="1:6" ht="26.25" customHeight="1" x14ac:dyDescent="0.25">
      <c r="A22" s="383"/>
      <c r="B22" s="459" t="s">
        <v>117</v>
      </c>
      <c r="C22" s="459"/>
      <c r="D22" s="176" t="s">
        <v>147</v>
      </c>
      <c r="E22" s="176"/>
      <c r="F22" s="449"/>
    </row>
    <row r="23" spans="1:6" ht="26.25" customHeight="1" x14ac:dyDescent="0.25">
      <c r="A23" s="383"/>
      <c r="B23" s="459" t="s">
        <v>118</v>
      </c>
      <c r="C23" s="459"/>
      <c r="D23" s="176"/>
      <c r="E23" s="176" t="s">
        <v>147</v>
      </c>
      <c r="F23" s="449"/>
    </row>
    <row r="24" spans="1:6" ht="26.25" customHeight="1" x14ac:dyDescent="0.25">
      <c r="A24" s="383"/>
      <c r="B24" s="459" t="s">
        <v>119</v>
      </c>
      <c r="C24" s="459"/>
      <c r="D24" s="176"/>
      <c r="E24" s="176" t="s">
        <v>147</v>
      </c>
      <c r="F24" s="449"/>
    </row>
    <row r="25" spans="1:6" ht="26.25" customHeight="1" x14ac:dyDescent="0.25">
      <c r="A25" s="383"/>
      <c r="B25" s="459" t="s">
        <v>120</v>
      </c>
      <c r="C25" s="459"/>
      <c r="D25" s="176"/>
      <c r="E25" s="176" t="s">
        <v>147</v>
      </c>
      <c r="F25" s="449"/>
    </row>
    <row r="26" spans="1:6" ht="26.25" customHeight="1" x14ac:dyDescent="0.25">
      <c r="A26" s="383"/>
      <c r="B26" s="459" t="s">
        <v>121</v>
      </c>
      <c r="C26" s="459"/>
      <c r="D26" s="176"/>
      <c r="E26" s="176" t="s">
        <v>147</v>
      </c>
      <c r="F26" s="449"/>
    </row>
    <row r="27" spans="1:6" ht="26.25" customHeight="1" x14ac:dyDescent="0.25">
      <c r="A27" s="383"/>
      <c r="B27" s="459" t="s">
        <v>122</v>
      </c>
      <c r="C27" s="459"/>
      <c r="D27" s="176"/>
      <c r="E27" s="176" t="s">
        <v>147</v>
      </c>
      <c r="F27" s="449"/>
    </row>
    <row r="28" spans="1:6" ht="26.25" customHeight="1" x14ac:dyDescent="0.25">
      <c r="A28" s="383"/>
      <c r="B28" s="459" t="s">
        <v>123</v>
      </c>
      <c r="C28" s="459"/>
      <c r="D28" s="176"/>
      <c r="E28" s="176" t="s">
        <v>147</v>
      </c>
      <c r="F28" s="449"/>
    </row>
    <row r="29" spans="1:6" ht="26.25" customHeight="1" x14ac:dyDescent="0.25">
      <c r="A29" s="383"/>
      <c r="B29" s="459" t="s">
        <v>124</v>
      </c>
      <c r="C29" s="459"/>
      <c r="D29" s="176"/>
      <c r="E29" s="176" t="s">
        <v>147</v>
      </c>
      <c r="F29" s="449"/>
    </row>
    <row r="30" spans="1:6" ht="15.75" x14ac:dyDescent="0.25">
      <c r="A30" s="383"/>
      <c r="B30" s="451" t="s">
        <v>61</v>
      </c>
      <c r="C30" s="452"/>
      <c r="D30" s="115">
        <f>+Hoja3!B54</f>
        <v>5</v>
      </c>
      <c r="E30" s="114"/>
      <c r="F30" s="450"/>
    </row>
    <row r="31" spans="1:6" ht="15.75" customHeight="1" x14ac:dyDescent="0.25">
      <c r="A31" s="461"/>
      <c r="B31" s="462"/>
      <c r="C31" s="462"/>
      <c r="D31" s="462"/>
      <c r="E31" s="462"/>
      <c r="F31" s="463"/>
    </row>
    <row r="32" spans="1:6" ht="34.5" customHeight="1" x14ac:dyDescent="0.25">
      <c r="A32" s="441" t="s">
        <v>100</v>
      </c>
      <c r="B32" s="441" t="s">
        <v>101</v>
      </c>
      <c r="C32" s="441"/>
      <c r="D32" s="460" t="s">
        <v>102</v>
      </c>
      <c r="E32" s="460"/>
      <c r="F32" s="460" t="s">
        <v>103</v>
      </c>
    </row>
    <row r="33" spans="1:6" ht="21" customHeight="1" x14ac:dyDescent="0.25">
      <c r="A33" s="441"/>
      <c r="B33" s="441"/>
      <c r="C33" s="441"/>
      <c r="D33" s="112" t="s">
        <v>104</v>
      </c>
      <c r="E33" s="112" t="s">
        <v>105</v>
      </c>
      <c r="F33" s="460"/>
    </row>
    <row r="34" spans="1:6" ht="26.25" customHeight="1" x14ac:dyDescent="0.25">
      <c r="A34" s="383"/>
      <c r="B34" s="459" t="s">
        <v>106</v>
      </c>
      <c r="C34" s="459"/>
      <c r="D34" s="144"/>
      <c r="E34" s="144"/>
      <c r="F34" s="339" t="str">
        <f>IF(D49="X","CATASTROFICO",IF(AND(D53&gt;0,D53&lt;=5),"MODERADO",IF(AND(D53&gt;=6,D53&lt;=11),"MAYOR",IF(AND(D53&gt;=12,D53&lt;=19),"CATASTROFICO"," "))))</f>
        <v xml:space="preserve"> </v>
      </c>
    </row>
    <row r="35" spans="1:6" ht="26.25" customHeight="1" x14ac:dyDescent="0.25">
      <c r="A35" s="383"/>
      <c r="B35" s="459" t="s">
        <v>107</v>
      </c>
      <c r="C35" s="459"/>
      <c r="D35" s="144"/>
      <c r="E35" s="144"/>
      <c r="F35" s="339"/>
    </row>
    <row r="36" spans="1:6" ht="26.25" customHeight="1" x14ac:dyDescent="0.25">
      <c r="A36" s="383"/>
      <c r="B36" s="459" t="s">
        <v>108</v>
      </c>
      <c r="C36" s="459"/>
      <c r="D36" s="144"/>
      <c r="E36" s="144"/>
      <c r="F36" s="339"/>
    </row>
    <row r="37" spans="1:6" ht="26.25" customHeight="1" x14ac:dyDescent="0.25">
      <c r="A37" s="383"/>
      <c r="B37" s="459" t="s">
        <v>109</v>
      </c>
      <c r="C37" s="459"/>
      <c r="D37" s="144"/>
      <c r="E37" s="144"/>
      <c r="F37" s="339"/>
    </row>
    <row r="38" spans="1:6" ht="26.25" customHeight="1" x14ac:dyDescent="0.25">
      <c r="A38" s="383"/>
      <c r="B38" s="459" t="s">
        <v>110</v>
      </c>
      <c r="C38" s="459"/>
      <c r="D38" s="144"/>
      <c r="E38" s="144"/>
      <c r="F38" s="339"/>
    </row>
    <row r="39" spans="1:6" ht="26.25" customHeight="1" x14ac:dyDescent="0.25">
      <c r="A39" s="383"/>
      <c r="B39" s="459" t="s">
        <v>111</v>
      </c>
      <c r="C39" s="459"/>
      <c r="D39" s="144"/>
      <c r="E39" s="144"/>
      <c r="F39" s="339"/>
    </row>
    <row r="40" spans="1:6" ht="26.25" customHeight="1" x14ac:dyDescent="0.25">
      <c r="A40" s="383"/>
      <c r="B40" s="459" t="s">
        <v>112</v>
      </c>
      <c r="C40" s="459"/>
      <c r="D40" s="144"/>
      <c r="E40" s="144"/>
      <c r="F40" s="339"/>
    </row>
    <row r="41" spans="1:6" ht="33" customHeight="1" x14ac:dyDescent="0.25">
      <c r="A41" s="383"/>
      <c r="B41" s="459" t="s">
        <v>113</v>
      </c>
      <c r="C41" s="459"/>
      <c r="D41" s="144"/>
      <c r="E41" s="144"/>
      <c r="F41" s="339"/>
    </row>
    <row r="42" spans="1:6" ht="26.25" customHeight="1" x14ac:dyDescent="0.25">
      <c r="A42" s="383"/>
      <c r="B42" s="459" t="s">
        <v>114</v>
      </c>
      <c r="C42" s="459"/>
      <c r="D42" s="144"/>
      <c r="E42" s="144"/>
      <c r="F42" s="339"/>
    </row>
    <row r="43" spans="1:6" ht="26.25" customHeight="1" x14ac:dyDescent="0.25">
      <c r="A43" s="383"/>
      <c r="B43" s="459" t="s">
        <v>115</v>
      </c>
      <c r="C43" s="459"/>
      <c r="D43" s="144"/>
      <c r="E43" s="144"/>
      <c r="F43" s="339"/>
    </row>
    <row r="44" spans="1:6" ht="26.25" customHeight="1" x14ac:dyDescent="0.25">
      <c r="A44" s="383"/>
      <c r="B44" s="459" t="s">
        <v>116</v>
      </c>
      <c r="C44" s="459"/>
      <c r="D44" s="144"/>
      <c r="E44" s="144"/>
      <c r="F44" s="339"/>
    </row>
    <row r="45" spans="1:6" ht="26.25" customHeight="1" x14ac:dyDescent="0.25">
      <c r="A45" s="383"/>
      <c r="B45" s="459" t="s">
        <v>117</v>
      </c>
      <c r="C45" s="459"/>
      <c r="D45" s="150"/>
      <c r="E45" s="150"/>
      <c r="F45" s="339"/>
    </row>
    <row r="46" spans="1:6" ht="26.25" customHeight="1" x14ac:dyDescent="0.25">
      <c r="A46" s="383"/>
      <c r="B46" s="459" t="s">
        <v>118</v>
      </c>
      <c r="C46" s="459"/>
      <c r="D46" s="150"/>
      <c r="E46" s="150"/>
      <c r="F46" s="339"/>
    </row>
    <row r="47" spans="1:6" ht="26.25" customHeight="1" x14ac:dyDescent="0.25">
      <c r="A47" s="383"/>
      <c r="B47" s="459" t="s">
        <v>119</v>
      </c>
      <c r="C47" s="459"/>
      <c r="D47" s="150"/>
      <c r="E47" s="150"/>
      <c r="F47" s="339"/>
    </row>
    <row r="48" spans="1:6" ht="26.25" customHeight="1" x14ac:dyDescent="0.25">
      <c r="A48" s="383"/>
      <c r="B48" s="459" t="s">
        <v>120</v>
      </c>
      <c r="C48" s="459"/>
      <c r="D48" s="150"/>
      <c r="E48" s="150"/>
      <c r="F48" s="339"/>
    </row>
    <row r="49" spans="1:6" ht="26.25" customHeight="1" x14ac:dyDescent="0.25">
      <c r="A49" s="383"/>
      <c r="B49" s="459" t="s">
        <v>121</v>
      </c>
      <c r="C49" s="459"/>
      <c r="D49" s="150"/>
      <c r="E49" s="150"/>
      <c r="F49" s="339"/>
    </row>
    <row r="50" spans="1:6" ht="26.25" customHeight="1" x14ac:dyDescent="0.25">
      <c r="A50" s="383"/>
      <c r="B50" s="459" t="s">
        <v>122</v>
      </c>
      <c r="C50" s="459"/>
      <c r="D50" s="150"/>
      <c r="E50" s="150"/>
      <c r="F50" s="339"/>
    </row>
    <row r="51" spans="1:6" ht="26.25" customHeight="1" x14ac:dyDescent="0.25">
      <c r="A51" s="383"/>
      <c r="B51" s="459" t="s">
        <v>123</v>
      </c>
      <c r="C51" s="459"/>
      <c r="D51" s="150"/>
      <c r="E51" s="150"/>
      <c r="F51" s="339"/>
    </row>
    <row r="52" spans="1:6" ht="26.25" customHeight="1" x14ac:dyDescent="0.25">
      <c r="A52" s="383"/>
      <c r="B52" s="459" t="s">
        <v>124</v>
      </c>
      <c r="C52" s="459"/>
      <c r="D52" s="150"/>
      <c r="E52" s="150"/>
      <c r="F52" s="339"/>
    </row>
    <row r="53" spans="1:6" ht="15.75" x14ac:dyDescent="0.25">
      <c r="A53" s="383"/>
      <c r="B53" s="451" t="s">
        <v>61</v>
      </c>
      <c r="C53" s="452"/>
      <c r="D53" s="115">
        <f>+Hoja3!B77</f>
        <v>0</v>
      </c>
      <c r="E53" s="114"/>
      <c r="F53" s="339"/>
    </row>
    <row r="55" spans="1:6" ht="34.5" customHeight="1" x14ac:dyDescent="0.25">
      <c r="A55" s="441" t="s">
        <v>100</v>
      </c>
      <c r="B55" s="441" t="s">
        <v>101</v>
      </c>
      <c r="C55" s="441"/>
      <c r="D55" s="460" t="s">
        <v>102</v>
      </c>
      <c r="E55" s="460"/>
      <c r="F55" s="460" t="s">
        <v>103</v>
      </c>
    </row>
    <row r="56" spans="1:6" ht="21" customHeight="1" x14ac:dyDescent="0.25">
      <c r="A56" s="441"/>
      <c r="B56" s="441"/>
      <c r="C56" s="441"/>
      <c r="D56" s="112" t="s">
        <v>104</v>
      </c>
      <c r="E56" s="112" t="s">
        <v>105</v>
      </c>
      <c r="F56" s="460"/>
    </row>
    <row r="57" spans="1:6" ht="26.25" customHeight="1" x14ac:dyDescent="0.25">
      <c r="A57" s="464"/>
      <c r="B57" s="459" t="s">
        <v>106</v>
      </c>
      <c r="C57" s="459"/>
      <c r="D57" s="113"/>
      <c r="E57" s="113"/>
      <c r="F57" s="339" t="str">
        <f>IF(D72="X","CATASTROFICO",IF(AND(D76&gt;0,D76&lt;=5),"MODERADO",IF(AND(D76&gt;=6,D76&lt;=11),"MAYOR",IF(AND(D76&gt;=12,D76&lt;=19),"CATASTROFICO"," "))))</f>
        <v xml:space="preserve"> </v>
      </c>
    </row>
    <row r="58" spans="1:6" ht="26.25" customHeight="1" x14ac:dyDescent="0.25">
      <c r="A58" s="464"/>
      <c r="B58" s="459" t="s">
        <v>107</v>
      </c>
      <c r="C58" s="459"/>
      <c r="D58" s="113"/>
      <c r="E58" s="113"/>
      <c r="F58" s="339"/>
    </row>
    <row r="59" spans="1:6" ht="26.25" customHeight="1" x14ac:dyDescent="0.25">
      <c r="A59" s="464"/>
      <c r="B59" s="459" t="s">
        <v>108</v>
      </c>
      <c r="C59" s="459"/>
      <c r="D59" s="113"/>
      <c r="E59" s="113"/>
      <c r="F59" s="339"/>
    </row>
    <row r="60" spans="1:6" ht="26.25" customHeight="1" x14ac:dyDescent="0.25">
      <c r="A60" s="464"/>
      <c r="B60" s="459" t="s">
        <v>109</v>
      </c>
      <c r="C60" s="459"/>
      <c r="D60" s="113"/>
      <c r="E60" s="113"/>
      <c r="F60" s="339"/>
    </row>
    <row r="61" spans="1:6" ht="26.25" customHeight="1" x14ac:dyDescent="0.25">
      <c r="A61" s="464"/>
      <c r="B61" s="459" t="s">
        <v>110</v>
      </c>
      <c r="C61" s="459"/>
      <c r="D61" s="113"/>
      <c r="E61" s="113"/>
      <c r="F61" s="339"/>
    </row>
    <row r="62" spans="1:6" ht="26.25" customHeight="1" x14ac:dyDescent="0.25">
      <c r="A62" s="464"/>
      <c r="B62" s="459" t="s">
        <v>111</v>
      </c>
      <c r="C62" s="459"/>
      <c r="D62" s="113"/>
      <c r="E62" s="113"/>
      <c r="F62" s="339"/>
    </row>
    <row r="63" spans="1:6" ht="26.25" customHeight="1" x14ac:dyDescent="0.25">
      <c r="A63" s="464"/>
      <c r="B63" s="459" t="s">
        <v>112</v>
      </c>
      <c r="C63" s="459"/>
      <c r="D63" s="113"/>
      <c r="E63" s="113"/>
      <c r="F63" s="339"/>
    </row>
    <row r="64" spans="1:6" ht="26.25" customHeight="1" x14ac:dyDescent="0.25">
      <c r="A64" s="464"/>
      <c r="B64" s="459" t="s">
        <v>113</v>
      </c>
      <c r="C64" s="459"/>
      <c r="D64" s="113"/>
      <c r="E64" s="113"/>
      <c r="F64" s="339"/>
    </row>
    <row r="65" spans="1:6" ht="26.25" customHeight="1" x14ac:dyDescent="0.25">
      <c r="A65" s="464"/>
      <c r="B65" s="459" t="s">
        <v>114</v>
      </c>
      <c r="C65" s="459"/>
      <c r="D65" s="113"/>
      <c r="E65" s="113"/>
      <c r="F65" s="339"/>
    </row>
    <row r="66" spans="1:6" ht="26.25" customHeight="1" x14ac:dyDescent="0.25">
      <c r="A66" s="464"/>
      <c r="B66" s="459" t="s">
        <v>115</v>
      </c>
      <c r="C66" s="459"/>
      <c r="D66" s="113"/>
      <c r="E66" s="113"/>
      <c r="F66" s="339"/>
    </row>
    <row r="67" spans="1:6" ht="26.25" customHeight="1" x14ac:dyDescent="0.25">
      <c r="A67" s="464"/>
      <c r="B67" s="459" t="s">
        <v>116</v>
      </c>
      <c r="C67" s="459"/>
      <c r="D67" s="113"/>
      <c r="E67" s="113"/>
      <c r="F67" s="339"/>
    </row>
    <row r="68" spans="1:6" ht="26.25" customHeight="1" x14ac:dyDescent="0.25">
      <c r="A68" s="464"/>
      <c r="B68" s="459" t="s">
        <v>117</v>
      </c>
      <c r="C68" s="459"/>
      <c r="D68" s="113"/>
      <c r="E68" s="113"/>
      <c r="F68" s="339"/>
    </row>
    <row r="69" spans="1:6" ht="26.25" customHeight="1" x14ac:dyDescent="0.25">
      <c r="A69" s="464"/>
      <c r="B69" s="459" t="s">
        <v>118</v>
      </c>
      <c r="C69" s="459"/>
      <c r="D69" s="113"/>
      <c r="E69" s="113"/>
      <c r="F69" s="339"/>
    </row>
    <row r="70" spans="1:6" ht="26.25" customHeight="1" x14ac:dyDescent="0.25">
      <c r="A70" s="464"/>
      <c r="B70" s="459" t="s">
        <v>119</v>
      </c>
      <c r="C70" s="459"/>
      <c r="D70" s="113"/>
      <c r="E70" s="113"/>
      <c r="F70" s="339"/>
    </row>
    <row r="71" spans="1:6" ht="26.25" customHeight="1" x14ac:dyDescent="0.25">
      <c r="A71" s="464"/>
      <c r="B71" s="459" t="s">
        <v>120</v>
      </c>
      <c r="C71" s="459"/>
      <c r="D71" s="113"/>
      <c r="E71" s="113"/>
      <c r="F71" s="339"/>
    </row>
    <row r="72" spans="1:6" ht="26.25" customHeight="1" x14ac:dyDescent="0.25">
      <c r="A72" s="464"/>
      <c r="B72" s="459" t="s">
        <v>121</v>
      </c>
      <c r="C72" s="459"/>
      <c r="D72" s="113"/>
      <c r="E72" s="113"/>
      <c r="F72" s="339"/>
    </row>
    <row r="73" spans="1:6" ht="26.25" customHeight="1" x14ac:dyDescent="0.25">
      <c r="A73" s="464"/>
      <c r="B73" s="459" t="s">
        <v>122</v>
      </c>
      <c r="C73" s="459"/>
      <c r="D73" s="113"/>
      <c r="E73" s="113"/>
      <c r="F73" s="339"/>
    </row>
    <row r="74" spans="1:6" ht="26.25" customHeight="1" x14ac:dyDescent="0.25">
      <c r="A74" s="464"/>
      <c r="B74" s="459" t="s">
        <v>123</v>
      </c>
      <c r="C74" s="459"/>
      <c r="D74" s="113"/>
      <c r="E74" s="113"/>
      <c r="F74" s="339"/>
    </row>
    <row r="75" spans="1:6" ht="26.25" customHeight="1" x14ac:dyDescent="0.25">
      <c r="A75" s="464"/>
      <c r="B75" s="459" t="s">
        <v>124</v>
      </c>
      <c r="C75" s="459"/>
      <c r="D75" s="113"/>
      <c r="E75" s="113"/>
      <c r="F75" s="339"/>
    </row>
    <row r="76" spans="1:6" ht="15.75" x14ac:dyDescent="0.25">
      <c r="A76" s="464"/>
      <c r="B76" s="451" t="s">
        <v>61</v>
      </c>
      <c r="C76" s="452"/>
      <c r="D76" s="115">
        <f>+Hoja3!B100</f>
        <v>0</v>
      </c>
      <c r="E76" s="114"/>
      <c r="F76" s="339"/>
    </row>
    <row r="78" spans="1:6" ht="34.5" customHeight="1" x14ac:dyDescent="0.25">
      <c r="A78" s="441" t="s">
        <v>100</v>
      </c>
      <c r="B78" s="441" t="s">
        <v>101</v>
      </c>
      <c r="C78" s="441"/>
      <c r="D78" s="460" t="s">
        <v>102</v>
      </c>
      <c r="E78" s="460"/>
      <c r="F78" s="460" t="s">
        <v>103</v>
      </c>
    </row>
    <row r="79" spans="1:6" ht="21" customHeight="1" x14ac:dyDescent="0.25">
      <c r="A79" s="441"/>
      <c r="B79" s="441"/>
      <c r="C79" s="441"/>
      <c r="D79" s="112" t="s">
        <v>104</v>
      </c>
      <c r="E79" s="112" t="s">
        <v>105</v>
      </c>
      <c r="F79" s="460"/>
    </row>
    <row r="80" spans="1:6" ht="26.25" customHeight="1" x14ac:dyDescent="0.25">
      <c r="A80" s="464"/>
      <c r="B80" s="459" t="s">
        <v>106</v>
      </c>
      <c r="C80" s="459"/>
      <c r="D80" s="113"/>
      <c r="E80" s="113"/>
      <c r="F80" s="339" t="str">
        <f>IF(D95="X","CATASTROFICO",IF(AND(D99&gt;0,D99&lt;=5),"MODERADO",IF(AND(D99&gt;=6,D99&lt;=11),"MAYOR",IF(AND(D99&gt;=12,D99&lt;=19),"CATASTROFICO"," "))))</f>
        <v xml:space="preserve"> </v>
      </c>
    </row>
    <row r="81" spans="1:6" ht="26.25" customHeight="1" x14ac:dyDescent="0.25">
      <c r="A81" s="464"/>
      <c r="B81" s="459" t="s">
        <v>107</v>
      </c>
      <c r="C81" s="459"/>
      <c r="D81" s="113"/>
      <c r="E81" s="113"/>
      <c r="F81" s="339"/>
    </row>
    <row r="82" spans="1:6" ht="26.25" customHeight="1" x14ac:dyDescent="0.25">
      <c r="A82" s="464"/>
      <c r="B82" s="459" t="s">
        <v>108</v>
      </c>
      <c r="C82" s="459"/>
      <c r="D82" s="113"/>
      <c r="E82" s="113"/>
      <c r="F82" s="339"/>
    </row>
    <row r="83" spans="1:6" ht="26.25" customHeight="1" x14ac:dyDescent="0.25">
      <c r="A83" s="464"/>
      <c r="B83" s="459" t="s">
        <v>109</v>
      </c>
      <c r="C83" s="459"/>
      <c r="D83" s="113"/>
      <c r="E83" s="113"/>
      <c r="F83" s="339"/>
    </row>
    <row r="84" spans="1:6" ht="26.25" customHeight="1" x14ac:dyDescent="0.25">
      <c r="A84" s="464"/>
      <c r="B84" s="459" t="s">
        <v>110</v>
      </c>
      <c r="C84" s="459"/>
      <c r="D84" s="113"/>
      <c r="E84" s="113"/>
      <c r="F84" s="339"/>
    </row>
    <row r="85" spans="1:6" ht="26.25" customHeight="1" x14ac:dyDescent="0.25">
      <c r="A85" s="464"/>
      <c r="B85" s="459" t="s">
        <v>111</v>
      </c>
      <c r="C85" s="459"/>
      <c r="D85" s="113"/>
      <c r="E85" s="113"/>
      <c r="F85" s="339"/>
    </row>
    <row r="86" spans="1:6" ht="26.25" customHeight="1" x14ac:dyDescent="0.25">
      <c r="A86" s="464"/>
      <c r="B86" s="459" t="s">
        <v>112</v>
      </c>
      <c r="C86" s="459"/>
      <c r="D86" s="113"/>
      <c r="E86" s="113"/>
      <c r="F86" s="339"/>
    </row>
    <row r="87" spans="1:6" ht="26.25" customHeight="1" x14ac:dyDescent="0.25">
      <c r="A87" s="464"/>
      <c r="B87" s="459" t="s">
        <v>113</v>
      </c>
      <c r="C87" s="459"/>
      <c r="D87" s="113"/>
      <c r="E87" s="113"/>
      <c r="F87" s="339"/>
    </row>
    <row r="88" spans="1:6" ht="26.25" customHeight="1" x14ac:dyDescent="0.25">
      <c r="A88" s="464"/>
      <c r="B88" s="459" t="s">
        <v>114</v>
      </c>
      <c r="C88" s="459"/>
      <c r="D88" s="113"/>
      <c r="E88" s="113"/>
      <c r="F88" s="339"/>
    </row>
    <row r="89" spans="1:6" ht="26.25" customHeight="1" x14ac:dyDescent="0.25">
      <c r="A89" s="464"/>
      <c r="B89" s="459" t="s">
        <v>115</v>
      </c>
      <c r="C89" s="459"/>
      <c r="D89" s="113"/>
      <c r="E89" s="113"/>
      <c r="F89" s="339"/>
    </row>
    <row r="90" spans="1:6" ht="26.25" customHeight="1" x14ac:dyDescent="0.25">
      <c r="A90" s="464"/>
      <c r="B90" s="459" t="s">
        <v>116</v>
      </c>
      <c r="C90" s="459"/>
      <c r="D90" s="113"/>
      <c r="E90" s="113"/>
      <c r="F90" s="339"/>
    </row>
    <row r="91" spans="1:6" ht="26.25" customHeight="1" x14ac:dyDescent="0.25">
      <c r="A91" s="464"/>
      <c r="B91" s="459" t="s">
        <v>117</v>
      </c>
      <c r="C91" s="459"/>
      <c r="D91" s="113"/>
      <c r="E91" s="113"/>
      <c r="F91" s="339"/>
    </row>
    <row r="92" spans="1:6" ht="26.25" customHeight="1" x14ac:dyDescent="0.25">
      <c r="A92" s="464"/>
      <c r="B92" s="459" t="s">
        <v>118</v>
      </c>
      <c r="C92" s="459"/>
      <c r="D92" s="113"/>
      <c r="E92" s="113"/>
      <c r="F92" s="339"/>
    </row>
    <row r="93" spans="1:6" ht="26.25" customHeight="1" x14ac:dyDescent="0.25">
      <c r="A93" s="464"/>
      <c r="B93" s="459" t="s">
        <v>119</v>
      </c>
      <c r="C93" s="459"/>
      <c r="D93" s="113"/>
      <c r="E93" s="113"/>
      <c r="F93" s="339"/>
    </row>
    <row r="94" spans="1:6" ht="26.25" customHeight="1" x14ac:dyDescent="0.25">
      <c r="A94" s="464"/>
      <c r="B94" s="459" t="s">
        <v>120</v>
      </c>
      <c r="C94" s="459"/>
      <c r="D94" s="113"/>
      <c r="E94" s="113"/>
      <c r="F94" s="339"/>
    </row>
    <row r="95" spans="1:6" ht="26.25" customHeight="1" x14ac:dyDescent="0.25">
      <c r="A95" s="464"/>
      <c r="B95" s="459" t="s">
        <v>121</v>
      </c>
      <c r="C95" s="459"/>
      <c r="D95" s="113"/>
      <c r="E95" s="113"/>
      <c r="F95" s="339"/>
    </row>
    <row r="96" spans="1:6" ht="26.25" customHeight="1" x14ac:dyDescent="0.25">
      <c r="A96" s="464"/>
      <c r="B96" s="459" t="s">
        <v>122</v>
      </c>
      <c r="C96" s="459"/>
      <c r="D96" s="113"/>
      <c r="E96" s="113"/>
      <c r="F96" s="339"/>
    </row>
    <row r="97" spans="1:6" ht="26.25" customHeight="1" x14ac:dyDescent="0.25">
      <c r="A97" s="464"/>
      <c r="B97" s="459" t="s">
        <v>123</v>
      </c>
      <c r="C97" s="459"/>
      <c r="D97" s="113"/>
      <c r="E97" s="113"/>
      <c r="F97" s="339"/>
    </row>
    <row r="98" spans="1:6" ht="26.25" customHeight="1" x14ac:dyDescent="0.25">
      <c r="A98" s="464"/>
      <c r="B98" s="459" t="s">
        <v>124</v>
      </c>
      <c r="C98" s="459"/>
      <c r="D98" s="113"/>
      <c r="E98" s="113"/>
      <c r="F98" s="339"/>
    </row>
    <row r="99" spans="1:6" ht="15.75" x14ac:dyDescent="0.25">
      <c r="A99" s="464"/>
      <c r="B99" s="451" t="s">
        <v>61</v>
      </c>
      <c r="C99" s="452"/>
      <c r="D99" s="115">
        <f>+Hoja3!B123</f>
        <v>0</v>
      </c>
      <c r="E99" s="114"/>
      <c r="F99" s="339"/>
    </row>
    <row r="101" spans="1:6" ht="34.5" customHeight="1" x14ac:dyDescent="0.25">
      <c r="A101" s="441" t="s">
        <v>100</v>
      </c>
      <c r="B101" s="441" t="s">
        <v>101</v>
      </c>
      <c r="C101" s="441"/>
      <c r="D101" s="460" t="s">
        <v>102</v>
      </c>
      <c r="E101" s="460"/>
      <c r="F101" s="460" t="s">
        <v>103</v>
      </c>
    </row>
    <row r="102" spans="1:6" ht="21" customHeight="1" x14ac:dyDescent="0.25">
      <c r="A102" s="441"/>
      <c r="B102" s="441"/>
      <c r="C102" s="441"/>
      <c r="D102" s="112" t="s">
        <v>104</v>
      </c>
      <c r="E102" s="112" t="s">
        <v>105</v>
      </c>
      <c r="F102" s="460"/>
    </row>
    <row r="103" spans="1:6" ht="26.25" customHeight="1" x14ac:dyDescent="0.25">
      <c r="A103" s="464"/>
      <c r="B103" s="459" t="s">
        <v>106</v>
      </c>
      <c r="C103" s="459"/>
      <c r="D103" s="113"/>
      <c r="E103" s="113"/>
      <c r="F103" s="339" t="str">
        <f>IF(D118="X","CATASTROFICO",IF(AND(D122&gt;0,D122&lt;=5),"MODERADO",IF(AND(D122&gt;=6,D122&lt;=11),"MAYOR",IF(AND(D122&gt;=12,D122&lt;=19),"CATASTROFICO"," "))))</f>
        <v xml:space="preserve"> </v>
      </c>
    </row>
    <row r="104" spans="1:6" ht="26.25" customHeight="1" x14ac:dyDescent="0.25">
      <c r="A104" s="464"/>
      <c r="B104" s="459" t="s">
        <v>107</v>
      </c>
      <c r="C104" s="459"/>
      <c r="D104" s="113"/>
      <c r="E104" s="113"/>
      <c r="F104" s="339"/>
    </row>
    <row r="105" spans="1:6" ht="26.25" customHeight="1" x14ac:dyDescent="0.25">
      <c r="A105" s="464"/>
      <c r="B105" s="459" t="s">
        <v>108</v>
      </c>
      <c r="C105" s="459"/>
      <c r="D105" s="113"/>
      <c r="E105" s="113"/>
      <c r="F105" s="339"/>
    </row>
    <row r="106" spans="1:6" ht="26.25" customHeight="1" x14ac:dyDescent="0.25">
      <c r="A106" s="464"/>
      <c r="B106" s="459" t="s">
        <v>109</v>
      </c>
      <c r="C106" s="459"/>
      <c r="D106" s="113"/>
      <c r="E106" s="113"/>
      <c r="F106" s="339"/>
    </row>
    <row r="107" spans="1:6" ht="26.25" customHeight="1" x14ac:dyDescent="0.25">
      <c r="A107" s="464"/>
      <c r="B107" s="459" t="s">
        <v>110</v>
      </c>
      <c r="C107" s="459"/>
      <c r="D107" s="113"/>
      <c r="E107" s="113"/>
      <c r="F107" s="339"/>
    </row>
    <row r="108" spans="1:6" ht="26.25" customHeight="1" x14ac:dyDescent="0.25">
      <c r="A108" s="464"/>
      <c r="B108" s="459" t="s">
        <v>111</v>
      </c>
      <c r="C108" s="459"/>
      <c r="D108" s="113"/>
      <c r="E108" s="113"/>
      <c r="F108" s="339"/>
    </row>
    <row r="109" spans="1:6" ht="26.25" customHeight="1" x14ac:dyDescent="0.25">
      <c r="A109" s="464"/>
      <c r="B109" s="459" t="s">
        <v>112</v>
      </c>
      <c r="C109" s="459"/>
      <c r="D109" s="113"/>
      <c r="E109" s="113"/>
      <c r="F109" s="339"/>
    </row>
    <row r="110" spans="1:6" ht="26.25" customHeight="1" x14ac:dyDescent="0.25">
      <c r="A110" s="464"/>
      <c r="B110" s="459" t="s">
        <v>113</v>
      </c>
      <c r="C110" s="459"/>
      <c r="D110" s="113"/>
      <c r="E110" s="113"/>
      <c r="F110" s="339"/>
    </row>
    <row r="111" spans="1:6" ht="26.25" customHeight="1" x14ac:dyDescent="0.25">
      <c r="A111" s="464"/>
      <c r="B111" s="459" t="s">
        <v>114</v>
      </c>
      <c r="C111" s="459"/>
      <c r="D111" s="113"/>
      <c r="E111" s="113"/>
      <c r="F111" s="339"/>
    </row>
    <row r="112" spans="1:6" ht="26.25" customHeight="1" x14ac:dyDescent="0.25">
      <c r="A112" s="464"/>
      <c r="B112" s="459" t="s">
        <v>115</v>
      </c>
      <c r="C112" s="459"/>
      <c r="D112" s="113"/>
      <c r="E112" s="113"/>
      <c r="F112" s="339"/>
    </row>
    <row r="113" spans="1:6" ht="26.25" customHeight="1" x14ac:dyDescent="0.25">
      <c r="A113" s="464"/>
      <c r="B113" s="459" t="s">
        <v>116</v>
      </c>
      <c r="C113" s="459"/>
      <c r="D113" s="113"/>
      <c r="E113" s="113"/>
      <c r="F113" s="339"/>
    </row>
    <row r="114" spans="1:6" ht="26.25" customHeight="1" x14ac:dyDescent="0.25">
      <c r="A114" s="464"/>
      <c r="B114" s="459" t="s">
        <v>117</v>
      </c>
      <c r="C114" s="459"/>
      <c r="D114" s="113"/>
      <c r="E114" s="113"/>
      <c r="F114" s="339"/>
    </row>
    <row r="115" spans="1:6" ht="26.25" customHeight="1" x14ac:dyDescent="0.25">
      <c r="A115" s="464"/>
      <c r="B115" s="459" t="s">
        <v>118</v>
      </c>
      <c r="C115" s="459"/>
      <c r="D115" s="113"/>
      <c r="E115" s="113"/>
      <c r="F115" s="339"/>
    </row>
    <row r="116" spans="1:6" ht="26.25" customHeight="1" x14ac:dyDescent="0.25">
      <c r="A116" s="464"/>
      <c r="B116" s="459" t="s">
        <v>119</v>
      </c>
      <c r="C116" s="459"/>
      <c r="D116" s="113"/>
      <c r="E116" s="113"/>
      <c r="F116" s="339"/>
    </row>
    <row r="117" spans="1:6" ht="26.25" customHeight="1" x14ac:dyDescent="0.25">
      <c r="A117" s="464"/>
      <c r="B117" s="459" t="s">
        <v>120</v>
      </c>
      <c r="C117" s="459"/>
      <c r="D117" s="113"/>
      <c r="E117" s="113"/>
      <c r="F117" s="339"/>
    </row>
    <row r="118" spans="1:6" ht="26.25" customHeight="1" x14ac:dyDescent="0.25">
      <c r="A118" s="464"/>
      <c r="B118" s="459" t="s">
        <v>121</v>
      </c>
      <c r="C118" s="459"/>
      <c r="D118" s="113"/>
      <c r="E118" s="113"/>
      <c r="F118" s="339"/>
    </row>
    <row r="119" spans="1:6" ht="26.25" customHeight="1" x14ac:dyDescent="0.25">
      <c r="A119" s="464"/>
      <c r="B119" s="459" t="s">
        <v>122</v>
      </c>
      <c r="C119" s="459"/>
      <c r="D119" s="113"/>
      <c r="E119" s="113"/>
      <c r="F119" s="339"/>
    </row>
    <row r="120" spans="1:6" ht="26.25" customHeight="1" x14ac:dyDescent="0.25">
      <c r="A120" s="464"/>
      <c r="B120" s="459" t="s">
        <v>123</v>
      </c>
      <c r="C120" s="459"/>
      <c r="D120" s="113"/>
      <c r="E120" s="113"/>
      <c r="F120" s="339"/>
    </row>
    <row r="121" spans="1:6" ht="26.25" customHeight="1" x14ac:dyDescent="0.25">
      <c r="A121" s="464"/>
      <c r="B121" s="459" t="s">
        <v>124</v>
      </c>
      <c r="C121" s="459"/>
      <c r="D121" s="113"/>
      <c r="E121" s="113"/>
      <c r="F121" s="339"/>
    </row>
    <row r="122" spans="1:6" ht="15.75" x14ac:dyDescent="0.25">
      <c r="A122" s="464"/>
      <c r="B122" s="451" t="s">
        <v>61</v>
      </c>
      <c r="C122" s="452"/>
      <c r="D122" s="115">
        <f>+Hoja3!B146</f>
        <v>0</v>
      </c>
      <c r="E122" s="114"/>
      <c r="F122" s="339"/>
    </row>
  </sheetData>
  <mergeCells count="142">
    <mergeCell ref="A80:A99"/>
    <mergeCell ref="B80:C80"/>
    <mergeCell ref="F80:F99"/>
    <mergeCell ref="B97:C97"/>
    <mergeCell ref="B98:C98"/>
    <mergeCell ref="B87:C87"/>
    <mergeCell ref="B88:C88"/>
    <mergeCell ref="B89:C89"/>
    <mergeCell ref="B90:C90"/>
    <mergeCell ref="B91:C91"/>
    <mergeCell ref="B92:C92"/>
    <mergeCell ref="B94:C94"/>
    <mergeCell ref="B95:C95"/>
    <mergeCell ref="B96:C96"/>
    <mergeCell ref="F78:F79"/>
    <mergeCell ref="A101:A102"/>
    <mergeCell ref="B101:C102"/>
    <mergeCell ref="D101:E101"/>
    <mergeCell ref="F101:F102"/>
    <mergeCell ref="A103:A122"/>
    <mergeCell ref="B103:C103"/>
    <mergeCell ref="F103:F122"/>
    <mergeCell ref="B104:C104"/>
    <mergeCell ref="B105:C105"/>
    <mergeCell ref="B122:C122"/>
    <mergeCell ref="B118:C118"/>
    <mergeCell ref="B119:C119"/>
    <mergeCell ref="B120:C120"/>
    <mergeCell ref="B121:C121"/>
    <mergeCell ref="B112:C112"/>
    <mergeCell ref="B113:C113"/>
    <mergeCell ref="B114:C114"/>
    <mergeCell ref="B115:C115"/>
    <mergeCell ref="B116:C116"/>
    <mergeCell ref="B117:C117"/>
    <mergeCell ref="B106:C106"/>
    <mergeCell ref="B107:C107"/>
    <mergeCell ref="B108:C108"/>
    <mergeCell ref="B109:C109"/>
    <mergeCell ref="B110:C110"/>
    <mergeCell ref="B111:C111"/>
    <mergeCell ref="B99:C99"/>
    <mergeCell ref="A78:A79"/>
    <mergeCell ref="B78:C79"/>
    <mergeCell ref="D78:E78"/>
    <mergeCell ref="B76:C76"/>
    <mergeCell ref="B67:C67"/>
    <mergeCell ref="B68:C68"/>
    <mergeCell ref="B69:C69"/>
    <mergeCell ref="B70:C70"/>
    <mergeCell ref="B71:C71"/>
    <mergeCell ref="B72:C72"/>
    <mergeCell ref="B81:C81"/>
    <mergeCell ref="B82:C82"/>
    <mergeCell ref="B83:C83"/>
    <mergeCell ref="B84:C84"/>
    <mergeCell ref="B85:C85"/>
    <mergeCell ref="B86:C86"/>
    <mergeCell ref="B73:C73"/>
    <mergeCell ref="B74:C74"/>
    <mergeCell ref="B75:C75"/>
    <mergeCell ref="B93:C93"/>
    <mergeCell ref="A57:A76"/>
    <mergeCell ref="B57:C57"/>
    <mergeCell ref="F57:F76"/>
    <mergeCell ref="B58:C58"/>
    <mergeCell ref="B59:C59"/>
    <mergeCell ref="B60:C60"/>
    <mergeCell ref="B48:C48"/>
    <mergeCell ref="B49:C49"/>
    <mergeCell ref="B50:C50"/>
    <mergeCell ref="B51:C51"/>
    <mergeCell ref="B52:C52"/>
    <mergeCell ref="B61:C61"/>
    <mergeCell ref="B62:C62"/>
    <mergeCell ref="B63:C63"/>
    <mergeCell ref="B64:C64"/>
    <mergeCell ref="B65:C65"/>
    <mergeCell ref="B66:C66"/>
    <mergeCell ref="A55:A56"/>
    <mergeCell ref="B55:C56"/>
    <mergeCell ref="D55:E55"/>
    <mergeCell ref="B53:C53"/>
    <mergeCell ref="F34:F53"/>
    <mergeCell ref="B35:C35"/>
    <mergeCell ref="B36:C36"/>
    <mergeCell ref="F55:F56"/>
    <mergeCell ref="D9:E9"/>
    <mergeCell ref="B21:C21"/>
    <mergeCell ref="B42:C42"/>
    <mergeCell ref="B43:C43"/>
    <mergeCell ref="B44:C44"/>
    <mergeCell ref="B45:C45"/>
    <mergeCell ref="B46:C46"/>
    <mergeCell ref="B47:C47"/>
    <mergeCell ref="B9:C10"/>
    <mergeCell ref="B11:C11"/>
    <mergeCell ref="B12:C12"/>
    <mergeCell ref="B13:C13"/>
    <mergeCell ref="B14:C14"/>
    <mergeCell ref="B15:C15"/>
    <mergeCell ref="A34:A53"/>
    <mergeCell ref="B34:C34"/>
    <mergeCell ref="A31:F31"/>
    <mergeCell ref="A32:A33"/>
    <mergeCell ref="B32:C33"/>
    <mergeCell ref="D32:E32"/>
    <mergeCell ref="F32:F33"/>
    <mergeCell ref="B16:C16"/>
    <mergeCell ref="B17:C17"/>
    <mergeCell ref="B18:C18"/>
    <mergeCell ref="B19:C19"/>
    <mergeCell ref="B20:C20"/>
    <mergeCell ref="B37:C37"/>
    <mergeCell ref="B38:C38"/>
    <mergeCell ref="B39:C39"/>
    <mergeCell ref="B40:C40"/>
    <mergeCell ref="B41:C41"/>
    <mergeCell ref="A9:A10"/>
    <mergeCell ref="A1:A4"/>
    <mergeCell ref="B1:B2"/>
    <mergeCell ref="B3:B4"/>
    <mergeCell ref="B6:F6"/>
    <mergeCell ref="B7:F7"/>
    <mergeCell ref="A8:F8"/>
    <mergeCell ref="A11:A30"/>
    <mergeCell ref="F11:F30"/>
    <mergeCell ref="B30:C30"/>
    <mergeCell ref="C1:E1"/>
    <mergeCell ref="C2:E2"/>
    <mergeCell ref="C3:E3"/>
    <mergeCell ref="C4:E4"/>
    <mergeCell ref="F1:F4"/>
    <mergeCell ref="B28:C28"/>
    <mergeCell ref="B29:C29"/>
    <mergeCell ref="F9:F10"/>
    <mergeCell ref="B25:C25"/>
    <mergeCell ref="B26:C26"/>
    <mergeCell ref="B27:C27"/>
    <mergeCell ref="B22:C22"/>
    <mergeCell ref="B23:C23"/>
    <mergeCell ref="B24:C24"/>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operator="equal" allowBlank="1" showInputMessage="1" showErrorMessage="1">
          <x14:formula1>
            <xm:f>Hoja3!$C$35:$C$36</xm:f>
          </x14:formula1>
          <xm:sqref>D11:E29 D34:E52 D57:E75 D80:E98 D103:E121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10" zoomScale="120" zoomScaleNormal="120" workbookViewId="0">
      <selection activeCell="D15" sqref="D15:D16"/>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61"/>
      <c r="B1" s="261"/>
      <c r="C1" s="255" t="s">
        <v>303</v>
      </c>
      <c r="D1" s="255"/>
      <c r="E1" s="255"/>
      <c r="F1" s="255"/>
      <c r="G1" s="315" t="s">
        <v>1</v>
      </c>
      <c r="H1" s="315"/>
      <c r="I1" s="315"/>
      <c r="J1" s="465"/>
      <c r="K1" s="465"/>
    </row>
    <row r="2" spans="1:11" ht="15" customHeight="1" x14ac:dyDescent="0.25">
      <c r="A2" s="261"/>
      <c r="B2" s="261"/>
      <c r="C2" s="255"/>
      <c r="D2" s="255"/>
      <c r="E2" s="255"/>
      <c r="F2" s="255"/>
      <c r="G2" s="315" t="s">
        <v>125</v>
      </c>
      <c r="H2" s="315"/>
      <c r="I2" s="315"/>
      <c r="J2" s="465"/>
      <c r="K2" s="465"/>
    </row>
    <row r="3" spans="1:11" ht="34.5" customHeight="1" x14ac:dyDescent="0.25">
      <c r="A3" s="261"/>
      <c r="B3" s="261"/>
      <c r="C3" s="255" t="s">
        <v>33</v>
      </c>
      <c r="D3" s="255"/>
      <c r="E3" s="255"/>
      <c r="F3" s="255"/>
      <c r="G3" s="315" t="s">
        <v>126</v>
      </c>
      <c r="H3" s="315"/>
      <c r="I3" s="315"/>
      <c r="J3" s="465"/>
      <c r="K3" s="465"/>
    </row>
    <row r="4" spans="1:11" ht="15.75" customHeight="1" x14ac:dyDescent="0.25">
      <c r="A4" s="261"/>
      <c r="B4" s="261"/>
      <c r="C4" s="255"/>
      <c r="D4" s="255"/>
      <c r="E4" s="255"/>
      <c r="F4" s="255"/>
      <c r="G4" s="315" t="s">
        <v>5</v>
      </c>
      <c r="H4" s="315"/>
      <c r="I4" s="315"/>
      <c r="J4" s="465"/>
      <c r="K4" s="465"/>
    </row>
    <row r="5" spans="1:11" ht="15.75" thickBot="1" x14ac:dyDescent="0.3"/>
    <row r="6" spans="1:11" ht="26.25" customHeight="1" x14ac:dyDescent="0.25">
      <c r="A6" s="470" t="s">
        <v>127</v>
      </c>
      <c r="B6" s="471"/>
      <c r="C6" s="471"/>
      <c r="D6" s="471"/>
      <c r="E6" s="471"/>
      <c r="F6" s="471"/>
      <c r="G6" s="471"/>
      <c r="H6" s="471"/>
      <c r="I6" s="471"/>
      <c r="J6" s="471"/>
      <c r="K6" s="472"/>
    </row>
    <row r="7" spans="1:11" ht="24" customHeight="1" x14ac:dyDescent="0.25">
      <c r="A7" s="22" t="s">
        <v>7</v>
      </c>
      <c r="B7" s="473" t="str">
        <f>+CONTEXTO!B7</f>
        <v xml:space="preserve">GESTIÓN HUMANA Y SEGURIDAD Y SALUD EN EL TRABAJO </v>
      </c>
      <c r="C7" s="473"/>
      <c r="D7" s="473"/>
      <c r="E7" s="473"/>
      <c r="F7" s="473"/>
      <c r="G7" s="473"/>
      <c r="H7" s="473"/>
      <c r="I7" s="473"/>
      <c r="J7" s="473"/>
      <c r="K7" s="474"/>
    </row>
    <row r="8" spans="1:11" ht="51.75" customHeight="1" x14ac:dyDescent="0.25">
      <c r="A8" s="21" t="s">
        <v>9</v>
      </c>
      <c r="B8" s="475" t="str">
        <f>+CONTEXTO!B8</f>
        <v>REALIZAR LA VINCULACIÓN, PERMANENCIA Y  RETIRO DEL PERSONAL DE PLANTA DE LA ENTIDAD, DESARROLLANDO ACTIVIDADES ENCAMINADAS A PROMOVER LAS COMPETENCIAS, HABILIDADES, CONOCIMIENTOS DE LOS SERVIDORES PÚBLICOS, EVALUACION, EL MEJORAMIENTO DEL CLIMA LABORAL, EL BIENESTAR SOCIAL, LA SEGURIDAD Y SALUD EN EL TRABAJO, EL FOMENTO DE LOS VALORES Y PRINCIPIOS ÉTICOS, CON EL PROPÓSITO DE TENER SERVIDORES ÍNTEGROS Y COMPROMETIDOS CONSTANTEMENTE CON LA ADMINISTRACIÓN MUNICIPAL</v>
      </c>
      <c r="C8" s="475"/>
      <c r="D8" s="475"/>
      <c r="E8" s="475"/>
      <c r="F8" s="475"/>
      <c r="G8" s="475"/>
      <c r="H8" s="475"/>
      <c r="I8" s="475"/>
      <c r="J8" s="475"/>
      <c r="K8" s="476"/>
    </row>
    <row r="9" spans="1:11" ht="29.25" customHeight="1" thickBot="1" x14ac:dyDescent="0.3">
      <c r="A9" s="31" t="s">
        <v>128</v>
      </c>
      <c r="B9" s="477" t="str">
        <f>+DESCRIPCION!A10</f>
        <v>Inoportuno suministro del personal a las unidades administrativas para garantizar la calidad y oportunidad en la prestación del servicio</v>
      </c>
      <c r="C9" s="478"/>
      <c r="D9" s="478"/>
      <c r="E9" s="478"/>
      <c r="F9" s="478"/>
      <c r="G9" s="478"/>
      <c r="H9" s="478"/>
      <c r="I9" s="478"/>
      <c r="J9" s="478"/>
      <c r="K9" s="479"/>
    </row>
    <row r="10" spans="1:11" x14ac:dyDescent="0.25">
      <c r="A10" s="37"/>
      <c r="B10" s="38"/>
      <c r="C10" s="38"/>
      <c r="D10" s="38"/>
      <c r="E10" s="38"/>
      <c r="F10" s="38"/>
      <c r="G10" s="38"/>
      <c r="H10" s="38"/>
      <c r="I10" s="38"/>
      <c r="J10" s="38"/>
      <c r="K10" s="39"/>
    </row>
    <row r="11" spans="1:11" x14ac:dyDescent="0.25">
      <c r="A11" s="40"/>
      <c r="B11" s="41"/>
      <c r="C11" s="41"/>
      <c r="D11" s="41"/>
      <c r="E11" s="41"/>
      <c r="F11" s="41"/>
      <c r="G11" s="41"/>
      <c r="H11" s="41"/>
      <c r="I11" s="41"/>
      <c r="J11" s="480" t="s">
        <v>129</v>
      </c>
      <c r="K11" s="481"/>
    </row>
    <row r="12" spans="1:11" ht="15.75" thickBot="1" x14ac:dyDescent="0.3">
      <c r="A12" s="40"/>
      <c r="B12" s="42"/>
      <c r="C12" s="41"/>
      <c r="D12" s="41"/>
      <c r="E12" s="41"/>
      <c r="F12" s="41"/>
      <c r="G12" s="41"/>
      <c r="H12" s="41"/>
      <c r="I12" s="41"/>
      <c r="J12" s="43"/>
      <c r="K12" s="44"/>
    </row>
    <row r="13" spans="1:11" ht="30" customHeight="1" thickBot="1" x14ac:dyDescent="0.3">
      <c r="A13" s="466" t="s">
        <v>130</v>
      </c>
      <c r="B13" s="27">
        <v>5</v>
      </c>
      <c r="C13" s="467"/>
      <c r="D13" s="468"/>
      <c r="E13" s="469"/>
      <c r="F13" s="469"/>
      <c r="G13" s="469"/>
      <c r="H13" s="41"/>
      <c r="I13" s="41"/>
      <c r="J13" s="33"/>
      <c r="K13" s="47" t="s">
        <v>131</v>
      </c>
    </row>
    <row r="14" spans="1:11" ht="30" customHeight="1" thickBot="1" x14ac:dyDescent="0.3">
      <c r="A14" s="466"/>
      <c r="B14" s="28" t="s">
        <v>132</v>
      </c>
      <c r="C14" s="467"/>
      <c r="D14" s="468"/>
      <c r="E14" s="469"/>
      <c r="F14" s="469"/>
      <c r="G14" s="469"/>
      <c r="H14" s="41"/>
      <c r="I14" s="41"/>
      <c r="J14" s="43"/>
      <c r="K14" s="47"/>
    </row>
    <row r="15" spans="1:11" ht="30" customHeight="1" thickBot="1" x14ac:dyDescent="0.3">
      <c r="A15" s="466"/>
      <c r="B15" s="27">
        <v>4</v>
      </c>
      <c r="C15" s="482"/>
      <c r="D15" s="483" t="s">
        <v>147</v>
      </c>
      <c r="E15" s="468"/>
      <c r="F15" s="484"/>
      <c r="G15" s="469"/>
      <c r="H15" s="41"/>
      <c r="I15" s="41"/>
      <c r="J15" s="34"/>
      <c r="K15" s="47" t="s">
        <v>133</v>
      </c>
    </row>
    <row r="16" spans="1:11" ht="30" customHeight="1" thickBot="1" x14ac:dyDescent="0.3">
      <c r="A16" s="466"/>
      <c r="B16" s="28" t="s">
        <v>134</v>
      </c>
      <c r="C16" s="482"/>
      <c r="D16" s="483"/>
      <c r="E16" s="468"/>
      <c r="F16" s="485"/>
      <c r="G16" s="469"/>
      <c r="H16" s="41"/>
      <c r="I16" s="41"/>
      <c r="J16" s="32"/>
      <c r="K16" s="47"/>
    </row>
    <row r="17" spans="1:11" ht="30" customHeight="1" thickBot="1" x14ac:dyDescent="0.3">
      <c r="A17" s="466"/>
      <c r="B17" s="27">
        <v>3</v>
      </c>
      <c r="C17" s="487"/>
      <c r="D17" s="488"/>
      <c r="E17" s="489"/>
      <c r="F17" s="484"/>
      <c r="G17" s="469"/>
      <c r="H17" s="41"/>
      <c r="I17" s="41"/>
      <c r="J17" s="35"/>
      <c r="K17" s="47" t="s">
        <v>135</v>
      </c>
    </row>
    <row r="18" spans="1:11" ht="30" customHeight="1" thickBot="1" x14ac:dyDescent="0.3">
      <c r="A18" s="466"/>
      <c r="B18" s="28" t="s">
        <v>136</v>
      </c>
      <c r="C18" s="487"/>
      <c r="D18" s="488"/>
      <c r="E18" s="483"/>
      <c r="F18" s="485"/>
      <c r="G18" s="469"/>
      <c r="H18" s="41"/>
      <c r="I18" s="41"/>
      <c r="J18" s="32"/>
      <c r="K18" s="47"/>
    </row>
    <row r="19" spans="1:11" ht="30" customHeight="1" thickBot="1" x14ac:dyDescent="0.3">
      <c r="A19" s="466"/>
      <c r="B19" s="27">
        <v>2</v>
      </c>
      <c r="C19" s="487"/>
      <c r="D19" s="490"/>
      <c r="E19" s="491"/>
      <c r="F19" s="493"/>
      <c r="G19" s="469"/>
      <c r="H19" s="41"/>
      <c r="I19" s="41"/>
      <c r="J19" s="36"/>
      <c r="K19" s="47" t="s">
        <v>137</v>
      </c>
    </row>
    <row r="20" spans="1:11" ht="30" customHeight="1" thickBot="1" x14ac:dyDescent="0.3">
      <c r="A20" s="466"/>
      <c r="B20" s="28" t="s">
        <v>262</v>
      </c>
      <c r="C20" s="487"/>
      <c r="D20" s="490"/>
      <c r="E20" s="492"/>
      <c r="F20" s="494"/>
      <c r="G20" s="469"/>
      <c r="H20" s="41"/>
      <c r="I20" s="41"/>
      <c r="J20" s="41"/>
      <c r="K20" s="42"/>
    </row>
    <row r="21" spans="1:11" ht="30" customHeight="1" thickBot="1" x14ac:dyDescent="0.3">
      <c r="A21" s="466"/>
      <c r="B21" s="27">
        <v>1</v>
      </c>
      <c r="C21" s="487"/>
      <c r="D21" s="490"/>
      <c r="E21" s="488"/>
      <c r="F21" s="498" t="s">
        <v>147</v>
      </c>
      <c r="G21" s="468"/>
      <c r="H21" s="41"/>
      <c r="I21" s="41"/>
      <c r="J21" s="41"/>
      <c r="K21" s="42"/>
    </row>
    <row r="22" spans="1:11" ht="30" customHeight="1" thickBot="1" x14ac:dyDescent="0.3">
      <c r="A22" s="466"/>
      <c r="B22" s="28" t="s">
        <v>138</v>
      </c>
      <c r="C22" s="495"/>
      <c r="D22" s="496"/>
      <c r="E22" s="497"/>
      <c r="F22" s="499"/>
      <c r="G22" s="500"/>
      <c r="H22" s="45"/>
      <c r="I22" s="41"/>
      <c r="J22" s="41"/>
      <c r="K22" s="42"/>
    </row>
    <row r="23" spans="1:11" x14ac:dyDescent="0.25">
      <c r="A23" s="40"/>
      <c r="B23" s="41"/>
      <c r="C23" s="26">
        <v>1</v>
      </c>
      <c r="D23" s="26">
        <v>2</v>
      </c>
      <c r="E23" s="26">
        <v>3</v>
      </c>
      <c r="F23" s="26">
        <v>4</v>
      </c>
      <c r="G23" s="26">
        <v>5</v>
      </c>
      <c r="H23" s="41"/>
      <c r="I23" s="41"/>
      <c r="J23" s="41"/>
      <c r="K23" s="42"/>
    </row>
    <row r="24" spans="1:11" x14ac:dyDescent="0.25">
      <c r="A24" s="40"/>
      <c r="B24" s="41"/>
      <c r="C24" s="26" t="s">
        <v>139</v>
      </c>
      <c r="D24" s="26" t="s">
        <v>140</v>
      </c>
      <c r="E24" s="26" t="s">
        <v>141</v>
      </c>
      <c r="F24" s="26" t="s">
        <v>142</v>
      </c>
      <c r="G24" s="26" t="s">
        <v>143</v>
      </c>
      <c r="H24" s="41"/>
      <c r="I24" s="41"/>
      <c r="J24" s="41"/>
      <c r="K24" s="42"/>
    </row>
    <row r="25" spans="1:11" x14ac:dyDescent="0.25">
      <c r="A25" s="40"/>
      <c r="B25" s="41"/>
      <c r="C25" s="486" t="s">
        <v>144</v>
      </c>
      <c r="D25" s="486"/>
      <c r="E25" s="486"/>
      <c r="F25" s="486"/>
      <c r="G25" s="486"/>
      <c r="H25" s="41"/>
      <c r="I25" s="41"/>
      <c r="J25" s="41"/>
      <c r="K25" s="42"/>
    </row>
    <row r="26" spans="1:11" x14ac:dyDescent="0.25">
      <c r="A26" s="40"/>
      <c r="B26" s="41"/>
      <c r="C26" s="486"/>
      <c r="D26" s="486"/>
      <c r="E26" s="486"/>
      <c r="F26" s="486"/>
      <c r="G26" s="486"/>
      <c r="H26" s="41"/>
      <c r="I26" s="41"/>
      <c r="J26" s="41"/>
      <c r="K26" s="42"/>
    </row>
    <row r="27" spans="1:11" ht="15.75" thickBot="1" x14ac:dyDescent="0.3">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7" zoomScale="120" zoomScaleNormal="120" workbookViewId="0">
      <selection activeCell="I12" sqref="I12"/>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61"/>
      <c r="B1" s="261"/>
      <c r="C1" s="255" t="s">
        <v>303</v>
      </c>
      <c r="D1" s="255"/>
      <c r="E1" s="255"/>
      <c r="F1" s="255"/>
      <c r="G1" s="315" t="s">
        <v>1</v>
      </c>
      <c r="H1" s="315"/>
      <c r="I1" s="315"/>
      <c r="J1" s="465"/>
      <c r="K1" s="465"/>
    </row>
    <row r="2" spans="1:11" ht="15" customHeight="1" x14ac:dyDescent="0.25">
      <c r="A2" s="261"/>
      <c r="B2" s="261"/>
      <c r="C2" s="255"/>
      <c r="D2" s="255"/>
      <c r="E2" s="255"/>
      <c r="F2" s="255"/>
      <c r="G2" s="315" t="s">
        <v>125</v>
      </c>
      <c r="H2" s="315"/>
      <c r="I2" s="315"/>
      <c r="J2" s="465"/>
      <c r="K2" s="465"/>
    </row>
    <row r="3" spans="1:11" ht="34.5" customHeight="1" x14ac:dyDescent="0.25">
      <c r="A3" s="261"/>
      <c r="B3" s="261"/>
      <c r="C3" s="255" t="s">
        <v>33</v>
      </c>
      <c r="D3" s="255"/>
      <c r="E3" s="255"/>
      <c r="F3" s="255"/>
      <c r="G3" s="315" t="s">
        <v>145</v>
      </c>
      <c r="H3" s="315"/>
      <c r="I3" s="315"/>
      <c r="J3" s="465"/>
      <c r="K3" s="465"/>
    </row>
    <row r="4" spans="1:11" ht="15.75" customHeight="1" x14ac:dyDescent="0.25">
      <c r="A4" s="261"/>
      <c r="B4" s="261"/>
      <c r="C4" s="255"/>
      <c r="D4" s="255"/>
      <c r="E4" s="255"/>
      <c r="F4" s="255"/>
      <c r="G4" s="315" t="s">
        <v>5</v>
      </c>
      <c r="H4" s="315"/>
      <c r="I4" s="315"/>
      <c r="J4" s="465"/>
      <c r="K4" s="465"/>
    </row>
    <row r="5" spans="1:11" ht="15.75" thickBot="1" x14ac:dyDescent="0.3"/>
    <row r="6" spans="1:11" ht="26.25" customHeight="1" x14ac:dyDescent="0.25">
      <c r="A6" s="470" t="s">
        <v>127</v>
      </c>
      <c r="B6" s="471"/>
      <c r="C6" s="471"/>
      <c r="D6" s="471"/>
      <c r="E6" s="471"/>
      <c r="F6" s="471"/>
      <c r="G6" s="471"/>
      <c r="H6" s="471"/>
      <c r="I6" s="471"/>
      <c r="J6" s="471"/>
      <c r="K6" s="472"/>
    </row>
    <row r="7" spans="1:11" ht="24" customHeight="1" x14ac:dyDescent="0.25">
      <c r="A7" s="22" t="s">
        <v>7</v>
      </c>
      <c r="B7" s="473" t="str">
        <f>+CONTEXTO!B7</f>
        <v xml:space="preserve">GESTIÓN HUMANA Y SEGURIDAD Y SALUD EN EL TRABAJO </v>
      </c>
      <c r="C7" s="473"/>
      <c r="D7" s="473"/>
      <c r="E7" s="473"/>
      <c r="F7" s="473"/>
      <c r="G7" s="473"/>
      <c r="H7" s="473"/>
      <c r="I7" s="473"/>
      <c r="J7" s="473"/>
      <c r="K7" s="474"/>
    </row>
    <row r="8" spans="1:11" ht="48.75" customHeight="1" x14ac:dyDescent="0.25">
      <c r="A8" s="21" t="s">
        <v>9</v>
      </c>
      <c r="B8" s="501" t="str">
        <f>+CONTEXTO!B8</f>
        <v>REALIZAR LA VINCULACIÓN, PERMANENCIA Y  RETIRO DEL PERSONAL DE PLANTA DE LA ENTIDAD, DESARROLLANDO ACTIVIDADES ENCAMINADAS A PROMOVER LAS COMPETENCIAS, HABILIDADES, CONOCIMIENTOS DE LOS SERVIDORES PÚBLICOS, EVALUACION, EL MEJORAMIENTO DEL CLIMA LABORAL, EL BIENESTAR SOCIAL, LA SEGURIDAD Y SALUD EN EL TRABAJO, EL FOMENTO DE LOS VALORES Y PRINCIPIOS ÉTICOS, CON EL PROPÓSITO DE TENER SERVIDORES ÍNTEGROS Y COMPROMETIDOS CONSTANTEMENTE CON LA ADMINISTRACIÓN MUNICIPAL</v>
      </c>
      <c r="C8" s="501"/>
      <c r="D8" s="501"/>
      <c r="E8" s="501"/>
      <c r="F8" s="501"/>
      <c r="G8" s="501"/>
      <c r="H8" s="501"/>
      <c r="I8" s="501"/>
      <c r="J8" s="501"/>
      <c r="K8" s="502"/>
    </row>
    <row r="9" spans="1:11" ht="29.25" customHeight="1" thickBot="1" x14ac:dyDescent="0.3">
      <c r="A9" s="31" t="s">
        <v>128</v>
      </c>
      <c r="B9" s="477" t="str">
        <f>+DESCRIPCION!A13</f>
        <v>Otorgamiento de encargos  sin el lleno de requisitos establecidos en la normatividad para beneficio de un tercero.</v>
      </c>
      <c r="C9" s="478"/>
      <c r="D9" s="478"/>
      <c r="E9" s="478"/>
      <c r="F9" s="478"/>
      <c r="G9" s="478"/>
      <c r="H9" s="478"/>
      <c r="I9" s="478"/>
      <c r="J9" s="478"/>
      <c r="K9" s="479"/>
    </row>
    <row r="10" spans="1:11" x14ac:dyDescent="0.25">
      <c r="A10" s="37"/>
      <c r="B10" s="38"/>
      <c r="C10" s="38"/>
      <c r="D10" s="38"/>
      <c r="E10" s="38"/>
      <c r="F10" s="38"/>
      <c r="G10" s="38"/>
      <c r="H10" s="38"/>
      <c r="I10" s="38"/>
      <c r="J10" s="38"/>
      <c r="K10" s="39"/>
    </row>
    <row r="11" spans="1:11" x14ac:dyDescent="0.25">
      <c r="A11" s="40"/>
      <c r="B11" s="41"/>
      <c r="C11" s="41"/>
      <c r="D11" s="41"/>
      <c r="E11" s="41"/>
      <c r="F11" s="41"/>
      <c r="G11" s="41"/>
      <c r="H11" s="41"/>
      <c r="I11" s="41"/>
      <c r="J11" s="480" t="s">
        <v>129</v>
      </c>
      <c r="K11" s="481"/>
    </row>
    <row r="12" spans="1:11" ht="15.75" thickBot="1" x14ac:dyDescent="0.3">
      <c r="A12" s="40"/>
      <c r="B12" s="42"/>
      <c r="C12" s="41"/>
      <c r="D12" s="41"/>
      <c r="E12" s="41"/>
      <c r="F12" s="41"/>
      <c r="G12" s="41"/>
      <c r="H12" s="41"/>
      <c r="I12" s="41"/>
      <c r="J12" s="43"/>
      <c r="K12" s="44"/>
    </row>
    <row r="13" spans="1:11" ht="30" customHeight="1" thickBot="1" x14ac:dyDescent="0.3">
      <c r="A13" s="466" t="s">
        <v>130</v>
      </c>
      <c r="B13" s="27">
        <v>5</v>
      </c>
      <c r="C13" s="467"/>
      <c r="D13" s="468"/>
      <c r="E13" s="469"/>
      <c r="F13" s="469"/>
      <c r="G13" s="469"/>
      <c r="H13" s="41"/>
      <c r="I13" s="41"/>
      <c r="J13" s="33"/>
      <c r="K13" s="47" t="s">
        <v>131</v>
      </c>
    </row>
    <row r="14" spans="1:11" ht="30" customHeight="1" thickBot="1" x14ac:dyDescent="0.3">
      <c r="A14" s="466"/>
      <c r="B14" s="28" t="s">
        <v>132</v>
      </c>
      <c r="C14" s="467"/>
      <c r="D14" s="468"/>
      <c r="E14" s="469"/>
      <c r="F14" s="469"/>
      <c r="G14" s="469"/>
      <c r="H14" s="41"/>
      <c r="I14" s="41"/>
      <c r="J14" s="43"/>
      <c r="K14" s="47"/>
    </row>
    <row r="15" spans="1:11" ht="30" customHeight="1" thickBot="1" x14ac:dyDescent="0.3">
      <c r="A15" s="466"/>
      <c r="B15" s="27">
        <v>4</v>
      </c>
      <c r="C15" s="482"/>
      <c r="D15" s="468"/>
      <c r="E15" s="468"/>
      <c r="F15" s="484"/>
      <c r="G15" s="469"/>
      <c r="H15" s="41"/>
      <c r="I15" s="41"/>
      <c r="J15" s="34"/>
      <c r="K15" s="47" t="s">
        <v>133</v>
      </c>
    </row>
    <row r="16" spans="1:11" ht="30" customHeight="1" thickBot="1" x14ac:dyDescent="0.3">
      <c r="A16" s="466"/>
      <c r="B16" s="28" t="s">
        <v>134</v>
      </c>
      <c r="C16" s="482"/>
      <c r="D16" s="468"/>
      <c r="E16" s="468"/>
      <c r="F16" s="485"/>
      <c r="G16" s="469"/>
      <c r="H16" s="41"/>
      <c r="I16" s="41"/>
      <c r="J16" s="32"/>
      <c r="K16" s="47"/>
    </row>
    <row r="17" spans="1:11" ht="30" customHeight="1" thickBot="1" x14ac:dyDescent="0.3">
      <c r="A17" s="466"/>
      <c r="B17" s="27">
        <v>3</v>
      </c>
      <c r="C17" s="487"/>
      <c r="D17" s="488"/>
      <c r="E17" s="489" t="s">
        <v>147</v>
      </c>
      <c r="F17" s="484"/>
      <c r="G17" s="469"/>
      <c r="H17" s="41"/>
      <c r="I17" s="41"/>
      <c r="J17" s="35"/>
      <c r="K17" s="47" t="s">
        <v>135</v>
      </c>
    </row>
    <row r="18" spans="1:11" ht="30" customHeight="1" thickBot="1" x14ac:dyDescent="0.3">
      <c r="A18" s="466"/>
      <c r="B18" s="28" t="s">
        <v>136</v>
      </c>
      <c r="C18" s="487"/>
      <c r="D18" s="488"/>
      <c r="E18" s="483"/>
      <c r="F18" s="485"/>
      <c r="G18" s="469"/>
      <c r="H18" s="41"/>
      <c r="I18" s="41"/>
      <c r="J18" s="32"/>
      <c r="K18" s="47"/>
    </row>
    <row r="19" spans="1:11" ht="30" customHeight="1" thickBot="1" x14ac:dyDescent="0.3">
      <c r="A19" s="466"/>
      <c r="B19" s="27">
        <v>2</v>
      </c>
      <c r="C19" s="487"/>
      <c r="D19" s="490"/>
      <c r="E19" s="491"/>
      <c r="F19" s="493"/>
      <c r="G19" s="469"/>
      <c r="H19" s="41"/>
      <c r="I19" s="41"/>
      <c r="J19" s="36"/>
      <c r="K19" s="47" t="s">
        <v>137</v>
      </c>
    </row>
    <row r="20" spans="1:11" ht="30" customHeight="1" thickBot="1" x14ac:dyDescent="0.3">
      <c r="A20" s="466"/>
      <c r="B20" s="28" t="s">
        <v>262</v>
      </c>
      <c r="C20" s="487"/>
      <c r="D20" s="490"/>
      <c r="E20" s="492"/>
      <c r="F20" s="494"/>
      <c r="G20" s="469"/>
      <c r="H20" s="41"/>
      <c r="I20" s="41"/>
      <c r="J20" s="41"/>
      <c r="K20" s="42"/>
    </row>
    <row r="21" spans="1:11" ht="30" customHeight="1" thickBot="1" x14ac:dyDescent="0.3">
      <c r="A21" s="466"/>
      <c r="B21" s="27">
        <v>1</v>
      </c>
      <c r="C21" s="487"/>
      <c r="D21" s="490"/>
      <c r="E21" s="488"/>
      <c r="F21" s="498" t="s">
        <v>147</v>
      </c>
      <c r="G21" s="468"/>
      <c r="H21" s="41"/>
      <c r="I21" s="41"/>
      <c r="J21" s="41"/>
      <c r="K21" s="42"/>
    </row>
    <row r="22" spans="1:11" ht="30" customHeight="1" thickBot="1" x14ac:dyDescent="0.3">
      <c r="A22" s="466"/>
      <c r="B22" s="28" t="s">
        <v>138</v>
      </c>
      <c r="C22" s="495"/>
      <c r="D22" s="496"/>
      <c r="E22" s="497"/>
      <c r="F22" s="499"/>
      <c r="G22" s="500"/>
      <c r="H22" s="45"/>
      <c r="I22" s="41"/>
      <c r="J22" s="41"/>
      <c r="K22" s="42"/>
    </row>
    <row r="23" spans="1:11" x14ac:dyDescent="0.25">
      <c r="A23" s="40"/>
      <c r="B23" s="41"/>
      <c r="C23" s="26">
        <v>1</v>
      </c>
      <c r="D23" s="26">
        <v>2</v>
      </c>
      <c r="E23" s="26">
        <v>3</v>
      </c>
      <c r="F23" s="26">
        <v>4</v>
      </c>
      <c r="G23" s="26">
        <v>5</v>
      </c>
      <c r="H23" s="41"/>
      <c r="I23" s="41"/>
      <c r="J23" s="41"/>
      <c r="K23" s="42"/>
    </row>
    <row r="24" spans="1:11" x14ac:dyDescent="0.25">
      <c r="A24" s="40"/>
      <c r="B24" s="41"/>
      <c r="C24" s="26" t="s">
        <v>139</v>
      </c>
      <c r="D24" s="26" t="s">
        <v>140</v>
      </c>
      <c r="E24" s="26" t="s">
        <v>141</v>
      </c>
      <c r="F24" s="26" t="s">
        <v>142</v>
      </c>
      <c r="G24" s="26" t="s">
        <v>143</v>
      </c>
      <c r="H24" s="41"/>
      <c r="I24" s="41"/>
      <c r="J24" s="41"/>
      <c r="K24" s="42"/>
    </row>
    <row r="25" spans="1:11" x14ac:dyDescent="0.25">
      <c r="A25" s="40"/>
      <c r="B25" s="41"/>
      <c r="C25" s="486" t="s">
        <v>144</v>
      </c>
      <c r="D25" s="486"/>
      <c r="E25" s="486"/>
      <c r="F25" s="486"/>
      <c r="G25" s="486"/>
      <c r="H25" s="41"/>
      <c r="I25" s="41"/>
      <c r="J25" s="41"/>
      <c r="K25" s="42"/>
    </row>
    <row r="26" spans="1:11" x14ac:dyDescent="0.25">
      <c r="A26" s="40"/>
      <c r="B26" s="41"/>
      <c r="C26" s="486"/>
      <c r="D26" s="486"/>
      <c r="E26" s="486"/>
      <c r="F26" s="486"/>
      <c r="G26" s="486"/>
      <c r="H26" s="41"/>
      <c r="I26" s="41"/>
      <c r="J26" s="41"/>
      <c r="K26" s="42"/>
    </row>
    <row r="27" spans="1:11" ht="15.75" thickBot="1" x14ac:dyDescent="0.3">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4" zoomScale="120" zoomScaleNormal="120" workbookViewId="0">
      <selection activeCell="A11" sqref="A11:XFD11"/>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61"/>
      <c r="B1" s="261"/>
      <c r="C1" s="255" t="s">
        <v>303</v>
      </c>
      <c r="D1" s="255"/>
      <c r="E1" s="255"/>
      <c r="F1" s="255"/>
      <c r="G1" s="315" t="s">
        <v>1</v>
      </c>
      <c r="H1" s="315"/>
      <c r="I1" s="315"/>
      <c r="J1" s="465"/>
      <c r="K1" s="465"/>
    </row>
    <row r="2" spans="1:11" ht="15" customHeight="1" x14ac:dyDescent="0.25">
      <c r="A2" s="261"/>
      <c r="B2" s="261"/>
      <c r="C2" s="255"/>
      <c r="D2" s="255"/>
      <c r="E2" s="255"/>
      <c r="F2" s="255"/>
      <c r="G2" s="315" t="s">
        <v>125</v>
      </c>
      <c r="H2" s="315"/>
      <c r="I2" s="315"/>
      <c r="J2" s="465"/>
      <c r="K2" s="465"/>
    </row>
    <row r="3" spans="1:11" ht="34.5" customHeight="1" x14ac:dyDescent="0.25">
      <c r="A3" s="261"/>
      <c r="B3" s="261"/>
      <c r="C3" s="255" t="s">
        <v>33</v>
      </c>
      <c r="D3" s="255"/>
      <c r="E3" s="255"/>
      <c r="F3" s="255"/>
      <c r="G3" s="315" t="s">
        <v>126</v>
      </c>
      <c r="H3" s="315"/>
      <c r="I3" s="315"/>
      <c r="J3" s="465"/>
      <c r="K3" s="465"/>
    </row>
    <row r="4" spans="1:11" ht="15.75" customHeight="1" x14ac:dyDescent="0.25">
      <c r="A4" s="261"/>
      <c r="B4" s="261"/>
      <c r="C4" s="255"/>
      <c r="D4" s="255"/>
      <c r="E4" s="255"/>
      <c r="F4" s="255"/>
      <c r="G4" s="315" t="s">
        <v>5</v>
      </c>
      <c r="H4" s="315"/>
      <c r="I4" s="315"/>
      <c r="J4" s="465"/>
      <c r="K4" s="465"/>
    </row>
    <row r="5" spans="1:11" ht="15.75" thickBot="1" x14ac:dyDescent="0.3"/>
    <row r="6" spans="1:11" ht="26.25" customHeight="1" x14ac:dyDescent="0.25">
      <c r="A6" s="470" t="s">
        <v>127</v>
      </c>
      <c r="B6" s="471"/>
      <c r="C6" s="471"/>
      <c r="D6" s="471"/>
      <c r="E6" s="471"/>
      <c r="F6" s="471"/>
      <c r="G6" s="471"/>
      <c r="H6" s="471"/>
      <c r="I6" s="471"/>
      <c r="J6" s="471"/>
      <c r="K6" s="472"/>
    </row>
    <row r="7" spans="1:11" ht="24" customHeight="1" x14ac:dyDescent="0.25">
      <c r="A7" s="22" t="s">
        <v>7</v>
      </c>
      <c r="B7" s="473" t="str">
        <f>+CONTEXTO!B7</f>
        <v xml:space="preserve">GESTIÓN HUMANA Y SEGURIDAD Y SALUD EN EL TRABAJO </v>
      </c>
      <c r="C7" s="473"/>
      <c r="D7" s="473"/>
      <c r="E7" s="473"/>
      <c r="F7" s="473"/>
      <c r="G7" s="473"/>
      <c r="H7" s="473"/>
      <c r="I7" s="473"/>
      <c r="J7" s="473"/>
      <c r="K7" s="474"/>
    </row>
    <row r="8" spans="1:11" ht="52.5" customHeight="1" x14ac:dyDescent="0.25">
      <c r="A8" s="21" t="s">
        <v>9</v>
      </c>
      <c r="B8" s="475" t="str">
        <f>+CONTEXTO!B8</f>
        <v>REALIZAR LA VINCULACIÓN, PERMANENCIA Y  RETIRO DEL PERSONAL DE PLANTA DE LA ENTIDAD, DESARROLLANDO ACTIVIDADES ENCAMINADAS A PROMOVER LAS COMPETENCIAS, HABILIDADES, CONOCIMIENTOS DE LOS SERVIDORES PÚBLICOS, EVALUACION, EL MEJORAMIENTO DEL CLIMA LABORAL, EL BIENESTAR SOCIAL, LA SEGURIDAD Y SALUD EN EL TRABAJO, EL FOMENTO DE LOS VALORES Y PRINCIPIOS ÉTICOS, CON EL PROPÓSITO DE TENER SERVIDORES ÍNTEGROS Y COMPROMETIDOS CONSTANTEMENTE CON LA ADMINISTRACIÓN MUNICIPAL</v>
      </c>
      <c r="C8" s="475"/>
      <c r="D8" s="475"/>
      <c r="E8" s="475"/>
      <c r="F8" s="475"/>
      <c r="G8" s="475"/>
      <c r="H8" s="475"/>
      <c r="I8" s="475"/>
      <c r="J8" s="475"/>
      <c r="K8" s="476"/>
    </row>
    <row r="9" spans="1:11" ht="29.25" customHeight="1" thickBot="1" x14ac:dyDescent="0.3">
      <c r="A9" s="31" t="s">
        <v>128</v>
      </c>
      <c r="B9" s="477" t="s">
        <v>274</v>
      </c>
      <c r="C9" s="478"/>
      <c r="D9" s="478"/>
      <c r="E9" s="478"/>
      <c r="F9" s="478"/>
      <c r="G9" s="478"/>
      <c r="H9" s="478"/>
      <c r="I9" s="478"/>
      <c r="J9" s="478"/>
      <c r="K9" s="479"/>
    </row>
    <row r="10" spans="1:11" x14ac:dyDescent="0.25">
      <c r="A10" s="37"/>
      <c r="B10" s="38"/>
      <c r="C10" s="38"/>
      <c r="D10" s="38"/>
      <c r="E10" s="38"/>
      <c r="F10" s="38"/>
      <c r="G10" s="38"/>
      <c r="H10" s="38"/>
      <c r="I10" s="38"/>
      <c r="J10" s="38"/>
      <c r="K10" s="39"/>
    </row>
    <row r="11" spans="1:11" x14ac:dyDescent="0.25">
      <c r="A11" s="40"/>
      <c r="B11" s="41"/>
      <c r="C11" s="41"/>
      <c r="D11" s="41"/>
      <c r="E11" s="41"/>
      <c r="F11" s="41"/>
      <c r="G11" s="41"/>
      <c r="H11" s="41"/>
      <c r="I11" s="41"/>
      <c r="J11" s="480" t="s">
        <v>129</v>
      </c>
      <c r="K11" s="481"/>
    </row>
    <row r="12" spans="1:11" ht="15.75" thickBot="1" x14ac:dyDescent="0.3">
      <c r="A12" s="40"/>
      <c r="B12" s="42"/>
      <c r="C12" s="41"/>
      <c r="D12" s="41"/>
      <c r="E12" s="41"/>
      <c r="F12" s="41"/>
      <c r="G12" s="41"/>
      <c r="H12" s="41"/>
      <c r="I12" s="41"/>
      <c r="J12" s="43"/>
      <c r="K12" s="44"/>
    </row>
    <row r="13" spans="1:11" ht="30" customHeight="1" thickBot="1" x14ac:dyDescent="0.3">
      <c r="A13" s="466" t="s">
        <v>130</v>
      </c>
      <c r="B13" s="27">
        <v>5</v>
      </c>
      <c r="C13" s="467"/>
      <c r="D13" s="468"/>
      <c r="E13" s="469"/>
      <c r="F13" s="469"/>
      <c r="G13" s="469"/>
      <c r="H13" s="41"/>
      <c r="I13" s="41"/>
      <c r="J13" s="33"/>
      <c r="K13" s="47" t="s">
        <v>131</v>
      </c>
    </row>
    <row r="14" spans="1:11" ht="30" customHeight="1" thickBot="1" x14ac:dyDescent="0.3">
      <c r="A14" s="466"/>
      <c r="B14" s="28" t="s">
        <v>132</v>
      </c>
      <c r="C14" s="467"/>
      <c r="D14" s="468"/>
      <c r="E14" s="469"/>
      <c r="F14" s="469"/>
      <c r="G14" s="469"/>
      <c r="H14" s="41"/>
      <c r="I14" s="41"/>
      <c r="J14" s="43"/>
      <c r="K14" s="47"/>
    </row>
    <row r="15" spans="1:11" ht="30" customHeight="1" thickBot="1" x14ac:dyDescent="0.3">
      <c r="A15" s="466"/>
      <c r="B15" s="27">
        <v>4</v>
      </c>
      <c r="C15" s="482"/>
      <c r="D15" s="468"/>
      <c r="E15" s="483" t="s">
        <v>147</v>
      </c>
      <c r="F15" s="484"/>
      <c r="G15" s="469"/>
      <c r="H15" s="41"/>
      <c r="I15" s="41"/>
      <c r="J15" s="34"/>
      <c r="K15" s="47" t="s">
        <v>133</v>
      </c>
    </row>
    <row r="16" spans="1:11" ht="30" customHeight="1" thickBot="1" x14ac:dyDescent="0.3">
      <c r="A16" s="466"/>
      <c r="B16" s="28" t="s">
        <v>134</v>
      </c>
      <c r="C16" s="482"/>
      <c r="D16" s="468"/>
      <c r="E16" s="483"/>
      <c r="F16" s="485"/>
      <c r="G16" s="469"/>
      <c r="H16" s="41"/>
      <c r="I16" s="41"/>
      <c r="J16" s="32"/>
      <c r="K16" s="47"/>
    </row>
    <row r="17" spans="1:11" ht="30" customHeight="1" thickBot="1" x14ac:dyDescent="0.3">
      <c r="A17" s="466"/>
      <c r="B17" s="27">
        <v>3</v>
      </c>
      <c r="C17" s="487"/>
      <c r="D17" s="488"/>
      <c r="E17" s="489"/>
      <c r="F17" s="484"/>
      <c r="G17" s="469"/>
      <c r="H17" s="41"/>
      <c r="I17" s="41"/>
      <c r="J17" s="35"/>
      <c r="K17" s="47" t="s">
        <v>135</v>
      </c>
    </row>
    <row r="18" spans="1:11" ht="30" customHeight="1" thickBot="1" x14ac:dyDescent="0.3">
      <c r="A18" s="466"/>
      <c r="B18" s="28" t="s">
        <v>136</v>
      </c>
      <c r="C18" s="487"/>
      <c r="D18" s="488"/>
      <c r="E18" s="483"/>
      <c r="F18" s="485"/>
      <c r="G18" s="469"/>
      <c r="H18" s="41"/>
      <c r="I18" s="41"/>
      <c r="J18" s="32"/>
      <c r="K18" s="47"/>
    </row>
    <row r="19" spans="1:11" ht="30" customHeight="1" thickBot="1" x14ac:dyDescent="0.3">
      <c r="A19" s="466"/>
      <c r="B19" s="27">
        <v>2</v>
      </c>
      <c r="C19" s="487"/>
      <c r="D19" s="490"/>
      <c r="E19" s="491"/>
      <c r="F19" s="493"/>
      <c r="G19" s="469"/>
      <c r="H19" s="41"/>
      <c r="I19" s="41"/>
      <c r="J19" s="36"/>
      <c r="K19" s="47" t="s">
        <v>137</v>
      </c>
    </row>
    <row r="20" spans="1:11" ht="30" customHeight="1" thickBot="1" x14ac:dyDescent="0.3">
      <c r="A20" s="466"/>
      <c r="B20" s="28" t="s">
        <v>262</v>
      </c>
      <c r="C20" s="487"/>
      <c r="D20" s="490"/>
      <c r="E20" s="492"/>
      <c r="F20" s="494"/>
      <c r="G20" s="469"/>
      <c r="H20" s="41"/>
      <c r="I20" s="41"/>
      <c r="J20" s="41"/>
      <c r="K20" s="42"/>
    </row>
    <row r="21" spans="1:11" ht="30" customHeight="1" thickBot="1" x14ac:dyDescent="0.3">
      <c r="A21" s="466"/>
      <c r="B21" s="27">
        <v>1</v>
      </c>
      <c r="C21" s="487"/>
      <c r="D21" s="490"/>
      <c r="E21" s="488"/>
      <c r="F21" s="468"/>
      <c r="G21" s="468"/>
      <c r="H21" s="41"/>
      <c r="I21" s="41"/>
      <c r="J21" s="41"/>
      <c r="K21" s="42"/>
    </row>
    <row r="22" spans="1:11" ht="30" customHeight="1" thickBot="1" x14ac:dyDescent="0.3">
      <c r="A22" s="466"/>
      <c r="B22" s="28" t="s">
        <v>138</v>
      </c>
      <c r="C22" s="495"/>
      <c r="D22" s="496"/>
      <c r="E22" s="497"/>
      <c r="F22" s="500"/>
      <c r="G22" s="500"/>
      <c r="H22" s="45"/>
      <c r="I22" s="41"/>
      <c r="J22" s="41"/>
      <c r="K22" s="42"/>
    </row>
    <row r="23" spans="1:11" x14ac:dyDescent="0.25">
      <c r="A23" s="40"/>
      <c r="B23" s="41"/>
      <c r="C23" s="26">
        <v>1</v>
      </c>
      <c r="D23" s="26">
        <v>2</v>
      </c>
      <c r="E23" s="26">
        <v>3</v>
      </c>
      <c r="F23" s="26">
        <v>4</v>
      </c>
      <c r="G23" s="26">
        <v>5</v>
      </c>
      <c r="H23" s="41"/>
      <c r="I23" s="41"/>
      <c r="J23" s="41"/>
      <c r="K23" s="42"/>
    </row>
    <row r="24" spans="1:11" x14ac:dyDescent="0.25">
      <c r="A24" s="40"/>
      <c r="B24" s="41"/>
      <c r="C24" s="26" t="s">
        <v>139</v>
      </c>
      <c r="D24" s="26" t="s">
        <v>140</v>
      </c>
      <c r="E24" s="26" t="s">
        <v>141</v>
      </c>
      <c r="F24" s="26" t="s">
        <v>142</v>
      </c>
      <c r="G24" s="26" t="s">
        <v>143</v>
      </c>
      <c r="H24" s="41"/>
      <c r="I24" s="41"/>
      <c r="J24" s="41"/>
      <c r="K24" s="42"/>
    </row>
    <row r="25" spans="1:11" x14ac:dyDescent="0.25">
      <c r="A25" s="40"/>
      <c r="B25" s="41"/>
      <c r="C25" s="486" t="s">
        <v>144</v>
      </c>
      <c r="D25" s="486"/>
      <c r="E25" s="486"/>
      <c r="F25" s="486"/>
      <c r="G25" s="486"/>
      <c r="H25" s="41"/>
      <c r="I25" s="41"/>
      <c r="J25" s="41"/>
      <c r="K25" s="42"/>
    </row>
    <row r="26" spans="1:11" x14ac:dyDescent="0.25">
      <c r="A26" s="40"/>
      <c r="B26" s="41"/>
      <c r="C26" s="486"/>
      <c r="D26" s="486"/>
      <c r="E26" s="486"/>
      <c r="F26" s="486"/>
      <c r="G26" s="486"/>
      <c r="H26" s="41"/>
      <c r="I26" s="41"/>
      <c r="J26" s="41"/>
      <c r="K26" s="42"/>
    </row>
    <row r="27" spans="1:11" ht="15.75" thickBot="1" x14ac:dyDescent="0.3">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190"/>
  <sheetViews>
    <sheetView topLeftCell="A170" workbookViewId="0">
      <selection activeCell="A186" sqref="A186"/>
    </sheetView>
  </sheetViews>
  <sheetFormatPr baseColWidth="10" defaultColWidth="11.42578125" defaultRowHeight="15" x14ac:dyDescent="0.25"/>
  <cols>
    <col min="1" max="1" width="37.5703125" customWidth="1"/>
    <col min="2" max="2" width="72.28515625" customWidth="1"/>
    <col min="3" max="3" width="59.85546875" style="55" customWidth="1"/>
  </cols>
  <sheetData>
    <row r="1" spans="1:1" x14ac:dyDescent="0.25">
      <c r="A1" s="74" t="s">
        <v>146</v>
      </c>
    </row>
    <row r="2" spans="1:1" x14ac:dyDescent="0.25">
      <c r="A2" s="8"/>
    </row>
    <row r="3" spans="1:1" x14ac:dyDescent="0.25">
      <c r="A3" s="8" t="s">
        <v>147</v>
      </c>
    </row>
    <row r="4" spans="1:1" x14ac:dyDescent="0.25">
      <c r="A4" s="8" t="s">
        <v>148</v>
      </c>
    </row>
    <row r="6" spans="1:1" x14ac:dyDescent="0.25">
      <c r="A6" s="74" t="s">
        <v>149</v>
      </c>
    </row>
    <row r="7" spans="1:1" x14ac:dyDescent="0.25">
      <c r="A7" t="s">
        <v>84</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9" spans="1:3" x14ac:dyDescent="0.25">
      <c r="A19" s="74" t="s">
        <v>144</v>
      </c>
    </row>
    <row r="20" spans="1:3" x14ac:dyDescent="0.25">
      <c r="A20" t="s">
        <v>98</v>
      </c>
    </row>
    <row r="21" spans="1:3" x14ac:dyDescent="0.25">
      <c r="A21" t="s">
        <v>159</v>
      </c>
    </row>
    <row r="22" spans="1:3" x14ac:dyDescent="0.25">
      <c r="A22" t="s">
        <v>160</v>
      </c>
    </row>
    <row r="23" spans="1:3" x14ac:dyDescent="0.25">
      <c r="A23" t="s">
        <v>161</v>
      </c>
    </row>
    <row r="24" spans="1:3" x14ac:dyDescent="0.25">
      <c r="A24" t="s">
        <v>162</v>
      </c>
    </row>
    <row r="25" spans="1:3" x14ac:dyDescent="0.25">
      <c r="A25" t="s">
        <v>163</v>
      </c>
    </row>
    <row r="28" spans="1:3" ht="141" customHeight="1" x14ac:dyDescent="0.25">
      <c r="A28" s="105" t="s">
        <v>164</v>
      </c>
      <c r="B28" s="107" t="s">
        <v>165</v>
      </c>
      <c r="C28" s="107" t="s">
        <v>166</v>
      </c>
    </row>
    <row r="29" spans="1:3" ht="144" customHeight="1" x14ac:dyDescent="0.25">
      <c r="A29" t="s">
        <v>167</v>
      </c>
      <c r="B29" s="77" t="s">
        <v>168</v>
      </c>
      <c r="C29" s="106" t="s">
        <v>169</v>
      </c>
    </row>
    <row r="30" spans="1:3" ht="135" x14ac:dyDescent="0.25">
      <c r="A30" s="99" t="s">
        <v>170</v>
      </c>
      <c r="B30" s="73" t="s">
        <v>171</v>
      </c>
      <c r="C30" s="106" t="s">
        <v>172</v>
      </c>
    </row>
    <row r="31" spans="1:3" ht="102.75" x14ac:dyDescent="0.25">
      <c r="A31" t="s">
        <v>173</v>
      </c>
      <c r="B31" s="73" t="s">
        <v>174</v>
      </c>
      <c r="C31" s="106" t="s">
        <v>175</v>
      </c>
    </row>
    <row r="32" spans="1:3" ht="102.75" x14ac:dyDescent="0.25">
      <c r="A32" t="s">
        <v>176</v>
      </c>
      <c r="B32" s="73" t="s">
        <v>177</v>
      </c>
      <c r="C32" s="106" t="s">
        <v>178</v>
      </c>
    </row>
    <row r="34" spans="1:3" x14ac:dyDescent="0.25">
      <c r="A34" t="s">
        <v>179</v>
      </c>
      <c r="C34" s="111" t="s">
        <v>180</v>
      </c>
    </row>
    <row r="35" spans="1:3" x14ac:dyDescent="0.25">
      <c r="A35">
        <v>1</v>
      </c>
      <c r="B35">
        <f>IF(' IMPACTO RIESGOS CORRUPCION'!D11="X",1,0)</f>
        <v>0</v>
      </c>
    </row>
    <row r="36" spans="1:3" x14ac:dyDescent="0.25">
      <c r="A36">
        <v>2</v>
      </c>
      <c r="B36">
        <f>IF(' IMPACTO RIESGOS CORRUPCION'!D12="X",1,0)</f>
        <v>0</v>
      </c>
      <c r="C36" s="55" t="s">
        <v>147</v>
      </c>
    </row>
    <row r="37" spans="1:3" x14ac:dyDescent="0.25">
      <c r="A37">
        <v>3</v>
      </c>
      <c r="B37">
        <f>IF(' IMPACTO RIESGOS CORRUPCION'!D13="X",1,0)</f>
        <v>1</v>
      </c>
    </row>
    <row r="38" spans="1:3" x14ac:dyDescent="0.25">
      <c r="A38">
        <v>4</v>
      </c>
      <c r="B38">
        <f>IF(' IMPACTO RIESGOS CORRUPCION'!D14="X",1,0)</f>
        <v>1</v>
      </c>
    </row>
    <row r="39" spans="1:3" x14ac:dyDescent="0.25">
      <c r="A39">
        <v>5</v>
      </c>
      <c r="B39">
        <f>IF(' IMPACTO RIESGOS CORRUPCION'!D15="X",1,0)</f>
        <v>0</v>
      </c>
    </row>
    <row r="40" spans="1:3" x14ac:dyDescent="0.25">
      <c r="A40">
        <v>6</v>
      </c>
      <c r="B40">
        <f>IF(' IMPACTO RIESGOS CORRUPCION'!D16="X",1,0)</f>
        <v>0</v>
      </c>
    </row>
    <row r="41" spans="1:3" x14ac:dyDescent="0.25">
      <c r="A41">
        <v>7</v>
      </c>
      <c r="B41">
        <f>IF(' IMPACTO RIESGOS CORRUPCION'!D17="X",1,0)</f>
        <v>0</v>
      </c>
    </row>
    <row r="42" spans="1:3" x14ac:dyDescent="0.25">
      <c r="A42">
        <v>8</v>
      </c>
      <c r="B42">
        <f>IF(' IMPACTO RIESGOS CORRUPCION'!D18="X",1,0)</f>
        <v>0</v>
      </c>
    </row>
    <row r="43" spans="1:3" x14ac:dyDescent="0.25">
      <c r="A43">
        <v>9</v>
      </c>
      <c r="B43">
        <f>IF(' IMPACTO RIESGOS CORRUPCION'!D19="X",1,0)</f>
        <v>0</v>
      </c>
    </row>
    <row r="44" spans="1:3" x14ac:dyDescent="0.25">
      <c r="A44">
        <v>10</v>
      </c>
      <c r="B44">
        <f>IF(' IMPACTO RIESGOS CORRUPCION'!D20="X",1,0)</f>
        <v>1</v>
      </c>
    </row>
    <row r="45" spans="1:3" x14ac:dyDescent="0.25">
      <c r="A45">
        <v>11</v>
      </c>
      <c r="B45">
        <f>IF(' IMPACTO RIESGOS CORRUPCION'!D21="X",1,0)</f>
        <v>1</v>
      </c>
    </row>
    <row r="46" spans="1:3" x14ac:dyDescent="0.25">
      <c r="A46">
        <v>12</v>
      </c>
      <c r="B46">
        <f>IF(' IMPACTO RIESGOS CORRUPCION'!D22="X",1,0)</f>
        <v>1</v>
      </c>
    </row>
    <row r="47" spans="1:3" x14ac:dyDescent="0.25">
      <c r="A47">
        <v>13</v>
      </c>
      <c r="B47">
        <f>IF(' IMPACTO RIESGOS CORRUPCION'!D23="X",1,0)</f>
        <v>0</v>
      </c>
    </row>
    <row r="48" spans="1:3" x14ac:dyDescent="0.25">
      <c r="A48">
        <v>14</v>
      </c>
      <c r="B48">
        <f>IF(' IMPACTO RIESGOS CORRUPCION'!D24="X",1,0)</f>
        <v>0</v>
      </c>
    </row>
    <row r="49" spans="1:2" x14ac:dyDescent="0.25">
      <c r="A49">
        <v>15</v>
      </c>
      <c r="B49">
        <f>IF(' IMPACTO RIESGOS CORRUPCION'!D25="X",1,0)</f>
        <v>0</v>
      </c>
    </row>
    <row r="50" spans="1:2" x14ac:dyDescent="0.25">
      <c r="A50">
        <v>16</v>
      </c>
      <c r="B50">
        <f>IF(' IMPACTO RIESGOS CORRUPCION'!D26="X",1,0)</f>
        <v>0</v>
      </c>
    </row>
    <row r="51" spans="1:2" x14ac:dyDescent="0.25">
      <c r="A51">
        <v>17</v>
      </c>
      <c r="B51">
        <f>IF(' IMPACTO RIESGOS CORRUPCION'!D27="X",1,0)</f>
        <v>0</v>
      </c>
    </row>
    <row r="52" spans="1:2" x14ac:dyDescent="0.25">
      <c r="A52">
        <v>18</v>
      </c>
      <c r="B52">
        <f>IF(' IMPACTO RIESGOS CORRUPCION'!D28="X",1,0)</f>
        <v>0</v>
      </c>
    </row>
    <row r="53" spans="1:2" x14ac:dyDescent="0.25">
      <c r="A53">
        <v>19</v>
      </c>
      <c r="B53">
        <f>IF(' IMPACTO RIESGOS CORRUPCION'!D29="X",1,0)</f>
        <v>0</v>
      </c>
    </row>
    <row r="54" spans="1:2" x14ac:dyDescent="0.25">
      <c r="A54" t="s">
        <v>181</v>
      </c>
      <c r="B54">
        <f>SUM(B35:B53)</f>
        <v>5</v>
      </c>
    </row>
    <row r="57" spans="1:2" x14ac:dyDescent="0.25">
      <c r="A57" t="s">
        <v>182</v>
      </c>
    </row>
    <row r="58" spans="1:2" x14ac:dyDescent="0.25">
      <c r="A58">
        <v>1</v>
      </c>
      <c r="B58">
        <f>IF(' IMPACTO RIESGOS CORRUPCION'!D34="X",1,0)</f>
        <v>0</v>
      </c>
    </row>
    <row r="59" spans="1:2" x14ac:dyDescent="0.25">
      <c r="A59">
        <v>2</v>
      </c>
      <c r="B59">
        <f>IF(' IMPACTO RIESGOS CORRUPCION'!D35="X",1,0)</f>
        <v>0</v>
      </c>
    </row>
    <row r="60" spans="1:2" x14ac:dyDescent="0.25">
      <c r="A60">
        <v>3</v>
      </c>
      <c r="B60">
        <f>IF(' IMPACTO RIESGOS CORRUPCION'!D36="X",1,0)</f>
        <v>0</v>
      </c>
    </row>
    <row r="61" spans="1:2" x14ac:dyDescent="0.25">
      <c r="A61">
        <v>4</v>
      </c>
      <c r="B61">
        <f>IF(' IMPACTO RIESGOS CORRUPCION'!D37="X",1,0)</f>
        <v>0</v>
      </c>
    </row>
    <row r="62" spans="1:2" x14ac:dyDescent="0.25">
      <c r="A62">
        <v>5</v>
      </c>
      <c r="B62">
        <f>IF(' IMPACTO RIESGOS CORRUPCION'!D38="X",1,0)</f>
        <v>0</v>
      </c>
    </row>
    <row r="63" spans="1:2" x14ac:dyDescent="0.25">
      <c r="A63">
        <v>6</v>
      </c>
      <c r="B63">
        <f>IF(' IMPACTO RIESGOS CORRUPCION'!D39="X",1,0)</f>
        <v>0</v>
      </c>
    </row>
    <row r="64" spans="1:2" x14ac:dyDescent="0.25">
      <c r="A64">
        <v>7</v>
      </c>
      <c r="B64">
        <f>IF(' IMPACTO RIESGOS CORRUPCION'!D40="X",1,0)</f>
        <v>0</v>
      </c>
    </row>
    <row r="65" spans="1:2" x14ac:dyDescent="0.25">
      <c r="A65">
        <v>8</v>
      </c>
      <c r="B65">
        <f>IF(' IMPACTO RIESGOS CORRUPCION'!D41="X",1,0)</f>
        <v>0</v>
      </c>
    </row>
    <row r="66" spans="1:2" x14ac:dyDescent="0.25">
      <c r="A66">
        <v>9</v>
      </c>
      <c r="B66">
        <f>IF(' IMPACTO RIESGOS CORRUPCION'!D42="X",1,0)</f>
        <v>0</v>
      </c>
    </row>
    <row r="67" spans="1:2" x14ac:dyDescent="0.25">
      <c r="A67">
        <v>10</v>
      </c>
      <c r="B67">
        <f>IF(' IMPACTO RIESGOS CORRUPCION'!D43="X",1,0)</f>
        <v>0</v>
      </c>
    </row>
    <row r="68" spans="1:2" x14ac:dyDescent="0.25">
      <c r="A68">
        <v>11</v>
      </c>
      <c r="B68">
        <f>IF(' IMPACTO RIESGOS CORRUPCION'!D44="X",1,0)</f>
        <v>0</v>
      </c>
    </row>
    <row r="69" spans="1:2" x14ac:dyDescent="0.25">
      <c r="A69">
        <v>12</v>
      </c>
      <c r="B69">
        <f>IF(' IMPACTO RIESGOS CORRUPCION'!D45="X",1,0)</f>
        <v>0</v>
      </c>
    </row>
    <row r="70" spans="1:2" x14ac:dyDescent="0.25">
      <c r="A70">
        <v>13</v>
      </c>
      <c r="B70">
        <f>IF(' IMPACTO RIESGOS CORRUPCION'!D46="X",1,0)</f>
        <v>0</v>
      </c>
    </row>
    <row r="71" spans="1:2" x14ac:dyDescent="0.25">
      <c r="A71">
        <v>14</v>
      </c>
      <c r="B71">
        <f>IF(' IMPACTO RIESGOS CORRUPCION'!D47="X",1,0)</f>
        <v>0</v>
      </c>
    </row>
    <row r="72" spans="1:2" x14ac:dyDescent="0.25">
      <c r="A72">
        <v>15</v>
      </c>
      <c r="B72">
        <f>IF(' IMPACTO RIESGOS CORRUPCION'!D48="X",1,0)</f>
        <v>0</v>
      </c>
    </row>
    <row r="73" spans="1:2" x14ac:dyDescent="0.25">
      <c r="A73">
        <v>16</v>
      </c>
      <c r="B73">
        <f>IF(' IMPACTO RIESGOS CORRUPCION'!D49="X",1,0)</f>
        <v>0</v>
      </c>
    </row>
    <row r="74" spans="1:2" x14ac:dyDescent="0.25">
      <c r="A74">
        <v>17</v>
      </c>
      <c r="B74">
        <f>IF(' IMPACTO RIESGOS CORRUPCION'!D50="X",1,0)</f>
        <v>0</v>
      </c>
    </row>
    <row r="75" spans="1:2" x14ac:dyDescent="0.25">
      <c r="A75">
        <v>18</v>
      </c>
      <c r="B75">
        <f>IF(' IMPACTO RIESGOS CORRUPCION'!D51="X",1,0)</f>
        <v>0</v>
      </c>
    </row>
    <row r="76" spans="1:2" x14ac:dyDescent="0.25">
      <c r="A76">
        <v>19</v>
      </c>
      <c r="B76">
        <f>IF(' IMPACTO RIESGOS CORRUPCION'!D52="X",1,0)</f>
        <v>0</v>
      </c>
    </row>
    <row r="77" spans="1:2" x14ac:dyDescent="0.25">
      <c r="A77" t="s">
        <v>181</v>
      </c>
      <c r="B77">
        <f>SUM(B58:B76)</f>
        <v>0</v>
      </c>
    </row>
    <row r="80" spans="1:2" x14ac:dyDescent="0.25">
      <c r="A80" t="s">
        <v>183</v>
      </c>
    </row>
    <row r="81" spans="1:2" x14ac:dyDescent="0.25">
      <c r="A81">
        <v>1</v>
      </c>
      <c r="B81">
        <f>IF(' IMPACTO RIESGOS CORRUPCION'!D57="X",1,0)</f>
        <v>0</v>
      </c>
    </row>
    <row r="82" spans="1:2" x14ac:dyDescent="0.25">
      <c r="A82">
        <v>2</v>
      </c>
      <c r="B82">
        <f>IF(' IMPACTO RIESGOS CORRUPCION'!D58="X",1,0)</f>
        <v>0</v>
      </c>
    </row>
    <row r="83" spans="1:2" x14ac:dyDescent="0.25">
      <c r="A83">
        <v>3</v>
      </c>
      <c r="B83">
        <f>IF(' IMPACTO RIESGOS CORRUPCION'!D59="X",1,0)</f>
        <v>0</v>
      </c>
    </row>
    <row r="84" spans="1:2" x14ac:dyDescent="0.25">
      <c r="A84">
        <v>4</v>
      </c>
      <c r="B84">
        <f>IF(' IMPACTO RIESGOS CORRUPCION'!D60="X",1,0)</f>
        <v>0</v>
      </c>
    </row>
    <row r="85" spans="1:2" x14ac:dyDescent="0.25">
      <c r="A85">
        <v>5</v>
      </c>
      <c r="B85">
        <f>IF(' IMPACTO RIESGOS CORRUPCION'!D61="X",1,0)</f>
        <v>0</v>
      </c>
    </row>
    <row r="86" spans="1:2" x14ac:dyDescent="0.25">
      <c r="A86">
        <v>6</v>
      </c>
      <c r="B86">
        <f>IF(' IMPACTO RIESGOS CORRUPCION'!D62="X",1,0)</f>
        <v>0</v>
      </c>
    </row>
    <row r="87" spans="1:2" x14ac:dyDescent="0.25">
      <c r="A87">
        <v>7</v>
      </c>
      <c r="B87">
        <f>IF(' IMPACTO RIESGOS CORRUPCION'!D63="X",1,0)</f>
        <v>0</v>
      </c>
    </row>
    <row r="88" spans="1:2" x14ac:dyDescent="0.25">
      <c r="A88">
        <v>8</v>
      </c>
      <c r="B88">
        <f>IF(' IMPACTO RIESGOS CORRUPCION'!D64="X",1,0)</f>
        <v>0</v>
      </c>
    </row>
    <row r="89" spans="1:2" x14ac:dyDescent="0.25">
      <c r="A89">
        <v>9</v>
      </c>
      <c r="B89">
        <f>IF(' IMPACTO RIESGOS CORRUPCION'!D65="X",1,0)</f>
        <v>0</v>
      </c>
    </row>
    <row r="90" spans="1:2" x14ac:dyDescent="0.25">
      <c r="A90">
        <v>10</v>
      </c>
      <c r="B90">
        <f>IF(' IMPACTO RIESGOS CORRUPCION'!D66="X",1,0)</f>
        <v>0</v>
      </c>
    </row>
    <row r="91" spans="1:2" x14ac:dyDescent="0.25">
      <c r="A91">
        <v>11</v>
      </c>
      <c r="B91">
        <f>IF(' IMPACTO RIESGOS CORRUPCION'!D67="X",1,0)</f>
        <v>0</v>
      </c>
    </row>
    <row r="92" spans="1:2" x14ac:dyDescent="0.25">
      <c r="A92">
        <v>12</v>
      </c>
      <c r="B92">
        <f>IF(' IMPACTO RIESGOS CORRUPCION'!D68="X",1,0)</f>
        <v>0</v>
      </c>
    </row>
    <row r="93" spans="1:2" x14ac:dyDescent="0.25">
      <c r="A93">
        <v>13</v>
      </c>
      <c r="B93">
        <f>IF(' IMPACTO RIESGOS CORRUPCION'!D69="X",1,0)</f>
        <v>0</v>
      </c>
    </row>
    <row r="94" spans="1:2" x14ac:dyDescent="0.25">
      <c r="A94">
        <v>14</v>
      </c>
      <c r="B94">
        <f>IF(' IMPACTO RIESGOS CORRUPCION'!D70="X",1,0)</f>
        <v>0</v>
      </c>
    </row>
    <row r="95" spans="1:2" x14ac:dyDescent="0.25">
      <c r="A95">
        <v>15</v>
      </c>
      <c r="B95">
        <f>IF(' IMPACTO RIESGOS CORRUPCION'!D71="X",1,0)</f>
        <v>0</v>
      </c>
    </row>
    <row r="96" spans="1:2" x14ac:dyDescent="0.25">
      <c r="A96">
        <v>16</v>
      </c>
      <c r="B96">
        <f>IF(' IMPACTO RIESGOS CORRUPCION'!D72="X",1,0)</f>
        <v>0</v>
      </c>
    </row>
    <row r="97" spans="1:2" x14ac:dyDescent="0.25">
      <c r="A97">
        <v>17</v>
      </c>
      <c r="B97">
        <f>IF(' IMPACTO RIESGOS CORRUPCION'!D73="X",1,0)</f>
        <v>0</v>
      </c>
    </row>
    <row r="98" spans="1:2" x14ac:dyDescent="0.25">
      <c r="A98">
        <v>18</v>
      </c>
      <c r="B98">
        <f>IF(' IMPACTO RIESGOS CORRUPCION'!D74="X",1,0)</f>
        <v>0</v>
      </c>
    </row>
    <row r="99" spans="1:2" x14ac:dyDescent="0.25">
      <c r="A99">
        <v>19</v>
      </c>
      <c r="B99">
        <f>IF(' IMPACTO RIESGOS CORRUPCION'!D75="X",1,0)</f>
        <v>0</v>
      </c>
    </row>
    <row r="100" spans="1:2" x14ac:dyDescent="0.25">
      <c r="A100" t="s">
        <v>181</v>
      </c>
      <c r="B100">
        <f>SUM(B81:B99)</f>
        <v>0</v>
      </c>
    </row>
    <row r="103" spans="1:2" x14ac:dyDescent="0.25">
      <c r="A103" t="s">
        <v>184</v>
      </c>
    </row>
    <row r="104" spans="1:2" x14ac:dyDescent="0.25">
      <c r="A104">
        <v>1</v>
      </c>
      <c r="B104">
        <f>IF(' IMPACTO RIESGOS CORRUPCION'!D80="X",1,0)</f>
        <v>0</v>
      </c>
    </row>
    <row r="105" spans="1:2" x14ac:dyDescent="0.25">
      <c r="A105">
        <v>2</v>
      </c>
      <c r="B105">
        <f>IF(' IMPACTO RIESGOS CORRUPCION'!D81="X",1,0)</f>
        <v>0</v>
      </c>
    </row>
    <row r="106" spans="1:2" x14ac:dyDescent="0.25">
      <c r="A106">
        <v>3</v>
      </c>
      <c r="B106">
        <f>IF(' IMPACTO RIESGOS CORRUPCION'!D82="X",1,0)</f>
        <v>0</v>
      </c>
    </row>
    <row r="107" spans="1:2" x14ac:dyDescent="0.25">
      <c r="A107">
        <v>4</v>
      </c>
      <c r="B107">
        <f>IF(' IMPACTO RIESGOS CORRUPCION'!D83="X",1,0)</f>
        <v>0</v>
      </c>
    </row>
    <row r="108" spans="1:2" x14ac:dyDescent="0.25">
      <c r="A108">
        <v>5</v>
      </c>
      <c r="B108">
        <f>IF(' IMPACTO RIESGOS CORRUPCION'!D84="X",1,0)</f>
        <v>0</v>
      </c>
    </row>
    <row r="109" spans="1:2" x14ac:dyDescent="0.25">
      <c r="A109">
        <v>6</v>
      </c>
      <c r="B109">
        <f>IF(' IMPACTO RIESGOS CORRUPCION'!D85="X",1,0)</f>
        <v>0</v>
      </c>
    </row>
    <row r="110" spans="1:2" x14ac:dyDescent="0.25">
      <c r="A110">
        <v>7</v>
      </c>
      <c r="B110">
        <f>IF(' IMPACTO RIESGOS CORRUPCION'!D86="X",1,0)</f>
        <v>0</v>
      </c>
    </row>
    <row r="111" spans="1:2" x14ac:dyDescent="0.25">
      <c r="A111">
        <v>8</v>
      </c>
      <c r="B111">
        <f>IF(' IMPACTO RIESGOS CORRUPCION'!D87="X",1,0)</f>
        <v>0</v>
      </c>
    </row>
    <row r="112" spans="1:2" x14ac:dyDescent="0.25">
      <c r="A112">
        <v>9</v>
      </c>
      <c r="B112">
        <f>IF(' IMPACTO RIESGOS CORRUPCION'!D88="X",1,0)</f>
        <v>0</v>
      </c>
    </row>
    <row r="113" spans="1:2" x14ac:dyDescent="0.25">
      <c r="A113">
        <v>10</v>
      </c>
      <c r="B113">
        <f>IF(' IMPACTO RIESGOS CORRUPCION'!D89="X",1,0)</f>
        <v>0</v>
      </c>
    </row>
    <row r="114" spans="1:2" x14ac:dyDescent="0.25">
      <c r="A114">
        <v>11</v>
      </c>
      <c r="B114">
        <f>IF(' IMPACTO RIESGOS CORRUPCION'!D90="X",1,0)</f>
        <v>0</v>
      </c>
    </row>
    <row r="115" spans="1:2" x14ac:dyDescent="0.25">
      <c r="A115">
        <v>12</v>
      </c>
      <c r="B115">
        <f>IF(' IMPACTO RIESGOS CORRUPCION'!D91="X",1,0)</f>
        <v>0</v>
      </c>
    </row>
    <row r="116" spans="1:2" x14ac:dyDescent="0.25">
      <c r="A116">
        <v>13</v>
      </c>
      <c r="B116">
        <f>IF(' IMPACTO RIESGOS CORRUPCION'!D92="X",1,0)</f>
        <v>0</v>
      </c>
    </row>
    <row r="117" spans="1:2" x14ac:dyDescent="0.25">
      <c r="A117">
        <v>14</v>
      </c>
      <c r="B117">
        <f>IF(' IMPACTO RIESGOS CORRUPCION'!D93="X",1,0)</f>
        <v>0</v>
      </c>
    </row>
    <row r="118" spans="1:2" x14ac:dyDescent="0.25">
      <c r="A118">
        <v>15</v>
      </c>
      <c r="B118">
        <f>IF(' IMPACTO RIESGOS CORRUPCION'!D94="X",1,0)</f>
        <v>0</v>
      </c>
    </row>
    <row r="119" spans="1:2" x14ac:dyDescent="0.25">
      <c r="A119">
        <v>16</v>
      </c>
      <c r="B119">
        <f>IF(' IMPACTO RIESGOS CORRUPCION'!D95="X",1,0)</f>
        <v>0</v>
      </c>
    </row>
    <row r="120" spans="1:2" x14ac:dyDescent="0.25">
      <c r="A120">
        <v>17</v>
      </c>
      <c r="B120">
        <f>IF(' IMPACTO RIESGOS CORRUPCION'!D96="X",1,0)</f>
        <v>0</v>
      </c>
    </row>
    <row r="121" spans="1:2" x14ac:dyDescent="0.25">
      <c r="A121">
        <v>18</v>
      </c>
      <c r="B121">
        <f>IF(' IMPACTO RIESGOS CORRUPCION'!D97="X",1,0)</f>
        <v>0</v>
      </c>
    </row>
    <row r="122" spans="1:2" x14ac:dyDescent="0.25">
      <c r="A122">
        <v>19</v>
      </c>
      <c r="B122">
        <f>IF(' IMPACTO RIESGOS CORRUPCION'!D98="X",1,0)</f>
        <v>0</v>
      </c>
    </row>
    <row r="123" spans="1:2" x14ac:dyDescent="0.25">
      <c r="A123" t="s">
        <v>181</v>
      </c>
      <c r="B123">
        <f>SUM(B104:B122)</f>
        <v>0</v>
      </c>
    </row>
    <row r="126" spans="1:2" x14ac:dyDescent="0.25">
      <c r="A126" t="s">
        <v>184</v>
      </c>
    </row>
    <row r="127" spans="1:2" x14ac:dyDescent="0.25">
      <c r="A127">
        <v>1</v>
      </c>
      <c r="B127">
        <f>IF(' IMPACTO RIESGOS CORRUPCION'!D103="X",1,0)</f>
        <v>0</v>
      </c>
    </row>
    <row r="128" spans="1:2" x14ac:dyDescent="0.25">
      <c r="A128">
        <v>2</v>
      </c>
      <c r="B128">
        <f>IF(' IMPACTO RIESGOS CORRUPCION'!D104="X",1,0)</f>
        <v>0</v>
      </c>
    </row>
    <row r="129" spans="1:2" x14ac:dyDescent="0.25">
      <c r="A129">
        <v>3</v>
      </c>
      <c r="B129">
        <f>IF(' IMPACTO RIESGOS CORRUPCION'!D105="X",1,0)</f>
        <v>0</v>
      </c>
    </row>
    <row r="130" spans="1:2" x14ac:dyDescent="0.25">
      <c r="A130">
        <v>4</v>
      </c>
      <c r="B130">
        <f>IF(' IMPACTO RIESGOS CORRUPCION'!D106="X",1,0)</f>
        <v>0</v>
      </c>
    </row>
    <row r="131" spans="1:2" x14ac:dyDescent="0.25">
      <c r="A131">
        <v>5</v>
      </c>
      <c r="B131">
        <f>IF(' IMPACTO RIESGOS CORRUPCION'!D107="X",1,0)</f>
        <v>0</v>
      </c>
    </row>
    <row r="132" spans="1:2" x14ac:dyDescent="0.25">
      <c r="A132">
        <v>6</v>
      </c>
      <c r="B132">
        <f>IF(' IMPACTO RIESGOS CORRUPCION'!D108="X",1,0)</f>
        <v>0</v>
      </c>
    </row>
    <row r="133" spans="1:2" x14ac:dyDescent="0.25">
      <c r="A133">
        <v>7</v>
      </c>
      <c r="B133">
        <f>IF(' IMPACTO RIESGOS CORRUPCION'!D109="X",1,0)</f>
        <v>0</v>
      </c>
    </row>
    <row r="134" spans="1:2" x14ac:dyDescent="0.25">
      <c r="A134">
        <v>8</v>
      </c>
      <c r="B134">
        <f>IF(' IMPACTO RIESGOS CORRUPCION'!D110="X",1,0)</f>
        <v>0</v>
      </c>
    </row>
    <row r="135" spans="1:2" x14ac:dyDescent="0.25">
      <c r="A135">
        <v>9</v>
      </c>
      <c r="B135">
        <f>IF(' IMPACTO RIESGOS CORRUPCION'!D111="X",1,0)</f>
        <v>0</v>
      </c>
    </row>
    <row r="136" spans="1:2" x14ac:dyDescent="0.25">
      <c r="A136">
        <v>10</v>
      </c>
      <c r="B136">
        <f>IF(' IMPACTO RIESGOS CORRUPCION'!D112="X",1,0)</f>
        <v>0</v>
      </c>
    </row>
    <row r="137" spans="1:2" x14ac:dyDescent="0.25">
      <c r="A137">
        <v>11</v>
      </c>
      <c r="B137">
        <f>IF(' IMPACTO RIESGOS CORRUPCION'!D113="X",1,0)</f>
        <v>0</v>
      </c>
    </row>
    <row r="138" spans="1:2" x14ac:dyDescent="0.25">
      <c r="A138">
        <v>12</v>
      </c>
      <c r="B138">
        <f>IF(' IMPACTO RIESGOS CORRUPCION'!D114="X",1,0)</f>
        <v>0</v>
      </c>
    </row>
    <row r="139" spans="1:2" x14ac:dyDescent="0.25">
      <c r="A139">
        <v>13</v>
      </c>
      <c r="B139">
        <f>IF(' IMPACTO RIESGOS CORRUPCION'!D115="X",1,0)</f>
        <v>0</v>
      </c>
    </row>
    <row r="140" spans="1:2" x14ac:dyDescent="0.25">
      <c r="A140">
        <v>14</v>
      </c>
      <c r="B140">
        <f>IF(' IMPACTO RIESGOS CORRUPCION'!D116="X",1,0)</f>
        <v>0</v>
      </c>
    </row>
    <row r="141" spans="1:2" x14ac:dyDescent="0.25">
      <c r="A141">
        <v>15</v>
      </c>
      <c r="B141">
        <f>IF(' IMPACTO RIESGOS CORRUPCION'!D117="X",1,0)</f>
        <v>0</v>
      </c>
    </row>
    <row r="142" spans="1:2" x14ac:dyDescent="0.25">
      <c r="A142">
        <v>16</v>
      </c>
      <c r="B142">
        <f>IF(' IMPACTO RIESGOS CORRUPCION'!D118="X",1,0)</f>
        <v>0</v>
      </c>
    </row>
    <row r="143" spans="1:2" x14ac:dyDescent="0.25">
      <c r="A143">
        <v>17</v>
      </c>
      <c r="B143">
        <f>IF(' IMPACTO RIESGOS CORRUPCION'!D119="X",1,0)</f>
        <v>0</v>
      </c>
    </row>
    <row r="144" spans="1:2" x14ac:dyDescent="0.25">
      <c r="A144">
        <v>18</v>
      </c>
      <c r="B144">
        <f>IF(' IMPACTO RIESGOS CORRUPCION'!D120="X",1,0)</f>
        <v>0</v>
      </c>
    </row>
    <row r="145" spans="1:2" x14ac:dyDescent="0.25">
      <c r="A145">
        <v>19</v>
      </c>
      <c r="B145">
        <f>IF(' IMPACTO RIESGOS CORRUPCION'!D121="X",1,0)</f>
        <v>0</v>
      </c>
    </row>
    <row r="146" spans="1:2" x14ac:dyDescent="0.25">
      <c r="A146" t="s">
        <v>181</v>
      </c>
      <c r="B146">
        <f>SUM(B127:B145)</f>
        <v>0</v>
      </c>
    </row>
    <row r="150" spans="1:2" x14ac:dyDescent="0.25">
      <c r="A150" t="s">
        <v>185</v>
      </c>
    </row>
    <row r="151" spans="1:2" x14ac:dyDescent="0.25">
      <c r="A151" s="89" t="s">
        <v>186</v>
      </c>
    </row>
    <row r="152" spans="1:2" x14ac:dyDescent="0.25">
      <c r="A152" t="s">
        <v>187</v>
      </c>
    </row>
    <row r="153" spans="1:2" x14ac:dyDescent="0.25">
      <c r="A153" t="s">
        <v>188</v>
      </c>
    </row>
    <row r="154" spans="1:2" x14ac:dyDescent="0.25">
      <c r="A154" t="s">
        <v>189</v>
      </c>
    </row>
    <row r="155" spans="1:2" x14ac:dyDescent="0.25">
      <c r="A155" t="s">
        <v>187</v>
      </c>
    </row>
    <row r="156" spans="1:2" x14ac:dyDescent="0.25">
      <c r="A156" t="s">
        <v>190</v>
      </c>
    </row>
    <row r="157" spans="1:2" x14ac:dyDescent="0.25">
      <c r="A157" t="s">
        <v>191</v>
      </c>
    </row>
    <row r="159" spans="1:2" x14ac:dyDescent="0.25">
      <c r="A159" s="89" t="s">
        <v>192</v>
      </c>
      <c r="B159" t="s">
        <v>148</v>
      </c>
    </row>
    <row r="160" spans="1:2" x14ac:dyDescent="0.25">
      <c r="A160" t="s">
        <v>187</v>
      </c>
    </row>
    <row r="161" spans="1:1" x14ac:dyDescent="0.25">
      <c r="A161" t="s">
        <v>193</v>
      </c>
    </row>
    <row r="162" spans="1:1" x14ac:dyDescent="0.25">
      <c r="A162" t="s">
        <v>194</v>
      </c>
    </row>
    <row r="164" spans="1:1" x14ac:dyDescent="0.25">
      <c r="A164" s="89" t="s">
        <v>195</v>
      </c>
    </row>
    <row r="165" spans="1:1" x14ac:dyDescent="0.25">
      <c r="A165" t="s">
        <v>187</v>
      </c>
    </row>
    <row r="166" spans="1:1" x14ac:dyDescent="0.25">
      <c r="A166" t="s">
        <v>196</v>
      </c>
    </row>
    <row r="167" spans="1:1" x14ac:dyDescent="0.25">
      <c r="A167" t="s">
        <v>197</v>
      </c>
    </row>
    <row r="168" spans="1:1" x14ac:dyDescent="0.25">
      <c r="A168" t="s">
        <v>198</v>
      </c>
    </row>
    <row r="170" spans="1:1" x14ac:dyDescent="0.25">
      <c r="A170" s="89" t="s">
        <v>199</v>
      </c>
    </row>
    <row r="171" spans="1:1" x14ac:dyDescent="0.25">
      <c r="A171" t="s">
        <v>187</v>
      </c>
    </row>
    <row r="172" spans="1:1" x14ac:dyDescent="0.25">
      <c r="A172" t="s">
        <v>200</v>
      </c>
    </row>
    <row r="173" spans="1:1" x14ac:dyDescent="0.25">
      <c r="A173" t="s">
        <v>201</v>
      </c>
    </row>
    <row r="175" spans="1:1" x14ac:dyDescent="0.25">
      <c r="A175" s="89" t="s">
        <v>202</v>
      </c>
    </row>
    <row r="176" spans="1:1" x14ac:dyDescent="0.25">
      <c r="A176" t="s">
        <v>187</v>
      </c>
    </row>
    <row r="177" spans="1:1" x14ac:dyDescent="0.25">
      <c r="A177" t="s">
        <v>203</v>
      </c>
    </row>
    <row r="178" spans="1:1" x14ac:dyDescent="0.25">
      <c r="A178" t="s">
        <v>204</v>
      </c>
    </row>
    <row r="180" spans="1:1" x14ac:dyDescent="0.25">
      <c r="A180" s="89" t="s">
        <v>205</v>
      </c>
    </row>
    <row r="181" spans="1:1" x14ac:dyDescent="0.25">
      <c r="A181" t="s">
        <v>187</v>
      </c>
    </row>
    <row r="182" spans="1:1" x14ac:dyDescent="0.25">
      <c r="A182" t="s">
        <v>206</v>
      </c>
    </row>
    <row r="183" spans="1:1" x14ac:dyDescent="0.25">
      <c r="A183" t="s">
        <v>207</v>
      </c>
    </row>
    <row r="184" spans="1:1" x14ac:dyDescent="0.25">
      <c r="A184" t="s">
        <v>208</v>
      </c>
    </row>
    <row r="186" spans="1:1" x14ac:dyDescent="0.25">
      <c r="A186" s="89" t="s">
        <v>209</v>
      </c>
    </row>
    <row r="187" spans="1:1" x14ac:dyDescent="0.25">
      <c r="A187" t="s">
        <v>187</v>
      </c>
    </row>
    <row r="188" spans="1:1" x14ac:dyDescent="0.25">
      <c r="A188" t="s">
        <v>210</v>
      </c>
    </row>
    <row r="189" spans="1:1" x14ac:dyDescent="0.25">
      <c r="A189" t="s">
        <v>211</v>
      </c>
    </row>
    <row r="190" spans="1:1" x14ac:dyDescent="0.25">
      <c r="A190" t="s">
        <v>212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39"/>
  <sheetViews>
    <sheetView topLeftCell="A90" zoomScale="70" zoomScaleNormal="70" workbookViewId="0">
      <selection activeCell="B99" sqref="B99:B106"/>
    </sheetView>
  </sheetViews>
  <sheetFormatPr baseColWidth="10" defaultColWidth="11.42578125" defaultRowHeight="14.25" x14ac:dyDescent="0.2"/>
  <cols>
    <col min="1" max="2" width="31.140625" style="1" customWidth="1"/>
    <col min="3" max="3" width="75.7109375" style="1" customWidth="1"/>
    <col min="4" max="4" width="29.28515625" style="1" customWidth="1"/>
    <col min="5" max="5" width="71.28515625" style="1" customWidth="1"/>
    <col min="6" max="7" width="15.7109375" style="1" customWidth="1"/>
    <col min="8" max="8" width="25.7109375" style="1" customWidth="1"/>
    <col min="9" max="9" width="36.85546875" style="1" customWidth="1"/>
    <col min="10" max="10" width="29" style="1" customWidth="1"/>
    <col min="11" max="11" width="22.5703125" style="1" customWidth="1"/>
    <col min="12" max="12" width="23.28515625" style="1" customWidth="1"/>
    <col min="13" max="16384" width="11.42578125" style="1"/>
  </cols>
  <sheetData>
    <row r="1" spans="1:12" customFormat="1" ht="15.75" customHeight="1" x14ac:dyDescent="0.25">
      <c r="A1" s="553"/>
      <c r="B1" s="554" t="s">
        <v>301</v>
      </c>
      <c r="C1" s="555"/>
      <c r="D1" s="555"/>
      <c r="E1" s="555"/>
      <c r="F1" s="555"/>
      <c r="G1" s="556"/>
      <c r="H1" s="362" t="s">
        <v>17</v>
      </c>
      <c r="I1" s="362"/>
      <c r="J1" s="503"/>
    </row>
    <row r="2" spans="1:12" customFormat="1" ht="15.75" customHeight="1" x14ac:dyDescent="0.25">
      <c r="A2" s="266"/>
      <c r="B2" s="557"/>
      <c r="C2" s="558"/>
      <c r="D2" s="558"/>
      <c r="E2" s="558"/>
      <c r="F2" s="558"/>
      <c r="G2" s="559"/>
      <c r="H2" s="315" t="s">
        <v>2</v>
      </c>
      <c r="I2" s="315"/>
      <c r="J2" s="431"/>
    </row>
    <row r="3" spans="1:12" customFormat="1" ht="36" customHeight="1" x14ac:dyDescent="0.25">
      <c r="A3" s="266"/>
      <c r="B3" s="560" t="s">
        <v>213</v>
      </c>
      <c r="C3" s="428"/>
      <c r="D3" s="428"/>
      <c r="E3" s="428"/>
      <c r="F3" s="428"/>
      <c r="G3" s="429"/>
      <c r="H3" s="315" t="s">
        <v>4</v>
      </c>
      <c r="I3" s="315"/>
      <c r="J3" s="431"/>
    </row>
    <row r="4" spans="1:12" customFormat="1" ht="15.75" customHeight="1" thickBot="1" x14ac:dyDescent="0.3">
      <c r="A4" s="267"/>
      <c r="B4" s="280"/>
      <c r="C4" s="281"/>
      <c r="D4" s="281"/>
      <c r="E4" s="281"/>
      <c r="F4" s="281"/>
      <c r="G4" s="413"/>
      <c r="H4" s="522" t="s">
        <v>5</v>
      </c>
      <c r="I4" s="522"/>
      <c r="J4" s="504"/>
    </row>
    <row r="5" spans="1:12" x14ac:dyDescent="0.2">
      <c r="B5" s="521"/>
      <c r="C5" s="521"/>
      <c r="D5" s="521"/>
      <c r="E5" s="521"/>
      <c r="F5" s="521"/>
      <c r="G5" s="521"/>
    </row>
    <row r="6" spans="1:12" customFormat="1" ht="24" customHeight="1" x14ac:dyDescent="0.25">
      <c r="A6" s="90" t="s">
        <v>7</v>
      </c>
      <c r="B6" s="391" t="str">
        <f>+CONTEXTO!B7</f>
        <v xml:space="preserve">GESTIÓN HUMANA Y SEGURIDAD Y SALUD EN EL TRABAJO </v>
      </c>
      <c r="C6" s="392"/>
      <c r="D6" s="392"/>
      <c r="E6" s="392"/>
      <c r="F6" s="392"/>
      <c r="G6" s="392"/>
      <c r="H6" s="392"/>
      <c r="I6" s="392"/>
      <c r="J6" s="393"/>
    </row>
    <row r="7" spans="1:12" customFormat="1" ht="35.25" customHeight="1" x14ac:dyDescent="0.25">
      <c r="A7" s="91" t="s">
        <v>9</v>
      </c>
      <c r="B7" s="432" t="str">
        <f>+CONTEXTO!B8</f>
        <v>REALIZAR LA VINCULACIÓN, PERMANENCIA Y  RETIRO DEL PERSONAL DE PLANTA DE LA ENTIDAD, DESARROLLANDO ACTIVIDADES ENCAMINADAS A PROMOVER LAS COMPETENCIAS, HABILIDADES, CONOCIMIENTOS DE LOS SERVIDORES PÚBLICOS, EVALUACION, EL MEJORAMIENTO DEL CLIMA LABORAL, EL BIENESTAR SOCIAL, LA SEGURIDAD Y SALUD EN EL TRABAJO, EL FOMENTO DE LOS VALORES Y PRINCIPIOS ÉTICOS, CON EL PROPÓSITO DE TENER SERVIDORES ÍNTEGROS Y COMPROMETIDOS CONSTANTEMENTE CON LA ADMINISTRACIÓN MUNICIPAL</v>
      </c>
      <c r="C7" s="433"/>
      <c r="D7" s="433"/>
      <c r="E7" s="433"/>
      <c r="F7" s="433"/>
      <c r="G7" s="433"/>
      <c r="H7" s="433"/>
      <c r="I7" s="433"/>
      <c r="J7" s="505"/>
    </row>
    <row r="8" spans="1:12" ht="15" thickBot="1" x14ac:dyDescent="0.25">
      <c r="C8" s="64"/>
      <c r="D8" s="64"/>
      <c r="E8" s="64"/>
      <c r="F8" s="64"/>
      <c r="G8" s="64"/>
      <c r="H8" s="64"/>
    </row>
    <row r="9" spans="1:12" s="123" customFormat="1" ht="30" customHeight="1" x14ac:dyDescent="0.25">
      <c r="A9" s="506" t="s">
        <v>93</v>
      </c>
      <c r="B9" s="523" t="s">
        <v>241</v>
      </c>
      <c r="C9" s="519" t="s">
        <v>280</v>
      </c>
      <c r="D9" s="516" t="s">
        <v>215</v>
      </c>
      <c r="E9" s="516"/>
      <c r="F9" s="516"/>
      <c r="G9" s="516"/>
      <c r="H9" s="516"/>
      <c r="I9" s="118" t="s">
        <v>216</v>
      </c>
      <c r="J9" s="509" t="s">
        <v>217</v>
      </c>
      <c r="K9" s="511" t="s">
        <v>218</v>
      </c>
    </row>
    <row r="10" spans="1:12" s="124" customFormat="1" ht="45.75" thickBot="1" x14ac:dyDescent="0.3">
      <c r="A10" s="507"/>
      <c r="B10" s="524"/>
      <c r="C10" s="520"/>
      <c r="D10" s="119" t="s">
        <v>219</v>
      </c>
      <c r="E10" s="120" t="s">
        <v>220</v>
      </c>
      <c r="F10" s="119" t="s">
        <v>221</v>
      </c>
      <c r="G10" s="119" t="s">
        <v>222</v>
      </c>
      <c r="H10" s="121" t="s">
        <v>223</v>
      </c>
      <c r="I10" s="122" t="s">
        <v>224</v>
      </c>
      <c r="J10" s="510"/>
      <c r="K10" s="512"/>
    </row>
    <row r="11" spans="1:12" ht="20.25" customHeight="1" x14ac:dyDescent="0.2">
      <c r="A11" s="316" t="str">
        <f>+(PROBABILIDAD!A11)</f>
        <v xml:space="preserve"> Inoportuno suministro del personal a las unidades administrativas para garantizar la calidad y oportunidad en la prestación del servicio</v>
      </c>
      <c r="B11" s="316" t="str">
        <f>+(DESCRIPCION!D10)</f>
        <v xml:space="preserve"> Capacidad operativa insuficientes para el desarrollo de las actividadesen las diferentes dependencias .</v>
      </c>
      <c r="C11" s="517" t="s">
        <v>381</v>
      </c>
      <c r="D11" s="513" t="s">
        <v>225</v>
      </c>
      <c r="E11" s="24" t="s">
        <v>226</v>
      </c>
      <c r="F11" s="23" t="s">
        <v>188</v>
      </c>
      <c r="G11" s="23">
        <f>IF(F11="Asignado",15,0)</f>
        <v>15</v>
      </c>
      <c r="H11" s="514" t="str">
        <f>IF(AND(G18&gt;0,G18&lt;=85),"Débil",IF(AND(G18&gt;85,G18&lt;=95),"Moderado",IF(G18&gt;96,"Fuerte"," ")))</f>
        <v>Débil</v>
      </c>
      <c r="I11" s="313" t="s">
        <v>211</v>
      </c>
      <c r="J11" s="313" t="str">
        <f>IF(AND(H11="Fuerte",I11="Fuerte (Siempre se Ejecuta)"),"Fuerte",IF(AND(H11="Fuerte",I11="Moderado (Algunas veces se ejecuta)"),"Moderado",IF(AND(H11="Fuerte",I11="Débil (No se ejecuta)"),"Débil",IF(AND(H11="Moderado",I11="Fuerte (Siempre se Ejecuta)"),"Moderado",IF(AND(H11="Moderado",I11="Moderado (Algunas veces se ejecuta)"),"Moderado",IF(AND(H11="Moderado",I11="Débil (No se ejecuta)"),"Débil",IF(AND(H11="Débil",I11="Fuerte (Siempre se Ejecuta)"),"Débil",IF(AND(H11="Débil",I11="Moderado (Algunas veces se ejecuta)"),"Débil",IF(AND(H11="Débil",I11="Débil (No se ejecuta)"),"Débil"," ")))))))))</f>
        <v>Débil</v>
      </c>
      <c r="K11" s="508" t="str">
        <f>IF(J11="Fuerte","NO",IF(J11=" "," ","SI"))</f>
        <v>SI</v>
      </c>
      <c r="L11" s="152"/>
    </row>
    <row r="12" spans="1:12" ht="28.5" x14ac:dyDescent="0.2">
      <c r="A12" s="316"/>
      <c r="B12" s="316"/>
      <c r="C12" s="517"/>
      <c r="D12" s="513"/>
      <c r="E12" s="25" t="s">
        <v>227</v>
      </c>
      <c r="F12" s="16" t="s">
        <v>191</v>
      </c>
      <c r="G12" s="16">
        <f>IF(F12="Adecuado",15,0)</f>
        <v>0</v>
      </c>
      <c r="H12" s="514"/>
      <c r="I12" s="238"/>
      <c r="J12" s="238"/>
      <c r="K12" s="508"/>
    </row>
    <row r="13" spans="1:12" ht="42.75" x14ac:dyDescent="0.2">
      <c r="A13" s="316"/>
      <c r="B13" s="316"/>
      <c r="C13" s="517"/>
      <c r="D13" s="116" t="s">
        <v>228</v>
      </c>
      <c r="E13" s="25" t="s">
        <v>229</v>
      </c>
      <c r="F13" s="16" t="s">
        <v>193</v>
      </c>
      <c r="G13" s="16">
        <f>IF(F13="Oportuna",15,0)</f>
        <v>15</v>
      </c>
      <c r="H13" s="514"/>
      <c r="I13" s="238"/>
      <c r="J13" s="238"/>
      <c r="K13" s="508"/>
    </row>
    <row r="14" spans="1:12" ht="42.75" x14ac:dyDescent="0.2">
      <c r="A14" s="316"/>
      <c r="B14" s="316"/>
      <c r="C14" s="517"/>
      <c r="D14" s="116" t="s">
        <v>230</v>
      </c>
      <c r="E14" s="25" t="s">
        <v>231</v>
      </c>
      <c r="F14" s="98" t="s">
        <v>197</v>
      </c>
      <c r="G14" s="16">
        <f>IF(F14="Prevenir",15,IF(F14="Detectar",10,0))</f>
        <v>10</v>
      </c>
      <c r="H14" s="514"/>
      <c r="I14" s="238"/>
      <c r="J14" s="238"/>
      <c r="K14" s="508"/>
    </row>
    <row r="15" spans="1:12" ht="28.5" x14ac:dyDescent="0.2">
      <c r="A15" s="316"/>
      <c r="B15" s="316"/>
      <c r="C15" s="517"/>
      <c r="D15" s="116" t="s">
        <v>232</v>
      </c>
      <c r="E15" s="25" t="s">
        <v>233</v>
      </c>
      <c r="F15" s="16" t="s">
        <v>200</v>
      </c>
      <c r="G15" s="16">
        <f>IF(F15="Confiable",15,0)</f>
        <v>15</v>
      </c>
      <c r="H15" s="514"/>
      <c r="I15" s="238"/>
      <c r="J15" s="238"/>
      <c r="K15" s="508"/>
    </row>
    <row r="16" spans="1:12" ht="57" x14ac:dyDescent="0.2">
      <c r="A16" s="316"/>
      <c r="B16" s="316"/>
      <c r="C16" s="517"/>
      <c r="D16" s="116" t="s">
        <v>234</v>
      </c>
      <c r="E16" s="25" t="s">
        <v>235</v>
      </c>
      <c r="F16" s="98" t="s">
        <v>204</v>
      </c>
      <c r="G16" s="16">
        <f>IF(F16="Se investigan y se resuelven oportunamente",15,0)</f>
        <v>0</v>
      </c>
      <c r="H16" s="514"/>
      <c r="I16" s="238"/>
      <c r="J16" s="238"/>
      <c r="K16" s="508"/>
    </row>
    <row r="17" spans="1:11" ht="28.5" x14ac:dyDescent="0.2">
      <c r="A17" s="316"/>
      <c r="B17" s="316"/>
      <c r="C17" s="518"/>
      <c r="D17" s="102" t="s">
        <v>236</v>
      </c>
      <c r="E17" s="25" t="s">
        <v>237</v>
      </c>
      <c r="F17" s="16" t="s">
        <v>207</v>
      </c>
      <c r="G17" s="16">
        <f>IF(F17="Completa",10,IF(F17="Incompleta",5,0))</f>
        <v>5</v>
      </c>
      <c r="H17" s="515"/>
      <c r="I17" s="238"/>
      <c r="J17" s="238"/>
      <c r="K17" s="508"/>
    </row>
    <row r="18" spans="1:11" ht="15" x14ac:dyDescent="0.2">
      <c r="A18" s="316"/>
      <c r="B18" s="183"/>
      <c r="C18" s="151"/>
      <c r="D18" s="117"/>
      <c r="E18" s="19" t="s">
        <v>238</v>
      </c>
      <c r="F18" s="18"/>
      <c r="G18" s="18">
        <f>SUM(G11:G17)</f>
        <v>60</v>
      </c>
      <c r="H18" s="53"/>
    </row>
    <row r="19" spans="1:11" ht="15" thickBot="1" x14ac:dyDescent="0.25">
      <c r="A19" s="184"/>
      <c r="B19" s="185"/>
    </row>
    <row r="20" spans="1:11" s="124" customFormat="1" ht="30" customHeight="1" x14ac:dyDescent="0.25">
      <c r="A20" s="525" t="s">
        <v>93</v>
      </c>
      <c r="B20" s="542" t="s">
        <v>241</v>
      </c>
      <c r="C20" s="519" t="s">
        <v>281</v>
      </c>
      <c r="D20" s="516" t="s">
        <v>215</v>
      </c>
      <c r="E20" s="516"/>
      <c r="F20" s="516"/>
      <c r="G20" s="516"/>
      <c r="H20" s="516"/>
      <c r="I20" s="118" t="s">
        <v>216</v>
      </c>
      <c r="J20" s="509" t="s">
        <v>217</v>
      </c>
      <c r="K20" s="511" t="s">
        <v>218</v>
      </c>
    </row>
    <row r="21" spans="1:11" s="124" customFormat="1" ht="45.75" thickBot="1" x14ac:dyDescent="0.3">
      <c r="A21" s="526"/>
      <c r="B21" s="543"/>
      <c r="C21" s="520"/>
      <c r="D21" s="119" t="s">
        <v>219</v>
      </c>
      <c r="E21" s="120" t="s">
        <v>220</v>
      </c>
      <c r="F21" s="119" t="s">
        <v>221</v>
      </c>
      <c r="G21" s="119" t="s">
        <v>222</v>
      </c>
      <c r="H21" s="121" t="s">
        <v>239</v>
      </c>
      <c r="I21" s="122" t="s">
        <v>224</v>
      </c>
      <c r="J21" s="510"/>
      <c r="K21" s="527"/>
    </row>
    <row r="22" spans="1:11" ht="20.25" customHeight="1" x14ac:dyDescent="0.2">
      <c r="A22" s="536" t="str">
        <f>+(PROBABILIDAD!A11)</f>
        <v xml:space="preserve"> Inoportuno suministro del personal a las unidades administrativas para garantizar la calidad y oportunidad en la prestación del servicio</v>
      </c>
      <c r="B22" s="539" t="str">
        <f>+(DESCRIPCION!D11)</f>
        <v>Inoportuna ejecución de las actividades contenidas en Plan Estratégico de Talento Humano.</v>
      </c>
      <c r="C22" s="528" t="s">
        <v>282</v>
      </c>
      <c r="D22" s="531" t="s">
        <v>225</v>
      </c>
      <c r="E22" s="158" t="s">
        <v>226</v>
      </c>
      <c r="F22" s="159" t="s">
        <v>188</v>
      </c>
      <c r="G22" s="159">
        <f>IF(F22="Asignado",15,0)</f>
        <v>15</v>
      </c>
      <c r="H22" s="532" t="str">
        <f>IF(AND(G29&gt;0,G29&lt;=85),"Débil",IF(AND(G29&gt;85,G29&lt;=95),"Moderado",IF(G29&gt;96,"Fuerte"," ")))</f>
        <v>Fuerte</v>
      </c>
      <c r="I22" s="533" t="s">
        <v>210</v>
      </c>
      <c r="J22" s="533" t="str">
        <f>IF(AND(H22="Fuerte",I22="Fuerte (Siempre se Ejecuta)"),"Fuerte",IF(AND(H22="Fuerte",I22="Moderado (Algunas veces se ejecuta)"),"Moderado",IF(AND(H22="Fuerte",I22="Débil (No se ejecuta)"),"Débil",IF(AND(H22="Moderado",I22="Fuerte (Siempre se Ejecuta)"),"Moderado",IF(AND(H22="Moderado",I22="Moderado (Algunas veces se ejecuta)"),"Moderado",IF(AND(H22="Moderado",I22="Débil (No se ejecuta)"),"Débil",IF(AND(H22="Débil",I22="Fuerte (Siempre se Ejecuta)"),"Débil",IF(AND(H22="Débil",I22="Moderado (Algunas veces se ejecuta)"),"Débil",IF(AND(H22="Débil",I22="Débil (No se ejecuta)"),"Débil"," ")))))))))</f>
        <v>Fuerte</v>
      </c>
      <c r="K22" s="534" t="str">
        <f>IF(J22="Fuerte","NO",IF(J22=" "," ","SI"))</f>
        <v>NO</v>
      </c>
    </row>
    <row r="23" spans="1:11" ht="29.25" customHeight="1" x14ac:dyDescent="0.2">
      <c r="A23" s="537"/>
      <c r="B23" s="540"/>
      <c r="C23" s="529"/>
      <c r="D23" s="513"/>
      <c r="E23" s="25" t="s">
        <v>227</v>
      </c>
      <c r="F23" s="145" t="s">
        <v>190</v>
      </c>
      <c r="G23" s="145">
        <f>IF(F23="Adecuado",15,0)</f>
        <v>15</v>
      </c>
      <c r="H23" s="514"/>
      <c r="I23" s="238"/>
      <c r="J23" s="238"/>
      <c r="K23" s="535"/>
    </row>
    <row r="24" spans="1:11" ht="43.5" customHeight="1" x14ac:dyDescent="0.2">
      <c r="A24" s="537"/>
      <c r="B24" s="540"/>
      <c r="C24" s="529"/>
      <c r="D24" s="116" t="s">
        <v>228</v>
      </c>
      <c r="E24" s="25" t="s">
        <v>229</v>
      </c>
      <c r="F24" s="145" t="s">
        <v>193</v>
      </c>
      <c r="G24" s="145">
        <f>IF(F24="Oportuna",15,0)</f>
        <v>15</v>
      </c>
      <c r="H24" s="514"/>
      <c r="I24" s="238"/>
      <c r="J24" s="238"/>
      <c r="K24" s="535"/>
    </row>
    <row r="25" spans="1:11" ht="43.5" customHeight="1" x14ac:dyDescent="0.2">
      <c r="A25" s="537"/>
      <c r="B25" s="540"/>
      <c r="C25" s="529"/>
      <c r="D25" s="116" t="s">
        <v>230</v>
      </c>
      <c r="E25" s="25" t="s">
        <v>231</v>
      </c>
      <c r="F25" s="98" t="s">
        <v>196</v>
      </c>
      <c r="G25" s="145">
        <f>IF(F25="Prevenir",15,IF(F25="Detectar",10,0))</f>
        <v>15</v>
      </c>
      <c r="H25" s="514"/>
      <c r="I25" s="238"/>
      <c r="J25" s="238"/>
      <c r="K25" s="535"/>
    </row>
    <row r="26" spans="1:11" ht="29.25" customHeight="1" x14ac:dyDescent="0.2">
      <c r="A26" s="537"/>
      <c r="B26" s="540"/>
      <c r="C26" s="529"/>
      <c r="D26" s="116" t="s">
        <v>232</v>
      </c>
      <c r="E26" s="25" t="s">
        <v>233</v>
      </c>
      <c r="F26" s="145" t="s">
        <v>200</v>
      </c>
      <c r="G26" s="145">
        <f>IF(F26="Confiable",15,0)</f>
        <v>15</v>
      </c>
      <c r="H26" s="514"/>
      <c r="I26" s="238"/>
      <c r="J26" s="238"/>
      <c r="K26" s="535"/>
    </row>
    <row r="27" spans="1:11" ht="43.5" customHeight="1" x14ac:dyDescent="0.2">
      <c r="A27" s="537"/>
      <c r="B27" s="540"/>
      <c r="C27" s="529"/>
      <c r="D27" s="116" t="s">
        <v>234</v>
      </c>
      <c r="E27" s="25" t="s">
        <v>235</v>
      </c>
      <c r="F27" s="98" t="s">
        <v>203</v>
      </c>
      <c r="G27" s="145">
        <f>IF(F27="Se investigan y se resuelven oportunamente",15,0)</f>
        <v>15</v>
      </c>
      <c r="H27" s="514"/>
      <c r="I27" s="238"/>
      <c r="J27" s="238"/>
      <c r="K27" s="535"/>
    </row>
    <row r="28" spans="1:11" ht="29.25" customHeight="1" x14ac:dyDescent="0.2">
      <c r="A28" s="537"/>
      <c r="B28" s="540"/>
      <c r="C28" s="530"/>
      <c r="D28" s="102" t="s">
        <v>236</v>
      </c>
      <c r="E28" s="25" t="s">
        <v>237</v>
      </c>
      <c r="F28" s="145" t="s">
        <v>206</v>
      </c>
      <c r="G28" s="145">
        <f>IF(F28="Completa",10,IF(F28="Incompleta",5,0))</f>
        <v>10</v>
      </c>
      <c r="H28" s="515"/>
      <c r="I28" s="238"/>
      <c r="J28" s="238"/>
      <c r="K28" s="535"/>
    </row>
    <row r="29" spans="1:11" s="130" customFormat="1" ht="15.75" thickBot="1" x14ac:dyDescent="0.25">
      <c r="A29" s="538"/>
      <c r="B29" s="541"/>
      <c r="C29" s="208"/>
      <c r="D29" s="127"/>
      <c r="E29" s="128" t="s">
        <v>238</v>
      </c>
      <c r="F29" s="17"/>
      <c r="G29" s="17">
        <f>SUM(G22:G28)</f>
        <v>100</v>
      </c>
      <c r="H29" s="129"/>
      <c r="K29" s="160"/>
    </row>
    <row r="30" spans="1:11" ht="15" thickBot="1" x14ac:dyDescent="0.25">
      <c r="A30" s="186"/>
      <c r="B30" s="186"/>
    </row>
    <row r="31" spans="1:11" s="123" customFormat="1" ht="30" customHeight="1" x14ac:dyDescent="0.25">
      <c r="A31" s="525" t="s">
        <v>93</v>
      </c>
      <c r="B31" s="542" t="s">
        <v>241</v>
      </c>
      <c r="C31" s="519" t="s">
        <v>283</v>
      </c>
      <c r="D31" s="516" t="s">
        <v>215</v>
      </c>
      <c r="E31" s="516"/>
      <c r="F31" s="516"/>
      <c r="G31" s="516"/>
      <c r="H31" s="516"/>
      <c r="I31" s="146" t="s">
        <v>216</v>
      </c>
      <c r="J31" s="509" t="s">
        <v>217</v>
      </c>
      <c r="K31" s="511" t="s">
        <v>218</v>
      </c>
    </row>
    <row r="32" spans="1:11" s="124" customFormat="1" ht="45.75" thickBot="1" x14ac:dyDescent="0.3">
      <c r="A32" s="526"/>
      <c r="B32" s="545"/>
      <c r="C32" s="520"/>
      <c r="D32" s="147" t="s">
        <v>219</v>
      </c>
      <c r="E32" s="120" t="s">
        <v>220</v>
      </c>
      <c r="F32" s="147" t="s">
        <v>221</v>
      </c>
      <c r="G32" s="147" t="s">
        <v>222</v>
      </c>
      <c r="H32" s="121" t="s">
        <v>239</v>
      </c>
      <c r="I32" s="122" t="s">
        <v>224</v>
      </c>
      <c r="J32" s="510"/>
      <c r="K32" s="527"/>
    </row>
    <row r="33" spans="1:11" ht="20.25" customHeight="1" x14ac:dyDescent="0.2">
      <c r="A33" s="544" t="str">
        <f>+(PROBABILIDAD!A11)</f>
        <v xml:space="preserve"> Inoportuno suministro del personal a las unidades administrativas para garantizar la calidad y oportunidad en la prestación del servicio</v>
      </c>
      <c r="B33" s="548" t="str">
        <f>+(DESCRIPCION!D12)</f>
        <v>Presupuesto insuficiente para la ejecución de las actividades del Plan Estrategico de Talento Humano</v>
      </c>
      <c r="C33" s="517" t="s">
        <v>284</v>
      </c>
      <c r="D33" s="513" t="s">
        <v>225</v>
      </c>
      <c r="E33" s="24" t="s">
        <v>226</v>
      </c>
      <c r="F33" s="23" t="s">
        <v>188</v>
      </c>
      <c r="G33" s="23">
        <f>IF(F33="Asignado",15,0)</f>
        <v>15</v>
      </c>
      <c r="H33" s="514" t="str">
        <f>IF(AND(G40&gt;0,G40&lt;=85),"Débil",IF(AND(G40&gt;85,G40&lt;=95),"Moderado",IF(G40&gt;96,"Fuerte"," ")))</f>
        <v>Fuerte</v>
      </c>
      <c r="I33" s="313" t="s">
        <v>210</v>
      </c>
      <c r="J33" s="313" t="str">
        <f>IF(AND(H33="Fuerte",I33="Fuerte (Siempre se Ejecuta)"),"Fuerte",IF(AND(H33="Fuerte",I33="Moderado (Algunas veces se ejecuta)"),"Moderado",IF(AND(H33="Fuerte",I33="Débil (No se ejecuta)"),"Débil",IF(AND(H33="Moderado",I33="Fuerte (Siempre se Ejecuta)"),"Moderado",IF(AND(H33="Moderado",I33="Moderado (Algunas veces se ejecuta)"),"Moderado",IF(AND(H33="Moderado",I33="Débil (No se ejecuta)"),"Débil",IF(AND(H33="Débil",I33="Fuerte (Siempre se Ejecuta)"),"Débil",IF(AND(H33="Débil",I33="Moderado (Algunas veces se ejecuta)"),"Débil",IF(AND(H33="Débil",I33="Débil (No se ejecuta)"),"Débil"," ")))))))))</f>
        <v>Fuerte</v>
      </c>
      <c r="K33" s="547" t="str">
        <f>IF(J33="Fuerte","NO",IF(J33=" "," ","SI"))</f>
        <v>NO</v>
      </c>
    </row>
    <row r="34" spans="1:11" ht="28.5" x14ac:dyDescent="0.2">
      <c r="A34" s="303"/>
      <c r="B34" s="316"/>
      <c r="C34" s="517"/>
      <c r="D34" s="513"/>
      <c r="E34" s="25" t="s">
        <v>227</v>
      </c>
      <c r="F34" s="16" t="s">
        <v>190</v>
      </c>
      <c r="G34" s="16">
        <f>IF(F34="Adecuado",15,0)</f>
        <v>15</v>
      </c>
      <c r="H34" s="514"/>
      <c r="I34" s="238"/>
      <c r="J34" s="238"/>
      <c r="K34" s="508"/>
    </row>
    <row r="35" spans="1:11" ht="42.75" x14ac:dyDescent="0.2">
      <c r="A35" s="303"/>
      <c r="B35" s="316"/>
      <c r="C35" s="517"/>
      <c r="D35" s="116" t="s">
        <v>228</v>
      </c>
      <c r="E35" s="25" t="s">
        <v>229</v>
      </c>
      <c r="F35" s="16" t="s">
        <v>193</v>
      </c>
      <c r="G35" s="16">
        <f>IF(F35="Oportuna",15,0)</f>
        <v>15</v>
      </c>
      <c r="H35" s="514"/>
      <c r="I35" s="238"/>
      <c r="J35" s="238"/>
      <c r="K35" s="508"/>
    </row>
    <row r="36" spans="1:11" ht="42.75" x14ac:dyDescent="0.2">
      <c r="A36" s="303"/>
      <c r="B36" s="316"/>
      <c r="C36" s="517"/>
      <c r="D36" s="116" t="s">
        <v>230</v>
      </c>
      <c r="E36" s="25" t="s">
        <v>231</v>
      </c>
      <c r="F36" s="98" t="s">
        <v>196</v>
      </c>
      <c r="G36" s="16">
        <f>IF(F36="Prevenir",15,IF(F36="Detectar",10,0))</f>
        <v>15</v>
      </c>
      <c r="H36" s="514"/>
      <c r="I36" s="238"/>
      <c r="J36" s="238"/>
      <c r="K36" s="508"/>
    </row>
    <row r="37" spans="1:11" ht="28.5" x14ac:dyDescent="0.2">
      <c r="A37" s="303"/>
      <c r="B37" s="316"/>
      <c r="C37" s="517"/>
      <c r="D37" s="116" t="s">
        <v>232</v>
      </c>
      <c r="E37" s="25" t="s">
        <v>233</v>
      </c>
      <c r="F37" s="16" t="s">
        <v>200</v>
      </c>
      <c r="G37" s="16">
        <f>IF(F37="Confiable",15,0)</f>
        <v>15</v>
      </c>
      <c r="H37" s="514"/>
      <c r="I37" s="238"/>
      <c r="J37" s="238"/>
      <c r="K37" s="508"/>
    </row>
    <row r="38" spans="1:11" ht="42.75" x14ac:dyDescent="0.2">
      <c r="A38" s="303"/>
      <c r="B38" s="316"/>
      <c r="C38" s="517"/>
      <c r="D38" s="116" t="s">
        <v>234</v>
      </c>
      <c r="E38" s="25" t="s">
        <v>235</v>
      </c>
      <c r="F38" s="98" t="s">
        <v>203</v>
      </c>
      <c r="G38" s="16">
        <f>IF(F38="Se investigan y se resuelven oportunamente",15,0)</f>
        <v>15</v>
      </c>
      <c r="H38" s="514"/>
      <c r="I38" s="238"/>
      <c r="J38" s="238"/>
      <c r="K38" s="508"/>
    </row>
    <row r="39" spans="1:11" ht="28.5" x14ac:dyDescent="0.2">
      <c r="A39" s="303"/>
      <c r="B39" s="316"/>
      <c r="C39" s="518"/>
      <c r="D39" s="102" t="s">
        <v>236</v>
      </c>
      <c r="E39" s="25" t="s">
        <v>237</v>
      </c>
      <c r="F39" s="16" t="s">
        <v>206</v>
      </c>
      <c r="G39" s="16">
        <f>IF(F39="Completa",10,IF(F39="Incompleta",5,0))</f>
        <v>10</v>
      </c>
      <c r="H39" s="515"/>
      <c r="I39" s="238"/>
      <c r="J39" s="238"/>
      <c r="K39" s="508"/>
    </row>
    <row r="40" spans="1:11" ht="15" x14ac:dyDescent="0.2">
      <c r="A40" s="303"/>
      <c r="B40" s="316"/>
      <c r="C40" s="151"/>
      <c r="D40" s="117"/>
      <c r="E40" s="19" t="s">
        <v>238</v>
      </c>
      <c r="F40" s="18"/>
      <c r="G40" s="18">
        <f>SUM(G33:G39)</f>
        <v>100</v>
      </c>
      <c r="H40" s="53"/>
    </row>
    <row r="41" spans="1:11" ht="15" thickBot="1" x14ac:dyDescent="0.25">
      <c r="A41" s="125"/>
      <c r="B41" s="154"/>
    </row>
    <row r="42" spans="1:11" s="124" customFormat="1" ht="30" customHeight="1" x14ac:dyDescent="0.25">
      <c r="A42" s="506" t="s">
        <v>93</v>
      </c>
      <c r="B42" s="523" t="s">
        <v>241</v>
      </c>
      <c r="C42" s="519" t="s">
        <v>382</v>
      </c>
      <c r="D42" s="516" t="s">
        <v>215</v>
      </c>
      <c r="E42" s="516"/>
      <c r="F42" s="516"/>
      <c r="G42" s="516"/>
      <c r="H42" s="516"/>
      <c r="I42" s="118" t="s">
        <v>216</v>
      </c>
      <c r="J42" s="509" t="s">
        <v>217</v>
      </c>
      <c r="K42" s="511" t="s">
        <v>218</v>
      </c>
    </row>
    <row r="43" spans="1:11" s="124" customFormat="1" ht="45.75" thickBot="1" x14ac:dyDescent="0.3">
      <c r="A43" s="546"/>
      <c r="B43" s="549"/>
      <c r="C43" s="520"/>
      <c r="D43" s="119" t="s">
        <v>219</v>
      </c>
      <c r="E43" s="120" t="s">
        <v>220</v>
      </c>
      <c r="F43" s="119" t="s">
        <v>221</v>
      </c>
      <c r="G43" s="119" t="s">
        <v>222</v>
      </c>
      <c r="H43" s="121" t="s">
        <v>239</v>
      </c>
      <c r="I43" s="122" t="s">
        <v>224</v>
      </c>
      <c r="J43" s="510"/>
      <c r="K43" s="527"/>
    </row>
    <row r="44" spans="1:11" ht="20.25" customHeight="1" x14ac:dyDescent="0.2">
      <c r="A44" s="515" t="str">
        <f>+(PROBABILIDAD!A12)</f>
        <v>Otorgamiento de encargos  sin el lleno de requisitos establecidos en la normatividad para beneficio de un tercero.</v>
      </c>
      <c r="B44" s="313" t="str">
        <f>+(DESCRIPCION!D13)</f>
        <v>Amiguismo político o tráfico de influencias</v>
      </c>
      <c r="C44" s="529" t="s">
        <v>383</v>
      </c>
      <c r="D44" s="513" t="s">
        <v>225</v>
      </c>
      <c r="E44" s="24" t="s">
        <v>226</v>
      </c>
      <c r="F44" s="23" t="s">
        <v>188</v>
      </c>
      <c r="G44" s="23">
        <f>IF(F44="Asignado",15,0)</f>
        <v>15</v>
      </c>
      <c r="H44" s="514" t="str">
        <f>IF(AND(G51&gt;0,G51&lt;=85),"Débil",IF(AND(G51&gt;85,G51&lt;=95),"Moderado",IF(G51&gt;96,"Fuerte"," ")))</f>
        <v>Fuerte</v>
      </c>
      <c r="I44" s="313" t="s">
        <v>210</v>
      </c>
      <c r="J44" s="313" t="str">
        <f>IF(AND(H44="Fuerte",I44="Fuerte (Siempre se Ejecuta)"),"Fuerte",IF(AND(H44="Fuerte",I44="Moderado (Algunas veces se ejecuta)"),"Moderado",IF(AND(H44="Fuerte",I44="Débil (No se ejecuta)"),"Débil",IF(AND(H44="Moderado",I44="Fuerte (Siempre se Ejecuta)"),"Moderado",IF(AND(H44="Moderado",I44="Moderado (Algunas veces se ejecuta)"),"Moderado",IF(AND(H44="Moderado",I44="Débil (No se ejecuta)"),"Débil",IF(AND(H44="Débil",I44="Fuerte (Siempre se Ejecuta)"),"Débil",IF(AND(H44="Débil",I44="Moderado (Algunas veces se ejecuta)"),"Débil",IF(AND(H44="Débil",I44="Débil (No se ejecuta)"),"Débil"," ")))))))))</f>
        <v>Fuerte</v>
      </c>
      <c r="K44" s="547" t="str">
        <f>IF(J44="Fuerte","NO",IF(J44=" "," ","SI"))</f>
        <v>NO</v>
      </c>
    </row>
    <row r="45" spans="1:11" ht="28.5" x14ac:dyDescent="0.2">
      <c r="A45" s="328"/>
      <c r="B45" s="238"/>
      <c r="C45" s="529"/>
      <c r="D45" s="513"/>
      <c r="E45" s="25" t="s">
        <v>227</v>
      </c>
      <c r="F45" s="16" t="s">
        <v>190</v>
      </c>
      <c r="G45" s="16">
        <f>IF(F45="Adecuado",15,0)</f>
        <v>15</v>
      </c>
      <c r="H45" s="514"/>
      <c r="I45" s="238"/>
      <c r="J45" s="238"/>
      <c r="K45" s="508"/>
    </row>
    <row r="46" spans="1:11" ht="42.75" x14ac:dyDescent="0.2">
      <c r="A46" s="328"/>
      <c r="B46" s="238"/>
      <c r="C46" s="529"/>
      <c r="D46" s="116" t="s">
        <v>228</v>
      </c>
      <c r="E46" s="25" t="s">
        <v>229</v>
      </c>
      <c r="F46" s="16" t="s">
        <v>193</v>
      </c>
      <c r="G46" s="16">
        <f>IF(F46="Oportuna",15,0)</f>
        <v>15</v>
      </c>
      <c r="H46" s="514"/>
      <c r="I46" s="238"/>
      <c r="J46" s="238"/>
      <c r="K46" s="508"/>
    </row>
    <row r="47" spans="1:11" ht="42.75" x14ac:dyDescent="0.2">
      <c r="A47" s="328"/>
      <c r="B47" s="238"/>
      <c r="C47" s="529"/>
      <c r="D47" s="116" t="s">
        <v>230</v>
      </c>
      <c r="E47" s="25" t="s">
        <v>231</v>
      </c>
      <c r="F47" s="98" t="s">
        <v>196</v>
      </c>
      <c r="G47" s="16">
        <f>IF(F47="Prevenir",15,IF(F47="Detectar",10,0))</f>
        <v>15</v>
      </c>
      <c r="H47" s="514"/>
      <c r="I47" s="238"/>
      <c r="J47" s="238"/>
      <c r="K47" s="508"/>
    </row>
    <row r="48" spans="1:11" ht="28.5" x14ac:dyDescent="0.2">
      <c r="A48" s="328"/>
      <c r="B48" s="238"/>
      <c r="C48" s="529"/>
      <c r="D48" s="116" t="s">
        <v>232</v>
      </c>
      <c r="E48" s="25" t="s">
        <v>233</v>
      </c>
      <c r="F48" s="16" t="s">
        <v>200</v>
      </c>
      <c r="G48" s="16">
        <f>IF(F48="Confiable",15,0)</f>
        <v>15</v>
      </c>
      <c r="H48" s="514"/>
      <c r="I48" s="238"/>
      <c r="J48" s="238"/>
      <c r="K48" s="508"/>
    </row>
    <row r="49" spans="1:11" ht="42.75" x14ac:dyDescent="0.2">
      <c r="A49" s="328"/>
      <c r="B49" s="238"/>
      <c r="C49" s="529"/>
      <c r="D49" s="116" t="s">
        <v>234</v>
      </c>
      <c r="E49" s="25" t="s">
        <v>235</v>
      </c>
      <c r="F49" s="98" t="s">
        <v>203</v>
      </c>
      <c r="G49" s="16">
        <f>IF(F49="Se investigan y se resuelven oportunamente",15,0)</f>
        <v>15</v>
      </c>
      <c r="H49" s="514"/>
      <c r="I49" s="238"/>
      <c r="J49" s="238"/>
      <c r="K49" s="508"/>
    </row>
    <row r="50" spans="1:11" ht="28.5" x14ac:dyDescent="0.2">
      <c r="A50" s="328"/>
      <c r="B50" s="238"/>
      <c r="C50" s="530"/>
      <c r="D50" s="102" t="s">
        <v>236</v>
      </c>
      <c r="E50" s="25" t="s">
        <v>237</v>
      </c>
      <c r="F50" s="16" t="s">
        <v>206</v>
      </c>
      <c r="G50" s="16">
        <f>IF(F50="Completa",10,IF(F50="Incompleta",5,0))</f>
        <v>10</v>
      </c>
      <c r="H50" s="515"/>
      <c r="I50" s="238"/>
      <c r="J50" s="238"/>
      <c r="K50" s="508"/>
    </row>
    <row r="51" spans="1:11" s="130" customFormat="1" ht="15.75" thickBot="1" x14ac:dyDescent="0.25">
      <c r="A51" s="328"/>
      <c r="B51" s="238"/>
      <c r="C51" s="126"/>
      <c r="D51" s="127"/>
      <c r="E51" s="128" t="s">
        <v>238</v>
      </c>
      <c r="F51" s="17"/>
      <c r="G51" s="17">
        <f>SUM(G44:G50)</f>
        <v>100</v>
      </c>
      <c r="H51" s="129"/>
    </row>
    <row r="52" spans="1:11" ht="15" thickBot="1" x14ac:dyDescent="0.25"/>
    <row r="53" spans="1:11" s="123" customFormat="1" ht="30" customHeight="1" x14ac:dyDescent="0.25">
      <c r="A53" s="506" t="s">
        <v>93</v>
      </c>
      <c r="B53" s="523" t="s">
        <v>241</v>
      </c>
      <c r="C53" s="519" t="s">
        <v>378</v>
      </c>
      <c r="D53" s="516" t="s">
        <v>215</v>
      </c>
      <c r="E53" s="516"/>
      <c r="F53" s="516"/>
      <c r="G53" s="516"/>
      <c r="H53" s="516"/>
      <c r="I53" s="118" t="s">
        <v>216</v>
      </c>
      <c r="J53" s="509" t="s">
        <v>217</v>
      </c>
      <c r="K53" s="511" t="s">
        <v>218</v>
      </c>
    </row>
    <row r="54" spans="1:11" s="124" customFormat="1" ht="45.75" thickBot="1" x14ac:dyDescent="0.3">
      <c r="A54" s="546"/>
      <c r="B54" s="549"/>
      <c r="C54" s="520"/>
      <c r="D54" s="119" t="s">
        <v>219</v>
      </c>
      <c r="E54" s="120" t="s">
        <v>220</v>
      </c>
      <c r="F54" s="119" t="s">
        <v>221</v>
      </c>
      <c r="G54" s="119" t="s">
        <v>222</v>
      </c>
      <c r="H54" s="121" t="s">
        <v>239</v>
      </c>
      <c r="I54" s="122" t="s">
        <v>224</v>
      </c>
      <c r="J54" s="510"/>
      <c r="K54" s="527"/>
    </row>
    <row r="55" spans="1:11" ht="20.25" customHeight="1" x14ac:dyDescent="0.2">
      <c r="A55" s="515" t="str">
        <f>+(PROBABILIDAD!A12)</f>
        <v>Otorgamiento de encargos  sin el lleno de requisitos establecidos en la normatividad para beneficio de un tercero.</v>
      </c>
      <c r="B55" s="313" t="str">
        <f>+(DESCRIPCION!D14)</f>
        <v xml:space="preserve">Omisión en la aplicación de la normatividad </v>
      </c>
      <c r="C55" s="529" t="s">
        <v>384</v>
      </c>
      <c r="D55" s="513" t="s">
        <v>225</v>
      </c>
      <c r="E55" s="24" t="s">
        <v>226</v>
      </c>
      <c r="F55" s="23" t="s">
        <v>188</v>
      </c>
      <c r="G55" s="23">
        <f>IF(F55="Asignado",15,0)</f>
        <v>15</v>
      </c>
      <c r="H55" s="514" t="str">
        <f>IF(AND(G62&gt;0,G62&lt;=85),"Débil",IF(AND(G62&gt;85,G62&lt;=95),"Moderado",IF(G62&gt;96,"Fuerte"," ")))</f>
        <v>Fuerte</v>
      </c>
      <c r="I55" s="313" t="s">
        <v>210</v>
      </c>
      <c r="J55" s="313" t="str">
        <f>IF(AND(H55="Fuerte",I55="Fuerte (Siempre se Ejecuta)"),"Fuerte",IF(AND(H55="Fuerte",I55="Moderado (Algunas veces se ejecuta)"),"Moderado",IF(AND(H55="Fuerte",I55="Débil (No se ejecuta)"),"Débil",IF(AND(H55="Moderado",I55="Fuerte (Siempre se Ejecuta)"),"Moderado",IF(AND(H55="Moderado",I55="Moderado (Algunas veces se ejecuta)"),"Moderado",IF(AND(H55="Moderado",I55="Débil (No se ejecuta)"),"Débil",IF(AND(H55="Débil",I55="Fuerte (Siempre se Ejecuta)"),"Débil",IF(AND(H55="Débil",I55="Moderado (Algunas veces se ejecuta)"),"Débil",IF(AND(H55="Débil",I55="Débil (No se ejecuta)"),"Débil"," ")))))))))</f>
        <v>Fuerte</v>
      </c>
      <c r="K55" s="547" t="str">
        <f>IF(J55="Fuerte","NO",IF(J55=" "," ","SI"))</f>
        <v>NO</v>
      </c>
    </row>
    <row r="56" spans="1:11" ht="28.5" x14ac:dyDescent="0.2">
      <c r="A56" s="328"/>
      <c r="B56" s="238"/>
      <c r="C56" s="529"/>
      <c r="D56" s="513"/>
      <c r="E56" s="25" t="s">
        <v>227</v>
      </c>
      <c r="F56" s="16" t="s">
        <v>190</v>
      </c>
      <c r="G56" s="16">
        <f>IF(F56="Adecuado",15,0)</f>
        <v>15</v>
      </c>
      <c r="H56" s="514"/>
      <c r="I56" s="238"/>
      <c r="J56" s="238"/>
      <c r="K56" s="508"/>
    </row>
    <row r="57" spans="1:11" ht="42.75" x14ac:dyDescent="0.2">
      <c r="A57" s="328"/>
      <c r="B57" s="238"/>
      <c r="C57" s="529"/>
      <c r="D57" s="116" t="s">
        <v>228</v>
      </c>
      <c r="E57" s="25" t="s">
        <v>229</v>
      </c>
      <c r="F57" s="16" t="s">
        <v>193</v>
      </c>
      <c r="G57" s="16">
        <f>IF(F57="Oportuna",15,0)</f>
        <v>15</v>
      </c>
      <c r="H57" s="514"/>
      <c r="I57" s="238"/>
      <c r="J57" s="238"/>
      <c r="K57" s="508"/>
    </row>
    <row r="58" spans="1:11" ht="42.75" x14ac:dyDescent="0.2">
      <c r="A58" s="328"/>
      <c r="B58" s="238"/>
      <c r="C58" s="529"/>
      <c r="D58" s="116" t="s">
        <v>230</v>
      </c>
      <c r="E58" s="25" t="s">
        <v>231</v>
      </c>
      <c r="F58" s="98" t="s">
        <v>196</v>
      </c>
      <c r="G58" s="16">
        <f>IF(F58="Prevenir",15,IF(F58="Detectar",10,0))</f>
        <v>15</v>
      </c>
      <c r="H58" s="514"/>
      <c r="I58" s="238"/>
      <c r="J58" s="238"/>
      <c r="K58" s="508"/>
    </row>
    <row r="59" spans="1:11" ht="28.5" x14ac:dyDescent="0.2">
      <c r="A59" s="328"/>
      <c r="B59" s="238"/>
      <c r="C59" s="529"/>
      <c r="D59" s="116" t="s">
        <v>232</v>
      </c>
      <c r="E59" s="25" t="s">
        <v>233</v>
      </c>
      <c r="F59" s="16" t="s">
        <v>200</v>
      </c>
      <c r="G59" s="16">
        <f>IF(F59="Confiable",15,0)</f>
        <v>15</v>
      </c>
      <c r="H59" s="514"/>
      <c r="I59" s="238"/>
      <c r="J59" s="238"/>
      <c r="K59" s="508"/>
    </row>
    <row r="60" spans="1:11" ht="42.75" x14ac:dyDescent="0.2">
      <c r="A60" s="328"/>
      <c r="B60" s="238"/>
      <c r="C60" s="529"/>
      <c r="D60" s="116" t="s">
        <v>234</v>
      </c>
      <c r="E60" s="25" t="s">
        <v>235</v>
      </c>
      <c r="F60" s="98" t="s">
        <v>203</v>
      </c>
      <c r="G60" s="16">
        <f>IF(F60="Se investigan y se resuelven oportunamente",15,0)</f>
        <v>15</v>
      </c>
      <c r="H60" s="514"/>
      <c r="I60" s="238"/>
      <c r="J60" s="238"/>
      <c r="K60" s="508"/>
    </row>
    <row r="61" spans="1:11" ht="28.5" x14ac:dyDescent="0.2">
      <c r="A61" s="328"/>
      <c r="B61" s="238"/>
      <c r="C61" s="530"/>
      <c r="D61" s="102" t="s">
        <v>236</v>
      </c>
      <c r="E61" s="25" t="s">
        <v>237</v>
      </c>
      <c r="F61" s="16" t="s">
        <v>206</v>
      </c>
      <c r="G61" s="16">
        <f>IF(F61="Completa",10,IF(F61="Incompleta",5,0))</f>
        <v>10</v>
      </c>
      <c r="H61" s="515"/>
      <c r="I61" s="238"/>
      <c r="J61" s="238"/>
      <c r="K61" s="508"/>
    </row>
    <row r="62" spans="1:11" ht="15" x14ac:dyDescent="0.2">
      <c r="A62" s="328"/>
      <c r="B62" s="238"/>
      <c r="C62" s="20"/>
      <c r="D62" s="117"/>
      <c r="E62" s="19" t="s">
        <v>238</v>
      </c>
      <c r="F62" s="18"/>
      <c r="G62" s="18">
        <f>SUM(G55:G61)</f>
        <v>100</v>
      </c>
      <c r="H62" s="53"/>
    </row>
    <row r="63" spans="1:11" ht="15" thickBot="1" x14ac:dyDescent="0.25">
      <c r="A63" s="125"/>
      <c r="B63" s="154"/>
    </row>
    <row r="64" spans="1:11" s="124" customFormat="1" ht="30" customHeight="1" x14ac:dyDescent="0.25">
      <c r="A64" s="506" t="s">
        <v>93</v>
      </c>
      <c r="B64" s="523" t="s">
        <v>241</v>
      </c>
      <c r="C64" s="519" t="s">
        <v>380</v>
      </c>
      <c r="D64" s="516" t="s">
        <v>215</v>
      </c>
      <c r="E64" s="516"/>
      <c r="F64" s="516"/>
      <c r="G64" s="516"/>
      <c r="H64" s="516"/>
      <c r="I64" s="118" t="s">
        <v>216</v>
      </c>
      <c r="J64" s="509" t="s">
        <v>217</v>
      </c>
      <c r="K64" s="511" t="s">
        <v>218</v>
      </c>
    </row>
    <row r="65" spans="1:11" s="124" customFormat="1" ht="45.75" thickBot="1" x14ac:dyDescent="0.3">
      <c r="A65" s="546"/>
      <c r="B65" s="549"/>
      <c r="C65" s="520"/>
      <c r="D65" s="119" t="s">
        <v>219</v>
      </c>
      <c r="E65" s="120" t="s">
        <v>220</v>
      </c>
      <c r="F65" s="119" t="s">
        <v>221</v>
      </c>
      <c r="G65" s="119" t="s">
        <v>222</v>
      </c>
      <c r="H65" s="121" t="s">
        <v>239</v>
      </c>
      <c r="I65" s="122" t="s">
        <v>224</v>
      </c>
      <c r="J65" s="510"/>
      <c r="K65" s="527"/>
    </row>
    <row r="66" spans="1:11" ht="20.25" customHeight="1" x14ac:dyDescent="0.2">
      <c r="A66" s="515" t="str">
        <f>+(PROBABILIDAD!A12)</f>
        <v>Otorgamiento de encargos  sin el lleno de requisitos establecidos en la normatividad para beneficio de un tercero.</v>
      </c>
      <c r="B66" s="313" t="str">
        <f>+(DESCRIPCION!D15)</f>
        <v>Omisión del seguimiento del cumplimiento de los  requisitos</v>
      </c>
      <c r="C66" s="529" t="s">
        <v>385</v>
      </c>
      <c r="D66" s="513" t="s">
        <v>225</v>
      </c>
      <c r="E66" s="24" t="s">
        <v>226</v>
      </c>
      <c r="F66" s="23" t="s">
        <v>188</v>
      </c>
      <c r="G66" s="23">
        <f>IF(F66="Asignado",15,0)</f>
        <v>15</v>
      </c>
      <c r="H66" s="514" t="str">
        <f>IF(AND(G73&gt;0,G73&lt;=85),"Débil",IF(AND(G73&gt;85,G73&lt;=95),"Moderado",IF(G73&gt;96,"Fuerte"," ")))</f>
        <v>Fuerte</v>
      </c>
      <c r="I66" s="313" t="s">
        <v>210</v>
      </c>
      <c r="J66" s="313" t="str">
        <f>IF(AND(H66="Fuerte",I66="Fuerte (Siempre se Ejecuta)"),"Fuerte",IF(AND(H66="Fuerte",I66="Moderado (Algunas veces se ejecuta)"),"Moderado",IF(AND(H66="Fuerte",I66="Débil (No se ejecuta)"),"Débil",IF(AND(H66="Moderado",I66="Fuerte (Siempre se Ejecuta)"),"Moderado",IF(AND(H66="Moderado",I66="Moderado (Algunas veces se ejecuta)"),"Moderado",IF(AND(H66="Moderado",I66="Débil (No se ejecuta)"),"Débil",IF(AND(H66="Débil",I66="Fuerte (Siempre se Ejecuta)"),"Débil",IF(AND(H66="Débil",I66="Moderado (Algunas veces se ejecuta)"),"Débil",IF(AND(H66="Débil",I66="Débil (No se ejecuta)"),"Débil"," ")))))))))</f>
        <v>Fuerte</v>
      </c>
      <c r="K66" s="547" t="str">
        <f>IF(J66="Fuerte","NO",IF(J66=" "," ","SI"))</f>
        <v>NO</v>
      </c>
    </row>
    <row r="67" spans="1:11" ht="28.5" x14ac:dyDescent="0.2">
      <c r="A67" s="328"/>
      <c r="B67" s="238"/>
      <c r="C67" s="529"/>
      <c r="D67" s="513"/>
      <c r="E67" s="25" t="s">
        <v>227</v>
      </c>
      <c r="F67" s="16" t="s">
        <v>190</v>
      </c>
      <c r="G67" s="16">
        <f>IF(F67="Adecuado",15,0)</f>
        <v>15</v>
      </c>
      <c r="H67" s="514"/>
      <c r="I67" s="238"/>
      <c r="J67" s="238"/>
      <c r="K67" s="508"/>
    </row>
    <row r="68" spans="1:11" ht="42.75" x14ac:dyDescent="0.2">
      <c r="A68" s="328"/>
      <c r="B68" s="238"/>
      <c r="C68" s="529"/>
      <c r="D68" s="116" t="s">
        <v>228</v>
      </c>
      <c r="E68" s="25" t="s">
        <v>229</v>
      </c>
      <c r="F68" s="16" t="s">
        <v>193</v>
      </c>
      <c r="G68" s="16">
        <f>IF(F68="Oportuna",15,0)</f>
        <v>15</v>
      </c>
      <c r="H68" s="514"/>
      <c r="I68" s="238"/>
      <c r="J68" s="238"/>
      <c r="K68" s="508"/>
    </row>
    <row r="69" spans="1:11" ht="42.75" x14ac:dyDescent="0.2">
      <c r="A69" s="328"/>
      <c r="B69" s="238"/>
      <c r="C69" s="529"/>
      <c r="D69" s="116" t="s">
        <v>230</v>
      </c>
      <c r="E69" s="25" t="s">
        <v>231</v>
      </c>
      <c r="F69" s="98" t="s">
        <v>196</v>
      </c>
      <c r="G69" s="16">
        <f>IF(F69="Prevenir",15,IF(F69="Detectar",10,0))</f>
        <v>15</v>
      </c>
      <c r="H69" s="514"/>
      <c r="I69" s="238"/>
      <c r="J69" s="238"/>
      <c r="K69" s="508"/>
    </row>
    <row r="70" spans="1:11" ht="28.5" x14ac:dyDescent="0.2">
      <c r="A70" s="328"/>
      <c r="B70" s="238"/>
      <c r="C70" s="529"/>
      <c r="D70" s="116" t="s">
        <v>232</v>
      </c>
      <c r="E70" s="25" t="s">
        <v>233</v>
      </c>
      <c r="F70" s="16" t="s">
        <v>200</v>
      </c>
      <c r="G70" s="16">
        <f>IF(F70="Confiable",15,0)</f>
        <v>15</v>
      </c>
      <c r="H70" s="514"/>
      <c r="I70" s="238"/>
      <c r="J70" s="238"/>
      <c r="K70" s="508"/>
    </row>
    <row r="71" spans="1:11" ht="42.75" x14ac:dyDescent="0.2">
      <c r="A71" s="328"/>
      <c r="B71" s="238"/>
      <c r="C71" s="529"/>
      <c r="D71" s="116" t="s">
        <v>234</v>
      </c>
      <c r="E71" s="25" t="s">
        <v>235</v>
      </c>
      <c r="F71" s="98" t="s">
        <v>203</v>
      </c>
      <c r="G71" s="16">
        <f>IF(F71="Se investigan y se resuelven oportunamente",15,0)</f>
        <v>15</v>
      </c>
      <c r="H71" s="514"/>
      <c r="I71" s="238"/>
      <c r="J71" s="238"/>
      <c r="K71" s="508"/>
    </row>
    <row r="72" spans="1:11" ht="28.5" x14ac:dyDescent="0.2">
      <c r="A72" s="328"/>
      <c r="B72" s="238"/>
      <c r="C72" s="530"/>
      <c r="D72" s="102" t="s">
        <v>236</v>
      </c>
      <c r="E72" s="25" t="s">
        <v>237</v>
      </c>
      <c r="F72" s="16" t="s">
        <v>206</v>
      </c>
      <c r="G72" s="16">
        <f>IF(F72="Completa",10,IF(F72="Incompleta",5,0))</f>
        <v>10</v>
      </c>
      <c r="H72" s="515"/>
      <c r="I72" s="238"/>
      <c r="J72" s="238"/>
      <c r="K72" s="508"/>
    </row>
    <row r="73" spans="1:11" s="130" customFormat="1" ht="15.75" thickBot="1" x14ac:dyDescent="0.25">
      <c r="A73" s="328"/>
      <c r="B73" s="238"/>
      <c r="C73" s="126" t="s">
        <v>264</v>
      </c>
      <c r="D73" s="127"/>
      <c r="E73" s="128" t="s">
        <v>238</v>
      </c>
      <c r="F73" s="17"/>
      <c r="G73" s="17">
        <f>SUM(G66:G72)</f>
        <v>100</v>
      </c>
      <c r="H73" s="129"/>
    </row>
    <row r="74" spans="1:11" ht="15" thickBot="1" x14ac:dyDescent="0.25"/>
    <row r="75" spans="1:11" s="123" customFormat="1" ht="30" customHeight="1" x14ac:dyDescent="0.25">
      <c r="A75" s="506" t="s">
        <v>93</v>
      </c>
      <c r="B75" s="523" t="s">
        <v>241</v>
      </c>
      <c r="C75" s="519" t="s">
        <v>386</v>
      </c>
      <c r="D75" s="516" t="s">
        <v>215</v>
      </c>
      <c r="E75" s="516"/>
      <c r="F75" s="516"/>
      <c r="G75" s="516"/>
      <c r="H75" s="516"/>
      <c r="I75" s="118" t="s">
        <v>216</v>
      </c>
      <c r="J75" s="509" t="s">
        <v>217</v>
      </c>
      <c r="K75" s="511" t="s">
        <v>218</v>
      </c>
    </row>
    <row r="76" spans="1:11" s="124" customFormat="1" ht="45.75" thickBot="1" x14ac:dyDescent="0.3">
      <c r="A76" s="546"/>
      <c r="B76" s="549"/>
      <c r="C76" s="520"/>
      <c r="D76" s="119" t="s">
        <v>219</v>
      </c>
      <c r="E76" s="120" t="s">
        <v>220</v>
      </c>
      <c r="F76" s="119" t="s">
        <v>221</v>
      </c>
      <c r="G76" s="119" t="s">
        <v>222</v>
      </c>
      <c r="H76" s="121" t="s">
        <v>239</v>
      </c>
      <c r="I76" s="122" t="s">
        <v>224</v>
      </c>
      <c r="J76" s="510"/>
      <c r="K76" s="527"/>
    </row>
    <row r="77" spans="1:11" ht="20.25" customHeight="1" x14ac:dyDescent="0.2">
      <c r="A77" s="515" t="str">
        <f>+(PROBABILIDAD!A13)</f>
        <v>Inoportunidad en la ejecución de las actividades del Plan Operativo Anual del Sistema de Seguridad  y Salud en el Trabajo (SG-SST)</v>
      </c>
      <c r="B77" s="313" t="str">
        <f>+(DESCRIPCION!D16)</f>
        <v>Falta de interés en el alcance y aplicación normativa  por parte de la alta dirección</v>
      </c>
      <c r="C77" s="550" t="s">
        <v>379</v>
      </c>
      <c r="D77" s="513" t="s">
        <v>225</v>
      </c>
      <c r="E77" s="24" t="s">
        <v>226</v>
      </c>
      <c r="F77" s="23" t="s">
        <v>188</v>
      </c>
      <c r="G77" s="23">
        <f>IF(F77="Asignado",15,0)</f>
        <v>15</v>
      </c>
      <c r="H77" s="514" t="str">
        <f>IF(AND(G84&gt;0,G84&lt;=85),"Débil",IF(AND(G84&gt;85,G84&lt;=95),"Moderado",IF(G84&gt;96,"Fuerte"," ")))</f>
        <v>Fuerte</v>
      </c>
      <c r="I77" s="313" t="s">
        <v>210</v>
      </c>
      <c r="J77" s="313" t="str">
        <f>IF(AND(H77="Fuerte",I77="Fuerte (Siempre se Ejecuta)"),"Fuerte",IF(AND(H77="Fuerte",I77="Moderado (Algunas veces se ejecuta)"),"Moderado",IF(AND(H77="Fuerte",I77="Débil (No se ejecuta)"),"Débil",IF(AND(H77="Moderado",I77="Fuerte (Siempre se Ejecuta)"),"Moderado",IF(AND(H77="Moderado",I77="Moderado (Algunas veces se ejecuta)"),"Moderado",IF(AND(H77="Moderado",I77="Débil (No se ejecuta)"),"Débil",IF(AND(H77="Débil",I77="Fuerte (Siempre se Ejecuta)"),"Débil",IF(AND(H77="Débil",I77="Moderado (Algunas veces se ejecuta)"),"Débil",IF(AND(H77="Débil",I77="Débil (No se ejecuta)"),"Débil"," ")))))))))</f>
        <v>Fuerte</v>
      </c>
      <c r="K77" s="547" t="str">
        <f>IF(J77="Fuerte","NO",IF(J77=" "," ","SI"))</f>
        <v>NO</v>
      </c>
    </row>
    <row r="78" spans="1:11" ht="28.5" x14ac:dyDescent="0.2">
      <c r="A78" s="328"/>
      <c r="B78" s="238"/>
      <c r="C78" s="551"/>
      <c r="D78" s="513"/>
      <c r="E78" s="25" t="s">
        <v>227</v>
      </c>
      <c r="F78" s="16" t="s">
        <v>190</v>
      </c>
      <c r="G78" s="16">
        <f>IF(F78="Adecuado",15,0)</f>
        <v>15</v>
      </c>
      <c r="H78" s="514"/>
      <c r="I78" s="238"/>
      <c r="J78" s="238"/>
      <c r="K78" s="508"/>
    </row>
    <row r="79" spans="1:11" ht="42.75" x14ac:dyDescent="0.2">
      <c r="A79" s="328"/>
      <c r="B79" s="238"/>
      <c r="C79" s="551"/>
      <c r="D79" s="116" t="s">
        <v>228</v>
      </c>
      <c r="E79" s="25" t="s">
        <v>229</v>
      </c>
      <c r="F79" s="16" t="s">
        <v>193</v>
      </c>
      <c r="G79" s="16">
        <f>IF(F79="Oportuna",15,0)</f>
        <v>15</v>
      </c>
      <c r="H79" s="514"/>
      <c r="I79" s="238"/>
      <c r="J79" s="238"/>
      <c r="K79" s="508"/>
    </row>
    <row r="80" spans="1:11" ht="42.75" x14ac:dyDescent="0.2">
      <c r="A80" s="328"/>
      <c r="B80" s="238"/>
      <c r="C80" s="551"/>
      <c r="D80" s="116" t="s">
        <v>230</v>
      </c>
      <c r="E80" s="25" t="s">
        <v>231</v>
      </c>
      <c r="F80" s="98" t="s">
        <v>196</v>
      </c>
      <c r="G80" s="16">
        <f>IF(F80="Prevenir",15,IF(F80="Detectar",10,0))</f>
        <v>15</v>
      </c>
      <c r="H80" s="514"/>
      <c r="I80" s="238"/>
      <c r="J80" s="238"/>
      <c r="K80" s="508"/>
    </row>
    <row r="81" spans="1:11" ht="28.5" x14ac:dyDescent="0.2">
      <c r="A81" s="328"/>
      <c r="B81" s="238"/>
      <c r="C81" s="551"/>
      <c r="D81" s="116" t="s">
        <v>232</v>
      </c>
      <c r="E81" s="25" t="s">
        <v>233</v>
      </c>
      <c r="F81" s="16" t="s">
        <v>200</v>
      </c>
      <c r="G81" s="16">
        <f>IF(F81="Confiable",15,0)</f>
        <v>15</v>
      </c>
      <c r="H81" s="514"/>
      <c r="I81" s="238"/>
      <c r="J81" s="238"/>
      <c r="K81" s="508"/>
    </row>
    <row r="82" spans="1:11" ht="42.75" x14ac:dyDescent="0.2">
      <c r="A82" s="328"/>
      <c r="B82" s="238"/>
      <c r="C82" s="551"/>
      <c r="D82" s="116" t="s">
        <v>234</v>
      </c>
      <c r="E82" s="25" t="s">
        <v>235</v>
      </c>
      <c r="F82" s="98" t="s">
        <v>203</v>
      </c>
      <c r="G82" s="16">
        <f>IF(F82="Se investigan y se resuelven oportunamente",15,0)</f>
        <v>15</v>
      </c>
      <c r="H82" s="514"/>
      <c r="I82" s="238"/>
      <c r="J82" s="238"/>
      <c r="K82" s="508"/>
    </row>
    <row r="83" spans="1:11" ht="28.5" x14ac:dyDescent="0.2">
      <c r="A83" s="328"/>
      <c r="B83" s="238"/>
      <c r="C83" s="552"/>
      <c r="D83" s="102" t="s">
        <v>236</v>
      </c>
      <c r="E83" s="25" t="s">
        <v>237</v>
      </c>
      <c r="F83" s="16" t="s">
        <v>206</v>
      </c>
      <c r="G83" s="16">
        <f>IF(F83="Completa",10,IF(F83="Incompleta",5,0))</f>
        <v>10</v>
      </c>
      <c r="H83" s="515"/>
      <c r="I83" s="238"/>
      <c r="J83" s="238"/>
      <c r="K83" s="508"/>
    </row>
    <row r="84" spans="1:11" ht="15" x14ac:dyDescent="0.2">
      <c r="A84" s="328"/>
      <c r="B84" s="238"/>
      <c r="C84" s="20"/>
      <c r="D84" s="117"/>
      <c r="E84" s="19" t="s">
        <v>238</v>
      </c>
      <c r="F84" s="18"/>
      <c r="G84" s="18">
        <f>SUM(G77:G83)</f>
        <v>100</v>
      </c>
      <c r="H84" s="53"/>
    </row>
    <row r="85" spans="1:11" ht="15" thickBot="1" x14ac:dyDescent="0.25">
      <c r="A85" s="125"/>
      <c r="B85" s="154"/>
    </row>
    <row r="86" spans="1:11" s="124" customFormat="1" ht="30" customHeight="1" x14ac:dyDescent="0.25">
      <c r="A86" s="506" t="s">
        <v>93</v>
      </c>
      <c r="B86" s="523" t="s">
        <v>241</v>
      </c>
      <c r="C86" s="519" t="s">
        <v>388</v>
      </c>
      <c r="D86" s="516" t="s">
        <v>215</v>
      </c>
      <c r="E86" s="516"/>
      <c r="F86" s="516"/>
      <c r="G86" s="516"/>
      <c r="H86" s="516"/>
      <c r="I86" s="118" t="s">
        <v>216</v>
      </c>
      <c r="J86" s="509" t="s">
        <v>217</v>
      </c>
      <c r="K86" s="511" t="s">
        <v>218</v>
      </c>
    </row>
    <row r="87" spans="1:11" s="124" customFormat="1" ht="45.75" thickBot="1" x14ac:dyDescent="0.3">
      <c r="A87" s="546"/>
      <c r="B87" s="549"/>
      <c r="C87" s="520"/>
      <c r="D87" s="119" t="s">
        <v>219</v>
      </c>
      <c r="E87" s="120" t="s">
        <v>220</v>
      </c>
      <c r="F87" s="119" t="s">
        <v>221</v>
      </c>
      <c r="G87" s="119" t="s">
        <v>222</v>
      </c>
      <c r="H87" s="121" t="s">
        <v>239</v>
      </c>
      <c r="I87" s="122" t="s">
        <v>224</v>
      </c>
      <c r="J87" s="510"/>
      <c r="K87" s="527"/>
    </row>
    <row r="88" spans="1:11" ht="20.25" customHeight="1" x14ac:dyDescent="0.2">
      <c r="A88" s="515" t="str">
        <f>+(PROBABILIDAD!A13)</f>
        <v>Inoportunidad en la ejecución de las actividades del Plan Operativo Anual del Sistema de Seguridad  y Salud en el Trabajo (SG-SST)</v>
      </c>
      <c r="B88" s="313" t="str">
        <f>+(DESCRIPCION!D17)</f>
        <v>Presupuesto insuficiente para la ejecución de las actividades del Plan Estrategico de Talento Humano</v>
      </c>
      <c r="C88" s="517" t="s">
        <v>387</v>
      </c>
      <c r="D88" s="513" t="s">
        <v>225</v>
      </c>
      <c r="E88" s="24" t="s">
        <v>226</v>
      </c>
      <c r="F88" s="23" t="s">
        <v>188</v>
      </c>
      <c r="G88" s="23">
        <f>IF(F88="Asignado",15,0)</f>
        <v>15</v>
      </c>
      <c r="H88" s="514" t="str">
        <f>IF(AND(G95&gt;0,G95&lt;=85),"Débil",IF(AND(G95&gt;85,G95&lt;=95),"Moderado",IF(G95&gt;96,"Fuerte"," ")))</f>
        <v>Fuerte</v>
      </c>
      <c r="I88" s="313" t="s">
        <v>210</v>
      </c>
      <c r="J88" s="313" t="str">
        <f>IF(AND(H88="Fuerte",I88="Fuerte (Siempre se Ejecuta)"),"Fuerte",IF(AND(H88="Fuerte",I88="Moderado (Algunas veces se ejecuta)"),"Moderado",IF(AND(H88="Fuerte",I88="Débil (No se ejecuta)"),"Débil",IF(AND(H88="Moderado",I88="Fuerte (Siempre se Ejecuta)"),"Moderado",IF(AND(H88="Moderado",I88="Moderado (Algunas veces se ejecuta)"),"Moderado",IF(AND(H88="Moderado",I88="Débil (No se ejecuta)"),"Débil",IF(AND(H88="Débil",I88="Fuerte (Siempre se Ejecuta)"),"Débil",IF(AND(H88="Débil",I88="Moderado (Algunas veces se ejecuta)"),"Débil",IF(AND(H88="Débil",I88="Débil (No se ejecuta)"),"Débil"," ")))))))))</f>
        <v>Fuerte</v>
      </c>
      <c r="K88" s="547" t="str">
        <f>IF(J88="Fuerte","NO",IF(J88=" "," ","SI"))</f>
        <v>NO</v>
      </c>
    </row>
    <row r="89" spans="1:11" ht="28.5" x14ac:dyDescent="0.2">
      <c r="A89" s="328"/>
      <c r="B89" s="238"/>
      <c r="C89" s="517"/>
      <c r="D89" s="513"/>
      <c r="E89" s="25" t="s">
        <v>227</v>
      </c>
      <c r="F89" s="16" t="s">
        <v>190</v>
      </c>
      <c r="G89" s="16">
        <f>IF(F89="Adecuado",15,0)</f>
        <v>15</v>
      </c>
      <c r="H89" s="514"/>
      <c r="I89" s="238"/>
      <c r="J89" s="238"/>
      <c r="K89" s="508"/>
    </row>
    <row r="90" spans="1:11" ht="42.75" customHeight="1" x14ac:dyDescent="0.2">
      <c r="A90" s="328"/>
      <c r="B90" s="238"/>
      <c r="C90" s="517"/>
      <c r="D90" s="116" t="s">
        <v>228</v>
      </c>
      <c r="E90" s="25" t="s">
        <v>229</v>
      </c>
      <c r="F90" s="16" t="s">
        <v>193</v>
      </c>
      <c r="G90" s="16">
        <f>IF(F90="Oportuna",15,0)</f>
        <v>15</v>
      </c>
      <c r="H90" s="514"/>
      <c r="I90" s="238"/>
      <c r="J90" s="238"/>
      <c r="K90" s="508"/>
    </row>
    <row r="91" spans="1:11" ht="42.75" x14ac:dyDescent="0.2">
      <c r="A91" s="328"/>
      <c r="B91" s="238"/>
      <c r="C91" s="517"/>
      <c r="D91" s="116" t="s">
        <v>230</v>
      </c>
      <c r="E91" s="25" t="s">
        <v>231</v>
      </c>
      <c r="F91" s="98" t="s">
        <v>196</v>
      </c>
      <c r="G91" s="16">
        <f>IF(F91="Prevenir",15,IF(F91="Detectar",10,0))</f>
        <v>15</v>
      </c>
      <c r="H91" s="514"/>
      <c r="I91" s="238"/>
      <c r="J91" s="238"/>
      <c r="K91" s="508"/>
    </row>
    <row r="92" spans="1:11" ht="28.5" x14ac:dyDescent="0.2">
      <c r="A92" s="328"/>
      <c r="B92" s="238"/>
      <c r="C92" s="517"/>
      <c r="D92" s="116" t="s">
        <v>232</v>
      </c>
      <c r="E92" s="25" t="s">
        <v>233</v>
      </c>
      <c r="F92" s="16" t="s">
        <v>200</v>
      </c>
      <c r="G92" s="16">
        <f>IF(F92="Confiable",15,0)</f>
        <v>15</v>
      </c>
      <c r="H92" s="514"/>
      <c r="I92" s="238"/>
      <c r="J92" s="238"/>
      <c r="K92" s="508"/>
    </row>
    <row r="93" spans="1:11" ht="42.75" x14ac:dyDescent="0.2">
      <c r="A93" s="328"/>
      <c r="B93" s="238"/>
      <c r="C93" s="517"/>
      <c r="D93" s="116" t="s">
        <v>234</v>
      </c>
      <c r="E93" s="25" t="s">
        <v>235</v>
      </c>
      <c r="F93" s="98" t="s">
        <v>203</v>
      </c>
      <c r="G93" s="16">
        <f>IF(F93="Se investigan y se resuelven oportunamente",15,0)</f>
        <v>15</v>
      </c>
      <c r="H93" s="514"/>
      <c r="I93" s="238"/>
      <c r="J93" s="238"/>
      <c r="K93" s="508"/>
    </row>
    <row r="94" spans="1:11" ht="28.5" x14ac:dyDescent="0.2">
      <c r="A94" s="328"/>
      <c r="B94" s="238"/>
      <c r="C94" s="518"/>
      <c r="D94" s="102" t="s">
        <v>236</v>
      </c>
      <c r="E94" s="25" t="s">
        <v>237</v>
      </c>
      <c r="F94" s="16" t="s">
        <v>206</v>
      </c>
      <c r="G94" s="16">
        <f>IF(F94="Completa",10,IF(F94="Incompleta",5,0))</f>
        <v>10</v>
      </c>
      <c r="H94" s="515"/>
      <c r="I94" s="238"/>
      <c r="J94" s="238"/>
      <c r="K94" s="508"/>
    </row>
    <row r="95" spans="1:11" s="130" customFormat="1" ht="15.75" thickBot="1" x14ac:dyDescent="0.25">
      <c r="A95" s="328"/>
      <c r="B95" s="238"/>
      <c r="C95" s="126"/>
      <c r="D95" s="127"/>
      <c r="E95" s="128" t="s">
        <v>238</v>
      </c>
      <c r="F95" s="17"/>
      <c r="G95" s="17">
        <f>SUM(G88:G94)</f>
        <v>100</v>
      </c>
      <c r="H95" s="129"/>
    </row>
    <row r="96" spans="1:11" ht="15" thickBot="1" x14ac:dyDescent="0.25"/>
    <row r="97" spans="1:11" s="123" customFormat="1" ht="30" customHeight="1" x14ac:dyDescent="0.25">
      <c r="A97" s="506" t="s">
        <v>93</v>
      </c>
      <c r="B97" s="523" t="s">
        <v>241</v>
      </c>
      <c r="C97" s="519" t="s">
        <v>214</v>
      </c>
      <c r="D97" s="516" t="s">
        <v>215</v>
      </c>
      <c r="E97" s="516"/>
      <c r="F97" s="516"/>
      <c r="G97" s="516"/>
      <c r="H97" s="516"/>
      <c r="I97" s="118" t="s">
        <v>216</v>
      </c>
      <c r="J97" s="509" t="s">
        <v>217</v>
      </c>
      <c r="K97" s="511" t="s">
        <v>218</v>
      </c>
    </row>
    <row r="98" spans="1:11" s="124" customFormat="1" ht="45.75" thickBot="1" x14ac:dyDescent="0.3">
      <c r="A98" s="546"/>
      <c r="B98" s="549"/>
      <c r="C98" s="520"/>
      <c r="D98" s="119" t="s">
        <v>219</v>
      </c>
      <c r="E98" s="120" t="s">
        <v>220</v>
      </c>
      <c r="F98" s="119" t="s">
        <v>221</v>
      </c>
      <c r="G98" s="119" t="s">
        <v>222</v>
      </c>
      <c r="H98" s="121" t="s">
        <v>239</v>
      </c>
      <c r="I98" s="122" t="s">
        <v>224</v>
      </c>
      <c r="J98" s="510"/>
      <c r="K98" s="527"/>
    </row>
    <row r="99" spans="1:11" ht="20.25" customHeight="1" x14ac:dyDescent="0.2">
      <c r="A99" s="515" t="str">
        <f>+(PROBABILIDAD!A13)</f>
        <v>Inoportunidad en la ejecución de las actividades del Plan Operativo Anual del Sistema de Seguridad  y Salud en el Trabajo (SG-SST)</v>
      </c>
      <c r="B99" s="313" t="str">
        <f>+(DESCRIPCION!D18)</f>
        <v>Bajo presupuesto para la implentación  y sostenibilidad del SG-SST</v>
      </c>
      <c r="C99" s="551" t="s">
        <v>387</v>
      </c>
      <c r="D99" s="513" t="s">
        <v>225</v>
      </c>
      <c r="E99" s="24" t="s">
        <v>226</v>
      </c>
      <c r="F99" s="23" t="s">
        <v>188</v>
      </c>
      <c r="G99" s="23">
        <f>IF(F99="Asignado",15,0)</f>
        <v>15</v>
      </c>
      <c r="H99" s="514" t="str">
        <f>IF(AND(G106&gt;0,G106&lt;=85),"Débil",IF(AND(G106&gt;85,G106&lt;=95),"Moderado",IF(G106&gt;96,"Fuerte"," ")))</f>
        <v>Fuerte</v>
      </c>
      <c r="I99" s="313" t="s">
        <v>210</v>
      </c>
      <c r="J99" s="313" t="str">
        <f>IF(AND(H99="Fuerte",I99="Fuerte (Siempre se Ejecuta)"),"Fuerte",IF(AND(H99="Fuerte",I99="Moderado (Algunas veces se ejecuta)"),"Moderado",IF(AND(H99="Fuerte",I99="Débil (No se ejecuta)"),"Débil",IF(AND(H99="Moderado",I99="Fuerte (Siempre se Ejecuta)"),"Moderado",IF(AND(H99="Moderado",I99="Moderado (Algunas veces se ejecuta)"),"Moderado",IF(AND(H99="Moderado",I99="Débil (No se ejecuta)"),"Débil",IF(AND(H99="Débil",I99="Fuerte (Siempre se Ejecuta)"),"Débil",IF(AND(H99="Débil",I99="Moderado (Algunas veces se ejecuta)"),"Débil",IF(AND(H99="Débil",I99="Débil (No se ejecuta)"),"Débil"," ")))))))))</f>
        <v>Fuerte</v>
      </c>
      <c r="K99" s="547" t="str">
        <f>IF(J99="Fuerte","NO",IF(J99=" "," ","SI"))</f>
        <v>NO</v>
      </c>
    </row>
    <row r="100" spans="1:11" ht="28.5" x14ac:dyDescent="0.2">
      <c r="A100" s="328"/>
      <c r="B100" s="238"/>
      <c r="C100" s="551"/>
      <c r="D100" s="513"/>
      <c r="E100" s="25" t="s">
        <v>227</v>
      </c>
      <c r="F100" s="16" t="s">
        <v>190</v>
      </c>
      <c r="G100" s="23">
        <f>IF(F100="Adecuado",15,0)</f>
        <v>15</v>
      </c>
      <c r="H100" s="514"/>
      <c r="I100" s="238"/>
      <c r="J100" s="238"/>
      <c r="K100" s="508"/>
    </row>
    <row r="101" spans="1:11" ht="42.75" customHeight="1" x14ac:dyDescent="0.2">
      <c r="A101" s="328"/>
      <c r="B101" s="238"/>
      <c r="C101" s="551"/>
      <c r="D101" s="116" t="s">
        <v>228</v>
      </c>
      <c r="E101" s="25" t="s">
        <v>229</v>
      </c>
      <c r="F101" s="16" t="s">
        <v>193</v>
      </c>
      <c r="G101" s="16">
        <f>IF(F101="Oportuna",15,0)</f>
        <v>15</v>
      </c>
      <c r="H101" s="514"/>
      <c r="I101" s="238"/>
      <c r="J101" s="238"/>
      <c r="K101" s="508"/>
    </row>
    <row r="102" spans="1:11" ht="42.75" x14ac:dyDescent="0.2">
      <c r="A102" s="328"/>
      <c r="B102" s="238"/>
      <c r="C102" s="551"/>
      <c r="D102" s="116" t="s">
        <v>230</v>
      </c>
      <c r="E102" s="25" t="s">
        <v>231</v>
      </c>
      <c r="F102" s="98" t="s">
        <v>196</v>
      </c>
      <c r="G102" s="16">
        <f>IF(F102="Prevenir",15,IF(F102="Detectar",10,0))</f>
        <v>15</v>
      </c>
      <c r="H102" s="514"/>
      <c r="I102" s="238"/>
      <c r="J102" s="238"/>
      <c r="K102" s="508"/>
    </row>
    <row r="103" spans="1:11" ht="28.5" x14ac:dyDescent="0.2">
      <c r="A103" s="328"/>
      <c r="B103" s="238"/>
      <c r="C103" s="551"/>
      <c r="D103" s="116" t="s">
        <v>232</v>
      </c>
      <c r="E103" s="25" t="s">
        <v>233</v>
      </c>
      <c r="F103" s="16" t="s">
        <v>200</v>
      </c>
      <c r="G103" s="16">
        <f>IF(F103="Confiable",15,0)</f>
        <v>15</v>
      </c>
      <c r="H103" s="514"/>
      <c r="I103" s="238"/>
      <c r="J103" s="238"/>
      <c r="K103" s="508"/>
    </row>
    <row r="104" spans="1:11" ht="42.75" x14ac:dyDescent="0.2">
      <c r="A104" s="328"/>
      <c r="B104" s="238"/>
      <c r="C104" s="551"/>
      <c r="D104" s="116" t="s">
        <v>234</v>
      </c>
      <c r="E104" s="25" t="s">
        <v>235</v>
      </c>
      <c r="F104" s="98" t="s">
        <v>203</v>
      </c>
      <c r="G104" s="16">
        <f>IF(F104="Se investigan y se resuelven oportunamente",15,0)</f>
        <v>15</v>
      </c>
      <c r="H104" s="514"/>
      <c r="I104" s="238"/>
      <c r="J104" s="238"/>
      <c r="K104" s="508"/>
    </row>
    <row r="105" spans="1:11" ht="28.5" x14ac:dyDescent="0.2">
      <c r="A105" s="328"/>
      <c r="B105" s="238"/>
      <c r="C105" s="552"/>
      <c r="D105" s="102" t="s">
        <v>236</v>
      </c>
      <c r="E105" s="25" t="s">
        <v>237</v>
      </c>
      <c r="F105" s="16" t="s">
        <v>206</v>
      </c>
      <c r="G105" s="16">
        <f>IF(F105="Completa",10,IF(F105="Incompleta",5,0))</f>
        <v>10</v>
      </c>
      <c r="H105" s="515"/>
      <c r="I105" s="238"/>
      <c r="J105" s="238"/>
      <c r="K105" s="508"/>
    </row>
    <row r="106" spans="1:11" ht="15" x14ac:dyDescent="0.2">
      <c r="A106" s="328"/>
      <c r="B106" s="238"/>
      <c r="C106" s="20"/>
      <c r="D106" s="117"/>
      <c r="E106" s="19" t="s">
        <v>238</v>
      </c>
      <c r="F106" s="18"/>
      <c r="G106" s="18">
        <f>SUM(G99:G105)</f>
        <v>100</v>
      </c>
      <c r="H106" s="53"/>
    </row>
    <row r="107" spans="1:11" ht="15" thickBot="1" x14ac:dyDescent="0.25">
      <c r="A107" s="125"/>
      <c r="B107" s="154"/>
    </row>
    <row r="108" spans="1:11" s="124" customFormat="1" ht="30" customHeight="1" x14ac:dyDescent="0.25">
      <c r="A108" s="506" t="s">
        <v>93</v>
      </c>
      <c r="B108" s="523" t="s">
        <v>241</v>
      </c>
      <c r="C108" s="519" t="s">
        <v>214</v>
      </c>
      <c r="D108" s="516" t="s">
        <v>215</v>
      </c>
      <c r="E108" s="516"/>
      <c r="F108" s="516"/>
      <c r="G108" s="516"/>
      <c r="H108" s="516"/>
      <c r="I108" s="118" t="s">
        <v>216</v>
      </c>
      <c r="J108" s="509" t="s">
        <v>217</v>
      </c>
      <c r="K108" s="511" t="s">
        <v>218</v>
      </c>
    </row>
    <row r="109" spans="1:11" s="124" customFormat="1" ht="45.75" thickBot="1" x14ac:dyDescent="0.3">
      <c r="A109" s="546"/>
      <c r="B109" s="549"/>
      <c r="C109" s="520"/>
      <c r="D109" s="119" t="s">
        <v>219</v>
      </c>
      <c r="E109" s="120" t="s">
        <v>220</v>
      </c>
      <c r="F109" s="119" t="s">
        <v>221</v>
      </c>
      <c r="G109" s="119" t="s">
        <v>222</v>
      </c>
      <c r="H109" s="121" t="s">
        <v>239</v>
      </c>
      <c r="I109" s="122" t="s">
        <v>224</v>
      </c>
      <c r="J109" s="510"/>
      <c r="K109" s="527"/>
    </row>
    <row r="110" spans="1:11" ht="20.25" customHeight="1" x14ac:dyDescent="0.2">
      <c r="A110" s="515"/>
      <c r="B110" s="313"/>
      <c r="C110" s="551"/>
      <c r="D110" s="513"/>
      <c r="E110" s="24"/>
      <c r="F110" s="23"/>
      <c r="G110" s="23"/>
      <c r="H110" s="514" t="str">
        <f>IF(AND(G117&gt;0,G117&lt;=85),"Débil",IF(AND(G117&gt;85,G117&lt;=95),"Moderado",IF(G117&gt;96,"Fuerte"," ")))</f>
        <v xml:space="preserve"> </v>
      </c>
      <c r="I110" s="313" t="s">
        <v>187</v>
      </c>
      <c r="J110" s="313" t="str">
        <f>IF(AND(H110="Fuerte",I110="Fuerte (Siempre se Ejecuta)"),"Fuerte",IF(AND(H110="Fuerte",I110="Moderado (Algunas veces se ejecuta)"),"Moderado",IF(AND(H110="Fuerte",I110="Débil (No se ejecuta)"),"Débil",IF(AND(H110="Moderado",I110="Fuerte (Siempre se Ejecuta)"),"Moderado",IF(AND(H110="Moderado",I110="Moderado (Algunas veces se ejecuta)"),"Moderado",IF(AND(H110="Moderado",I110="Débil (No se ejecuta)"),"Débil",IF(AND(H110="Débil",I110="Fuerte (Siempre se Ejecuta)"),"Débil",IF(AND(H110="Débil",I110="Moderado (Algunas veces se ejecuta)"),"Débil",IF(AND(H110="Débil",I110="Débil (No se ejecuta)"),"Débil"," ")))))))))</f>
        <v xml:space="preserve"> </v>
      </c>
      <c r="K110" s="547" t="str">
        <f>IF(J110="Fuerte","NO",IF(J110=" "," ","SI"))</f>
        <v xml:space="preserve"> </v>
      </c>
    </row>
    <row r="111" spans="1:11" x14ac:dyDescent="0.2">
      <c r="A111" s="328"/>
      <c r="B111" s="238"/>
      <c r="C111" s="551"/>
      <c r="D111" s="513"/>
      <c r="E111" s="25"/>
      <c r="F111" s="16"/>
      <c r="G111" s="16"/>
      <c r="H111" s="514"/>
      <c r="I111" s="238"/>
      <c r="J111" s="238"/>
      <c r="K111" s="508"/>
    </row>
    <row r="112" spans="1:11" x14ac:dyDescent="0.2">
      <c r="A112" s="328"/>
      <c r="B112" s="238"/>
      <c r="C112" s="551"/>
      <c r="D112" s="116"/>
      <c r="E112" s="25"/>
      <c r="F112" s="16"/>
      <c r="G112" s="16"/>
      <c r="H112" s="514"/>
      <c r="I112" s="238"/>
      <c r="J112" s="238"/>
      <c r="K112" s="508"/>
    </row>
    <row r="113" spans="1:11" x14ac:dyDescent="0.2">
      <c r="A113" s="328"/>
      <c r="B113" s="238"/>
      <c r="C113" s="551"/>
      <c r="D113" s="116"/>
      <c r="E113" s="25"/>
      <c r="F113" s="98"/>
      <c r="G113" s="16"/>
      <c r="H113" s="514"/>
      <c r="I113" s="238"/>
      <c r="J113" s="238"/>
      <c r="K113" s="508"/>
    </row>
    <row r="114" spans="1:11" x14ac:dyDescent="0.2">
      <c r="A114" s="328"/>
      <c r="B114" s="238"/>
      <c r="C114" s="551"/>
      <c r="D114" s="116"/>
      <c r="E114" s="25"/>
      <c r="F114" s="16"/>
      <c r="G114" s="16"/>
      <c r="H114" s="514"/>
      <c r="I114" s="238"/>
      <c r="J114" s="238"/>
      <c r="K114" s="508"/>
    </row>
    <row r="115" spans="1:11" x14ac:dyDescent="0.2">
      <c r="A115" s="328"/>
      <c r="B115" s="238"/>
      <c r="C115" s="551"/>
      <c r="D115" s="116"/>
      <c r="E115" s="25"/>
      <c r="F115" s="98"/>
      <c r="G115" s="16"/>
      <c r="H115" s="514"/>
      <c r="I115" s="238"/>
      <c r="J115" s="238"/>
      <c r="K115" s="508"/>
    </row>
    <row r="116" spans="1:11" x14ac:dyDescent="0.2">
      <c r="A116" s="328"/>
      <c r="B116" s="238"/>
      <c r="C116" s="552"/>
      <c r="D116" s="102"/>
      <c r="E116" s="25"/>
      <c r="F116" s="16"/>
      <c r="G116" s="16"/>
      <c r="H116" s="515"/>
      <c r="I116" s="238"/>
      <c r="J116" s="238"/>
      <c r="K116" s="508"/>
    </row>
    <row r="117" spans="1:11" s="130" customFormat="1" ht="15.75" thickBot="1" x14ac:dyDescent="0.25">
      <c r="A117" s="328"/>
      <c r="B117" s="238"/>
      <c r="C117" s="126"/>
      <c r="D117" s="127"/>
      <c r="E117" s="128" t="s">
        <v>238</v>
      </c>
      <c r="F117" s="17"/>
      <c r="G117" s="17">
        <f>SUM(G110:G116)</f>
        <v>0</v>
      </c>
      <c r="H117" s="129"/>
    </row>
    <row r="118" spans="1:11" ht="15" thickBot="1" x14ac:dyDescent="0.25"/>
    <row r="119" spans="1:11" s="123" customFormat="1" ht="30" customHeight="1" x14ac:dyDescent="0.25">
      <c r="A119" s="506" t="s">
        <v>93</v>
      </c>
      <c r="B119" s="153"/>
      <c r="C119" s="519" t="s">
        <v>214</v>
      </c>
      <c r="D119" s="516" t="s">
        <v>215</v>
      </c>
      <c r="E119" s="516"/>
      <c r="F119" s="516"/>
      <c r="G119" s="516"/>
      <c r="H119" s="516"/>
      <c r="I119" s="118" t="s">
        <v>216</v>
      </c>
      <c r="J119" s="509" t="s">
        <v>217</v>
      </c>
      <c r="K119" s="511" t="s">
        <v>218</v>
      </c>
    </row>
    <row r="120" spans="1:11" s="124" customFormat="1" ht="45.75" thickBot="1" x14ac:dyDescent="0.3">
      <c r="A120" s="546"/>
      <c r="B120" s="155"/>
      <c r="C120" s="520"/>
      <c r="D120" s="119" t="s">
        <v>219</v>
      </c>
      <c r="E120" s="120" t="s">
        <v>220</v>
      </c>
      <c r="F120" s="119" t="s">
        <v>221</v>
      </c>
      <c r="G120" s="119" t="s">
        <v>222</v>
      </c>
      <c r="H120" s="121" t="s">
        <v>239</v>
      </c>
      <c r="I120" s="122" t="s">
        <v>224</v>
      </c>
      <c r="J120" s="510"/>
      <c r="K120" s="527"/>
    </row>
    <row r="121" spans="1:11" ht="20.25" customHeight="1" x14ac:dyDescent="0.2">
      <c r="A121" s="561"/>
      <c r="B121" s="156"/>
      <c r="C121" s="551"/>
      <c r="D121" s="513"/>
      <c r="E121" s="24"/>
      <c r="F121" s="23"/>
      <c r="G121" s="23"/>
      <c r="H121" s="514"/>
      <c r="I121" s="313"/>
      <c r="J121" s="313"/>
      <c r="K121" s="547" t="str">
        <f>IF(J121="Fuerte","NO",IF(J121=" "," ","SI"))</f>
        <v>SI</v>
      </c>
    </row>
    <row r="122" spans="1:11" x14ac:dyDescent="0.2">
      <c r="A122" s="562"/>
      <c r="B122" s="156"/>
      <c r="C122" s="551"/>
      <c r="D122" s="513"/>
      <c r="E122" s="25"/>
      <c r="F122" s="16"/>
      <c r="G122" s="16"/>
      <c r="H122" s="514"/>
      <c r="I122" s="238"/>
      <c r="J122" s="238"/>
      <c r="K122" s="508"/>
    </row>
    <row r="123" spans="1:11" x14ac:dyDescent="0.2">
      <c r="A123" s="562"/>
      <c r="B123" s="156"/>
      <c r="C123" s="551"/>
      <c r="D123" s="116"/>
      <c r="E123" s="25"/>
      <c r="F123" s="16"/>
      <c r="G123" s="16"/>
      <c r="H123" s="514"/>
      <c r="I123" s="238"/>
      <c r="J123" s="238"/>
      <c r="K123" s="508"/>
    </row>
    <row r="124" spans="1:11" x14ac:dyDescent="0.2">
      <c r="A124" s="562"/>
      <c r="B124" s="156"/>
      <c r="C124" s="551"/>
      <c r="D124" s="116"/>
      <c r="E124" s="25"/>
      <c r="F124" s="98"/>
      <c r="G124" s="16"/>
      <c r="H124" s="514"/>
      <c r="I124" s="238"/>
      <c r="J124" s="238"/>
      <c r="K124" s="508"/>
    </row>
    <row r="125" spans="1:11" x14ac:dyDescent="0.2">
      <c r="A125" s="562"/>
      <c r="B125" s="156"/>
      <c r="C125" s="551"/>
      <c r="D125" s="116"/>
      <c r="E125" s="25"/>
      <c r="F125" s="16"/>
      <c r="G125" s="16"/>
      <c r="H125" s="514"/>
      <c r="I125" s="238"/>
      <c r="J125" s="238"/>
      <c r="K125" s="508"/>
    </row>
    <row r="126" spans="1:11" x14ac:dyDescent="0.2">
      <c r="A126" s="562"/>
      <c r="B126" s="156"/>
      <c r="C126" s="551"/>
      <c r="D126" s="116"/>
      <c r="E126" s="25"/>
      <c r="F126" s="98"/>
      <c r="G126" s="16"/>
      <c r="H126" s="514"/>
      <c r="I126" s="238"/>
      <c r="J126" s="238"/>
      <c r="K126" s="508"/>
    </row>
    <row r="127" spans="1:11" x14ac:dyDescent="0.2">
      <c r="A127" s="562"/>
      <c r="B127" s="156"/>
      <c r="C127" s="552"/>
      <c r="D127" s="102"/>
      <c r="E127" s="25"/>
      <c r="F127" s="16"/>
      <c r="G127" s="16"/>
      <c r="H127" s="515"/>
      <c r="I127" s="238"/>
      <c r="J127" s="238"/>
      <c r="K127" s="508"/>
    </row>
    <row r="128" spans="1:11" ht="15" x14ac:dyDescent="0.2">
      <c r="A128" s="562"/>
      <c r="B128" s="156"/>
      <c r="C128" s="20"/>
      <c r="D128" s="117"/>
      <c r="E128" s="19" t="s">
        <v>238</v>
      </c>
      <c r="F128" s="18"/>
      <c r="G128" s="18">
        <f>SUM(G121:G127)</f>
        <v>0</v>
      </c>
      <c r="H128" s="53"/>
    </row>
    <row r="129" spans="1:11" ht="15" thickBot="1" x14ac:dyDescent="0.25">
      <c r="A129" s="125"/>
      <c r="B129" s="154"/>
    </row>
    <row r="130" spans="1:11" s="124" customFormat="1" ht="30" customHeight="1" x14ac:dyDescent="0.25">
      <c r="A130" s="506" t="s">
        <v>93</v>
      </c>
      <c r="B130" s="153"/>
      <c r="C130" s="519" t="s">
        <v>214</v>
      </c>
      <c r="D130" s="516" t="s">
        <v>215</v>
      </c>
      <c r="E130" s="516"/>
      <c r="F130" s="516"/>
      <c r="G130" s="516"/>
      <c r="H130" s="516"/>
      <c r="I130" s="118" t="s">
        <v>216</v>
      </c>
      <c r="J130" s="509" t="s">
        <v>217</v>
      </c>
      <c r="K130" s="511" t="s">
        <v>218</v>
      </c>
    </row>
    <row r="131" spans="1:11" s="124" customFormat="1" ht="45.75" thickBot="1" x14ac:dyDescent="0.3">
      <c r="A131" s="546"/>
      <c r="B131" s="155"/>
      <c r="C131" s="520"/>
      <c r="D131" s="119" t="s">
        <v>219</v>
      </c>
      <c r="E131" s="120" t="s">
        <v>220</v>
      </c>
      <c r="F131" s="119" t="s">
        <v>221</v>
      </c>
      <c r="G131" s="119" t="s">
        <v>222</v>
      </c>
      <c r="H131" s="121" t="s">
        <v>239</v>
      </c>
      <c r="I131" s="122" t="s">
        <v>224</v>
      </c>
      <c r="J131" s="510"/>
      <c r="K131" s="527"/>
    </row>
    <row r="132" spans="1:11" ht="20.25" customHeight="1" x14ac:dyDescent="0.2">
      <c r="A132" s="561"/>
      <c r="B132" s="156"/>
      <c r="C132" s="551"/>
      <c r="D132" s="513"/>
      <c r="E132" s="24"/>
      <c r="F132" s="23"/>
      <c r="G132" s="23"/>
      <c r="H132" s="514"/>
      <c r="I132" s="313"/>
      <c r="J132" s="313" t="str">
        <f>IF(AND(H132="Fuerte",I132="Fuerte (Siempre se Ejecuta)"),"Fuerte",IF(AND(H132="Fuerte",I132="Moderado (Algunas veces se ejecuta)"),"Moderado",IF(AND(H132="Fuerte",I132="Débil (No se ejecuta)"),"Débil",IF(AND(H132="Moderado",I132="Fuerte (Siempre se Ejecuta)"),"Moderado",IF(AND(H132="Moderado",I132="Moderado (Algunas veces se ejecuta)"),"Moderado",IF(AND(H132="Moderado",I132="Débil (No se ejecuta)"),"Débil",IF(AND(H132="Débil",I132="Fuerte (Siempre se Ejecuta)"),"Débil",IF(AND(H132="Débil",I132="Moderado (Algunas veces se ejecuta)"),"Débil",IF(AND(H132="Débil",I132="Débil (No se ejecuta)"),"Débil"," ")))))))))</f>
        <v xml:space="preserve"> </v>
      </c>
      <c r="K132" s="547" t="str">
        <f>IF(J132="Fuerte","NO",IF(J132=" "," ","SI"))</f>
        <v xml:space="preserve"> </v>
      </c>
    </row>
    <row r="133" spans="1:11" x14ac:dyDescent="0.2">
      <c r="A133" s="562"/>
      <c r="B133" s="156"/>
      <c r="C133" s="551"/>
      <c r="D133" s="513"/>
      <c r="E133" s="25"/>
      <c r="F133" s="16"/>
      <c r="G133" s="16"/>
      <c r="H133" s="514"/>
      <c r="I133" s="238"/>
      <c r="J133" s="238"/>
      <c r="K133" s="508"/>
    </row>
    <row r="134" spans="1:11" x14ac:dyDescent="0.2">
      <c r="A134" s="562"/>
      <c r="B134" s="156"/>
      <c r="C134" s="551"/>
      <c r="D134" s="116"/>
      <c r="E134" s="25"/>
      <c r="F134" s="16"/>
      <c r="G134" s="16"/>
      <c r="H134" s="514"/>
      <c r="I134" s="238"/>
      <c r="J134" s="238"/>
      <c r="K134" s="508"/>
    </row>
    <row r="135" spans="1:11" x14ac:dyDescent="0.2">
      <c r="A135" s="562"/>
      <c r="B135" s="156"/>
      <c r="C135" s="551"/>
      <c r="D135" s="116"/>
      <c r="E135" s="25"/>
      <c r="F135" s="98"/>
      <c r="G135" s="16"/>
      <c r="H135" s="514"/>
      <c r="I135" s="238"/>
      <c r="J135" s="238"/>
      <c r="K135" s="508"/>
    </row>
    <row r="136" spans="1:11" x14ac:dyDescent="0.2">
      <c r="A136" s="562"/>
      <c r="B136" s="156"/>
      <c r="C136" s="551"/>
      <c r="D136" s="116"/>
      <c r="E136" s="25"/>
      <c r="F136" s="16"/>
      <c r="G136" s="16"/>
      <c r="H136" s="514"/>
      <c r="I136" s="238"/>
      <c r="J136" s="238"/>
      <c r="K136" s="508"/>
    </row>
    <row r="137" spans="1:11" x14ac:dyDescent="0.2">
      <c r="A137" s="562"/>
      <c r="B137" s="156"/>
      <c r="C137" s="551"/>
      <c r="D137" s="116"/>
      <c r="E137" s="25"/>
      <c r="F137" s="98"/>
      <c r="G137" s="16"/>
      <c r="H137" s="514"/>
      <c r="I137" s="238"/>
      <c r="J137" s="238"/>
      <c r="K137" s="508"/>
    </row>
    <row r="138" spans="1:11" x14ac:dyDescent="0.2">
      <c r="A138" s="562"/>
      <c r="B138" s="156"/>
      <c r="C138" s="552"/>
      <c r="D138" s="102"/>
      <c r="E138" s="25"/>
      <c r="F138" s="16"/>
      <c r="G138" s="16"/>
      <c r="H138" s="515"/>
      <c r="I138" s="238"/>
      <c r="J138" s="238"/>
      <c r="K138" s="508"/>
    </row>
    <row r="139" spans="1:11" s="130" customFormat="1" ht="15.75" thickBot="1" x14ac:dyDescent="0.25">
      <c r="A139" s="563"/>
      <c r="B139" s="157"/>
      <c r="C139" s="126"/>
      <c r="D139" s="127"/>
      <c r="E139" s="128" t="s">
        <v>238</v>
      </c>
      <c r="F139" s="17"/>
      <c r="G139" s="17">
        <f>SUM(G132:G138)</f>
        <v>0</v>
      </c>
      <c r="H139" s="129"/>
    </row>
  </sheetData>
  <mergeCells count="175">
    <mergeCell ref="J132:J138"/>
    <mergeCell ref="K132:K138"/>
    <mergeCell ref="A1:A4"/>
    <mergeCell ref="B1:G2"/>
    <mergeCell ref="B3:G4"/>
    <mergeCell ref="A132:A139"/>
    <mergeCell ref="C132:C138"/>
    <mergeCell ref="D132:D133"/>
    <mergeCell ref="H132:H138"/>
    <mergeCell ref="I132:I138"/>
    <mergeCell ref="J121:J127"/>
    <mergeCell ref="K121:K127"/>
    <mergeCell ref="A130:A131"/>
    <mergeCell ref="C130:C131"/>
    <mergeCell ref="D130:H130"/>
    <mergeCell ref="J130:J131"/>
    <mergeCell ref="K130:K131"/>
    <mergeCell ref="A121:A128"/>
    <mergeCell ref="C121:C127"/>
    <mergeCell ref="D121:D122"/>
    <mergeCell ref="H121:H127"/>
    <mergeCell ref="I121:I127"/>
    <mergeCell ref="J110:J116"/>
    <mergeCell ref="K110:K116"/>
    <mergeCell ref="A119:A120"/>
    <mergeCell ref="C119:C120"/>
    <mergeCell ref="D119:H119"/>
    <mergeCell ref="J119:J120"/>
    <mergeCell ref="K119:K120"/>
    <mergeCell ref="A110:A117"/>
    <mergeCell ref="C110:C116"/>
    <mergeCell ref="D110:D111"/>
    <mergeCell ref="H110:H116"/>
    <mergeCell ref="I110:I116"/>
    <mergeCell ref="B110:B117"/>
    <mergeCell ref="J99:J105"/>
    <mergeCell ref="K99:K105"/>
    <mergeCell ref="A108:A109"/>
    <mergeCell ref="C108:C109"/>
    <mergeCell ref="D108:H108"/>
    <mergeCell ref="J108:J109"/>
    <mergeCell ref="K108:K109"/>
    <mergeCell ref="A99:A106"/>
    <mergeCell ref="C99:C105"/>
    <mergeCell ref="D99:D100"/>
    <mergeCell ref="H99:H105"/>
    <mergeCell ref="I99:I105"/>
    <mergeCell ref="B99:B106"/>
    <mergeCell ref="B108:B109"/>
    <mergeCell ref="J88:J94"/>
    <mergeCell ref="K88:K94"/>
    <mergeCell ref="A97:A98"/>
    <mergeCell ref="C97:C98"/>
    <mergeCell ref="D97:H97"/>
    <mergeCell ref="J97:J98"/>
    <mergeCell ref="K97:K98"/>
    <mergeCell ref="A88:A95"/>
    <mergeCell ref="C88:C94"/>
    <mergeCell ref="D88:D89"/>
    <mergeCell ref="H88:H94"/>
    <mergeCell ref="I88:I94"/>
    <mergeCell ref="B88:B95"/>
    <mergeCell ref="B97:B98"/>
    <mergeCell ref="J77:J83"/>
    <mergeCell ref="K77:K83"/>
    <mergeCell ref="A86:A87"/>
    <mergeCell ref="C86:C87"/>
    <mergeCell ref="D86:H86"/>
    <mergeCell ref="J86:J87"/>
    <mergeCell ref="K86:K87"/>
    <mergeCell ref="A77:A84"/>
    <mergeCell ref="C77:C83"/>
    <mergeCell ref="D77:D78"/>
    <mergeCell ref="H77:H83"/>
    <mergeCell ref="I77:I83"/>
    <mergeCell ref="B77:B84"/>
    <mergeCell ref="B86:B87"/>
    <mergeCell ref="J66:J72"/>
    <mergeCell ref="K66:K72"/>
    <mergeCell ref="A75:A76"/>
    <mergeCell ref="C75:C76"/>
    <mergeCell ref="D75:H75"/>
    <mergeCell ref="J75:J76"/>
    <mergeCell ref="K75:K76"/>
    <mergeCell ref="A66:A73"/>
    <mergeCell ref="C66:C72"/>
    <mergeCell ref="D66:D67"/>
    <mergeCell ref="H66:H72"/>
    <mergeCell ref="I66:I72"/>
    <mergeCell ref="B66:B73"/>
    <mergeCell ref="B75:B76"/>
    <mergeCell ref="J55:J61"/>
    <mergeCell ref="K55:K61"/>
    <mergeCell ref="A64:A65"/>
    <mergeCell ref="C64:C65"/>
    <mergeCell ref="D64:H64"/>
    <mergeCell ref="J64:J65"/>
    <mergeCell ref="K64:K65"/>
    <mergeCell ref="A55:A62"/>
    <mergeCell ref="C55:C61"/>
    <mergeCell ref="D55:D56"/>
    <mergeCell ref="H55:H61"/>
    <mergeCell ref="I55:I61"/>
    <mergeCell ref="B55:B62"/>
    <mergeCell ref="B64:B65"/>
    <mergeCell ref="A53:A54"/>
    <mergeCell ref="C53:C54"/>
    <mergeCell ref="D53:H53"/>
    <mergeCell ref="J53:J54"/>
    <mergeCell ref="K53:K54"/>
    <mergeCell ref="J33:J39"/>
    <mergeCell ref="K33:K39"/>
    <mergeCell ref="A42:A43"/>
    <mergeCell ref="C42:C43"/>
    <mergeCell ref="D42:H42"/>
    <mergeCell ref="J42:J43"/>
    <mergeCell ref="K42:K43"/>
    <mergeCell ref="J44:J50"/>
    <mergeCell ref="K44:K50"/>
    <mergeCell ref="A44:A51"/>
    <mergeCell ref="C44:C50"/>
    <mergeCell ref="D44:D45"/>
    <mergeCell ref="H44:H50"/>
    <mergeCell ref="I44:I50"/>
    <mergeCell ref="B33:B40"/>
    <mergeCell ref="B44:B51"/>
    <mergeCell ref="B42:B43"/>
    <mergeCell ref="B53:B54"/>
    <mergeCell ref="A31:A32"/>
    <mergeCell ref="C31:C32"/>
    <mergeCell ref="D31:H31"/>
    <mergeCell ref="J31:J32"/>
    <mergeCell ref="K31:K32"/>
    <mergeCell ref="A33:A40"/>
    <mergeCell ref="C33:C39"/>
    <mergeCell ref="D33:D34"/>
    <mergeCell ref="H33:H39"/>
    <mergeCell ref="I33:I39"/>
    <mergeCell ref="B31:B32"/>
    <mergeCell ref="A20:A21"/>
    <mergeCell ref="C20:C21"/>
    <mergeCell ref="D20:H20"/>
    <mergeCell ref="J20:J21"/>
    <mergeCell ref="K20:K21"/>
    <mergeCell ref="C22:C28"/>
    <mergeCell ref="D22:D23"/>
    <mergeCell ref="H22:H28"/>
    <mergeCell ref="I22:I28"/>
    <mergeCell ref="J22:J28"/>
    <mergeCell ref="K22:K28"/>
    <mergeCell ref="A22:A29"/>
    <mergeCell ref="B22:B29"/>
    <mergeCell ref="B20:B21"/>
    <mergeCell ref="J1:J4"/>
    <mergeCell ref="B6:J6"/>
    <mergeCell ref="B7:J7"/>
    <mergeCell ref="A9:A10"/>
    <mergeCell ref="A11:A18"/>
    <mergeCell ref="J11:J17"/>
    <mergeCell ref="K11:K17"/>
    <mergeCell ref="J9:J10"/>
    <mergeCell ref="K9:K10"/>
    <mergeCell ref="D11:D12"/>
    <mergeCell ref="H11:H17"/>
    <mergeCell ref="D9:H9"/>
    <mergeCell ref="I11:I17"/>
    <mergeCell ref="C11:C17"/>
    <mergeCell ref="C9:C10"/>
    <mergeCell ref="B5:G5"/>
    <mergeCell ref="H1:I1"/>
    <mergeCell ref="H2:I2"/>
    <mergeCell ref="H3:I3"/>
    <mergeCell ref="H4:I4"/>
    <mergeCell ref="B9:B10"/>
    <mergeCell ref="B11:B17"/>
  </mergeCell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Hoja3!$A$152:$A$154</xm:f>
          </x14:formula1>
          <xm:sqref>F11 F22 F33 F44 F55 F66 F77 F88 F99 F110 F121 F132</xm:sqref>
        </x14:dataValidation>
        <x14:dataValidation type="list" allowBlank="1" showInputMessage="1" showErrorMessage="1">
          <x14:formula1>
            <xm:f>Hoja3!$A$155:$A$157</xm:f>
          </x14:formula1>
          <xm:sqref>F12 F23 F34 F45 F56 F67 F78 F89 F100 F111 F122 F133</xm:sqref>
        </x14:dataValidation>
        <x14:dataValidation type="list" allowBlank="1" showInputMessage="1" showErrorMessage="1">
          <x14:formula1>
            <xm:f>Hoja3!$A$160:$A$162</xm:f>
          </x14:formula1>
          <xm:sqref>F13 F24 F35 F46 F57 F68 F79 F90 F101 F112 F123 F134</xm:sqref>
        </x14:dataValidation>
        <x14:dataValidation type="list" allowBlank="1" showInputMessage="1" showErrorMessage="1">
          <x14:formula1>
            <xm:f>Hoja3!$A$165:$A$168</xm:f>
          </x14:formula1>
          <xm:sqref>F14 F25 F36 F47 F58 F69 F80 F91 F102 F113 F124 F135</xm:sqref>
        </x14:dataValidation>
        <x14:dataValidation type="list" allowBlank="1" showInputMessage="1" showErrorMessage="1">
          <x14:formula1>
            <xm:f>Hoja3!$A$171:$A$173</xm:f>
          </x14:formula1>
          <xm:sqref>F15 F26 F37 F48 F59 F70 F81 F92 F103 F114 F125 F136</xm:sqref>
        </x14:dataValidation>
        <x14:dataValidation type="list" allowBlank="1" showInputMessage="1" showErrorMessage="1">
          <x14:formula1>
            <xm:f>Hoja3!$A$176:$A$178</xm:f>
          </x14:formula1>
          <xm:sqref>F16 F27 F38 F49 F60 F71 F82 F93 F104 F115 F126 F137</xm:sqref>
        </x14:dataValidation>
        <x14:dataValidation type="list" allowBlank="1" showInputMessage="1" showErrorMessage="1">
          <x14:formula1>
            <xm:f>Hoja3!$A$181:$A$184</xm:f>
          </x14:formula1>
          <xm:sqref>F17 F28 F39 F50 F61 F72 F83 F94 F105 F116 F127 F138</xm:sqref>
        </x14:dataValidation>
        <x14:dataValidation type="list" allowBlank="1" showInputMessage="1" showErrorMessage="1">
          <x14:formula1>
            <xm:f>Hoja3!$A$187:$A$190</xm:f>
          </x14:formula1>
          <xm:sqref>I11:I17 I22:I28 I33:I39 I44:I50 I55:I61 I66:I72 I77:I83 I88:I94 I99:I105 I110:I116 I121:I127 I132:I138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4"/>
  <sheetViews>
    <sheetView topLeftCell="C16" zoomScale="80" zoomScaleNormal="80" workbookViewId="0">
      <selection activeCell="H11" sqref="H11:H14"/>
    </sheetView>
  </sheetViews>
  <sheetFormatPr baseColWidth="10" defaultColWidth="11.42578125" defaultRowHeight="14.25" x14ac:dyDescent="0.2"/>
  <cols>
    <col min="1" max="1" width="38.28515625" style="1" customWidth="1"/>
    <col min="2" max="2" width="60.7109375" style="1" customWidth="1"/>
    <col min="3" max="3" width="58.42578125" style="1" customWidth="1"/>
    <col min="4" max="5" width="29.28515625" style="1" customWidth="1"/>
    <col min="6" max="6" width="22.85546875" style="1" customWidth="1"/>
    <col min="7" max="7" width="13.85546875" style="1" customWidth="1"/>
    <col min="8" max="8" width="22" style="1" customWidth="1"/>
    <col min="9" max="16384" width="11.42578125" style="1"/>
  </cols>
  <sheetData>
    <row r="1" spans="1:8" customFormat="1" ht="15.75" customHeight="1" x14ac:dyDescent="0.25">
      <c r="A1" s="553"/>
      <c r="B1" s="271" t="s">
        <v>303</v>
      </c>
      <c r="C1" s="272"/>
      <c r="D1" s="412"/>
      <c r="E1" s="362" t="s">
        <v>17</v>
      </c>
      <c r="F1" s="362"/>
      <c r="G1" s="362"/>
      <c r="H1" s="564"/>
    </row>
    <row r="2" spans="1:8" customFormat="1" ht="15.75" customHeight="1" x14ac:dyDescent="0.25">
      <c r="A2" s="266"/>
      <c r="B2" s="560"/>
      <c r="C2" s="428"/>
      <c r="D2" s="429"/>
      <c r="E2" s="315" t="s">
        <v>2</v>
      </c>
      <c r="F2" s="315"/>
      <c r="G2" s="315"/>
      <c r="H2" s="565"/>
    </row>
    <row r="3" spans="1:8" customFormat="1" ht="36" customHeight="1" x14ac:dyDescent="0.25">
      <c r="A3" s="266"/>
      <c r="B3" s="560" t="s">
        <v>240</v>
      </c>
      <c r="C3" s="428"/>
      <c r="D3" s="429"/>
      <c r="E3" s="315" t="s">
        <v>4</v>
      </c>
      <c r="F3" s="315"/>
      <c r="G3" s="315"/>
      <c r="H3" s="565"/>
    </row>
    <row r="4" spans="1:8" customFormat="1" ht="15.75" customHeight="1" thickBot="1" x14ac:dyDescent="0.3">
      <c r="A4" s="267"/>
      <c r="B4" s="280"/>
      <c r="C4" s="281"/>
      <c r="D4" s="413"/>
      <c r="E4" s="522" t="s">
        <v>5</v>
      </c>
      <c r="F4" s="522"/>
      <c r="G4" s="522"/>
      <c r="H4" s="566"/>
    </row>
    <row r="5" spans="1:8" ht="15" thickBot="1" x14ac:dyDescent="0.25">
      <c r="C5" s="64"/>
      <c r="D5" s="64"/>
      <c r="E5" s="64"/>
      <c r="F5" s="64"/>
      <c r="G5" s="64"/>
    </row>
    <row r="6" spans="1:8" customFormat="1" ht="24" customHeight="1" x14ac:dyDescent="0.25">
      <c r="A6" s="135" t="s">
        <v>7</v>
      </c>
      <c r="B6" s="570" t="str">
        <f>+CONTEXTO!B7</f>
        <v xml:space="preserve">GESTIÓN HUMANA Y SEGURIDAD Y SALUD EN EL TRABAJO </v>
      </c>
      <c r="C6" s="571"/>
      <c r="D6" s="571"/>
      <c r="E6" s="571"/>
      <c r="F6" s="571"/>
      <c r="G6" s="571"/>
      <c r="H6" s="572"/>
    </row>
    <row r="7" spans="1:8" customFormat="1" ht="51" customHeight="1" thickBot="1" x14ac:dyDescent="0.3">
      <c r="A7" s="31" t="s">
        <v>9</v>
      </c>
      <c r="B7" s="573" t="str">
        <f>+CONTEXTO!B8</f>
        <v>REALIZAR LA VINCULACIÓN, PERMANENCIA Y  RETIRO DEL PERSONAL DE PLANTA DE LA ENTIDAD, DESARROLLANDO ACTIVIDADES ENCAMINADAS A PROMOVER LAS COMPETENCIAS, HABILIDADES, CONOCIMIENTOS DE LOS SERVIDORES PÚBLICOS, EVALUACION, EL MEJORAMIENTO DEL CLIMA LABORAL, EL BIENESTAR SOCIAL, LA SEGURIDAD Y SALUD EN EL TRABAJO, EL FOMENTO DE LOS VALORES Y PRINCIPIOS ÉTICOS, CON EL PROPÓSITO DE TENER SERVIDORES ÍNTEGROS Y COMPROMETIDOS CONSTANTEMENTE CON LA ADMINISTRACIÓN MUNICIPAL</v>
      </c>
      <c r="C7" s="574"/>
      <c r="D7" s="574"/>
      <c r="E7" s="574"/>
      <c r="F7" s="574"/>
      <c r="G7" s="574"/>
      <c r="H7" s="575"/>
    </row>
    <row r="8" spans="1:8" ht="15" thickBot="1" x14ac:dyDescent="0.25">
      <c r="C8" s="64"/>
      <c r="D8" s="64"/>
      <c r="E8" s="64"/>
      <c r="F8" s="64"/>
      <c r="G8" s="64"/>
    </row>
    <row r="9" spans="1:8" s="123" customFormat="1" ht="30" customHeight="1" x14ac:dyDescent="0.25">
      <c r="A9" s="567" t="s">
        <v>93</v>
      </c>
      <c r="B9" s="567" t="s">
        <v>241</v>
      </c>
      <c r="C9" s="568" t="s">
        <v>214</v>
      </c>
      <c r="D9" s="568" t="s">
        <v>223</v>
      </c>
      <c r="E9" s="568" t="s">
        <v>242</v>
      </c>
      <c r="F9" s="569" t="s">
        <v>243</v>
      </c>
      <c r="G9" s="569"/>
      <c r="H9" s="582" t="s">
        <v>244</v>
      </c>
    </row>
    <row r="10" spans="1:8" s="124" customFormat="1" ht="48.75" customHeight="1" x14ac:dyDescent="0.25">
      <c r="A10" s="567"/>
      <c r="B10" s="567"/>
      <c r="C10" s="568"/>
      <c r="D10" s="568"/>
      <c r="E10" s="568"/>
      <c r="F10" s="569"/>
      <c r="G10" s="569"/>
      <c r="H10" s="582"/>
    </row>
    <row r="11" spans="1:8" s="124" customFormat="1" ht="151.5" customHeight="1" x14ac:dyDescent="0.25">
      <c r="A11" s="239" t="str">
        <f>+(DESCRIPCION!A10)</f>
        <v>Inoportuno suministro del personal a las unidades administrativas para garantizar la calidad y oportunidad en la prestación del servicio</v>
      </c>
      <c r="B11" s="161" t="str">
        <f>+('IDENTIFICACION(GyC)'!B10)</f>
        <v xml:space="preserve"> Capacidad operativa insuficientes para el desarrollo de las actividadesen las diferentes dependencias .</v>
      </c>
      <c r="C11" s="162" t="str">
        <f>+('CONTROLES Y EVALUACION'!C11:C17)</f>
        <v>1) Director ( a ) de Talento Humano 2) anual 3) Detectar las necesidades de personal  para el desarrollo de las actividades  de las diferentes dependencias . 4) A través del plan de prevision de talento humano 5) En caso de no contar con personal disponible solicitarlo a la direccion de Talento Humano  o solicitar apoyo de personal idoneo  de la entidad.6) Como evidencia quedan los memorandos emitidos por las unidades administrativas, el Plan de Previsión de Personal , se encuentra cargado en la pagina de la Alcaldia .</v>
      </c>
      <c r="D11" s="137" t="s">
        <v>266</v>
      </c>
      <c r="E11" s="137" t="s">
        <v>170</v>
      </c>
      <c r="F11" s="138" t="s">
        <v>266</v>
      </c>
      <c r="G11" s="139" t="str">
        <f>IF(F11="Fuerte",100,IF(F11="Moderado",50,IF(F11="Débil",0," ")))</f>
        <v xml:space="preserve"> </v>
      </c>
      <c r="H11" s="579" t="str">
        <f>IF(G14=100,"Fuerte",IF(AND(G14&gt;=50,G14&lt;=99),"Moderado",IF(AND(G14&gt;0,G14&lt;=49),"Débil"," ")))</f>
        <v>Fuerte</v>
      </c>
    </row>
    <row r="12" spans="1:8" s="124" customFormat="1" ht="182.25" customHeight="1" x14ac:dyDescent="0.25">
      <c r="A12" s="312"/>
      <c r="B12" s="161" t="str">
        <f>+('IDENTIFICACION(GyC)'!B11)</f>
        <v>Inoportuna ejecución de las actividades contenidas en Plan Estratégico de Talento Humano.</v>
      </c>
      <c r="C12" s="162" t="str">
        <f>+('CONTROLES Y EVALUACION'!C22)</f>
        <v>1) El Director ( a) de Talento Humano. 2, Mensualmente. 3) Verificar el avance en el cumplimiento de los cronogramas del Plan Estrategico de Talento Humano.4) Comparando lo programado contra lo ejecutado.5) En caso que no se haya cumplido una actividad programada, se realiza reprogramacion de la actividad o se pide apoyo para la ejecución 6) Documento en excell ( seguimiento a las actividades ejecutadas en el plan Estrategico de Talento Humano, informe de actividades ejecutadas.</v>
      </c>
      <c r="D12" s="137" t="s">
        <v>265</v>
      </c>
      <c r="E12" s="137" t="s">
        <v>265</v>
      </c>
      <c r="F12" s="138" t="s">
        <v>265</v>
      </c>
      <c r="G12" s="139">
        <f>IF(F12="Fuerte",100,IF(F12="Moderado",50,IF(F12="Débil",0," ")))</f>
        <v>100</v>
      </c>
      <c r="H12" s="580"/>
    </row>
    <row r="13" spans="1:8" s="124" customFormat="1" ht="126" customHeight="1" x14ac:dyDescent="0.25">
      <c r="A13" s="313"/>
      <c r="B13" s="161" t="str">
        <f>+('IDENTIFICACION(GyC)'!B12)</f>
        <v>Presupuesto insuficiente para la ejecución de las actividades del Plan Estrategico de Talento Humano</v>
      </c>
      <c r="C13" s="162" t="str">
        <f>+('CONTROLES Y EVALUACION'!C33)</f>
        <v>1) El Director ( a) de Talento Humano. 2, Bimensual.3) Verificar la ejecución presupuestal de los rubros asignados. 4) Sequimiento  a la ejecución presupuestal en el aplicativo PISAMI. 5) Si  por alguna razón se produce un traslado o el presupuesto es insuficiente, se gestion al rubro faltantre.6) En el aplicativo PISAMI se evidencia las modificaciones o trastrados presupuestales,  memorandos de autorización  de traslados que se encuentran en el aplicativo  pisami.</v>
      </c>
      <c r="D13" s="137" t="s">
        <v>265</v>
      </c>
      <c r="E13" s="137" t="s">
        <v>265</v>
      </c>
      <c r="F13" s="138" t="s">
        <v>265</v>
      </c>
      <c r="G13" s="139">
        <f t="shared" ref="G13:G18" si="0">IF(F13="Fuerte",100,IF(F13="Moderado",50,IF(F13="Débil",0," ")))</f>
        <v>100</v>
      </c>
      <c r="H13" s="580"/>
    </row>
    <row r="14" spans="1:8" s="124" customFormat="1" ht="15" x14ac:dyDescent="0.25">
      <c r="A14" s="583"/>
      <c r="B14" s="584"/>
      <c r="C14" s="584"/>
      <c r="D14" s="584"/>
      <c r="E14" s="584"/>
      <c r="F14" s="585"/>
      <c r="G14" s="139">
        <f>AVERAGE(G11:G13)</f>
        <v>100</v>
      </c>
      <c r="H14" s="581"/>
    </row>
    <row r="15" spans="1:8" s="124" customFormat="1" ht="153.75" customHeight="1" x14ac:dyDescent="0.25">
      <c r="A15" s="239" t="str">
        <f>+(DESCRIPCION!A13)</f>
        <v>Otorgamiento de encargos  sin el lleno de requisitos establecidos en la normatividad para beneficio de un tercero.</v>
      </c>
      <c r="B15" s="161" t="str">
        <f>+('IDENTIFICACION(GyC)'!B13)</f>
        <v>Amiguismo político o tráfico de influencias</v>
      </c>
      <c r="C15" s="162" t="str">
        <f>+('CONTROLES Y EVALUACION'!C44)</f>
        <v>1).Director  de Talento Humano,2) cada vez que se presente un encargo.3) validar el cumplimiento de los requisitos estasblecvidos en la norma para otorgamiento de encargos. 4) revisión de cada uno de los criterios  en la resolucion  para otorgamiento de encargos  versus soportes en la historia laboral . 5) Si se encuentra el no cumplimiento de un criterio se continua con el siguiente candidato con derecho preferencial.6) Se publica el comunicado y el decreto que confiere el encargo a los correos  personales, intranet y cartelera  para que el funcionario ejerza el derecho a la reclamación.</v>
      </c>
      <c r="D15" s="137" t="s">
        <v>265</v>
      </c>
      <c r="E15" s="137" t="s">
        <v>265</v>
      </c>
      <c r="F15" s="138" t="s">
        <v>265</v>
      </c>
      <c r="G15" s="139">
        <f t="shared" si="0"/>
        <v>100</v>
      </c>
      <c r="H15" s="579" t="str">
        <f>IF(G17=100,"Fuerte",IF(AND(G17&gt;=50,G17&lt;=99),"Moderado",IF(AND(G17&gt;0,G17&lt;=49),"Débil"," ")))</f>
        <v>Fuerte</v>
      </c>
    </row>
    <row r="16" spans="1:8" s="124" customFormat="1" ht="162" customHeight="1" x14ac:dyDescent="0.25">
      <c r="A16" s="312"/>
      <c r="B16" s="161" t="str">
        <f>+('IDENTIFICACION(GyC)'!B14)</f>
        <v xml:space="preserve">Omisión en la aplicación de la normatividad </v>
      </c>
      <c r="C16" s="162" t="str">
        <f>+('CONTROLES Y EVALUACION'!C55)</f>
        <v>1.)  Directora Grupo de Gestion de Talento Humano, 2.) Aplicación de los criterios establecidos en la resolución de encargos.3) Revisar  y cotejar los criterios para otorgamiento de encargos.4) Resolución  para otorgar encargos.5) Si se omite algun criterio debe revisarse  y revisar con la historia laboral la evidencia  para cotejaer evidencias. 6) Se publica el comunicado y el decreto que confiere el encargo a los correos  personales, intranet y cartelera  para que el funcionario ejerza el derecho a la reclamación.</v>
      </c>
      <c r="D16" s="137" t="s">
        <v>265</v>
      </c>
      <c r="E16" s="137" t="s">
        <v>265</v>
      </c>
      <c r="F16" s="138" t="s">
        <v>265</v>
      </c>
      <c r="G16" s="139">
        <f t="shared" si="0"/>
        <v>100</v>
      </c>
      <c r="H16" s="580"/>
    </row>
    <row r="17" spans="1:8" s="124" customFormat="1" ht="15" x14ac:dyDescent="0.25">
      <c r="A17" s="515"/>
      <c r="B17" s="586"/>
      <c r="C17" s="586"/>
      <c r="D17" s="586"/>
      <c r="E17" s="586"/>
      <c r="F17" s="518"/>
      <c r="G17" s="139">
        <f>AVERAGE(G15:G16)</f>
        <v>100</v>
      </c>
      <c r="H17" s="581"/>
    </row>
    <row r="18" spans="1:8" s="124" customFormat="1" ht="135" customHeight="1" x14ac:dyDescent="0.25">
      <c r="A18" s="239">
        <f>+(DESCRIPCION!A15)</f>
        <v>0</v>
      </c>
      <c r="B18" s="161" t="str">
        <f>+('IDENTIFICACION(GyC)'!B15)</f>
        <v>Omisión del seguimiento del cumplimiento de los  requisitos</v>
      </c>
      <c r="C18" s="162" t="str">
        <f>+('CONTROLES Y EVALUACION'!C66)</f>
        <v>1.)  Directora Grupo de Gestion de Talento Humano y Profesional Universitario  2.) cada  vez que se genere un encargo  3) El profesional  de Talento Humano  Revisar  y cotejar los criterios para otorgamiento de encargos  y el Director de Talento Humano  ratifica la información.4)Resolución  para otorgar encargos .5) Si se omite algun criterio debe  revisar con la historia laboral la evidencia  para cotejaer nuevamente las evidencias. 6)Se publica el comunicado y el decreto que confiere el encargo a los correos  personales, intranet y cartelera  para que el funcionario ejerza el derecho a la reclamación.</v>
      </c>
      <c r="D18" s="137" t="s">
        <v>265</v>
      </c>
      <c r="E18" s="137" t="s">
        <v>265</v>
      </c>
      <c r="F18" s="138" t="s">
        <v>265</v>
      </c>
      <c r="G18" s="139">
        <f t="shared" si="0"/>
        <v>100</v>
      </c>
      <c r="H18" s="579" t="str">
        <f>IF(G21=100,"Fuerte",IF(AND(G21&gt;=50,G21&lt;=99),"Moderado",IF(AND(G21&gt;0,G21&lt;=49),"Débil"," ")))</f>
        <v>Débil</v>
      </c>
    </row>
    <row r="19" spans="1:8" s="124" customFormat="1" ht="84" x14ac:dyDescent="0.25">
      <c r="A19" s="312"/>
      <c r="B19" s="161" t="str">
        <f>+('IDENTIFICACION(GyC)'!B16)</f>
        <v>Falta de interés en el alcance y aplicación normativa  por parte de la alta dirección</v>
      </c>
      <c r="C19" s="162" t="str">
        <f>+('CONTROLES Y EVALUACION'!C77)</f>
        <v>1. La Dirección de Talento Humano. 2) Permanentemente.3) Seguimiento aplicación normativa SG-SST.4) Aplicación de estandares mínimos Resolución 1111 del 2017.5). En caso de desconocimiento de la norma SG-SST, se debe hacer un taller sobre las implicaciones juridicas por el no cumplimiento para subsanar y retomar actividades.6) mesas de trabajo con personas versadas en el tema juridico, listados de asistencia, actas de cada reunión.</v>
      </c>
      <c r="D19" s="137" t="s">
        <v>266</v>
      </c>
      <c r="E19" s="137" t="s">
        <v>265</v>
      </c>
      <c r="F19" s="138" t="s">
        <v>266</v>
      </c>
      <c r="G19" s="163">
        <v>0</v>
      </c>
      <c r="H19" s="580"/>
    </row>
    <row r="20" spans="1:8" s="124" customFormat="1" ht="84" x14ac:dyDescent="0.25">
      <c r="A20" s="313"/>
      <c r="B20" s="161" t="str">
        <f>+('IDENTIFICACION(GyC)'!B17)</f>
        <v>Presupuesto insuficiente para la ejecución de las actividades del Plan Estrategico de Talento Humano</v>
      </c>
      <c r="C20" s="162" t="str">
        <f>+('CONTROLES Y EVALUACION'!C88)</f>
        <v>1) El Director ( a) de Talento Humano. 2, Bimensual.3) Verificar la ejecución presupuestal de los rubros asignados. 4) Sequimiento  a la ejecución presupuestal en el aplicativo PISAMI. 5) Si  por alguna razón se produce un traslado o el presupuesto es insuficiente, se gestion al rubro faltantre.6) En el aplicativo PISAMI se evidencia las modificaciones o trastrados presupuestales,  memorandos de autorización  de traslados que se encuentran en el aplicativo .</v>
      </c>
      <c r="D20" s="137" t="s">
        <v>266</v>
      </c>
      <c r="E20" s="137" t="s">
        <v>265</v>
      </c>
      <c r="F20" s="138" t="s">
        <v>266</v>
      </c>
      <c r="G20" s="164">
        <v>0</v>
      </c>
      <c r="H20" s="580"/>
    </row>
    <row r="21" spans="1:8" s="124" customFormat="1" ht="15" x14ac:dyDescent="0.25">
      <c r="A21" s="576"/>
      <c r="B21" s="577"/>
      <c r="C21" s="577"/>
      <c r="D21" s="577"/>
      <c r="E21" s="577"/>
      <c r="F21" s="578"/>
      <c r="G21" s="164">
        <f>AVERAGE(G18:G20)</f>
        <v>33.333333333333336</v>
      </c>
      <c r="H21" s="581"/>
    </row>
    <row r="22" spans="1:8" s="124" customFormat="1" ht="39.75" customHeight="1" x14ac:dyDescent="0.25">
      <c r="A22" s="136"/>
      <c r="B22" s="136"/>
      <c r="C22" s="137"/>
      <c r="D22" s="140"/>
      <c r="E22" s="140"/>
      <c r="F22" s="140"/>
      <c r="G22" s="141"/>
      <c r="H22" s="139"/>
    </row>
    <row r="23" spans="1:8" ht="15" x14ac:dyDescent="0.2">
      <c r="A23" s="136"/>
      <c r="B23" s="136"/>
      <c r="C23" s="137"/>
    </row>
    <row r="24" spans="1:8" ht="15" x14ac:dyDescent="0.2">
      <c r="A24" s="140" t="s">
        <v>245</v>
      </c>
      <c r="B24" s="140"/>
      <c r="C24" s="140"/>
    </row>
  </sheetData>
  <mergeCells count="26">
    <mergeCell ref="A21:F21"/>
    <mergeCell ref="H18:H21"/>
    <mergeCell ref="H9:H10"/>
    <mergeCell ref="A11:A13"/>
    <mergeCell ref="A15:A16"/>
    <mergeCell ref="A18:A20"/>
    <mergeCell ref="H11:H14"/>
    <mergeCell ref="A14:F14"/>
    <mergeCell ref="A17:F17"/>
    <mergeCell ref="H15:H17"/>
    <mergeCell ref="E3:G3"/>
    <mergeCell ref="E4:G4"/>
    <mergeCell ref="H1:H4"/>
    <mergeCell ref="A1:A4"/>
    <mergeCell ref="B9:B10"/>
    <mergeCell ref="D9:D10"/>
    <mergeCell ref="B1:D2"/>
    <mergeCell ref="B3:D4"/>
    <mergeCell ref="A9:A10"/>
    <mergeCell ref="C9:C10"/>
    <mergeCell ref="E9:E10"/>
    <mergeCell ref="E1:G1"/>
    <mergeCell ref="E2:G2"/>
    <mergeCell ref="F9:G10"/>
    <mergeCell ref="B6:H6"/>
    <mergeCell ref="B7:H7"/>
  </mergeCells>
  <pageMargins left="0.7" right="0.7" top="0.75" bottom="0.75" header="0.3" footer="0.3"/>
  <pageSetup orientation="portrait"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4"/>
  <sheetViews>
    <sheetView topLeftCell="A9" zoomScale="70" zoomScaleNormal="70" workbookViewId="0">
      <selection activeCell="D10" sqref="D10:D22"/>
    </sheetView>
  </sheetViews>
  <sheetFormatPr baseColWidth="10" defaultColWidth="11.42578125" defaultRowHeight="12.75" x14ac:dyDescent="0.2"/>
  <cols>
    <col min="1" max="1" width="28.140625" style="55" customWidth="1"/>
    <col min="2" max="3" width="18.5703125" style="55" customWidth="1"/>
    <col min="4" max="4" width="20.5703125" style="57" customWidth="1"/>
    <col min="5" max="5" width="13.7109375" style="55" customWidth="1"/>
    <col min="6" max="6" width="15" style="55" customWidth="1"/>
    <col min="7" max="7" width="17.28515625" style="55" customWidth="1"/>
    <col min="8" max="8" width="18" style="55" customWidth="1"/>
    <col min="9" max="9" width="44.28515625" style="55" customWidth="1"/>
    <col min="10" max="10" width="16.140625" style="55" customWidth="1"/>
    <col min="11" max="11" width="17" style="55" customWidth="1"/>
    <col min="12" max="12" width="13.140625" style="55" customWidth="1"/>
    <col min="13" max="13" width="20" style="55" customWidth="1"/>
    <col min="14" max="16384" width="11.42578125" style="55"/>
  </cols>
  <sheetData>
    <row r="1" spans="1:13" ht="15.75" customHeight="1" x14ac:dyDescent="0.2">
      <c r="A1" s="620"/>
      <c r="B1" s="621" t="s">
        <v>301</v>
      </c>
      <c r="C1" s="621"/>
      <c r="D1" s="621"/>
      <c r="E1" s="621"/>
      <c r="F1" s="621"/>
      <c r="G1" s="621"/>
      <c r="H1" s="621"/>
      <c r="I1" s="621"/>
      <c r="J1" s="453" t="s">
        <v>17</v>
      </c>
      <c r="K1" s="453"/>
      <c r="L1" s="453"/>
      <c r="M1" s="616"/>
    </row>
    <row r="2" spans="1:13" ht="15.75" customHeight="1" x14ac:dyDescent="0.2">
      <c r="A2" s="618"/>
      <c r="B2" s="619"/>
      <c r="C2" s="619"/>
      <c r="D2" s="619"/>
      <c r="E2" s="619"/>
      <c r="F2" s="619"/>
      <c r="G2" s="619"/>
      <c r="H2" s="619"/>
      <c r="I2" s="619"/>
      <c r="J2" s="454" t="s">
        <v>32</v>
      </c>
      <c r="K2" s="454"/>
      <c r="L2" s="454"/>
      <c r="M2" s="617"/>
    </row>
    <row r="3" spans="1:13" ht="15.75" customHeight="1" x14ac:dyDescent="0.2">
      <c r="A3" s="618"/>
      <c r="B3" s="619" t="s">
        <v>246</v>
      </c>
      <c r="C3" s="619"/>
      <c r="D3" s="619"/>
      <c r="E3" s="619"/>
      <c r="F3" s="619"/>
      <c r="G3" s="619"/>
      <c r="H3" s="619"/>
      <c r="I3" s="619"/>
      <c r="J3" s="454" t="s">
        <v>92</v>
      </c>
      <c r="K3" s="454"/>
      <c r="L3" s="454"/>
      <c r="M3" s="617"/>
    </row>
    <row r="4" spans="1:13" ht="15.75" customHeight="1" x14ac:dyDescent="0.2">
      <c r="A4" s="618"/>
      <c r="B4" s="619"/>
      <c r="C4" s="619"/>
      <c r="D4" s="619"/>
      <c r="E4" s="619"/>
      <c r="F4" s="619"/>
      <c r="G4" s="619"/>
      <c r="H4" s="619"/>
      <c r="I4" s="619"/>
      <c r="J4" s="454" t="s">
        <v>5</v>
      </c>
      <c r="K4" s="454"/>
      <c r="L4" s="454"/>
      <c r="M4" s="617"/>
    </row>
    <row r="5" spans="1:13" ht="15" customHeight="1" x14ac:dyDescent="0.2">
      <c r="A5" s="618"/>
      <c r="B5" s="619"/>
      <c r="C5" s="619"/>
      <c r="D5" s="619"/>
      <c r="E5" s="619"/>
      <c r="F5" s="619"/>
      <c r="G5" s="95"/>
      <c r="H5" s="95"/>
      <c r="I5" s="95"/>
      <c r="J5" s="95"/>
      <c r="K5" s="95"/>
      <c r="L5" s="95"/>
      <c r="M5" s="96"/>
    </row>
    <row r="6" spans="1:13" s="56" customFormat="1" ht="15.75" customHeight="1" x14ac:dyDescent="0.2">
      <c r="A6" s="133" t="s">
        <v>247</v>
      </c>
      <c r="B6" s="602" t="s">
        <v>268</v>
      </c>
      <c r="C6" s="602"/>
      <c r="D6" s="602"/>
      <c r="E6" s="602"/>
      <c r="F6" s="602"/>
      <c r="G6" s="602"/>
      <c r="H6" s="602"/>
      <c r="I6" s="602"/>
      <c r="J6" s="602"/>
      <c r="K6" s="602"/>
      <c r="L6" s="602"/>
      <c r="M6" s="603"/>
    </row>
    <row r="7" spans="1:13" s="56" customFormat="1" ht="42.75" customHeight="1" x14ac:dyDescent="0.2">
      <c r="A7" s="133" t="s">
        <v>248</v>
      </c>
      <c r="B7" s="454" t="s">
        <v>269</v>
      </c>
      <c r="C7" s="454"/>
      <c r="D7" s="454"/>
      <c r="E7" s="454"/>
      <c r="F7" s="454"/>
      <c r="G7" s="454"/>
      <c r="H7" s="454"/>
      <c r="I7" s="454"/>
      <c r="J7" s="454"/>
      <c r="K7" s="454"/>
      <c r="L7" s="454"/>
      <c r="M7" s="604"/>
    </row>
    <row r="8" spans="1:13" s="56" customFormat="1" ht="15" customHeight="1" x14ac:dyDescent="0.2">
      <c r="A8" s="605"/>
      <c r="B8" s="606"/>
      <c r="C8" s="606"/>
      <c r="D8" s="606"/>
      <c r="E8" s="606"/>
      <c r="F8" s="606"/>
      <c r="G8" s="132"/>
      <c r="H8" s="132"/>
      <c r="I8" s="132"/>
      <c r="J8" s="132"/>
      <c r="K8" s="132"/>
      <c r="L8" s="132"/>
      <c r="M8" s="134"/>
    </row>
    <row r="9" spans="1:13" s="131" customFormat="1" ht="40.5" customHeight="1" thickBot="1" x14ac:dyDescent="0.25">
      <c r="A9" s="167" t="s">
        <v>249</v>
      </c>
      <c r="B9" s="168" t="s">
        <v>250</v>
      </c>
      <c r="C9" s="168" t="s">
        <v>77</v>
      </c>
      <c r="D9" s="168" t="s">
        <v>12</v>
      </c>
      <c r="E9" s="169" t="s">
        <v>251</v>
      </c>
      <c r="F9" s="169" t="s">
        <v>252</v>
      </c>
      <c r="G9" s="169" t="s">
        <v>253</v>
      </c>
      <c r="H9" s="169" t="s">
        <v>254</v>
      </c>
      <c r="I9" s="169" t="s">
        <v>255</v>
      </c>
      <c r="J9" s="170" t="s">
        <v>256</v>
      </c>
      <c r="K9" s="170" t="s">
        <v>257</v>
      </c>
      <c r="L9" s="170" t="s">
        <v>258</v>
      </c>
      <c r="M9" s="171" t="s">
        <v>259</v>
      </c>
    </row>
    <row r="10" spans="1:13" s="56" customFormat="1" ht="100.5" customHeight="1" x14ac:dyDescent="0.2">
      <c r="A10" s="609" t="str">
        <f>+'PRIORIZACIÓN DE CAUSA'!A6:S6</f>
        <v>PROCESO: GESTIÓN HUMANA Y SEGURIDAD Y SALUD EN EL TRABAJO</v>
      </c>
      <c r="B10" s="590" t="str">
        <f>+(PROBABILIDAD!A11)</f>
        <v xml:space="preserve"> Inoportuno suministro del personal a las unidades administrativas para garantizar la calidad y oportunidad en la prestación del servicio</v>
      </c>
      <c r="C10" s="587" t="s">
        <v>260</v>
      </c>
      <c r="D10" s="172" t="str">
        <f>+(DESCRIPCION!D10)</f>
        <v xml:space="preserve"> Capacidad operativa insuficientes para el desarrollo de las actividadesen las diferentes dependencias .</v>
      </c>
      <c r="E10" s="587" t="s">
        <v>276</v>
      </c>
      <c r="F10" s="587" t="s">
        <v>173</v>
      </c>
      <c r="G10" s="598" t="s">
        <v>133</v>
      </c>
      <c r="H10" s="607" t="s">
        <v>263</v>
      </c>
      <c r="I10" s="173" t="s">
        <v>331</v>
      </c>
      <c r="J10" s="173" t="s">
        <v>389</v>
      </c>
      <c r="K10" s="217" t="s">
        <v>391</v>
      </c>
      <c r="L10" s="218" t="s">
        <v>390</v>
      </c>
      <c r="M10" s="593" t="s">
        <v>404</v>
      </c>
    </row>
    <row r="11" spans="1:13" s="56" customFormat="1" ht="70.5" customHeight="1" x14ac:dyDescent="0.2">
      <c r="A11" s="610"/>
      <c r="B11" s="591"/>
      <c r="C11" s="588"/>
      <c r="D11" s="148" t="str">
        <f>+(DESCRIPCION!D11)</f>
        <v>Inoportuna ejecución de las actividades contenidas en Plan Estratégico de Talento Humano.</v>
      </c>
      <c r="E11" s="588"/>
      <c r="F11" s="588"/>
      <c r="G11" s="599"/>
      <c r="H11" s="601"/>
      <c r="I11" s="214" t="s">
        <v>396</v>
      </c>
      <c r="J11" s="165" t="s">
        <v>397</v>
      </c>
      <c r="K11" s="214" t="s">
        <v>391</v>
      </c>
      <c r="L11" s="62" t="s">
        <v>392</v>
      </c>
      <c r="M11" s="594"/>
    </row>
    <row r="12" spans="1:13" s="56" customFormat="1" ht="82.5" customHeight="1" x14ac:dyDescent="0.2">
      <c r="A12" s="611" t="str">
        <f>+'PRIORIZACIÓN DE CAUSA'!A7:S7</f>
        <v>OBJETIVO: REALIZAR LA VINCULACIÓN, PERMANENCIA Y  RETIRO DEL PERSONAL DE PLANTA DE LA ENTIDAD, DESARROLLANDO ACTIVIDADES ENCAMINADAS A PROMOVER LAS COMPETENCIAS, HABILIDADES, CONOCIMIENTOS DE LOS SERVIDORES PÚBLICOS, EVALUACION, EL MEJORAMIENTO DEL CLIMA LABORAL, EL BIENESTAR SOCIAL, LA SEGURIDAD Y SALUD EN EL TRABAJO, EL FOMENTO DE LOS VALORES Y PRINCIPIOS ÉTICOS, CON EL PROPÓSITO DE TENER SERVIDORES ÍNTEGROS Y COMPROMETIDOS CONSTANTEMENTE CON LA ADMINISTRACIÓN MUNICIPAL</v>
      </c>
      <c r="B12" s="591"/>
      <c r="C12" s="588"/>
      <c r="D12" s="148" t="str">
        <f>+(DESCRIPCION!D12)</f>
        <v>Presupuesto insuficiente para la ejecución de las actividades del Plan Estrategico de Talento Humano</v>
      </c>
      <c r="E12" s="588"/>
      <c r="F12" s="588"/>
      <c r="G12" s="599"/>
      <c r="H12" s="601"/>
      <c r="I12" s="165" t="s">
        <v>414</v>
      </c>
      <c r="J12" s="165" t="s">
        <v>401</v>
      </c>
      <c r="K12" s="215" t="s">
        <v>415</v>
      </c>
      <c r="L12" s="219" t="s">
        <v>392</v>
      </c>
      <c r="M12" s="594"/>
    </row>
    <row r="13" spans="1:13" s="56" customFormat="1" ht="75" customHeight="1" x14ac:dyDescent="0.2">
      <c r="A13" s="611"/>
      <c r="B13" s="591"/>
      <c r="C13" s="588"/>
      <c r="D13" s="148"/>
      <c r="E13" s="588"/>
      <c r="F13" s="588"/>
      <c r="G13" s="599"/>
      <c r="H13" s="597" t="s">
        <v>267</v>
      </c>
      <c r="I13" s="165" t="s">
        <v>393</v>
      </c>
      <c r="J13" s="165" t="s">
        <v>403</v>
      </c>
      <c r="K13" s="215" t="s">
        <v>391</v>
      </c>
      <c r="L13" s="219" t="s">
        <v>392</v>
      </c>
      <c r="M13" s="594"/>
    </row>
    <row r="14" spans="1:13" s="56" customFormat="1" ht="75" customHeight="1" x14ac:dyDescent="0.2">
      <c r="A14" s="611"/>
      <c r="B14" s="592"/>
      <c r="C14" s="589"/>
      <c r="D14" s="148"/>
      <c r="E14" s="589"/>
      <c r="F14" s="589"/>
      <c r="G14" s="600"/>
      <c r="H14" s="592"/>
      <c r="I14" s="214" t="s">
        <v>357</v>
      </c>
      <c r="J14" s="214" t="s">
        <v>403</v>
      </c>
      <c r="K14" s="215" t="s">
        <v>391</v>
      </c>
      <c r="L14" s="219" t="s">
        <v>392</v>
      </c>
      <c r="M14" s="595"/>
    </row>
    <row r="15" spans="1:13" s="56" customFormat="1" ht="91.5" customHeight="1" x14ac:dyDescent="0.2">
      <c r="A15" s="611"/>
      <c r="B15" s="613" t="str">
        <f>+(PROBABILIDAD!A12)</f>
        <v>Otorgamiento de encargos  sin el lleno de requisitos establecidos en la normatividad para beneficio de un tercero.</v>
      </c>
      <c r="C15" s="601" t="s">
        <v>261</v>
      </c>
      <c r="D15" s="62" t="str">
        <f>+(DESCRIPCION!D13)</f>
        <v>Amiguismo político o tráfico de influencias</v>
      </c>
      <c r="E15" s="601" t="s">
        <v>275</v>
      </c>
      <c r="F15" s="601" t="s">
        <v>170</v>
      </c>
      <c r="G15" s="608" t="s">
        <v>133</v>
      </c>
      <c r="H15" s="596" t="s">
        <v>263</v>
      </c>
      <c r="I15" s="58" t="s">
        <v>405</v>
      </c>
      <c r="J15" s="216" t="s">
        <v>406</v>
      </c>
      <c r="K15" s="215" t="s">
        <v>391</v>
      </c>
      <c r="L15" s="219" t="s">
        <v>392</v>
      </c>
      <c r="M15" s="593" t="s">
        <v>408</v>
      </c>
    </row>
    <row r="16" spans="1:13" s="56" customFormat="1" ht="108" customHeight="1" x14ac:dyDescent="0.2">
      <c r="A16" s="611"/>
      <c r="B16" s="613"/>
      <c r="C16" s="601"/>
      <c r="D16" s="62" t="str">
        <f>+(DESCRIPCION!D14)</f>
        <v xml:space="preserve">Omisión en la aplicación de la normatividad </v>
      </c>
      <c r="E16" s="601"/>
      <c r="F16" s="601"/>
      <c r="G16" s="608"/>
      <c r="H16" s="588"/>
      <c r="I16" s="58" t="s">
        <v>405</v>
      </c>
      <c r="J16" s="216" t="s">
        <v>407</v>
      </c>
      <c r="K16" s="215" t="s">
        <v>391</v>
      </c>
      <c r="L16" s="219" t="s">
        <v>392</v>
      </c>
      <c r="M16" s="594"/>
    </row>
    <row r="17" spans="1:13" s="56" customFormat="1" ht="107.25" customHeight="1" x14ac:dyDescent="0.2">
      <c r="A17" s="611"/>
      <c r="B17" s="613"/>
      <c r="C17" s="601"/>
      <c r="D17" s="62" t="s">
        <v>297</v>
      </c>
      <c r="E17" s="601"/>
      <c r="F17" s="601"/>
      <c r="G17" s="608"/>
      <c r="H17" s="589"/>
      <c r="I17" s="58" t="s">
        <v>405</v>
      </c>
      <c r="J17" s="216" t="s">
        <v>407</v>
      </c>
      <c r="K17" s="215" t="s">
        <v>391</v>
      </c>
      <c r="L17" s="219" t="s">
        <v>392</v>
      </c>
      <c r="M17" s="594"/>
    </row>
    <row r="18" spans="1:13" s="56" customFormat="1" ht="107.25" customHeight="1" x14ac:dyDescent="0.2">
      <c r="A18" s="611"/>
      <c r="B18" s="214"/>
      <c r="C18" s="213"/>
      <c r="D18" s="62"/>
      <c r="E18" s="213"/>
      <c r="F18" s="213"/>
      <c r="G18" s="220"/>
      <c r="H18" s="214" t="s">
        <v>267</v>
      </c>
      <c r="I18" s="214" t="s">
        <v>351</v>
      </c>
      <c r="J18" s="216" t="s">
        <v>407</v>
      </c>
      <c r="K18" s="215" t="s">
        <v>391</v>
      </c>
      <c r="L18" s="62" t="s">
        <v>402</v>
      </c>
      <c r="M18" s="595"/>
    </row>
    <row r="19" spans="1:13" s="56" customFormat="1" ht="57.75" customHeight="1" x14ac:dyDescent="0.2">
      <c r="A19" s="611"/>
      <c r="B19" s="613" t="str">
        <f>+(PROBABILIDAD!A13)</f>
        <v>Inoportunidad en la ejecución de las actividades del Plan Operativo Anual del Sistema de Seguridad  y Salud en el Trabajo (SG-SST)</v>
      </c>
      <c r="C19" s="601" t="s">
        <v>260</v>
      </c>
      <c r="D19" s="214" t="str">
        <f>+(DESCRIPCION!D16)</f>
        <v>Falta de interés en el alcance y aplicación normativa  por parte de la alta dirección</v>
      </c>
      <c r="E19" s="601" t="s">
        <v>276</v>
      </c>
      <c r="F19" s="601" t="s">
        <v>173</v>
      </c>
      <c r="G19" s="601" t="s">
        <v>133</v>
      </c>
      <c r="H19" s="601" t="s">
        <v>263</v>
      </c>
      <c r="I19" s="62" t="s">
        <v>411</v>
      </c>
      <c r="J19" s="62" t="s">
        <v>412</v>
      </c>
      <c r="K19" s="62" t="s">
        <v>413</v>
      </c>
      <c r="L19" s="62" t="s">
        <v>394</v>
      </c>
      <c r="M19" s="593" t="s">
        <v>408</v>
      </c>
    </row>
    <row r="20" spans="1:13" s="56" customFormat="1" ht="87" customHeight="1" x14ac:dyDescent="0.2">
      <c r="A20" s="611"/>
      <c r="B20" s="613"/>
      <c r="C20" s="601"/>
      <c r="D20" s="165" t="str">
        <f>+(DESCRIPCION!D17)</f>
        <v>Presupuesto insuficiente para la ejecución de las actividades del Plan Estrategico de Talento Humano</v>
      </c>
      <c r="E20" s="601"/>
      <c r="F20" s="601"/>
      <c r="G20" s="601"/>
      <c r="H20" s="601"/>
      <c r="I20" s="62" t="s">
        <v>414</v>
      </c>
      <c r="J20" s="214" t="s">
        <v>401</v>
      </c>
      <c r="K20" s="215" t="s">
        <v>416</v>
      </c>
      <c r="L20" s="219" t="s">
        <v>392</v>
      </c>
      <c r="M20" s="594"/>
    </row>
    <row r="21" spans="1:13" s="56" customFormat="1" ht="95.25" customHeight="1" x14ac:dyDescent="0.2">
      <c r="A21" s="611"/>
      <c r="B21" s="613"/>
      <c r="C21" s="601"/>
      <c r="D21" s="165" t="str">
        <f>+(DESCRIPCION!D18)</f>
        <v>Bajo presupuesto para la implentación  y sostenibilidad del SG-SST</v>
      </c>
      <c r="E21" s="601"/>
      <c r="F21" s="601"/>
      <c r="G21" s="601"/>
      <c r="H21" s="601"/>
      <c r="I21" s="62" t="s">
        <v>417</v>
      </c>
      <c r="J21" s="62" t="s">
        <v>418</v>
      </c>
      <c r="K21" s="215" t="s">
        <v>416</v>
      </c>
      <c r="L21" s="219" t="s">
        <v>392</v>
      </c>
      <c r="M21" s="594"/>
    </row>
    <row r="22" spans="1:13" ht="132.75" customHeight="1" thickBot="1" x14ac:dyDescent="0.25">
      <c r="A22" s="612"/>
      <c r="B22" s="614"/>
      <c r="C22" s="615"/>
      <c r="D22" s="174"/>
      <c r="E22" s="615"/>
      <c r="F22" s="615"/>
      <c r="G22" s="615"/>
      <c r="H22" s="175" t="s">
        <v>267</v>
      </c>
      <c r="I22" s="175" t="s">
        <v>419</v>
      </c>
      <c r="J22" s="175" t="s">
        <v>420</v>
      </c>
      <c r="K22" s="215" t="s">
        <v>416</v>
      </c>
      <c r="L22" s="219" t="s">
        <v>392</v>
      </c>
      <c r="M22" s="595"/>
    </row>
    <row r="23" spans="1:13" x14ac:dyDescent="0.2">
      <c r="I23" s="166"/>
    </row>
    <row r="24" spans="1:13" x14ac:dyDescent="0.2">
      <c r="I24" s="166"/>
    </row>
  </sheetData>
  <mergeCells count="36">
    <mergeCell ref="M1:M4"/>
    <mergeCell ref="A5:F5"/>
    <mergeCell ref="A1:A4"/>
    <mergeCell ref="J1:L1"/>
    <mergeCell ref="J2:L2"/>
    <mergeCell ref="J3:L3"/>
    <mergeCell ref="J4:L4"/>
    <mergeCell ref="B1:I2"/>
    <mergeCell ref="B3:I4"/>
    <mergeCell ref="B6:M6"/>
    <mergeCell ref="B7:M7"/>
    <mergeCell ref="A8:F8"/>
    <mergeCell ref="H10:H12"/>
    <mergeCell ref="F15:F17"/>
    <mergeCell ref="G15:G17"/>
    <mergeCell ref="A10:A11"/>
    <mergeCell ref="A12:A22"/>
    <mergeCell ref="B19:B22"/>
    <mergeCell ref="C19:C22"/>
    <mergeCell ref="E19:E22"/>
    <mergeCell ref="F19:F22"/>
    <mergeCell ref="M19:M22"/>
    <mergeCell ref="H19:H21"/>
    <mergeCell ref="G19:G22"/>
    <mergeCell ref="C15:C17"/>
    <mergeCell ref="C10:C14"/>
    <mergeCell ref="B10:B14"/>
    <mergeCell ref="M10:M14"/>
    <mergeCell ref="H15:H17"/>
    <mergeCell ref="M15:M18"/>
    <mergeCell ref="H13:H14"/>
    <mergeCell ref="E10:E14"/>
    <mergeCell ref="G10:G14"/>
    <mergeCell ref="F10:F14"/>
    <mergeCell ref="E15:E17"/>
    <mergeCell ref="B15:B17"/>
  </mergeCells>
  <printOptions horizontalCentered="1"/>
  <pageMargins left="0.35433070866141736" right="0.35433070866141736" top="0.70866141732283472"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7" zoomScale="120" zoomScaleNormal="120" workbookViewId="0">
      <selection activeCell="A12" sqref="A12"/>
    </sheetView>
  </sheetViews>
  <sheetFormatPr baseColWidth="10" defaultColWidth="11.42578125" defaultRowHeight="15" x14ac:dyDescent="0.25"/>
  <cols>
    <col min="1" max="1" width="31" customWidth="1"/>
    <col min="2" max="2" width="24.140625" customWidth="1"/>
    <col min="3" max="3" width="22.85546875" customWidth="1"/>
    <col min="4" max="4" width="26.5703125" customWidth="1"/>
    <col min="5" max="5" width="21.42578125" customWidth="1"/>
  </cols>
  <sheetData>
    <row r="1" spans="1:5" ht="15" customHeight="1" x14ac:dyDescent="0.25">
      <c r="A1" s="261"/>
      <c r="B1" s="257" t="s">
        <v>16</v>
      </c>
      <c r="C1" s="258"/>
      <c r="D1" s="3" t="s">
        <v>17</v>
      </c>
      <c r="E1" s="264"/>
    </row>
    <row r="2" spans="1:5" ht="15" customHeight="1" x14ac:dyDescent="0.25">
      <c r="A2" s="261"/>
      <c r="B2" s="259"/>
      <c r="C2" s="260"/>
      <c r="D2" s="3" t="s">
        <v>2</v>
      </c>
      <c r="E2" s="264"/>
    </row>
    <row r="3" spans="1:5" ht="30" customHeight="1" x14ac:dyDescent="0.25">
      <c r="A3" s="261"/>
      <c r="B3" s="257" t="s">
        <v>18</v>
      </c>
      <c r="C3" s="258"/>
      <c r="D3" s="3" t="s">
        <v>19</v>
      </c>
      <c r="E3" s="264"/>
    </row>
    <row r="4" spans="1:5" ht="15" customHeight="1" x14ac:dyDescent="0.25">
      <c r="A4" s="261"/>
      <c r="B4" s="259"/>
      <c r="C4" s="260"/>
      <c r="D4" s="3" t="s">
        <v>5</v>
      </c>
      <c r="E4" s="264"/>
    </row>
    <row r="5" spans="1:5" ht="15.75" thickBot="1" x14ac:dyDescent="0.3"/>
    <row r="6" spans="1:5" x14ac:dyDescent="0.25">
      <c r="A6" s="262" t="s">
        <v>20</v>
      </c>
      <c r="B6" s="263"/>
      <c r="C6" s="263"/>
      <c r="D6" s="263"/>
      <c r="E6" s="263"/>
    </row>
    <row r="7" spans="1:5" ht="30.75" thickBot="1" x14ac:dyDescent="0.3">
      <c r="A7" s="4" t="s">
        <v>21</v>
      </c>
      <c r="B7" s="5" t="s">
        <v>22</v>
      </c>
      <c r="C7" s="5" t="s">
        <v>23</v>
      </c>
      <c r="D7" s="10" t="s">
        <v>24</v>
      </c>
      <c r="E7" s="5" t="s">
        <v>25</v>
      </c>
    </row>
    <row r="8" spans="1:5" ht="45" x14ac:dyDescent="0.25">
      <c r="A8" s="12" t="s">
        <v>26</v>
      </c>
      <c r="B8" s="6" t="s">
        <v>27</v>
      </c>
      <c r="C8" s="6" t="s">
        <v>27</v>
      </c>
      <c r="D8" s="6" t="s">
        <v>27</v>
      </c>
      <c r="E8" s="7" t="s">
        <v>27</v>
      </c>
    </row>
    <row r="9" spans="1:5" ht="39" x14ac:dyDescent="0.25">
      <c r="A9" s="13" t="s">
        <v>28</v>
      </c>
      <c r="B9" s="8" t="s">
        <v>27</v>
      </c>
      <c r="C9" s="8" t="s">
        <v>27</v>
      </c>
      <c r="D9" s="8" t="s">
        <v>27</v>
      </c>
      <c r="E9" s="9" t="s">
        <v>27</v>
      </c>
    </row>
    <row r="10" spans="1:5" ht="30" x14ac:dyDescent="0.25">
      <c r="A10" s="11" t="s">
        <v>29</v>
      </c>
      <c r="B10" s="8" t="s">
        <v>27</v>
      </c>
      <c r="C10" s="8" t="s">
        <v>27</v>
      </c>
      <c r="D10" s="8" t="s">
        <v>27</v>
      </c>
      <c r="E10" s="9" t="s">
        <v>27</v>
      </c>
    </row>
    <row r="11" spans="1:5" ht="39" x14ac:dyDescent="0.25">
      <c r="A11" s="13" t="s">
        <v>30</v>
      </c>
      <c r="B11" s="8" t="s">
        <v>27</v>
      </c>
      <c r="C11" s="8" t="s">
        <v>27</v>
      </c>
      <c r="D11" s="8" t="s">
        <v>27</v>
      </c>
      <c r="E11" s="9" t="s">
        <v>27</v>
      </c>
    </row>
    <row r="12" spans="1:5" ht="51.75" x14ac:dyDescent="0.25">
      <c r="A12" s="13" t="s">
        <v>31</v>
      </c>
      <c r="B12" s="14" t="s">
        <v>27</v>
      </c>
      <c r="C12" s="14" t="s">
        <v>27</v>
      </c>
      <c r="D12" s="14" t="s">
        <v>27</v>
      </c>
      <c r="E12" s="15" t="s">
        <v>27</v>
      </c>
    </row>
  </sheetData>
  <mergeCells count="5">
    <mergeCell ref="B1:C2"/>
    <mergeCell ref="B3:C4"/>
    <mergeCell ref="A1:A4"/>
    <mergeCell ref="A6:E6"/>
    <mergeCell ref="E1:E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18"/>
  <sheetViews>
    <sheetView zoomScale="120" zoomScaleNormal="120" workbookViewId="0">
      <selection activeCell="D10" sqref="D10"/>
    </sheetView>
  </sheetViews>
  <sheetFormatPr baseColWidth="10" defaultColWidth="11.42578125" defaultRowHeight="15" x14ac:dyDescent="0.25"/>
  <cols>
    <col min="1" max="1" width="31" customWidth="1"/>
    <col min="2" max="2" width="27.28515625" customWidth="1"/>
    <col min="3" max="3" width="24.7109375" customWidth="1"/>
    <col min="4" max="5" width="27.28515625" customWidth="1"/>
    <col min="6" max="6" width="32.85546875" customWidth="1"/>
    <col min="7" max="7" width="26.28515625" customWidth="1"/>
  </cols>
  <sheetData>
    <row r="1" spans="1:7" x14ac:dyDescent="0.25">
      <c r="A1" s="268"/>
      <c r="B1" s="271" t="s">
        <v>0</v>
      </c>
      <c r="C1" s="272"/>
      <c r="D1" s="272"/>
      <c r="E1" s="272"/>
      <c r="F1" s="59" t="s">
        <v>1</v>
      </c>
      <c r="G1" s="275"/>
    </row>
    <row r="2" spans="1:7" x14ac:dyDescent="0.25">
      <c r="A2" s="269"/>
      <c r="B2" s="273"/>
      <c r="C2" s="274"/>
      <c r="D2" s="274"/>
      <c r="E2" s="274"/>
      <c r="F2" s="58" t="s">
        <v>32</v>
      </c>
      <c r="G2" s="276"/>
    </row>
    <row r="3" spans="1:7" x14ac:dyDescent="0.25">
      <c r="A3" s="269"/>
      <c r="B3" s="278" t="s">
        <v>33</v>
      </c>
      <c r="C3" s="279"/>
      <c r="D3" s="279"/>
      <c r="E3" s="279"/>
      <c r="F3" s="58" t="s">
        <v>4</v>
      </c>
      <c r="G3" s="276"/>
    </row>
    <row r="4" spans="1:7" ht="15.75" thickBot="1" x14ac:dyDescent="0.3">
      <c r="A4" s="270"/>
      <c r="B4" s="280"/>
      <c r="C4" s="281"/>
      <c r="D4" s="281"/>
      <c r="E4" s="281"/>
      <c r="F4" s="60" t="s">
        <v>5</v>
      </c>
      <c r="G4" s="277"/>
    </row>
    <row r="5" spans="1:7" ht="15.75" thickBot="1" x14ac:dyDescent="0.3"/>
    <row r="6" spans="1:7" s="70" customFormat="1" ht="15.75" x14ac:dyDescent="0.25">
      <c r="A6" s="282" t="s">
        <v>34</v>
      </c>
      <c r="B6" s="283"/>
      <c r="C6" s="283"/>
      <c r="D6" s="283"/>
      <c r="E6" s="283"/>
      <c r="F6" s="283"/>
      <c r="G6" s="284"/>
    </row>
    <row r="7" spans="1:7" ht="31.5" customHeight="1" x14ac:dyDescent="0.25">
      <c r="A7" s="51" t="s">
        <v>35</v>
      </c>
      <c r="B7" s="29" t="s">
        <v>36</v>
      </c>
      <c r="C7" s="65" t="s">
        <v>37</v>
      </c>
      <c r="D7" s="52" t="s">
        <v>38</v>
      </c>
      <c r="E7" s="29" t="s">
        <v>39</v>
      </c>
      <c r="F7" s="30" t="s">
        <v>40</v>
      </c>
      <c r="G7" s="30" t="s">
        <v>41</v>
      </c>
    </row>
    <row r="8" spans="1:7" ht="33" customHeight="1" x14ac:dyDescent="0.25">
      <c r="A8" s="265"/>
      <c r="B8" s="8"/>
      <c r="C8" s="8"/>
      <c r="D8" s="8"/>
      <c r="E8" s="8"/>
      <c r="F8" s="8"/>
      <c r="G8" s="9"/>
    </row>
    <row r="9" spans="1:7" ht="33" customHeight="1" x14ac:dyDescent="0.25">
      <c r="A9" s="266"/>
      <c r="B9" s="8"/>
      <c r="C9" s="8"/>
      <c r="D9" s="8"/>
      <c r="E9" s="8"/>
      <c r="F9" s="8"/>
      <c r="G9" s="9"/>
    </row>
    <row r="10" spans="1:7" ht="33" customHeight="1" x14ac:dyDescent="0.25">
      <c r="A10" s="266"/>
      <c r="B10" s="8"/>
      <c r="C10" s="8"/>
      <c r="D10" s="8"/>
      <c r="E10" s="8"/>
      <c r="F10" s="8"/>
      <c r="G10" s="9"/>
    </row>
    <row r="11" spans="1:7" ht="33" customHeight="1" x14ac:dyDescent="0.25">
      <c r="A11" s="266"/>
      <c r="B11" s="8"/>
      <c r="C11" s="8"/>
      <c r="D11" s="8"/>
      <c r="E11" s="8"/>
      <c r="F11" s="8"/>
      <c r="G11" s="9"/>
    </row>
    <row r="12" spans="1:7" ht="33" customHeight="1" x14ac:dyDescent="0.25">
      <c r="A12" s="266"/>
      <c r="B12" s="8"/>
      <c r="C12" s="8"/>
      <c r="D12" s="8"/>
      <c r="E12" s="8"/>
      <c r="F12" s="8"/>
      <c r="G12" s="9"/>
    </row>
    <row r="13" spans="1:7" ht="33" customHeight="1" x14ac:dyDescent="0.25">
      <c r="A13" s="266"/>
      <c r="B13" s="8"/>
      <c r="C13" s="8"/>
      <c r="D13" s="8"/>
      <c r="E13" s="8"/>
      <c r="F13" s="8"/>
      <c r="G13" s="9"/>
    </row>
    <row r="14" spans="1:7" ht="33" customHeight="1" x14ac:dyDescent="0.25">
      <c r="A14" s="266"/>
      <c r="B14" s="8"/>
      <c r="C14" s="8"/>
      <c r="D14" s="8"/>
      <c r="E14" s="8"/>
      <c r="F14" s="8"/>
      <c r="G14" s="9"/>
    </row>
    <row r="15" spans="1:7" ht="33" customHeight="1" x14ac:dyDescent="0.25">
      <c r="A15" s="266"/>
      <c r="B15" s="8"/>
      <c r="C15" s="8"/>
      <c r="D15" s="8"/>
      <c r="E15" s="8"/>
      <c r="F15" s="8"/>
      <c r="G15" s="9"/>
    </row>
    <row r="16" spans="1:7" ht="33" customHeight="1" x14ac:dyDescent="0.25">
      <c r="A16" s="266"/>
      <c r="B16" s="8"/>
      <c r="C16" s="8"/>
      <c r="D16" s="8"/>
      <c r="E16" s="8"/>
      <c r="F16" s="8"/>
      <c r="G16" s="9"/>
    </row>
    <row r="17" spans="1:7" ht="33" customHeight="1" x14ac:dyDescent="0.25">
      <c r="A17" s="266"/>
      <c r="B17" s="8"/>
      <c r="C17" s="8"/>
      <c r="D17" s="8"/>
      <c r="E17" s="8"/>
      <c r="F17" s="8"/>
      <c r="G17" s="9"/>
    </row>
    <row r="18" spans="1:7" ht="33" customHeight="1" thickBot="1" x14ac:dyDescent="0.3">
      <c r="A18" s="267"/>
      <c r="B18" s="68"/>
      <c r="C18" s="68"/>
      <c r="D18" s="68"/>
      <c r="E18" s="68"/>
      <c r="F18" s="68"/>
      <c r="G18" s="69"/>
    </row>
  </sheetData>
  <mergeCells count="6">
    <mergeCell ref="A8:A18"/>
    <mergeCell ref="A1:A4"/>
    <mergeCell ref="B1:E2"/>
    <mergeCell ref="G1:G4"/>
    <mergeCell ref="B3:E4"/>
    <mergeCell ref="A6:G6"/>
  </mergeCells>
  <pageMargins left="0.70866141732283472" right="0.70866141732283472" top="0.74803149606299213" bottom="0.74803149606299213" header="0.31496062992125984" footer="0.31496062992125984"/>
  <pageSetup scale="60"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40"/>
  <sheetViews>
    <sheetView workbookViewId="0">
      <selection activeCell="S29" sqref="S29"/>
    </sheetView>
  </sheetViews>
  <sheetFormatPr baseColWidth="10" defaultColWidth="11.42578125" defaultRowHeight="15" x14ac:dyDescent="0.25"/>
  <cols>
    <col min="1" max="1" width="5.140625" style="79" customWidth="1"/>
    <col min="2" max="2" width="40.42578125" style="79" customWidth="1"/>
    <col min="3" max="17" width="6.42578125" style="79" customWidth="1"/>
    <col min="18" max="18" width="8.140625" style="79" customWidth="1"/>
    <col min="19" max="19" width="10.7109375" style="88" customWidth="1"/>
  </cols>
  <sheetData>
    <row r="1" spans="1:21" ht="15" customHeight="1" thickBot="1" x14ac:dyDescent="0.3">
      <c r="A1" s="296"/>
      <c r="B1" s="296"/>
      <c r="C1" s="293" t="s">
        <v>301</v>
      </c>
      <c r="D1" s="293"/>
      <c r="E1" s="293"/>
      <c r="F1" s="293"/>
      <c r="G1" s="293"/>
      <c r="H1" s="293"/>
      <c r="I1" s="293"/>
      <c r="J1" s="293"/>
      <c r="K1" s="293"/>
      <c r="L1" s="293"/>
      <c r="M1" s="293"/>
      <c r="N1" s="297" t="s">
        <v>17</v>
      </c>
      <c r="O1" s="298"/>
      <c r="P1" s="298"/>
      <c r="Q1" s="299"/>
      <c r="R1" s="285"/>
      <c r="S1" s="285"/>
    </row>
    <row r="2" spans="1:21" ht="15" customHeight="1" thickBot="1" x14ac:dyDescent="0.3">
      <c r="A2" s="296"/>
      <c r="B2" s="296"/>
      <c r="C2" s="294"/>
      <c r="D2" s="294"/>
      <c r="E2" s="294"/>
      <c r="F2" s="294"/>
      <c r="G2" s="294"/>
      <c r="H2" s="294"/>
      <c r="I2" s="294"/>
      <c r="J2" s="294"/>
      <c r="K2" s="294"/>
      <c r="L2" s="294"/>
      <c r="M2" s="294"/>
      <c r="N2" s="297" t="s">
        <v>2</v>
      </c>
      <c r="O2" s="298"/>
      <c r="P2" s="298"/>
      <c r="Q2" s="299"/>
      <c r="R2" s="285"/>
      <c r="S2" s="285"/>
    </row>
    <row r="3" spans="1:21" ht="15" customHeight="1" thickBot="1" x14ac:dyDescent="0.3">
      <c r="A3" s="296"/>
      <c r="B3" s="296"/>
      <c r="C3" s="294" t="s">
        <v>42</v>
      </c>
      <c r="D3" s="294"/>
      <c r="E3" s="294"/>
      <c r="F3" s="294"/>
      <c r="G3" s="294"/>
      <c r="H3" s="294"/>
      <c r="I3" s="294"/>
      <c r="J3" s="294"/>
      <c r="K3" s="294"/>
      <c r="L3" s="294"/>
      <c r="M3" s="294"/>
      <c r="N3" s="297" t="s">
        <v>4</v>
      </c>
      <c r="O3" s="298"/>
      <c r="P3" s="298"/>
      <c r="Q3" s="299"/>
      <c r="R3" s="285"/>
      <c r="S3" s="285"/>
    </row>
    <row r="4" spans="1:21" ht="15.75" customHeight="1" thickBot="1" x14ac:dyDescent="0.3">
      <c r="A4" s="296"/>
      <c r="B4" s="296"/>
      <c r="C4" s="295"/>
      <c r="D4" s="295"/>
      <c r="E4" s="295"/>
      <c r="F4" s="295"/>
      <c r="G4" s="295"/>
      <c r="H4" s="295"/>
      <c r="I4" s="295"/>
      <c r="J4" s="295"/>
      <c r="K4" s="295"/>
      <c r="L4" s="295"/>
      <c r="M4" s="295"/>
      <c r="N4" s="297" t="s">
        <v>5</v>
      </c>
      <c r="O4" s="298"/>
      <c r="P4" s="298"/>
      <c r="Q4" s="299"/>
      <c r="R4" s="285"/>
      <c r="S4" s="285"/>
    </row>
    <row r="5" spans="1:21" ht="15.75" customHeight="1" x14ac:dyDescent="0.25">
      <c r="A5" s="82"/>
      <c r="B5" s="82"/>
      <c r="C5" s="83"/>
      <c r="D5" s="83"/>
      <c r="E5" s="83"/>
      <c r="F5" s="83"/>
      <c r="G5" s="83"/>
      <c r="H5" s="83"/>
      <c r="I5" s="83"/>
      <c r="J5" s="83"/>
      <c r="K5" s="83"/>
      <c r="L5" s="83"/>
      <c r="M5" s="83"/>
      <c r="N5" s="84"/>
      <c r="O5" s="84"/>
      <c r="P5" s="84"/>
      <c r="Q5" s="84"/>
      <c r="R5" s="85"/>
      <c r="S5" s="86"/>
    </row>
    <row r="6" spans="1:21" s="1" customFormat="1" ht="27" customHeight="1" x14ac:dyDescent="0.2">
      <c r="A6" s="289" t="s">
        <v>301</v>
      </c>
      <c r="B6" s="289"/>
      <c r="C6" s="289"/>
      <c r="D6" s="289"/>
      <c r="E6" s="289"/>
      <c r="F6" s="289"/>
      <c r="G6" s="289"/>
      <c r="H6" s="289"/>
      <c r="I6" s="289"/>
      <c r="J6" s="289"/>
      <c r="K6" s="289"/>
      <c r="L6" s="289"/>
      <c r="M6" s="289"/>
      <c r="N6" s="289"/>
      <c r="O6" s="289"/>
      <c r="P6" s="289"/>
      <c r="Q6" s="289"/>
      <c r="R6" s="289"/>
      <c r="S6" s="289"/>
    </row>
    <row r="7" spans="1:21" s="1" customFormat="1" ht="81" customHeight="1" x14ac:dyDescent="0.2">
      <c r="A7" s="290" t="s">
        <v>302</v>
      </c>
      <c r="B7" s="291"/>
      <c r="C7" s="291"/>
      <c r="D7" s="291"/>
      <c r="E7" s="291"/>
      <c r="F7" s="291"/>
      <c r="G7" s="291"/>
      <c r="H7" s="291"/>
      <c r="I7" s="291"/>
      <c r="J7" s="291"/>
      <c r="K7" s="291"/>
      <c r="L7" s="291"/>
      <c r="M7" s="291"/>
      <c r="N7" s="291"/>
      <c r="O7" s="291"/>
      <c r="P7" s="291"/>
      <c r="Q7" s="291"/>
      <c r="R7" s="291"/>
      <c r="S7" s="292"/>
    </row>
    <row r="8" spans="1:21" s="1" customFormat="1" ht="28.5" customHeight="1" x14ac:dyDescent="0.25">
      <c r="A8" s="286" t="s">
        <v>43</v>
      </c>
      <c r="B8" s="287"/>
      <c r="C8" s="287"/>
      <c r="D8" s="287"/>
      <c r="E8" s="287"/>
      <c r="F8" s="287"/>
      <c r="G8" s="287"/>
      <c r="H8" s="287"/>
      <c r="I8" s="287"/>
      <c r="J8" s="287"/>
      <c r="K8" s="287"/>
      <c r="L8" s="287"/>
      <c r="M8" s="287"/>
      <c r="N8" s="287"/>
      <c r="O8" s="287"/>
      <c r="P8" s="287"/>
      <c r="Q8" s="287"/>
      <c r="R8" s="287"/>
      <c r="S8" s="288"/>
    </row>
    <row r="9" spans="1:21" s="78" customFormat="1" ht="30" x14ac:dyDescent="0.25">
      <c r="A9" s="80" t="s">
        <v>44</v>
      </c>
      <c r="B9" s="80" t="s">
        <v>45</v>
      </c>
      <c r="C9" s="80" t="s">
        <v>46</v>
      </c>
      <c r="D9" s="80" t="s">
        <v>47</v>
      </c>
      <c r="E9" s="80" t="s">
        <v>48</v>
      </c>
      <c r="F9" s="80" t="s">
        <v>49</v>
      </c>
      <c r="G9" s="80" t="s">
        <v>50</v>
      </c>
      <c r="H9" s="80" t="s">
        <v>51</v>
      </c>
      <c r="I9" s="80" t="s">
        <v>52</v>
      </c>
      <c r="J9" s="80" t="s">
        <v>53</v>
      </c>
      <c r="K9" s="80" t="s">
        <v>54</v>
      </c>
      <c r="L9" s="80" t="s">
        <v>55</v>
      </c>
      <c r="M9" s="80" t="s">
        <v>56</v>
      </c>
      <c r="N9" s="80" t="s">
        <v>57</v>
      </c>
      <c r="O9" s="80" t="s">
        <v>58</v>
      </c>
      <c r="P9" s="80" t="s">
        <v>59</v>
      </c>
      <c r="Q9" s="80" t="s">
        <v>60</v>
      </c>
      <c r="R9" s="80" t="s">
        <v>61</v>
      </c>
      <c r="S9" s="87" t="s">
        <v>62</v>
      </c>
    </row>
    <row r="10" spans="1:21" ht="66" customHeight="1" x14ac:dyDescent="0.25">
      <c r="A10" s="142">
        <v>1</v>
      </c>
      <c r="B10" s="228" t="s">
        <v>428</v>
      </c>
      <c r="C10" s="142">
        <v>3</v>
      </c>
      <c r="D10" s="142">
        <v>5</v>
      </c>
      <c r="E10" s="142">
        <v>4</v>
      </c>
      <c r="F10" s="142">
        <v>4</v>
      </c>
      <c r="G10" s="142">
        <v>4</v>
      </c>
      <c r="H10" s="142">
        <v>3</v>
      </c>
      <c r="I10" s="142">
        <v>3</v>
      </c>
      <c r="J10" s="142">
        <v>3</v>
      </c>
      <c r="K10" s="142">
        <v>5</v>
      </c>
      <c r="L10" s="142">
        <v>5</v>
      </c>
      <c r="M10" s="142"/>
      <c r="N10" s="142"/>
      <c r="O10" s="142"/>
      <c r="P10" s="142"/>
      <c r="Q10" s="81"/>
      <c r="R10" s="190">
        <f t="shared" ref="R10:R19" si="0">SUM(C10:Q10)</f>
        <v>39</v>
      </c>
      <c r="S10" s="191">
        <f>IF(ISERROR(AVERAGE(C10:Q10)),0,AVERAGE(C10:Q10))</f>
        <v>3.9</v>
      </c>
      <c r="T10" s="41"/>
      <c r="U10" s="41"/>
    </row>
    <row r="11" spans="1:21" ht="73.5" customHeight="1" x14ac:dyDescent="0.25">
      <c r="A11" s="142">
        <v>2</v>
      </c>
      <c r="B11" s="228" t="s">
        <v>290</v>
      </c>
      <c r="C11" s="142">
        <v>5</v>
      </c>
      <c r="D11" s="142">
        <v>3</v>
      </c>
      <c r="E11" s="142">
        <v>5</v>
      </c>
      <c r="F11" s="142">
        <v>4</v>
      </c>
      <c r="G11" s="142">
        <v>5</v>
      </c>
      <c r="H11" s="142">
        <v>4</v>
      </c>
      <c r="I11" s="142">
        <v>5</v>
      </c>
      <c r="J11" s="142">
        <v>5</v>
      </c>
      <c r="K11" s="142">
        <v>5</v>
      </c>
      <c r="L11" s="142">
        <v>5</v>
      </c>
      <c r="M11" s="142"/>
      <c r="N11" s="142"/>
      <c r="O11" s="142"/>
      <c r="P11" s="142"/>
      <c r="Q11" s="81"/>
      <c r="R11" s="190">
        <f>SUM(C11:Q11)</f>
        <v>46</v>
      </c>
      <c r="S11" s="191">
        <f t="shared" ref="S11:S38" si="1">IF(ISERROR(AVERAGE(C11:Q11)),0,AVERAGE(C11:Q11))</f>
        <v>4.5999999999999996</v>
      </c>
      <c r="T11" s="41"/>
      <c r="U11" s="41"/>
    </row>
    <row r="12" spans="1:21" ht="39.75" customHeight="1" x14ac:dyDescent="0.25">
      <c r="A12" s="142">
        <v>3</v>
      </c>
      <c r="B12" s="229" t="s">
        <v>429</v>
      </c>
      <c r="C12" s="142">
        <v>5</v>
      </c>
      <c r="D12" s="142">
        <v>4</v>
      </c>
      <c r="E12" s="142">
        <v>4</v>
      </c>
      <c r="F12" s="142">
        <v>5</v>
      </c>
      <c r="G12" s="142">
        <v>5</v>
      </c>
      <c r="H12" s="142">
        <v>4</v>
      </c>
      <c r="I12" s="142">
        <v>5</v>
      </c>
      <c r="J12" s="142">
        <v>5</v>
      </c>
      <c r="K12" s="142">
        <v>5</v>
      </c>
      <c r="L12" s="142">
        <v>4</v>
      </c>
      <c r="M12" s="142"/>
      <c r="N12" s="142"/>
      <c r="O12" s="142"/>
      <c r="P12" s="142"/>
      <c r="Q12" s="81"/>
      <c r="R12" s="190">
        <f>SUM(C12:Q12)</f>
        <v>46</v>
      </c>
      <c r="S12" s="191">
        <f t="shared" si="1"/>
        <v>4.5999999999999996</v>
      </c>
      <c r="T12" s="41"/>
      <c r="U12" s="41"/>
    </row>
    <row r="13" spans="1:21" ht="39.75" customHeight="1" x14ac:dyDescent="0.25">
      <c r="A13" s="142">
        <v>4</v>
      </c>
      <c r="B13" s="230" t="s">
        <v>430</v>
      </c>
      <c r="C13" s="142">
        <v>4</v>
      </c>
      <c r="D13" s="142">
        <v>3</v>
      </c>
      <c r="E13" s="142">
        <v>4</v>
      </c>
      <c r="F13" s="142">
        <v>5</v>
      </c>
      <c r="G13" s="142">
        <v>5</v>
      </c>
      <c r="H13" s="142">
        <v>5</v>
      </c>
      <c r="I13" s="142">
        <v>4</v>
      </c>
      <c r="J13" s="142">
        <v>5</v>
      </c>
      <c r="K13" s="142">
        <v>3</v>
      </c>
      <c r="L13" s="142">
        <v>5</v>
      </c>
      <c r="M13" s="142"/>
      <c r="N13" s="142"/>
      <c r="O13" s="142"/>
      <c r="P13" s="142"/>
      <c r="Q13" s="81"/>
      <c r="R13" s="190">
        <f t="shared" si="0"/>
        <v>43</v>
      </c>
      <c r="S13" s="191">
        <f t="shared" si="1"/>
        <v>4.3</v>
      </c>
      <c r="T13" s="41"/>
      <c r="U13" s="41"/>
    </row>
    <row r="14" spans="1:21" ht="39.75" customHeight="1" x14ac:dyDescent="0.25">
      <c r="A14" s="142">
        <v>5</v>
      </c>
      <c r="B14" s="230" t="s">
        <v>291</v>
      </c>
      <c r="C14" s="142">
        <v>4</v>
      </c>
      <c r="D14" s="142">
        <v>5</v>
      </c>
      <c r="E14" s="142">
        <v>5</v>
      </c>
      <c r="F14" s="142">
        <v>4</v>
      </c>
      <c r="G14" s="142">
        <v>5</v>
      </c>
      <c r="H14" s="142">
        <v>5</v>
      </c>
      <c r="I14" s="142">
        <v>5</v>
      </c>
      <c r="J14" s="142">
        <v>4</v>
      </c>
      <c r="K14" s="142">
        <v>3</v>
      </c>
      <c r="L14" s="142">
        <v>5</v>
      </c>
      <c r="M14" s="142"/>
      <c r="N14" s="142"/>
      <c r="O14" s="142"/>
      <c r="P14" s="142"/>
      <c r="Q14" s="81"/>
      <c r="R14" s="190">
        <f t="shared" si="0"/>
        <v>45</v>
      </c>
      <c r="S14" s="191">
        <f t="shared" si="1"/>
        <v>4.5</v>
      </c>
      <c r="T14" s="41"/>
      <c r="U14" s="41"/>
    </row>
    <row r="15" spans="1:21" ht="39.75" customHeight="1" x14ac:dyDescent="0.25">
      <c r="A15" s="142">
        <v>6</v>
      </c>
      <c r="B15" s="230" t="s">
        <v>431</v>
      </c>
      <c r="C15" s="142">
        <v>4</v>
      </c>
      <c r="D15" s="142">
        <v>3</v>
      </c>
      <c r="E15" s="142">
        <v>3</v>
      </c>
      <c r="F15" s="142">
        <v>3</v>
      </c>
      <c r="G15" s="142">
        <v>4</v>
      </c>
      <c r="H15" s="142">
        <v>4</v>
      </c>
      <c r="I15" s="142">
        <v>3</v>
      </c>
      <c r="J15" s="142">
        <v>3</v>
      </c>
      <c r="K15" s="142">
        <v>3</v>
      </c>
      <c r="L15" s="142">
        <v>4</v>
      </c>
      <c r="M15" s="142"/>
      <c r="N15" s="142"/>
      <c r="O15" s="142"/>
      <c r="P15" s="142"/>
      <c r="Q15" s="81"/>
      <c r="R15" s="190">
        <f t="shared" si="0"/>
        <v>34</v>
      </c>
      <c r="S15" s="191">
        <f t="shared" si="1"/>
        <v>3.4</v>
      </c>
      <c r="T15" s="41"/>
      <c r="U15" s="41"/>
    </row>
    <row r="16" spans="1:21" ht="55.5" customHeight="1" x14ac:dyDescent="0.25">
      <c r="A16" s="142">
        <v>7</v>
      </c>
      <c r="B16" s="231" t="s">
        <v>296</v>
      </c>
      <c r="C16" s="235">
        <v>5</v>
      </c>
      <c r="D16" s="235">
        <v>5</v>
      </c>
      <c r="E16" s="235">
        <v>5</v>
      </c>
      <c r="F16" s="235">
        <v>5</v>
      </c>
      <c r="G16" s="235">
        <v>5</v>
      </c>
      <c r="H16" s="235">
        <v>5</v>
      </c>
      <c r="I16" s="235">
        <v>5</v>
      </c>
      <c r="J16" s="235">
        <v>4</v>
      </c>
      <c r="K16" s="235">
        <v>5</v>
      </c>
      <c r="L16" s="235">
        <v>5</v>
      </c>
      <c r="M16" s="235"/>
      <c r="N16" s="235"/>
      <c r="O16" s="235"/>
      <c r="P16" s="235"/>
      <c r="Q16" s="236"/>
      <c r="R16" s="236">
        <f t="shared" si="0"/>
        <v>49</v>
      </c>
      <c r="S16" s="237">
        <f t="shared" si="1"/>
        <v>4.9000000000000004</v>
      </c>
      <c r="T16" s="41"/>
      <c r="U16" s="41"/>
    </row>
    <row r="17" spans="1:21" ht="57" customHeight="1" x14ac:dyDescent="0.25">
      <c r="A17" s="142">
        <v>8</v>
      </c>
      <c r="B17" s="231" t="s">
        <v>278</v>
      </c>
      <c r="C17" s="235">
        <v>5</v>
      </c>
      <c r="D17" s="235">
        <v>4</v>
      </c>
      <c r="E17" s="235">
        <v>5</v>
      </c>
      <c r="F17" s="235">
        <v>5</v>
      </c>
      <c r="G17" s="235">
        <v>5</v>
      </c>
      <c r="H17" s="235">
        <v>5</v>
      </c>
      <c r="I17" s="235">
        <v>5</v>
      </c>
      <c r="J17" s="235">
        <v>4</v>
      </c>
      <c r="K17" s="235">
        <v>4</v>
      </c>
      <c r="L17" s="235">
        <v>5</v>
      </c>
      <c r="M17" s="235"/>
      <c r="N17" s="235"/>
      <c r="O17" s="235"/>
      <c r="P17" s="235"/>
      <c r="Q17" s="236"/>
      <c r="R17" s="236">
        <f t="shared" si="0"/>
        <v>47</v>
      </c>
      <c r="S17" s="237">
        <f t="shared" si="1"/>
        <v>4.7</v>
      </c>
      <c r="T17" s="41"/>
      <c r="U17" s="41"/>
    </row>
    <row r="18" spans="1:21" ht="71.25" customHeight="1" x14ac:dyDescent="0.25">
      <c r="A18" s="142">
        <v>9</v>
      </c>
      <c r="B18" s="232" t="s">
        <v>421</v>
      </c>
      <c r="C18" s="142">
        <v>5</v>
      </c>
      <c r="D18" s="142">
        <v>5</v>
      </c>
      <c r="E18" s="142">
        <v>5</v>
      </c>
      <c r="F18" s="142">
        <v>5</v>
      </c>
      <c r="G18" s="142">
        <v>5</v>
      </c>
      <c r="H18" s="142">
        <v>5</v>
      </c>
      <c r="I18" s="142">
        <v>5</v>
      </c>
      <c r="J18" s="142">
        <v>3</v>
      </c>
      <c r="K18" s="142">
        <v>3</v>
      </c>
      <c r="L18" s="142">
        <v>4</v>
      </c>
      <c r="M18" s="142"/>
      <c r="N18" s="142"/>
      <c r="O18" s="142"/>
      <c r="P18" s="142"/>
      <c r="Q18" s="81"/>
      <c r="R18" s="190">
        <f t="shared" si="0"/>
        <v>45</v>
      </c>
      <c r="S18" s="191">
        <f t="shared" si="1"/>
        <v>4.5</v>
      </c>
      <c r="T18" s="41"/>
      <c r="U18" s="41"/>
    </row>
    <row r="19" spans="1:21" ht="39.75" customHeight="1" x14ac:dyDescent="0.25">
      <c r="A19" s="142">
        <v>10</v>
      </c>
      <c r="B19" s="233" t="s">
        <v>294</v>
      </c>
      <c r="C19" s="235">
        <v>5</v>
      </c>
      <c r="D19" s="235">
        <v>4</v>
      </c>
      <c r="E19" s="235">
        <v>5</v>
      </c>
      <c r="F19" s="235">
        <v>5</v>
      </c>
      <c r="G19" s="235">
        <v>5</v>
      </c>
      <c r="H19" s="235">
        <v>5</v>
      </c>
      <c r="I19" s="235">
        <v>5</v>
      </c>
      <c r="J19" s="235">
        <v>4</v>
      </c>
      <c r="K19" s="235">
        <v>5</v>
      </c>
      <c r="L19" s="235">
        <v>5</v>
      </c>
      <c r="M19" s="235"/>
      <c r="N19" s="235"/>
      <c r="O19" s="235"/>
      <c r="P19" s="235"/>
      <c r="Q19" s="236"/>
      <c r="R19" s="236">
        <f t="shared" si="0"/>
        <v>48</v>
      </c>
      <c r="S19" s="237">
        <f t="shared" si="1"/>
        <v>4.8</v>
      </c>
      <c r="T19" s="41"/>
      <c r="U19" s="41"/>
    </row>
    <row r="20" spans="1:21" ht="39.75" customHeight="1" x14ac:dyDescent="0.25">
      <c r="A20" s="142">
        <v>11</v>
      </c>
      <c r="B20" s="232" t="s">
        <v>295</v>
      </c>
      <c r="C20" s="235">
        <v>5</v>
      </c>
      <c r="D20" s="235">
        <v>5</v>
      </c>
      <c r="E20" s="235">
        <v>5</v>
      </c>
      <c r="F20" s="235">
        <v>4</v>
      </c>
      <c r="G20" s="235">
        <v>5</v>
      </c>
      <c r="H20" s="235">
        <v>5</v>
      </c>
      <c r="I20" s="235">
        <v>4</v>
      </c>
      <c r="J20" s="235">
        <v>5</v>
      </c>
      <c r="K20" s="235">
        <v>4</v>
      </c>
      <c r="L20" s="235">
        <v>5</v>
      </c>
      <c r="M20" s="235"/>
      <c r="N20" s="235"/>
      <c r="O20" s="235"/>
      <c r="P20" s="235"/>
      <c r="Q20" s="236"/>
      <c r="R20" s="236">
        <f t="shared" ref="R20:R38" si="2">SUM(C20:Q20)</f>
        <v>47</v>
      </c>
      <c r="S20" s="237">
        <f t="shared" si="1"/>
        <v>4.7</v>
      </c>
      <c r="T20" s="41"/>
      <c r="U20" s="41"/>
    </row>
    <row r="21" spans="1:21" ht="61.5" customHeight="1" x14ac:dyDescent="0.25">
      <c r="A21" s="142">
        <v>12</v>
      </c>
      <c r="B21" s="232" t="s">
        <v>300</v>
      </c>
      <c r="C21" s="142">
        <v>4</v>
      </c>
      <c r="D21" s="142">
        <v>5</v>
      </c>
      <c r="E21" s="142">
        <v>5</v>
      </c>
      <c r="F21" s="142">
        <v>5</v>
      </c>
      <c r="G21" s="142">
        <v>5</v>
      </c>
      <c r="H21" s="142">
        <v>3</v>
      </c>
      <c r="I21" s="142">
        <v>5</v>
      </c>
      <c r="J21" s="142">
        <v>4</v>
      </c>
      <c r="K21" s="142">
        <v>3</v>
      </c>
      <c r="L21" s="142">
        <v>5</v>
      </c>
      <c r="M21" s="142"/>
      <c r="N21" s="142"/>
      <c r="O21" s="142"/>
      <c r="P21" s="142"/>
      <c r="Q21" s="81"/>
      <c r="R21" s="192">
        <f t="shared" si="2"/>
        <v>44</v>
      </c>
      <c r="S21" s="193">
        <f t="shared" si="1"/>
        <v>4.4000000000000004</v>
      </c>
      <c r="T21" s="41"/>
      <c r="U21" s="41"/>
    </row>
    <row r="22" spans="1:21" ht="60" customHeight="1" x14ac:dyDescent="0.25">
      <c r="A22" s="142">
        <v>13</v>
      </c>
      <c r="B22" s="232" t="s">
        <v>422</v>
      </c>
      <c r="C22" s="142">
        <v>5</v>
      </c>
      <c r="D22" s="142">
        <v>3</v>
      </c>
      <c r="E22" s="142">
        <v>5</v>
      </c>
      <c r="F22" s="142">
        <v>3</v>
      </c>
      <c r="G22" s="142">
        <v>5</v>
      </c>
      <c r="H22" s="142">
        <v>5</v>
      </c>
      <c r="I22" s="142">
        <v>5</v>
      </c>
      <c r="J22" s="142">
        <v>4</v>
      </c>
      <c r="K22" s="142">
        <v>4</v>
      </c>
      <c r="L22" s="142">
        <v>5</v>
      </c>
      <c r="M22" s="142"/>
      <c r="N22" s="142"/>
      <c r="O22" s="142"/>
      <c r="P22" s="142"/>
      <c r="Q22" s="81"/>
      <c r="R22" s="192">
        <f t="shared" si="2"/>
        <v>44</v>
      </c>
      <c r="S22" s="193">
        <f t="shared" si="1"/>
        <v>4.4000000000000004</v>
      </c>
      <c r="T22" s="41"/>
      <c r="U22" s="41"/>
    </row>
    <row r="23" spans="1:21" ht="39.75" customHeight="1" x14ac:dyDescent="0.25">
      <c r="A23" s="142">
        <v>14</v>
      </c>
      <c r="B23" s="232" t="s">
        <v>297</v>
      </c>
      <c r="C23" s="235">
        <v>5</v>
      </c>
      <c r="D23" s="235">
        <v>5</v>
      </c>
      <c r="E23" s="235">
        <v>4</v>
      </c>
      <c r="F23" s="235">
        <v>4</v>
      </c>
      <c r="G23" s="235">
        <v>5</v>
      </c>
      <c r="H23" s="235">
        <v>5</v>
      </c>
      <c r="I23" s="235">
        <v>4</v>
      </c>
      <c r="J23" s="235">
        <v>5</v>
      </c>
      <c r="K23" s="235">
        <v>5</v>
      </c>
      <c r="L23" s="235">
        <v>5</v>
      </c>
      <c r="M23" s="235"/>
      <c r="N23" s="235"/>
      <c r="O23" s="235"/>
      <c r="P23" s="235"/>
      <c r="Q23" s="236"/>
      <c r="R23" s="236">
        <f t="shared" si="2"/>
        <v>47</v>
      </c>
      <c r="S23" s="237">
        <f t="shared" si="1"/>
        <v>4.7</v>
      </c>
      <c r="T23" s="41"/>
      <c r="U23" s="41"/>
    </row>
    <row r="24" spans="1:21" ht="39.75" customHeight="1" x14ac:dyDescent="0.25">
      <c r="A24" s="142">
        <v>15</v>
      </c>
      <c r="B24" s="232" t="s">
        <v>423</v>
      </c>
      <c r="C24" s="142">
        <v>5</v>
      </c>
      <c r="D24" s="142">
        <v>4</v>
      </c>
      <c r="E24" s="142">
        <v>5</v>
      </c>
      <c r="F24" s="142">
        <v>3</v>
      </c>
      <c r="G24" s="142">
        <v>4</v>
      </c>
      <c r="H24" s="142">
        <v>5</v>
      </c>
      <c r="I24" s="142">
        <v>5</v>
      </c>
      <c r="J24" s="142">
        <v>4</v>
      </c>
      <c r="K24" s="142">
        <v>5</v>
      </c>
      <c r="L24" s="142">
        <v>4</v>
      </c>
      <c r="M24" s="142"/>
      <c r="N24" s="142"/>
      <c r="O24" s="142"/>
      <c r="P24" s="142"/>
      <c r="Q24" s="81"/>
      <c r="R24" s="192">
        <f t="shared" si="2"/>
        <v>44</v>
      </c>
      <c r="S24" s="193">
        <f t="shared" si="1"/>
        <v>4.4000000000000004</v>
      </c>
      <c r="T24" s="41"/>
      <c r="U24" s="41"/>
    </row>
    <row r="25" spans="1:21" ht="48.75" customHeight="1" x14ac:dyDescent="0.25">
      <c r="A25" s="142">
        <v>16</v>
      </c>
      <c r="B25" s="232" t="s">
        <v>299</v>
      </c>
      <c r="C25" s="142">
        <v>5</v>
      </c>
      <c r="D25" s="142">
        <v>4</v>
      </c>
      <c r="E25" s="142">
        <v>5</v>
      </c>
      <c r="F25" s="142">
        <v>4</v>
      </c>
      <c r="G25" s="142">
        <v>5</v>
      </c>
      <c r="H25" s="142">
        <v>4</v>
      </c>
      <c r="I25" s="142">
        <v>5</v>
      </c>
      <c r="J25" s="142">
        <v>4</v>
      </c>
      <c r="K25" s="142">
        <v>5</v>
      </c>
      <c r="L25" s="142">
        <v>3</v>
      </c>
      <c r="M25" s="142"/>
      <c r="N25" s="142"/>
      <c r="O25" s="142"/>
      <c r="P25" s="142"/>
      <c r="Q25" s="81"/>
      <c r="R25" s="192">
        <f t="shared" si="2"/>
        <v>44</v>
      </c>
      <c r="S25" s="193">
        <f t="shared" si="1"/>
        <v>4.4000000000000004</v>
      </c>
      <c r="T25" s="41"/>
      <c r="U25" s="41"/>
    </row>
    <row r="26" spans="1:21" ht="39.75" customHeight="1" x14ac:dyDescent="0.25">
      <c r="A26" s="142">
        <v>17</v>
      </c>
      <c r="B26" s="232" t="s">
        <v>424</v>
      </c>
      <c r="C26" s="142">
        <v>5</v>
      </c>
      <c r="D26" s="142">
        <v>4</v>
      </c>
      <c r="E26" s="142">
        <v>5</v>
      </c>
      <c r="F26" s="142">
        <v>5</v>
      </c>
      <c r="G26" s="142">
        <v>3</v>
      </c>
      <c r="H26" s="142">
        <v>4</v>
      </c>
      <c r="I26" s="142">
        <v>5</v>
      </c>
      <c r="J26" s="142">
        <v>5</v>
      </c>
      <c r="K26" s="142">
        <v>3</v>
      </c>
      <c r="L26" s="142">
        <v>5</v>
      </c>
      <c r="M26" s="142"/>
      <c r="N26" s="142"/>
      <c r="O26" s="142"/>
      <c r="P26" s="142"/>
      <c r="Q26" s="81"/>
      <c r="R26" s="192">
        <f t="shared" si="2"/>
        <v>44</v>
      </c>
      <c r="S26" s="193">
        <f t="shared" si="1"/>
        <v>4.4000000000000004</v>
      </c>
      <c r="T26" s="41"/>
      <c r="U26" s="41"/>
    </row>
    <row r="27" spans="1:21" ht="39.75" customHeight="1" x14ac:dyDescent="0.25">
      <c r="A27" s="142">
        <v>18</v>
      </c>
      <c r="B27" s="232" t="s">
        <v>427</v>
      </c>
      <c r="C27" s="142">
        <v>5</v>
      </c>
      <c r="D27" s="142">
        <v>3</v>
      </c>
      <c r="E27" s="142">
        <v>5</v>
      </c>
      <c r="F27" s="142">
        <v>5</v>
      </c>
      <c r="G27" s="142">
        <v>4</v>
      </c>
      <c r="H27" s="142">
        <v>5</v>
      </c>
      <c r="I27" s="142">
        <v>4</v>
      </c>
      <c r="J27" s="142">
        <v>5</v>
      </c>
      <c r="K27" s="142">
        <v>5</v>
      </c>
      <c r="L27" s="142">
        <v>4</v>
      </c>
      <c r="M27" s="142"/>
      <c r="N27" s="142"/>
      <c r="O27" s="142"/>
      <c r="P27" s="142"/>
      <c r="Q27" s="81"/>
      <c r="R27" s="192">
        <f t="shared" si="2"/>
        <v>45</v>
      </c>
      <c r="S27" s="193">
        <f t="shared" si="1"/>
        <v>4.5</v>
      </c>
      <c r="T27" s="41"/>
      <c r="U27" s="41"/>
    </row>
    <row r="28" spans="1:21" ht="48" customHeight="1" x14ac:dyDescent="0.25">
      <c r="A28" s="142">
        <v>19</v>
      </c>
      <c r="B28" s="232" t="s">
        <v>279</v>
      </c>
      <c r="C28" s="235">
        <v>5</v>
      </c>
      <c r="D28" s="235">
        <v>5</v>
      </c>
      <c r="E28" s="235">
        <v>5</v>
      </c>
      <c r="F28" s="235">
        <v>5</v>
      </c>
      <c r="G28" s="235">
        <v>5</v>
      </c>
      <c r="H28" s="235">
        <v>5</v>
      </c>
      <c r="I28" s="235">
        <v>5</v>
      </c>
      <c r="J28" s="235">
        <v>4</v>
      </c>
      <c r="K28" s="235">
        <v>5</v>
      </c>
      <c r="L28" s="235">
        <v>5</v>
      </c>
      <c r="M28" s="235"/>
      <c r="N28" s="235"/>
      <c r="O28" s="235"/>
      <c r="P28" s="235"/>
      <c r="Q28" s="236"/>
      <c r="R28" s="236">
        <f t="shared" si="2"/>
        <v>49</v>
      </c>
      <c r="S28" s="237">
        <f t="shared" si="1"/>
        <v>4.9000000000000004</v>
      </c>
      <c r="T28" s="41"/>
      <c r="U28" s="41"/>
    </row>
    <row r="29" spans="1:21" ht="39.75" customHeight="1" x14ac:dyDescent="0.25">
      <c r="A29" s="142">
        <v>20</v>
      </c>
      <c r="B29" s="232" t="s">
        <v>425</v>
      </c>
      <c r="C29" s="235">
        <v>5</v>
      </c>
      <c r="D29" s="235">
        <v>5</v>
      </c>
      <c r="E29" s="235">
        <v>5</v>
      </c>
      <c r="F29" s="235">
        <v>5</v>
      </c>
      <c r="G29" s="235">
        <v>5</v>
      </c>
      <c r="H29" s="235">
        <v>5</v>
      </c>
      <c r="I29" s="235">
        <v>5</v>
      </c>
      <c r="J29" s="235">
        <v>5</v>
      </c>
      <c r="K29" s="235">
        <v>4</v>
      </c>
      <c r="L29" s="235">
        <v>5</v>
      </c>
      <c r="M29" s="235"/>
      <c r="N29" s="235"/>
      <c r="O29" s="235"/>
      <c r="P29" s="235"/>
      <c r="Q29" s="236"/>
      <c r="R29" s="236">
        <f t="shared" si="2"/>
        <v>49</v>
      </c>
      <c r="S29" s="237">
        <f t="shared" si="1"/>
        <v>4.9000000000000004</v>
      </c>
      <c r="T29" s="41"/>
      <c r="U29" s="41"/>
    </row>
    <row r="30" spans="1:21" ht="100.5" customHeight="1" x14ac:dyDescent="0.25">
      <c r="A30" s="142">
        <v>21</v>
      </c>
      <c r="B30" s="232" t="s">
        <v>292</v>
      </c>
      <c r="C30" s="235">
        <v>5</v>
      </c>
      <c r="D30" s="235">
        <v>5</v>
      </c>
      <c r="E30" s="235">
        <v>5</v>
      </c>
      <c r="F30" s="235">
        <v>5</v>
      </c>
      <c r="G30" s="235">
        <v>5</v>
      </c>
      <c r="H30" s="235">
        <v>5</v>
      </c>
      <c r="I30" s="235">
        <v>5</v>
      </c>
      <c r="J30" s="235">
        <v>5</v>
      </c>
      <c r="K30" s="235">
        <v>5</v>
      </c>
      <c r="L30" s="235">
        <v>5</v>
      </c>
      <c r="M30" s="235"/>
      <c r="N30" s="235"/>
      <c r="O30" s="235"/>
      <c r="P30" s="235"/>
      <c r="Q30" s="236"/>
      <c r="R30" s="236">
        <f t="shared" si="2"/>
        <v>50</v>
      </c>
      <c r="S30" s="237">
        <f t="shared" si="1"/>
        <v>5</v>
      </c>
      <c r="T30" s="41"/>
      <c r="U30" s="41"/>
    </row>
    <row r="31" spans="1:21" ht="56.25" customHeight="1" x14ac:dyDescent="0.25">
      <c r="A31" s="142">
        <v>22</v>
      </c>
      <c r="B31" s="232" t="s">
        <v>425</v>
      </c>
      <c r="C31" s="142">
        <v>4</v>
      </c>
      <c r="D31" s="142">
        <v>4</v>
      </c>
      <c r="E31" s="142">
        <v>5</v>
      </c>
      <c r="F31" s="142">
        <v>4</v>
      </c>
      <c r="G31" s="142">
        <v>5</v>
      </c>
      <c r="H31" s="142">
        <v>4</v>
      </c>
      <c r="I31" s="142">
        <v>4</v>
      </c>
      <c r="J31" s="142">
        <v>5</v>
      </c>
      <c r="K31" s="142">
        <v>5</v>
      </c>
      <c r="L31" s="142">
        <v>5</v>
      </c>
      <c r="M31" s="142"/>
      <c r="N31" s="142"/>
      <c r="O31" s="142"/>
      <c r="P31" s="142"/>
      <c r="Q31" s="81"/>
      <c r="R31" s="192">
        <f t="shared" si="2"/>
        <v>45</v>
      </c>
      <c r="S31" s="194">
        <f t="shared" si="1"/>
        <v>4.5</v>
      </c>
      <c r="T31" s="41"/>
      <c r="U31" s="41"/>
    </row>
    <row r="32" spans="1:21" ht="60.75" customHeight="1" x14ac:dyDescent="0.25">
      <c r="A32" s="142">
        <v>23</v>
      </c>
      <c r="B32" s="232" t="s">
        <v>298</v>
      </c>
      <c r="C32" s="142">
        <v>4</v>
      </c>
      <c r="D32" s="142">
        <v>4</v>
      </c>
      <c r="E32" s="142">
        <v>5</v>
      </c>
      <c r="F32" s="142">
        <v>4</v>
      </c>
      <c r="G32" s="142">
        <v>5</v>
      </c>
      <c r="H32" s="142">
        <v>4</v>
      </c>
      <c r="I32" s="142">
        <v>4</v>
      </c>
      <c r="J32" s="142">
        <v>5</v>
      </c>
      <c r="K32" s="142">
        <v>5</v>
      </c>
      <c r="L32" s="142">
        <v>5</v>
      </c>
      <c r="M32" s="142"/>
      <c r="N32" s="142"/>
      <c r="O32" s="142"/>
      <c r="P32" s="142"/>
      <c r="Q32" s="81"/>
      <c r="R32" s="192">
        <f t="shared" si="2"/>
        <v>45</v>
      </c>
      <c r="S32" s="194">
        <f t="shared" si="1"/>
        <v>4.5</v>
      </c>
      <c r="T32" s="41"/>
      <c r="U32" s="41"/>
    </row>
    <row r="33" spans="1:21" ht="54.75" customHeight="1" x14ac:dyDescent="0.25">
      <c r="A33" s="142">
        <v>24</v>
      </c>
      <c r="B33" s="233" t="s">
        <v>432</v>
      </c>
      <c r="C33" s="142">
        <v>4</v>
      </c>
      <c r="D33" s="142">
        <v>5</v>
      </c>
      <c r="E33" s="142">
        <v>4</v>
      </c>
      <c r="F33" s="142">
        <v>4</v>
      </c>
      <c r="G33" s="142">
        <v>5</v>
      </c>
      <c r="H33" s="142">
        <v>3</v>
      </c>
      <c r="I33" s="142">
        <v>5</v>
      </c>
      <c r="J33" s="142">
        <v>5</v>
      </c>
      <c r="K33" s="142">
        <v>4</v>
      </c>
      <c r="L33" s="142">
        <v>5</v>
      </c>
      <c r="M33" s="81"/>
      <c r="N33" s="81"/>
      <c r="O33" s="81"/>
      <c r="P33" s="81"/>
      <c r="Q33" s="81"/>
      <c r="R33" s="192">
        <f t="shared" si="2"/>
        <v>44</v>
      </c>
      <c r="S33" s="194">
        <f t="shared" si="1"/>
        <v>4.4000000000000004</v>
      </c>
      <c r="T33" s="41"/>
      <c r="U33" s="41"/>
    </row>
    <row r="34" spans="1:21" ht="57" customHeight="1" x14ac:dyDescent="0.25">
      <c r="B34" s="233" t="s">
        <v>433</v>
      </c>
      <c r="C34" s="142">
        <v>5</v>
      </c>
      <c r="D34" s="142">
        <v>5</v>
      </c>
      <c r="E34" s="142">
        <v>4</v>
      </c>
      <c r="F34" s="142">
        <v>5</v>
      </c>
      <c r="G34" s="142">
        <v>4</v>
      </c>
      <c r="H34" s="142">
        <v>4</v>
      </c>
      <c r="I34" s="142">
        <v>4</v>
      </c>
      <c r="J34" s="142">
        <v>4</v>
      </c>
      <c r="K34" s="142">
        <v>4</v>
      </c>
      <c r="L34" s="142">
        <v>4</v>
      </c>
      <c r="M34" s="142"/>
      <c r="N34" s="142"/>
      <c r="O34" s="142"/>
      <c r="P34" s="142"/>
      <c r="Q34" s="81"/>
      <c r="R34" s="192">
        <f t="shared" si="2"/>
        <v>43</v>
      </c>
      <c r="S34" s="194">
        <f t="shared" si="1"/>
        <v>4.3</v>
      </c>
      <c r="T34" s="41"/>
      <c r="U34" s="41"/>
    </row>
    <row r="35" spans="1:21" ht="57" customHeight="1" x14ac:dyDescent="0.25">
      <c r="B35" s="234" t="s">
        <v>287</v>
      </c>
      <c r="C35" s="81">
        <v>4</v>
      </c>
      <c r="D35" s="81">
        <v>5</v>
      </c>
      <c r="E35" s="81">
        <v>4</v>
      </c>
      <c r="F35" s="81">
        <v>4</v>
      </c>
      <c r="G35" s="81">
        <v>5</v>
      </c>
      <c r="H35" s="81">
        <v>5</v>
      </c>
      <c r="I35" s="81">
        <v>5</v>
      </c>
      <c r="J35" s="81">
        <v>5</v>
      </c>
      <c r="K35" s="81">
        <v>4</v>
      </c>
      <c r="L35" s="81">
        <v>4</v>
      </c>
      <c r="M35" s="81"/>
      <c r="N35" s="81"/>
      <c r="O35" s="81"/>
      <c r="P35" s="81"/>
      <c r="Q35" s="81"/>
      <c r="R35" s="192">
        <f t="shared" si="2"/>
        <v>45</v>
      </c>
      <c r="S35" s="194">
        <f t="shared" si="1"/>
        <v>4.5</v>
      </c>
      <c r="T35" s="41"/>
      <c r="U35" s="41"/>
    </row>
    <row r="36" spans="1:21" ht="42.75" x14ac:dyDescent="0.25">
      <c r="B36" s="234" t="s">
        <v>289</v>
      </c>
      <c r="C36" s="142">
        <v>5</v>
      </c>
      <c r="D36" s="142">
        <v>5</v>
      </c>
      <c r="E36" s="142">
        <v>5</v>
      </c>
      <c r="F36" s="142">
        <v>5</v>
      </c>
      <c r="G36" s="142">
        <v>4</v>
      </c>
      <c r="H36" s="142">
        <v>4</v>
      </c>
      <c r="I36" s="142">
        <v>4</v>
      </c>
      <c r="J36" s="142">
        <v>4</v>
      </c>
      <c r="K36" s="142">
        <v>4</v>
      </c>
      <c r="L36" s="142">
        <v>4</v>
      </c>
      <c r="M36" s="81"/>
      <c r="N36" s="81"/>
      <c r="O36" s="81"/>
      <c r="P36" s="81"/>
      <c r="Q36" s="81"/>
      <c r="R36" s="192">
        <f t="shared" si="2"/>
        <v>44</v>
      </c>
      <c r="S36" s="194">
        <f t="shared" si="1"/>
        <v>4.4000000000000004</v>
      </c>
      <c r="T36" s="41"/>
      <c r="U36" s="41"/>
    </row>
    <row r="37" spans="1:21" ht="28.5" x14ac:dyDescent="0.25">
      <c r="B37" s="234" t="s">
        <v>300</v>
      </c>
      <c r="C37" s="142">
        <v>5</v>
      </c>
      <c r="D37" s="142">
        <v>5</v>
      </c>
      <c r="E37" s="142">
        <v>5</v>
      </c>
      <c r="F37" s="142">
        <v>5</v>
      </c>
      <c r="G37" s="142">
        <v>4</v>
      </c>
      <c r="H37" s="142">
        <v>4</v>
      </c>
      <c r="I37" s="142">
        <v>4</v>
      </c>
      <c r="J37" s="142">
        <v>4</v>
      </c>
      <c r="K37" s="142">
        <v>4</v>
      </c>
      <c r="L37" s="142">
        <v>4</v>
      </c>
      <c r="M37" s="81"/>
      <c r="N37" s="81"/>
      <c r="O37" s="81"/>
      <c r="P37" s="81"/>
      <c r="Q37" s="81"/>
      <c r="R37" s="192">
        <f t="shared" si="2"/>
        <v>44</v>
      </c>
      <c r="S37" s="194">
        <f t="shared" si="1"/>
        <v>4.4000000000000004</v>
      </c>
      <c r="T37" s="41"/>
      <c r="U37" s="41"/>
    </row>
    <row r="38" spans="1:21" ht="42" customHeight="1" x14ac:dyDescent="0.25">
      <c r="B38" s="234" t="s">
        <v>438</v>
      </c>
      <c r="C38" s="142">
        <v>5</v>
      </c>
      <c r="D38" s="142">
        <v>5</v>
      </c>
      <c r="E38" s="142">
        <v>5</v>
      </c>
      <c r="F38" s="142">
        <v>5</v>
      </c>
      <c r="G38" s="142">
        <v>4</v>
      </c>
      <c r="H38" s="142">
        <v>4</v>
      </c>
      <c r="I38" s="142">
        <v>4</v>
      </c>
      <c r="J38" s="142">
        <v>4</v>
      </c>
      <c r="K38" s="142">
        <v>4</v>
      </c>
      <c r="L38" s="142">
        <v>4</v>
      </c>
      <c r="M38" s="81"/>
      <c r="N38" s="81"/>
      <c r="O38" s="81"/>
      <c r="P38" s="81"/>
      <c r="Q38" s="81"/>
      <c r="R38" s="192">
        <f t="shared" si="2"/>
        <v>44</v>
      </c>
      <c r="S38" s="194">
        <f t="shared" si="1"/>
        <v>4.4000000000000004</v>
      </c>
      <c r="T38" s="41"/>
      <c r="U38" s="41"/>
    </row>
    <row r="39" spans="1:21" x14ac:dyDescent="0.25">
      <c r="B39" s="195"/>
      <c r="C39" s="142"/>
      <c r="D39" s="142"/>
      <c r="E39" s="142"/>
      <c r="F39" s="142"/>
      <c r="G39" s="142"/>
      <c r="H39" s="142"/>
      <c r="I39" s="142"/>
      <c r="J39" s="142"/>
      <c r="K39" s="142"/>
      <c r="L39" s="142"/>
      <c r="M39" s="81"/>
      <c r="N39" s="81"/>
      <c r="O39" s="81"/>
      <c r="P39" s="81"/>
      <c r="Q39" s="81"/>
      <c r="R39" s="192">
        <f>SUM(C39:Q39)</f>
        <v>0</v>
      </c>
      <c r="S39" s="194">
        <f>SUM(S27:S38)</f>
        <v>54.699999999999996</v>
      </c>
      <c r="T39" s="41"/>
      <c r="U39" s="41"/>
    </row>
    <row r="40" spans="1:21" x14ac:dyDescent="0.25">
      <c r="B40" s="196"/>
      <c r="R40" s="192"/>
      <c r="S40" s="194">
        <f>+S39/24</f>
        <v>2.2791666666666663</v>
      </c>
      <c r="T40" s="41"/>
      <c r="U40" s="41"/>
    </row>
  </sheetData>
  <mergeCells count="11">
    <mergeCell ref="R1:S4"/>
    <mergeCell ref="A8:S8"/>
    <mergeCell ref="A6:S6"/>
    <mergeCell ref="A7:S7"/>
    <mergeCell ref="C1:M2"/>
    <mergeCell ref="C3:M4"/>
    <mergeCell ref="A1:B4"/>
    <mergeCell ref="N1:Q1"/>
    <mergeCell ref="N2:Q2"/>
    <mergeCell ref="N3:Q3"/>
    <mergeCell ref="N4:Q4"/>
  </mergeCells>
  <dataValidations count="1">
    <dataValidation type="whole" allowBlank="1" showInputMessage="1" showErrorMessage="1" sqref="C39:L39 C10:Q30 C33:L33">
      <formula1>1</formula1>
      <formula2>10</formula2>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23"/>
  <sheetViews>
    <sheetView topLeftCell="A37" zoomScale="110" zoomScaleNormal="110" workbookViewId="0">
      <selection activeCell="C39" sqref="C39:D39"/>
    </sheetView>
  </sheetViews>
  <sheetFormatPr baseColWidth="10" defaultColWidth="11.42578125" defaultRowHeight="15" x14ac:dyDescent="0.25"/>
  <cols>
    <col min="1" max="2" width="6.5703125" customWidth="1"/>
    <col min="3" max="3" width="32.7109375" customWidth="1"/>
    <col min="4" max="4" width="29.42578125" customWidth="1"/>
    <col min="5" max="5" width="38" customWidth="1"/>
    <col min="6" max="6" width="30.28515625" customWidth="1"/>
    <col min="7" max="7" width="18.28515625" customWidth="1"/>
    <col min="8" max="8" width="15.5703125" customWidth="1"/>
    <col min="9" max="9" width="19.28515625" customWidth="1"/>
    <col min="10" max="10" width="15.85546875" customWidth="1"/>
  </cols>
  <sheetData>
    <row r="1" spans="1:14" ht="15" customHeight="1" x14ac:dyDescent="0.25">
      <c r="C1" s="343"/>
      <c r="D1" s="278" t="s">
        <v>303</v>
      </c>
      <c r="E1" s="279"/>
      <c r="F1" s="279"/>
      <c r="G1" s="344"/>
      <c r="H1" s="315" t="s">
        <v>17</v>
      </c>
      <c r="I1" s="315"/>
      <c r="J1" s="239"/>
      <c r="K1" s="2"/>
      <c r="N1" s="314"/>
    </row>
    <row r="2" spans="1:14" ht="15" customHeight="1" x14ac:dyDescent="0.25">
      <c r="C2" s="343"/>
      <c r="D2" s="273"/>
      <c r="E2" s="274"/>
      <c r="F2" s="274"/>
      <c r="G2" s="345"/>
      <c r="H2" s="315" t="s">
        <v>2</v>
      </c>
      <c r="I2" s="315"/>
      <c r="J2" s="312"/>
      <c r="K2" s="2"/>
      <c r="N2" s="314"/>
    </row>
    <row r="3" spans="1:14" ht="15" customHeight="1" x14ac:dyDescent="0.25">
      <c r="C3" s="343"/>
      <c r="D3" s="278" t="s">
        <v>63</v>
      </c>
      <c r="E3" s="279"/>
      <c r="F3" s="279"/>
      <c r="G3" s="344"/>
      <c r="H3" s="315" t="s">
        <v>4</v>
      </c>
      <c r="I3" s="315"/>
      <c r="J3" s="312"/>
      <c r="K3" s="2"/>
      <c r="N3" s="314"/>
    </row>
    <row r="4" spans="1:14" ht="15.75" customHeight="1" x14ac:dyDescent="0.25">
      <c r="C4" s="343"/>
      <c r="D4" s="273"/>
      <c r="E4" s="274"/>
      <c r="F4" s="274"/>
      <c r="G4" s="345"/>
      <c r="H4" s="315" t="s">
        <v>5</v>
      </c>
      <c r="I4" s="315"/>
      <c r="J4" s="313"/>
      <c r="K4" s="2"/>
      <c r="N4" s="314"/>
    </row>
    <row r="6" spans="1:14" ht="32.25" customHeight="1" x14ac:dyDescent="0.25">
      <c r="A6" s="347" t="s">
        <v>7</v>
      </c>
      <c r="B6" s="347"/>
      <c r="C6" s="346"/>
      <c r="D6" s="346"/>
      <c r="E6" s="346"/>
      <c r="F6" s="346"/>
      <c r="G6" s="346"/>
      <c r="H6" s="346"/>
      <c r="I6" s="346"/>
      <c r="J6" s="346"/>
    </row>
    <row r="7" spans="1:14" ht="23.25" customHeight="1" x14ac:dyDescent="0.25">
      <c r="A7" s="310" t="s">
        <v>64</v>
      </c>
      <c r="B7" s="310"/>
      <c r="C7" s="310"/>
      <c r="D7" s="311"/>
      <c r="E7" s="340" t="s">
        <v>13</v>
      </c>
      <c r="F7" s="341"/>
      <c r="G7" s="341"/>
      <c r="H7" s="341"/>
      <c r="I7" s="341"/>
      <c r="J7" s="342"/>
    </row>
    <row r="8" spans="1:14" ht="23.25" customHeight="1" x14ac:dyDescent="0.25">
      <c r="A8" s="310"/>
      <c r="B8" s="310"/>
      <c r="C8" s="310"/>
      <c r="D8" s="311"/>
      <c r="E8" s="318" t="s">
        <v>65</v>
      </c>
      <c r="F8" s="318"/>
      <c r="G8" s="318" t="s">
        <v>66</v>
      </c>
      <c r="H8" s="318"/>
      <c r="I8" s="318"/>
      <c r="J8" s="318"/>
    </row>
    <row r="9" spans="1:14" ht="23.25" customHeight="1" x14ac:dyDescent="0.3">
      <c r="A9" s="310"/>
      <c r="B9" s="310"/>
      <c r="C9" s="310"/>
      <c r="D9" s="311"/>
      <c r="E9" s="319" t="s">
        <v>67</v>
      </c>
      <c r="F9" s="319"/>
      <c r="G9" s="320" t="s">
        <v>68</v>
      </c>
      <c r="H9" s="321"/>
      <c r="I9" s="321"/>
      <c r="J9" s="322"/>
    </row>
    <row r="10" spans="1:14" ht="43.5" customHeight="1" x14ac:dyDescent="0.25">
      <c r="A10" s="310"/>
      <c r="B10" s="310"/>
      <c r="C10" s="310"/>
      <c r="D10" s="311"/>
      <c r="E10" s="303" t="s">
        <v>304</v>
      </c>
      <c r="F10" s="304"/>
      <c r="G10" s="316" t="s">
        <v>305</v>
      </c>
      <c r="H10" s="316"/>
      <c r="I10" s="316"/>
      <c r="J10" s="316"/>
      <c r="K10" s="197"/>
      <c r="L10" s="197"/>
      <c r="M10" s="197"/>
    </row>
    <row r="11" spans="1:14" ht="43.5" customHeight="1" x14ac:dyDescent="0.25">
      <c r="A11" s="310"/>
      <c r="B11" s="310"/>
      <c r="C11" s="310"/>
      <c r="D11" s="311"/>
      <c r="E11" s="303" t="s">
        <v>306</v>
      </c>
      <c r="F11" s="304"/>
      <c r="G11" s="316" t="s">
        <v>307</v>
      </c>
      <c r="H11" s="316"/>
      <c r="I11" s="316"/>
      <c r="J11" s="316"/>
      <c r="K11" s="197"/>
      <c r="L11" s="197"/>
      <c r="M11" s="197"/>
    </row>
    <row r="12" spans="1:14" ht="43.5" customHeight="1" x14ac:dyDescent="0.25">
      <c r="A12" s="310"/>
      <c r="B12" s="310"/>
      <c r="C12" s="310"/>
      <c r="D12" s="311"/>
      <c r="E12" s="303" t="s">
        <v>308</v>
      </c>
      <c r="F12" s="304"/>
      <c r="G12" s="317" t="s">
        <v>309</v>
      </c>
      <c r="H12" s="317"/>
      <c r="I12" s="317"/>
      <c r="J12" s="317"/>
      <c r="K12" s="197"/>
      <c r="L12" s="197"/>
      <c r="M12" s="197"/>
    </row>
    <row r="13" spans="1:14" ht="43.5" customHeight="1" x14ac:dyDescent="0.25">
      <c r="A13" s="310"/>
      <c r="B13" s="310"/>
      <c r="C13" s="310"/>
      <c r="D13" s="311"/>
      <c r="E13" s="324" t="s">
        <v>310</v>
      </c>
      <c r="F13" s="325"/>
      <c r="G13" s="316" t="s">
        <v>311</v>
      </c>
      <c r="H13" s="316"/>
      <c r="I13" s="316"/>
      <c r="J13" s="316"/>
      <c r="K13" s="197"/>
      <c r="L13" s="197"/>
      <c r="M13" s="197"/>
    </row>
    <row r="14" spans="1:14" ht="31.5" customHeight="1" x14ac:dyDescent="0.25">
      <c r="A14" s="310"/>
      <c r="B14" s="310"/>
      <c r="C14" s="310"/>
      <c r="D14" s="311"/>
      <c r="E14" s="303" t="s">
        <v>312</v>
      </c>
      <c r="F14" s="326"/>
      <c r="G14" s="316" t="s">
        <v>313</v>
      </c>
      <c r="H14" s="316"/>
      <c r="I14" s="316"/>
      <c r="J14" s="316"/>
    </row>
    <row r="15" spans="1:14" ht="72" customHeight="1" x14ac:dyDescent="0.25">
      <c r="A15" s="310"/>
      <c r="B15" s="310"/>
      <c r="C15" s="310"/>
      <c r="D15" s="311"/>
      <c r="E15" s="303" t="s">
        <v>314</v>
      </c>
      <c r="F15" s="304"/>
      <c r="G15" s="316" t="s">
        <v>315</v>
      </c>
      <c r="H15" s="316"/>
      <c r="I15" s="316"/>
      <c r="J15" s="316"/>
    </row>
    <row r="16" spans="1:14" ht="36.75" customHeight="1" x14ac:dyDescent="0.25">
      <c r="A16" s="310"/>
      <c r="B16" s="310"/>
      <c r="C16" s="310"/>
      <c r="D16" s="311"/>
      <c r="E16" s="303" t="s">
        <v>316</v>
      </c>
      <c r="F16" s="304"/>
      <c r="G16" s="323" t="s">
        <v>317</v>
      </c>
      <c r="H16" s="323"/>
      <c r="I16" s="323"/>
      <c r="J16" s="323"/>
    </row>
    <row r="17" spans="1:10" ht="71.25" customHeight="1" x14ac:dyDescent="0.25">
      <c r="A17" s="310"/>
      <c r="B17" s="310"/>
      <c r="C17" s="310"/>
      <c r="D17" s="311"/>
      <c r="E17" s="303" t="s">
        <v>318</v>
      </c>
      <c r="F17" s="304"/>
      <c r="G17" s="323" t="s">
        <v>319</v>
      </c>
      <c r="H17" s="323"/>
      <c r="I17" s="323"/>
      <c r="J17" s="323"/>
    </row>
    <row r="18" spans="1:10" ht="39" customHeight="1" x14ac:dyDescent="0.25">
      <c r="A18" s="310"/>
      <c r="B18" s="310"/>
      <c r="C18" s="310"/>
      <c r="D18" s="311"/>
      <c r="E18" s="303" t="s">
        <v>320</v>
      </c>
      <c r="F18" s="304"/>
      <c r="G18" s="323" t="s">
        <v>321</v>
      </c>
      <c r="H18" s="323"/>
      <c r="I18" s="323"/>
      <c r="J18" s="323"/>
    </row>
    <row r="19" spans="1:10" ht="23.25" customHeight="1" x14ac:dyDescent="0.25">
      <c r="A19" s="310"/>
      <c r="B19" s="310"/>
      <c r="C19" s="310"/>
      <c r="D19" s="311"/>
      <c r="E19" s="327" t="s">
        <v>322</v>
      </c>
      <c r="F19" s="327"/>
      <c r="G19" s="323" t="s">
        <v>323</v>
      </c>
      <c r="H19" s="323"/>
      <c r="I19" s="323"/>
      <c r="J19" s="323"/>
    </row>
    <row r="20" spans="1:10" ht="23.25" customHeight="1" x14ac:dyDescent="0.4">
      <c r="A20" s="177"/>
      <c r="B20" s="177"/>
      <c r="C20" s="177"/>
      <c r="D20" s="178"/>
      <c r="E20" s="303" t="s">
        <v>324</v>
      </c>
      <c r="F20" s="304"/>
      <c r="G20" s="301"/>
      <c r="H20" s="305"/>
      <c r="I20" s="305"/>
      <c r="J20" s="302"/>
    </row>
    <row r="21" spans="1:10" ht="35.25" customHeight="1" x14ac:dyDescent="0.4">
      <c r="A21" s="177"/>
      <c r="B21" s="177"/>
      <c r="C21" s="177"/>
      <c r="D21" s="178"/>
      <c r="E21" s="303" t="s">
        <v>325</v>
      </c>
      <c r="F21" s="304"/>
      <c r="G21" s="301"/>
      <c r="H21" s="305"/>
      <c r="I21" s="305"/>
      <c r="J21" s="302"/>
    </row>
    <row r="22" spans="1:10" ht="35.25" customHeight="1" x14ac:dyDescent="0.4">
      <c r="A22" s="177"/>
      <c r="B22" s="177"/>
      <c r="C22" s="177"/>
      <c r="D22" s="178"/>
      <c r="E22" s="303" t="s">
        <v>326</v>
      </c>
      <c r="F22" s="304"/>
      <c r="G22" s="301"/>
      <c r="H22" s="305"/>
      <c r="I22" s="305"/>
      <c r="J22" s="302"/>
    </row>
    <row r="23" spans="1:10" ht="35.25" customHeight="1" x14ac:dyDescent="0.4">
      <c r="A23" s="177"/>
      <c r="B23" s="177"/>
      <c r="C23" s="177"/>
      <c r="D23" s="178"/>
      <c r="E23" s="303" t="s">
        <v>327</v>
      </c>
      <c r="F23" s="304"/>
      <c r="G23" s="301"/>
      <c r="H23" s="305"/>
      <c r="I23" s="305"/>
      <c r="J23" s="302"/>
    </row>
    <row r="24" spans="1:10" ht="35.25" customHeight="1" x14ac:dyDescent="0.4">
      <c r="A24" s="210"/>
      <c r="B24" s="210"/>
      <c r="C24" s="210"/>
      <c r="D24" s="211"/>
      <c r="E24" s="303" t="s">
        <v>409</v>
      </c>
      <c r="F24" s="304"/>
      <c r="G24" s="301"/>
      <c r="H24" s="305"/>
      <c r="I24" s="305"/>
      <c r="J24" s="302"/>
    </row>
    <row r="25" spans="1:10" ht="35.25" customHeight="1" x14ac:dyDescent="0.4">
      <c r="A25" s="210"/>
      <c r="B25" s="210"/>
      <c r="C25" s="210"/>
      <c r="D25" s="211"/>
      <c r="E25" s="303" t="s">
        <v>410</v>
      </c>
      <c r="F25" s="304"/>
      <c r="G25" s="301"/>
      <c r="H25" s="305"/>
      <c r="I25" s="305"/>
      <c r="J25" s="302"/>
    </row>
    <row r="26" spans="1:10" ht="35.25" customHeight="1" x14ac:dyDescent="0.4">
      <c r="A26" s="177"/>
      <c r="B26" s="177"/>
      <c r="C26" s="177"/>
      <c r="D26" s="178"/>
      <c r="E26" s="303" t="s">
        <v>426</v>
      </c>
      <c r="F26" s="304"/>
      <c r="G26" s="301"/>
      <c r="H26" s="305"/>
      <c r="I26" s="305"/>
      <c r="J26" s="302"/>
    </row>
    <row r="27" spans="1:10" ht="51.75" customHeight="1" x14ac:dyDescent="0.25">
      <c r="A27" s="308" t="s">
        <v>11</v>
      </c>
      <c r="B27" s="308" t="s">
        <v>66</v>
      </c>
      <c r="C27" s="319" t="s">
        <v>69</v>
      </c>
      <c r="D27" s="319"/>
      <c r="E27" s="330" t="s">
        <v>328</v>
      </c>
      <c r="F27" s="331"/>
      <c r="G27" s="332" t="s">
        <v>329</v>
      </c>
      <c r="H27" s="333"/>
      <c r="I27" s="333"/>
      <c r="J27" s="334"/>
    </row>
    <row r="28" spans="1:10" ht="144.75" customHeight="1" x14ac:dyDescent="0.25">
      <c r="A28" s="308"/>
      <c r="B28" s="308"/>
      <c r="C28" s="351" t="s">
        <v>330</v>
      </c>
      <c r="D28" s="352"/>
      <c r="E28" s="328" t="s">
        <v>331</v>
      </c>
      <c r="F28" s="329"/>
      <c r="G28" s="335" t="s">
        <v>332</v>
      </c>
      <c r="H28" s="336"/>
      <c r="I28" s="336"/>
      <c r="J28" s="337"/>
    </row>
    <row r="29" spans="1:10" ht="68.25" customHeight="1" x14ac:dyDescent="0.25">
      <c r="A29" s="308"/>
      <c r="B29" s="308"/>
      <c r="C29" s="303" t="s">
        <v>333</v>
      </c>
      <c r="D29" s="304"/>
      <c r="E29" s="328" t="s">
        <v>334</v>
      </c>
      <c r="F29" s="329"/>
      <c r="G29" s="328" t="s">
        <v>335</v>
      </c>
      <c r="H29" s="338"/>
      <c r="I29" s="338"/>
      <c r="J29" s="329"/>
    </row>
    <row r="30" spans="1:10" ht="54.75" customHeight="1" x14ac:dyDescent="0.25">
      <c r="A30" s="308"/>
      <c r="B30" s="308"/>
      <c r="C30" s="359" t="s">
        <v>337</v>
      </c>
      <c r="D30" s="360"/>
      <c r="E30" s="328" t="s">
        <v>400</v>
      </c>
      <c r="F30" s="329"/>
      <c r="G30" s="328" t="s">
        <v>336</v>
      </c>
      <c r="H30" s="338"/>
      <c r="I30" s="338"/>
      <c r="J30" s="329"/>
    </row>
    <row r="31" spans="1:10" ht="61.5" customHeight="1" x14ac:dyDescent="0.25">
      <c r="A31" s="308"/>
      <c r="B31" s="308"/>
      <c r="C31" s="306" t="s">
        <v>338</v>
      </c>
      <c r="D31" s="307"/>
      <c r="E31" s="328" t="s">
        <v>405</v>
      </c>
      <c r="F31" s="329"/>
      <c r="G31" s="328"/>
      <c r="H31" s="338"/>
      <c r="I31" s="338"/>
      <c r="J31" s="329"/>
    </row>
    <row r="32" spans="1:10" ht="61.5" customHeight="1" x14ac:dyDescent="0.25">
      <c r="A32" s="308"/>
      <c r="B32" s="308"/>
      <c r="C32" s="303" t="s">
        <v>339</v>
      </c>
      <c r="D32" s="304"/>
      <c r="E32" s="328" t="s">
        <v>411</v>
      </c>
      <c r="F32" s="329"/>
      <c r="G32" s="323"/>
      <c r="H32" s="323"/>
      <c r="I32" s="323"/>
      <c r="J32" s="323"/>
    </row>
    <row r="33" spans="1:10" ht="53.25" customHeight="1" x14ac:dyDescent="0.25">
      <c r="A33" s="308"/>
      <c r="B33" s="308"/>
      <c r="C33" s="328" t="s">
        <v>340</v>
      </c>
      <c r="D33" s="329"/>
      <c r="E33" s="323"/>
      <c r="F33" s="323"/>
      <c r="G33" s="323"/>
      <c r="H33" s="323"/>
      <c r="I33" s="323"/>
      <c r="J33" s="323"/>
    </row>
    <row r="34" spans="1:10" ht="33" customHeight="1" x14ac:dyDescent="0.25">
      <c r="A34" s="308"/>
      <c r="B34" s="308"/>
      <c r="C34" s="300" t="s">
        <v>341</v>
      </c>
      <c r="D34" s="300"/>
      <c r="E34" s="323"/>
      <c r="F34" s="323"/>
      <c r="G34" s="323"/>
      <c r="H34" s="323"/>
      <c r="I34" s="323"/>
      <c r="J34" s="323"/>
    </row>
    <row r="35" spans="1:10" ht="33" customHeight="1" x14ac:dyDescent="0.25">
      <c r="A35" s="308"/>
      <c r="B35" s="308"/>
      <c r="C35" s="300" t="s">
        <v>395</v>
      </c>
      <c r="D35" s="300"/>
      <c r="E35" s="301"/>
      <c r="F35" s="302"/>
      <c r="G35" s="212"/>
      <c r="H35" s="212"/>
      <c r="I35" s="212"/>
      <c r="J35" s="212"/>
    </row>
    <row r="36" spans="1:10" ht="46.5" customHeight="1" x14ac:dyDescent="0.25">
      <c r="A36" s="308"/>
      <c r="B36" s="308"/>
      <c r="C36" s="349" t="s">
        <v>399</v>
      </c>
      <c r="D36" s="349"/>
      <c r="E36" s="348"/>
      <c r="F36" s="348"/>
      <c r="G36" s="348"/>
      <c r="H36" s="348"/>
      <c r="I36" s="348"/>
      <c r="J36" s="348"/>
    </row>
    <row r="37" spans="1:10" ht="50.25" customHeight="1" x14ac:dyDescent="0.3">
      <c r="A37" s="308"/>
      <c r="B37" s="308" t="s">
        <v>65</v>
      </c>
      <c r="C37" s="319" t="s">
        <v>70</v>
      </c>
      <c r="D37" s="319"/>
      <c r="E37" s="353" t="s">
        <v>342</v>
      </c>
      <c r="F37" s="354"/>
      <c r="G37" s="355" t="s">
        <v>343</v>
      </c>
      <c r="H37" s="356"/>
      <c r="I37" s="356"/>
      <c r="J37" s="357"/>
    </row>
    <row r="38" spans="1:10" ht="51.75" customHeight="1" x14ac:dyDescent="0.25">
      <c r="A38" s="308"/>
      <c r="B38" s="308"/>
      <c r="C38" s="351" t="s">
        <v>344</v>
      </c>
      <c r="D38" s="352"/>
      <c r="E38" s="358" t="s">
        <v>345</v>
      </c>
      <c r="F38" s="329"/>
      <c r="G38" s="328" t="s">
        <v>346</v>
      </c>
      <c r="H38" s="338"/>
      <c r="I38" s="338"/>
      <c r="J38" s="329"/>
    </row>
    <row r="39" spans="1:10" ht="66.75" customHeight="1" x14ac:dyDescent="0.25">
      <c r="A39" s="308"/>
      <c r="B39" s="308"/>
      <c r="C39" s="303" t="s">
        <v>347</v>
      </c>
      <c r="D39" s="304"/>
      <c r="E39" s="238" t="s">
        <v>396</v>
      </c>
      <c r="F39" s="238"/>
      <c r="G39" s="328" t="s">
        <v>348</v>
      </c>
      <c r="H39" s="338"/>
      <c r="I39" s="338"/>
      <c r="J39" s="329"/>
    </row>
    <row r="40" spans="1:10" ht="33" customHeight="1" x14ac:dyDescent="0.25">
      <c r="A40" s="308"/>
      <c r="B40" s="308"/>
      <c r="C40" s="350" t="s">
        <v>349</v>
      </c>
      <c r="D40" s="325"/>
      <c r="E40" s="323"/>
      <c r="F40" s="323"/>
      <c r="G40" s="323"/>
      <c r="H40" s="323"/>
      <c r="I40" s="323"/>
      <c r="J40" s="323"/>
    </row>
    <row r="41" spans="1:10" ht="90.75" customHeight="1" x14ac:dyDescent="0.25">
      <c r="A41" s="308"/>
      <c r="B41" s="308"/>
      <c r="C41" s="238" t="s">
        <v>350</v>
      </c>
      <c r="D41" s="323"/>
      <c r="E41" s="238" t="s">
        <v>351</v>
      </c>
      <c r="F41" s="238"/>
      <c r="G41" s="323"/>
      <c r="H41" s="323"/>
      <c r="I41" s="323"/>
      <c r="J41" s="323"/>
    </row>
    <row r="42" spans="1:10" ht="60.75" customHeight="1" x14ac:dyDescent="0.25">
      <c r="A42" s="308"/>
      <c r="B42" s="308"/>
      <c r="C42" s="323" t="s">
        <v>352</v>
      </c>
      <c r="D42" s="323"/>
      <c r="E42" s="323"/>
      <c r="F42" s="323"/>
      <c r="G42" s="238" t="s">
        <v>398</v>
      </c>
      <c r="H42" s="238"/>
      <c r="I42" s="238"/>
      <c r="J42" s="238"/>
    </row>
    <row r="43" spans="1:10" ht="68.25" customHeight="1" x14ac:dyDescent="0.25">
      <c r="A43" s="308"/>
      <c r="B43" s="308"/>
      <c r="C43" s="238" t="s">
        <v>353</v>
      </c>
      <c r="D43" s="238"/>
      <c r="E43" s="238" t="s">
        <v>419</v>
      </c>
      <c r="F43" s="238"/>
      <c r="G43" s="238" t="s">
        <v>354</v>
      </c>
      <c r="H43" s="238"/>
      <c r="I43" s="238"/>
      <c r="J43" s="238"/>
    </row>
    <row r="44" spans="1:10" ht="23.25" customHeight="1" x14ac:dyDescent="0.25">
      <c r="A44" s="308"/>
      <c r="B44" s="308"/>
      <c r="C44" s="323" t="s">
        <v>355</v>
      </c>
      <c r="D44" s="323"/>
      <c r="E44" s="323"/>
      <c r="F44" s="323"/>
      <c r="G44" s="323"/>
      <c r="H44" s="323"/>
      <c r="I44" s="323"/>
      <c r="J44" s="323"/>
    </row>
    <row r="45" spans="1:10" ht="33.75" customHeight="1" x14ac:dyDescent="0.25">
      <c r="A45" s="308"/>
      <c r="B45" s="308"/>
      <c r="C45" s="238" t="s">
        <v>356</v>
      </c>
      <c r="D45" s="238"/>
      <c r="E45" s="238" t="s">
        <v>357</v>
      </c>
      <c r="F45" s="238"/>
      <c r="G45" s="339"/>
      <c r="H45" s="339"/>
      <c r="I45" s="339"/>
      <c r="J45" s="339"/>
    </row>
    <row r="46" spans="1:10" x14ac:dyDescent="0.25">
      <c r="E46" s="309"/>
      <c r="F46" s="309"/>
      <c r="G46" s="309"/>
      <c r="H46" s="309"/>
      <c r="I46" s="309"/>
      <c r="J46" s="309"/>
    </row>
    <row r="47" spans="1:10" x14ac:dyDescent="0.25">
      <c r="E47" s="309"/>
      <c r="F47" s="309"/>
      <c r="G47" s="309"/>
      <c r="H47" s="309"/>
      <c r="I47" s="309"/>
      <c r="J47" s="309"/>
    </row>
    <row r="48" spans="1:10" x14ac:dyDescent="0.25">
      <c r="E48" s="309"/>
      <c r="F48" s="309"/>
      <c r="G48" s="309"/>
      <c r="H48" s="309"/>
      <c r="I48" s="309"/>
      <c r="J48" s="309"/>
    </row>
    <row r="49" spans="5:10" x14ac:dyDescent="0.25">
      <c r="E49" s="309"/>
      <c r="F49" s="309"/>
      <c r="G49" s="309"/>
      <c r="H49" s="309"/>
      <c r="I49" s="309"/>
      <c r="J49" s="309"/>
    </row>
    <row r="50" spans="5:10" x14ac:dyDescent="0.25">
      <c r="E50" s="309"/>
      <c r="F50" s="309"/>
      <c r="G50" s="309"/>
      <c r="H50" s="309"/>
      <c r="I50" s="309"/>
      <c r="J50" s="309"/>
    </row>
    <row r="51" spans="5:10" x14ac:dyDescent="0.25">
      <c r="E51" s="309"/>
      <c r="F51" s="309"/>
      <c r="G51" s="309"/>
      <c r="H51" s="309"/>
      <c r="I51" s="309"/>
      <c r="J51" s="309"/>
    </row>
    <row r="52" spans="5:10" x14ac:dyDescent="0.25">
      <c r="E52" s="309"/>
      <c r="F52" s="309"/>
      <c r="G52" s="309"/>
      <c r="H52" s="309"/>
      <c r="I52" s="309"/>
      <c r="J52" s="309"/>
    </row>
    <row r="53" spans="5:10" x14ac:dyDescent="0.25">
      <c r="E53" s="309"/>
      <c r="F53" s="309"/>
      <c r="G53" s="309"/>
      <c r="H53" s="309"/>
      <c r="I53" s="309"/>
      <c r="J53" s="309"/>
    </row>
    <row r="54" spans="5:10" x14ac:dyDescent="0.25">
      <c r="E54" s="309"/>
      <c r="F54" s="309"/>
      <c r="G54" s="309"/>
      <c r="H54" s="309"/>
      <c r="I54" s="309"/>
      <c r="J54" s="309"/>
    </row>
    <row r="55" spans="5:10" x14ac:dyDescent="0.25">
      <c r="E55" s="309"/>
      <c r="F55" s="309"/>
      <c r="G55" s="309"/>
      <c r="H55" s="309"/>
      <c r="I55" s="309"/>
      <c r="J55" s="309"/>
    </row>
    <row r="56" spans="5:10" x14ac:dyDescent="0.25">
      <c r="E56" s="309"/>
      <c r="F56" s="309"/>
      <c r="G56" s="309"/>
      <c r="H56" s="309"/>
      <c r="I56" s="309"/>
      <c r="J56" s="309"/>
    </row>
    <row r="57" spans="5:10" x14ac:dyDescent="0.25">
      <c r="E57" s="309"/>
      <c r="F57" s="309"/>
      <c r="G57" s="309"/>
      <c r="H57" s="309"/>
      <c r="I57" s="309"/>
      <c r="J57" s="309"/>
    </row>
    <row r="58" spans="5:10" x14ac:dyDescent="0.25">
      <c r="E58" s="309"/>
      <c r="F58" s="309"/>
      <c r="G58" s="309"/>
      <c r="H58" s="309"/>
      <c r="I58" s="309"/>
      <c r="J58" s="309"/>
    </row>
    <row r="59" spans="5:10" x14ac:dyDescent="0.25">
      <c r="E59" s="309"/>
      <c r="F59" s="309"/>
      <c r="G59" s="309"/>
      <c r="H59" s="309"/>
      <c r="I59" s="309"/>
      <c r="J59" s="309"/>
    </row>
    <row r="60" spans="5:10" x14ac:dyDescent="0.25">
      <c r="E60" s="309"/>
      <c r="F60" s="309"/>
      <c r="G60" s="309"/>
      <c r="H60" s="309"/>
      <c r="I60" s="309"/>
      <c r="J60" s="309"/>
    </row>
    <row r="61" spans="5:10" x14ac:dyDescent="0.25">
      <c r="E61" s="309"/>
      <c r="F61" s="309"/>
      <c r="G61" s="309"/>
      <c r="H61" s="309"/>
      <c r="I61" s="309"/>
      <c r="J61" s="309"/>
    </row>
    <row r="62" spans="5:10" x14ac:dyDescent="0.25">
      <c r="E62" s="309"/>
      <c r="F62" s="309"/>
      <c r="G62" s="309"/>
      <c r="H62" s="309"/>
      <c r="I62" s="309"/>
      <c r="J62" s="309"/>
    </row>
    <row r="63" spans="5:10" x14ac:dyDescent="0.25">
      <c r="E63" s="309"/>
      <c r="F63" s="309"/>
      <c r="G63" s="309"/>
      <c r="H63" s="309"/>
      <c r="I63" s="309"/>
      <c r="J63" s="309"/>
    </row>
    <row r="64" spans="5:10" x14ac:dyDescent="0.25">
      <c r="E64" s="309"/>
      <c r="F64" s="309"/>
      <c r="G64" s="309"/>
      <c r="H64" s="309"/>
      <c r="I64" s="309"/>
      <c r="J64" s="309"/>
    </row>
    <row r="65" spans="5:10" x14ac:dyDescent="0.25">
      <c r="E65" s="309"/>
      <c r="F65" s="309"/>
      <c r="G65" s="309"/>
      <c r="H65" s="309"/>
      <c r="I65" s="309"/>
      <c r="J65" s="309"/>
    </row>
    <row r="66" spans="5:10" x14ac:dyDescent="0.25">
      <c r="E66" s="309"/>
      <c r="F66" s="309"/>
      <c r="G66" s="309"/>
      <c r="H66" s="309"/>
      <c r="I66" s="309"/>
      <c r="J66" s="309"/>
    </row>
    <row r="67" spans="5:10" x14ac:dyDescent="0.25">
      <c r="E67" s="309"/>
      <c r="F67" s="309"/>
      <c r="G67" s="309"/>
      <c r="H67" s="309"/>
      <c r="I67" s="309"/>
      <c r="J67" s="309"/>
    </row>
    <row r="68" spans="5:10" x14ac:dyDescent="0.25">
      <c r="E68" s="309"/>
      <c r="F68" s="309"/>
      <c r="G68" s="309"/>
      <c r="H68" s="309"/>
      <c r="I68" s="309"/>
      <c r="J68" s="309"/>
    </row>
    <row r="69" spans="5:10" x14ac:dyDescent="0.25">
      <c r="E69" s="309"/>
      <c r="F69" s="309"/>
      <c r="G69" s="309"/>
      <c r="H69" s="309"/>
      <c r="I69" s="309"/>
      <c r="J69" s="309"/>
    </row>
    <row r="70" spans="5:10" x14ac:dyDescent="0.25">
      <c r="E70" s="309"/>
      <c r="F70" s="309"/>
      <c r="G70" s="309"/>
      <c r="H70" s="309"/>
      <c r="I70" s="309"/>
      <c r="J70" s="309"/>
    </row>
    <row r="71" spans="5:10" x14ac:dyDescent="0.25">
      <c r="E71" s="309"/>
      <c r="F71" s="309"/>
      <c r="G71" s="309"/>
      <c r="H71" s="309"/>
      <c r="I71" s="309"/>
      <c r="J71" s="309"/>
    </row>
    <row r="72" spans="5:10" x14ac:dyDescent="0.25">
      <c r="E72" s="309"/>
      <c r="F72" s="309"/>
      <c r="G72" s="309"/>
      <c r="H72" s="309"/>
      <c r="I72" s="309"/>
      <c r="J72" s="309"/>
    </row>
    <row r="73" spans="5:10" x14ac:dyDescent="0.25">
      <c r="E73" s="309"/>
      <c r="F73" s="309"/>
      <c r="G73" s="309"/>
      <c r="H73" s="309"/>
      <c r="I73" s="309"/>
      <c r="J73" s="309"/>
    </row>
    <row r="74" spans="5:10" x14ac:dyDescent="0.25">
      <c r="E74" s="309"/>
      <c r="F74" s="309"/>
      <c r="G74" s="309"/>
      <c r="H74" s="309"/>
      <c r="I74" s="309"/>
      <c r="J74" s="309"/>
    </row>
    <row r="75" spans="5:10" x14ac:dyDescent="0.25">
      <c r="E75" s="309"/>
      <c r="F75" s="309"/>
      <c r="G75" s="309"/>
      <c r="H75" s="309"/>
      <c r="I75" s="309"/>
      <c r="J75" s="309"/>
    </row>
    <row r="76" spans="5:10" x14ac:dyDescent="0.25">
      <c r="E76" s="309"/>
      <c r="F76" s="309"/>
      <c r="G76" s="309"/>
      <c r="H76" s="309"/>
      <c r="I76" s="309"/>
      <c r="J76" s="309"/>
    </row>
    <row r="77" spans="5:10" x14ac:dyDescent="0.25">
      <c r="E77" s="309"/>
      <c r="F77" s="309"/>
      <c r="G77" s="309"/>
      <c r="H77" s="309"/>
      <c r="I77" s="309"/>
      <c r="J77" s="309"/>
    </row>
    <row r="78" spans="5:10" x14ac:dyDescent="0.25">
      <c r="E78" s="309"/>
      <c r="F78" s="309"/>
      <c r="G78" s="309"/>
      <c r="H78" s="309"/>
      <c r="I78" s="309"/>
      <c r="J78" s="309"/>
    </row>
    <row r="79" spans="5:10" x14ac:dyDescent="0.25">
      <c r="E79" s="309"/>
      <c r="F79" s="309"/>
      <c r="G79" s="309"/>
      <c r="H79" s="309"/>
      <c r="I79" s="309"/>
      <c r="J79" s="309"/>
    </row>
    <row r="80" spans="5:10" x14ac:dyDescent="0.25">
      <c r="E80" s="309"/>
      <c r="F80" s="309"/>
      <c r="G80" s="309"/>
      <c r="H80" s="309"/>
      <c r="I80" s="309"/>
      <c r="J80" s="309"/>
    </row>
    <row r="81" spans="5:10" x14ac:dyDescent="0.25">
      <c r="E81" s="309"/>
      <c r="F81" s="309"/>
      <c r="G81" s="309"/>
      <c r="H81" s="309"/>
      <c r="I81" s="309"/>
      <c r="J81" s="309"/>
    </row>
    <row r="82" spans="5:10" x14ac:dyDescent="0.25">
      <c r="E82" s="309"/>
      <c r="F82" s="309"/>
      <c r="G82" s="309"/>
      <c r="H82" s="309"/>
      <c r="I82" s="309"/>
      <c r="J82" s="309"/>
    </row>
    <row r="83" spans="5:10" x14ac:dyDescent="0.25">
      <c r="E83" s="309"/>
      <c r="F83" s="309"/>
      <c r="G83" s="309"/>
      <c r="H83" s="309"/>
      <c r="I83" s="309"/>
      <c r="J83" s="309"/>
    </row>
    <row r="84" spans="5:10" x14ac:dyDescent="0.25">
      <c r="E84" s="309"/>
      <c r="F84" s="309"/>
      <c r="G84" s="309"/>
      <c r="H84" s="309"/>
      <c r="I84" s="309"/>
      <c r="J84" s="309"/>
    </row>
    <row r="85" spans="5:10" x14ac:dyDescent="0.25">
      <c r="E85" s="309"/>
      <c r="F85" s="309"/>
      <c r="G85" s="309"/>
      <c r="H85" s="309"/>
      <c r="I85" s="309"/>
      <c r="J85" s="309"/>
    </row>
    <row r="86" spans="5:10" x14ac:dyDescent="0.25">
      <c r="E86" s="309"/>
      <c r="F86" s="309"/>
      <c r="G86" s="309"/>
      <c r="H86" s="309"/>
      <c r="I86" s="309"/>
      <c r="J86" s="309"/>
    </row>
    <row r="87" spans="5:10" x14ac:dyDescent="0.25">
      <c r="E87" s="309"/>
      <c r="F87" s="309"/>
      <c r="G87" s="309"/>
      <c r="H87" s="309"/>
      <c r="I87" s="309"/>
      <c r="J87" s="309"/>
    </row>
    <row r="88" spans="5:10" x14ac:dyDescent="0.25">
      <c r="E88" s="309"/>
      <c r="F88" s="309"/>
      <c r="G88" s="309"/>
      <c r="H88" s="309"/>
      <c r="I88" s="309"/>
      <c r="J88" s="309"/>
    </row>
    <row r="89" spans="5:10" x14ac:dyDescent="0.25">
      <c r="E89" s="309"/>
      <c r="F89" s="309"/>
      <c r="G89" s="309"/>
      <c r="H89" s="309"/>
      <c r="I89" s="309"/>
      <c r="J89" s="309"/>
    </row>
    <row r="90" spans="5:10" x14ac:dyDescent="0.25">
      <c r="E90" s="309"/>
      <c r="F90" s="309"/>
      <c r="G90" s="309"/>
      <c r="H90" s="309"/>
      <c r="I90" s="309"/>
      <c r="J90" s="309"/>
    </row>
    <row r="91" spans="5:10" x14ac:dyDescent="0.25">
      <c r="E91" s="309"/>
      <c r="F91" s="309"/>
      <c r="G91" s="309"/>
      <c r="H91" s="309"/>
      <c r="I91" s="309"/>
      <c r="J91" s="309"/>
    </row>
    <row r="92" spans="5:10" x14ac:dyDescent="0.25">
      <c r="E92" s="309"/>
      <c r="F92" s="309"/>
      <c r="G92" s="309"/>
      <c r="H92" s="309"/>
      <c r="I92" s="309"/>
      <c r="J92" s="309"/>
    </row>
    <row r="93" spans="5:10" x14ac:dyDescent="0.25">
      <c r="E93" s="309"/>
      <c r="F93" s="309"/>
      <c r="G93" s="309"/>
      <c r="H93" s="309"/>
      <c r="I93" s="309"/>
      <c r="J93" s="309"/>
    </row>
    <row r="94" spans="5:10" x14ac:dyDescent="0.25">
      <c r="E94" s="309"/>
      <c r="F94" s="309"/>
      <c r="G94" s="309"/>
      <c r="H94" s="309"/>
      <c r="I94" s="309"/>
      <c r="J94" s="309"/>
    </row>
    <row r="95" spans="5:10" x14ac:dyDescent="0.25">
      <c r="E95" s="309"/>
      <c r="F95" s="309"/>
      <c r="G95" s="309"/>
      <c r="H95" s="309"/>
      <c r="I95" s="309"/>
      <c r="J95" s="309"/>
    </row>
    <row r="96" spans="5:10" x14ac:dyDescent="0.25">
      <c r="E96" s="309"/>
      <c r="F96" s="309"/>
      <c r="G96" s="309"/>
      <c r="H96" s="309"/>
      <c r="I96" s="309"/>
      <c r="J96" s="309"/>
    </row>
    <row r="97" spans="5:10" x14ac:dyDescent="0.25">
      <c r="E97" s="309"/>
      <c r="F97" s="309"/>
      <c r="G97" s="309"/>
      <c r="H97" s="309"/>
      <c r="I97" s="309"/>
      <c r="J97" s="309"/>
    </row>
    <row r="98" spans="5:10" x14ac:dyDescent="0.25">
      <c r="E98" s="309"/>
      <c r="F98" s="309"/>
      <c r="G98" s="309"/>
      <c r="H98" s="309"/>
      <c r="I98" s="309"/>
      <c r="J98" s="309"/>
    </row>
    <row r="99" spans="5:10" x14ac:dyDescent="0.25">
      <c r="E99" s="309"/>
      <c r="F99" s="309"/>
      <c r="G99" s="309"/>
      <c r="H99" s="309"/>
      <c r="I99" s="309"/>
      <c r="J99" s="309"/>
    </row>
    <row r="100" spans="5:10" x14ac:dyDescent="0.25">
      <c r="E100" s="309"/>
      <c r="F100" s="309"/>
      <c r="G100" s="309"/>
      <c r="H100" s="309"/>
      <c r="I100" s="309"/>
      <c r="J100" s="309"/>
    </row>
    <row r="101" spans="5:10" x14ac:dyDescent="0.25">
      <c r="E101" s="309"/>
      <c r="F101" s="309"/>
      <c r="G101" s="309"/>
      <c r="H101" s="309"/>
      <c r="I101" s="309"/>
      <c r="J101" s="309"/>
    </row>
    <row r="102" spans="5:10" x14ac:dyDescent="0.25">
      <c r="E102" s="309"/>
      <c r="F102" s="309"/>
      <c r="G102" s="309"/>
      <c r="H102" s="309"/>
      <c r="I102" s="309"/>
      <c r="J102" s="309"/>
    </row>
    <row r="103" spans="5:10" x14ac:dyDescent="0.25">
      <c r="E103" s="309"/>
      <c r="F103" s="309"/>
      <c r="G103" s="309"/>
      <c r="H103" s="309"/>
      <c r="I103" s="309"/>
      <c r="J103" s="309"/>
    </row>
    <row r="104" spans="5:10" x14ac:dyDescent="0.25">
      <c r="E104" s="309"/>
      <c r="F104" s="309"/>
      <c r="G104" s="309"/>
      <c r="H104" s="309"/>
      <c r="I104" s="309"/>
      <c r="J104" s="309"/>
    </row>
    <row r="105" spans="5:10" x14ac:dyDescent="0.25">
      <c r="E105" s="309"/>
      <c r="F105" s="309"/>
      <c r="G105" s="309"/>
      <c r="H105" s="309"/>
      <c r="I105" s="309"/>
      <c r="J105" s="309"/>
    </row>
    <row r="106" spans="5:10" x14ac:dyDescent="0.25">
      <c r="E106" s="309"/>
      <c r="F106" s="309"/>
      <c r="G106" s="309"/>
      <c r="H106" s="309"/>
      <c r="I106" s="309"/>
      <c r="J106" s="309"/>
    </row>
    <row r="107" spans="5:10" x14ac:dyDescent="0.25">
      <c r="E107" s="309"/>
      <c r="F107" s="309"/>
      <c r="G107" s="309"/>
      <c r="H107" s="309"/>
      <c r="I107" s="309"/>
      <c r="J107" s="309"/>
    </row>
    <row r="108" spans="5:10" x14ac:dyDescent="0.25">
      <c r="E108" s="309"/>
      <c r="F108" s="309"/>
      <c r="G108" s="309"/>
      <c r="H108" s="309"/>
      <c r="I108" s="309"/>
      <c r="J108" s="309"/>
    </row>
    <row r="109" spans="5:10" x14ac:dyDescent="0.25">
      <c r="E109" s="309"/>
      <c r="F109" s="309"/>
      <c r="G109" s="309"/>
      <c r="H109" s="309"/>
      <c r="I109" s="309"/>
      <c r="J109" s="309"/>
    </row>
    <row r="110" spans="5:10" x14ac:dyDescent="0.25">
      <c r="E110" s="309"/>
      <c r="F110" s="309"/>
      <c r="G110" s="309"/>
      <c r="H110" s="309"/>
      <c r="I110" s="309"/>
      <c r="J110" s="309"/>
    </row>
    <row r="111" spans="5:10" x14ac:dyDescent="0.25">
      <c r="E111" s="309"/>
      <c r="F111" s="309"/>
      <c r="G111" s="309"/>
      <c r="H111" s="309"/>
      <c r="I111" s="309"/>
      <c r="J111" s="309"/>
    </row>
    <row r="112" spans="5:10" x14ac:dyDescent="0.25">
      <c r="E112" s="309"/>
      <c r="F112" s="309"/>
      <c r="G112" s="309"/>
      <c r="H112" s="309"/>
      <c r="I112" s="309"/>
      <c r="J112" s="309"/>
    </row>
    <row r="113" spans="5:10" x14ac:dyDescent="0.25">
      <c r="E113" s="309"/>
      <c r="F113" s="309"/>
      <c r="G113" s="309"/>
      <c r="H113" s="309"/>
      <c r="I113" s="309"/>
      <c r="J113" s="309"/>
    </row>
    <row r="114" spans="5:10" x14ac:dyDescent="0.25">
      <c r="E114" s="309"/>
      <c r="F114" s="309"/>
      <c r="G114" s="309"/>
      <c r="H114" s="309"/>
      <c r="I114" s="309"/>
      <c r="J114" s="309"/>
    </row>
    <row r="115" spans="5:10" x14ac:dyDescent="0.25">
      <c r="E115" s="309"/>
      <c r="F115" s="309"/>
      <c r="G115" s="309"/>
      <c r="H115" s="309"/>
      <c r="I115" s="309"/>
      <c r="J115" s="309"/>
    </row>
    <row r="116" spans="5:10" x14ac:dyDescent="0.25">
      <c r="E116" s="309"/>
      <c r="F116" s="309"/>
      <c r="G116" s="309"/>
      <c r="H116" s="309"/>
      <c r="I116" s="309"/>
      <c r="J116" s="309"/>
    </row>
    <row r="117" spans="5:10" x14ac:dyDescent="0.25">
      <c r="E117" s="309"/>
      <c r="F117" s="309"/>
      <c r="G117" s="309"/>
      <c r="H117" s="309"/>
      <c r="I117" s="309"/>
      <c r="J117" s="309"/>
    </row>
    <row r="118" spans="5:10" x14ac:dyDescent="0.25">
      <c r="E118" s="309"/>
      <c r="F118" s="309"/>
      <c r="G118" s="309"/>
      <c r="H118" s="309"/>
      <c r="I118" s="309"/>
      <c r="J118" s="309"/>
    </row>
    <row r="119" spans="5:10" x14ac:dyDescent="0.25">
      <c r="E119" s="309"/>
      <c r="F119" s="309"/>
      <c r="G119" s="309"/>
      <c r="H119" s="309"/>
      <c r="I119" s="309"/>
      <c r="J119" s="309"/>
    </row>
    <row r="120" spans="5:10" x14ac:dyDescent="0.25">
      <c r="E120" s="309"/>
      <c r="F120" s="309"/>
      <c r="G120" s="309"/>
      <c r="H120" s="309"/>
      <c r="I120" s="309"/>
      <c r="J120" s="309"/>
    </row>
    <row r="121" spans="5:10" x14ac:dyDescent="0.25">
      <c r="E121" s="309"/>
      <c r="F121" s="309"/>
      <c r="G121" s="309"/>
      <c r="H121" s="309"/>
      <c r="I121" s="309"/>
      <c r="J121" s="309"/>
    </row>
    <row r="122" spans="5:10" x14ac:dyDescent="0.25">
      <c r="E122" s="309"/>
      <c r="F122" s="309"/>
      <c r="G122" s="309"/>
      <c r="H122" s="309"/>
      <c r="I122" s="309"/>
      <c r="J122" s="309"/>
    </row>
    <row r="123" spans="5:10" x14ac:dyDescent="0.25">
      <c r="E123" s="309"/>
      <c r="F123" s="309"/>
      <c r="G123" s="309"/>
      <c r="H123" s="309"/>
      <c r="I123" s="309"/>
      <c r="J123" s="309"/>
    </row>
  </sheetData>
  <mergeCells count="266">
    <mergeCell ref="G112:J112"/>
    <mergeCell ref="E113:F113"/>
    <mergeCell ref="G113:J113"/>
    <mergeCell ref="E114:F114"/>
    <mergeCell ref="G114:J114"/>
    <mergeCell ref="G110:J110"/>
    <mergeCell ref="E111:F111"/>
    <mergeCell ref="G111:J111"/>
    <mergeCell ref="E106:F106"/>
    <mergeCell ref="G106:J106"/>
    <mergeCell ref="E107:F107"/>
    <mergeCell ref="G107:J107"/>
    <mergeCell ref="E108:F108"/>
    <mergeCell ref="G108:J108"/>
    <mergeCell ref="C6:J6"/>
    <mergeCell ref="A6:B6"/>
    <mergeCell ref="G31:J31"/>
    <mergeCell ref="E31:F31"/>
    <mergeCell ref="E36:F36"/>
    <mergeCell ref="G36:J36"/>
    <mergeCell ref="C36:D36"/>
    <mergeCell ref="C43:D43"/>
    <mergeCell ref="C44:D44"/>
    <mergeCell ref="C39:D39"/>
    <mergeCell ref="C40:D40"/>
    <mergeCell ref="C41:D41"/>
    <mergeCell ref="C42:D42"/>
    <mergeCell ref="C32:D32"/>
    <mergeCell ref="C33:D33"/>
    <mergeCell ref="C34:D34"/>
    <mergeCell ref="C37:D37"/>
    <mergeCell ref="C38:D38"/>
    <mergeCell ref="E40:F40"/>
    <mergeCell ref="G40:J40"/>
    <mergeCell ref="E37:F37"/>
    <mergeCell ref="G37:J37"/>
    <mergeCell ref="E38:F38"/>
    <mergeCell ref="C27:D27"/>
    <mergeCell ref="E122:F122"/>
    <mergeCell ref="G122:J122"/>
    <mergeCell ref="E7:J7"/>
    <mergeCell ref="C1:C4"/>
    <mergeCell ref="D1:G2"/>
    <mergeCell ref="D3:G4"/>
    <mergeCell ref="E118:F118"/>
    <mergeCell ref="G118:J118"/>
    <mergeCell ref="E119:F119"/>
    <mergeCell ref="G119:J119"/>
    <mergeCell ref="E120:F120"/>
    <mergeCell ref="G120:J120"/>
    <mergeCell ref="E115:F115"/>
    <mergeCell ref="G115:J115"/>
    <mergeCell ref="E116:F116"/>
    <mergeCell ref="G116:J116"/>
    <mergeCell ref="E117:F117"/>
    <mergeCell ref="G117:J117"/>
    <mergeCell ref="E112:F112"/>
    <mergeCell ref="E121:F121"/>
    <mergeCell ref="G121:J121"/>
    <mergeCell ref="E109:F109"/>
    <mergeCell ref="G109:J109"/>
    <mergeCell ref="E110:F110"/>
    <mergeCell ref="E104:F104"/>
    <mergeCell ref="G104:J104"/>
    <mergeCell ref="E105:F105"/>
    <mergeCell ref="E94:F94"/>
    <mergeCell ref="G94:J94"/>
    <mergeCell ref="E95:F95"/>
    <mergeCell ref="G95:J95"/>
    <mergeCell ref="E96:F96"/>
    <mergeCell ref="G96:J96"/>
    <mergeCell ref="E102:F102"/>
    <mergeCell ref="G102:J102"/>
    <mergeCell ref="E97:F97"/>
    <mergeCell ref="G97:J97"/>
    <mergeCell ref="E98:F98"/>
    <mergeCell ref="G98:J98"/>
    <mergeCell ref="E99:F99"/>
    <mergeCell ref="G99:J99"/>
    <mergeCell ref="E103:F103"/>
    <mergeCell ref="G103:J103"/>
    <mergeCell ref="G105:J105"/>
    <mergeCell ref="E100:F100"/>
    <mergeCell ref="G100:J100"/>
    <mergeCell ref="E101:F101"/>
    <mergeCell ref="G101:J101"/>
    <mergeCell ref="E91:F91"/>
    <mergeCell ref="G91:J91"/>
    <mergeCell ref="E92:F92"/>
    <mergeCell ref="G92:J92"/>
    <mergeCell ref="E93:F93"/>
    <mergeCell ref="G93:J93"/>
    <mergeCell ref="E88:F88"/>
    <mergeCell ref="G88:J88"/>
    <mergeCell ref="E89:F89"/>
    <mergeCell ref="G89:J89"/>
    <mergeCell ref="E90:F90"/>
    <mergeCell ref="G90:J90"/>
    <mergeCell ref="E85:F85"/>
    <mergeCell ref="G85:J85"/>
    <mergeCell ref="E86:F86"/>
    <mergeCell ref="G86:J86"/>
    <mergeCell ref="E87:F87"/>
    <mergeCell ref="G87:J87"/>
    <mergeCell ref="E82:F82"/>
    <mergeCell ref="G82:J82"/>
    <mergeCell ref="E83:F83"/>
    <mergeCell ref="G83:J83"/>
    <mergeCell ref="E84:F84"/>
    <mergeCell ref="G84:J84"/>
    <mergeCell ref="E79:F79"/>
    <mergeCell ref="G79:J79"/>
    <mergeCell ref="E80:F80"/>
    <mergeCell ref="G80:J80"/>
    <mergeCell ref="E81:F81"/>
    <mergeCell ref="G81:J81"/>
    <mergeCell ref="E76:F76"/>
    <mergeCell ref="G76:J76"/>
    <mergeCell ref="E77:F77"/>
    <mergeCell ref="G77:J77"/>
    <mergeCell ref="E78:F78"/>
    <mergeCell ref="G78:J78"/>
    <mergeCell ref="E73:F73"/>
    <mergeCell ref="G73:J73"/>
    <mergeCell ref="E74:F74"/>
    <mergeCell ref="G74:J74"/>
    <mergeCell ref="E75:F75"/>
    <mergeCell ref="G75:J75"/>
    <mergeCell ref="E70:F70"/>
    <mergeCell ref="G70:J70"/>
    <mergeCell ref="E71:F71"/>
    <mergeCell ref="G71:J71"/>
    <mergeCell ref="E72:F72"/>
    <mergeCell ref="G72:J72"/>
    <mergeCell ref="E67:F67"/>
    <mergeCell ref="G67:J67"/>
    <mergeCell ref="E68:F68"/>
    <mergeCell ref="G68:J68"/>
    <mergeCell ref="E69:F69"/>
    <mergeCell ref="G69:J69"/>
    <mergeCell ref="E64:F64"/>
    <mergeCell ref="G64:J64"/>
    <mergeCell ref="E65:F65"/>
    <mergeCell ref="G65:J65"/>
    <mergeCell ref="E66:F66"/>
    <mergeCell ref="G66:J66"/>
    <mergeCell ref="E61:F61"/>
    <mergeCell ref="G61:J61"/>
    <mergeCell ref="E62:F62"/>
    <mergeCell ref="G62:J62"/>
    <mergeCell ref="E63:F63"/>
    <mergeCell ref="G63:J63"/>
    <mergeCell ref="E58:F58"/>
    <mergeCell ref="G58:J58"/>
    <mergeCell ref="E59:F59"/>
    <mergeCell ref="G59:J59"/>
    <mergeCell ref="E60:F60"/>
    <mergeCell ref="G60:J60"/>
    <mergeCell ref="E55:F55"/>
    <mergeCell ref="G55:J55"/>
    <mergeCell ref="E56:F56"/>
    <mergeCell ref="G56:J56"/>
    <mergeCell ref="E57:F57"/>
    <mergeCell ref="G57:J57"/>
    <mergeCell ref="E52:F52"/>
    <mergeCell ref="G52:J52"/>
    <mergeCell ref="E53:F53"/>
    <mergeCell ref="G53:J53"/>
    <mergeCell ref="E54:F54"/>
    <mergeCell ref="G54:J54"/>
    <mergeCell ref="E49:F49"/>
    <mergeCell ref="G49:J49"/>
    <mergeCell ref="E50:F50"/>
    <mergeCell ref="G50:J50"/>
    <mergeCell ref="E51:F51"/>
    <mergeCell ref="G51:J51"/>
    <mergeCell ref="E47:F47"/>
    <mergeCell ref="G47:J47"/>
    <mergeCell ref="E48:F48"/>
    <mergeCell ref="G48:J48"/>
    <mergeCell ref="E46:F46"/>
    <mergeCell ref="G46:J46"/>
    <mergeCell ref="G38:J38"/>
    <mergeCell ref="E44:F44"/>
    <mergeCell ref="G44:J44"/>
    <mergeCell ref="E45:F45"/>
    <mergeCell ref="G45:J45"/>
    <mergeCell ref="E41:F41"/>
    <mergeCell ref="G41:J41"/>
    <mergeCell ref="E42:F42"/>
    <mergeCell ref="G42:J42"/>
    <mergeCell ref="E43:F43"/>
    <mergeCell ref="G43:J43"/>
    <mergeCell ref="E20:F20"/>
    <mergeCell ref="E21:F21"/>
    <mergeCell ref="G20:J20"/>
    <mergeCell ref="G21:J21"/>
    <mergeCell ref="E28:F28"/>
    <mergeCell ref="G28:J28"/>
    <mergeCell ref="G34:J34"/>
    <mergeCell ref="E29:F29"/>
    <mergeCell ref="G29:J29"/>
    <mergeCell ref="E30:F30"/>
    <mergeCell ref="G30:J30"/>
    <mergeCell ref="E34:F34"/>
    <mergeCell ref="E22:F22"/>
    <mergeCell ref="G22:J22"/>
    <mergeCell ref="E23:F23"/>
    <mergeCell ref="G23:J23"/>
    <mergeCell ref="E32:F32"/>
    <mergeCell ref="G32:J32"/>
    <mergeCell ref="E33:F33"/>
    <mergeCell ref="G33:J33"/>
    <mergeCell ref="E26:F26"/>
    <mergeCell ref="G26:J26"/>
    <mergeCell ref="E27:F27"/>
    <mergeCell ref="G27:J27"/>
    <mergeCell ref="G18:J18"/>
    <mergeCell ref="E13:F13"/>
    <mergeCell ref="G13:J13"/>
    <mergeCell ref="E14:F14"/>
    <mergeCell ref="G14:J14"/>
    <mergeCell ref="E15:F15"/>
    <mergeCell ref="G15:J15"/>
    <mergeCell ref="E19:F19"/>
    <mergeCell ref="G19:J19"/>
    <mergeCell ref="E123:F123"/>
    <mergeCell ref="G123:J123"/>
    <mergeCell ref="A7:D19"/>
    <mergeCell ref="J1:J4"/>
    <mergeCell ref="N1:N4"/>
    <mergeCell ref="H1:I1"/>
    <mergeCell ref="H2:I2"/>
    <mergeCell ref="H3:I3"/>
    <mergeCell ref="H4:I4"/>
    <mergeCell ref="E10:F10"/>
    <mergeCell ref="G10:J10"/>
    <mergeCell ref="E11:F11"/>
    <mergeCell ref="G11:J11"/>
    <mergeCell ref="E12:F12"/>
    <mergeCell ref="G12:J12"/>
    <mergeCell ref="E8:F8"/>
    <mergeCell ref="E9:F9"/>
    <mergeCell ref="G8:J8"/>
    <mergeCell ref="G9:J9"/>
    <mergeCell ref="E16:F16"/>
    <mergeCell ref="G16:J16"/>
    <mergeCell ref="E17:F17"/>
    <mergeCell ref="G17:J17"/>
    <mergeCell ref="E18:F18"/>
    <mergeCell ref="C35:D35"/>
    <mergeCell ref="E35:F35"/>
    <mergeCell ref="E24:F24"/>
    <mergeCell ref="E25:F25"/>
    <mergeCell ref="G24:J24"/>
    <mergeCell ref="G25:J25"/>
    <mergeCell ref="C31:D31"/>
    <mergeCell ref="A27:A45"/>
    <mergeCell ref="B27:B36"/>
    <mergeCell ref="B37:B45"/>
    <mergeCell ref="C45:D45"/>
    <mergeCell ref="E39:F39"/>
    <mergeCell ref="G39:J39"/>
    <mergeCell ref="C28:D28"/>
    <mergeCell ref="C29:D29"/>
    <mergeCell ref="C30:D30"/>
  </mergeCells>
  <pageMargins left="0.25" right="0.25" top="0.75" bottom="0.75" header="0.3" footer="0.3"/>
  <pageSetup paperSize="258" scale="7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J18"/>
  <sheetViews>
    <sheetView topLeftCell="A9" workbookViewId="0">
      <selection activeCell="E24" sqref="E24"/>
    </sheetView>
  </sheetViews>
  <sheetFormatPr baseColWidth="10" defaultColWidth="11.42578125" defaultRowHeight="15" x14ac:dyDescent="0.25"/>
  <cols>
    <col min="1" max="1" width="31" customWidth="1"/>
    <col min="2" max="2" width="39.5703125" customWidth="1"/>
    <col min="3" max="3" width="29" customWidth="1"/>
    <col min="4" max="4" width="38" customWidth="1"/>
    <col min="5" max="5" width="32.85546875" customWidth="1"/>
    <col min="6" max="9" width="10.42578125" customWidth="1"/>
    <col min="10" max="10" width="16.7109375" customWidth="1"/>
  </cols>
  <sheetData>
    <row r="1" spans="1:10" ht="28.5" customHeight="1" x14ac:dyDescent="0.25">
      <c r="A1" s="268"/>
      <c r="B1" s="254" t="s">
        <v>303</v>
      </c>
      <c r="C1" s="254"/>
      <c r="D1" s="254"/>
      <c r="E1" s="254"/>
      <c r="F1" s="362" t="s">
        <v>1</v>
      </c>
      <c r="G1" s="362"/>
      <c r="H1" s="362"/>
      <c r="I1" s="362"/>
      <c r="J1" s="275"/>
    </row>
    <row r="2" spans="1:10" x14ac:dyDescent="0.25">
      <c r="A2" s="269"/>
      <c r="B2" s="255" t="s">
        <v>71</v>
      </c>
      <c r="C2" s="255"/>
      <c r="D2" s="255"/>
      <c r="E2" s="255"/>
      <c r="F2" s="315" t="s">
        <v>32</v>
      </c>
      <c r="G2" s="315"/>
      <c r="H2" s="315"/>
      <c r="I2" s="315"/>
      <c r="J2" s="276"/>
    </row>
    <row r="3" spans="1:10" ht="15" customHeight="1" x14ac:dyDescent="0.25">
      <c r="A3" s="269"/>
      <c r="B3" s="255"/>
      <c r="C3" s="255"/>
      <c r="D3" s="255"/>
      <c r="E3" s="255"/>
      <c r="F3" s="315" t="s">
        <v>4</v>
      </c>
      <c r="G3" s="315"/>
      <c r="H3" s="315"/>
      <c r="I3" s="315"/>
      <c r="J3" s="276"/>
    </row>
    <row r="4" spans="1:10" ht="15.75" thickBot="1" x14ac:dyDescent="0.3">
      <c r="A4" s="270"/>
      <c r="B4" s="255"/>
      <c r="C4" s="255"/>
      <c r="D4" s="255"/>
      <c r="E4" s="255"/>
      <c r="F4" s="315" t="s">
        <v>5</v>
      </c>
      <c r="G4" s="315"/>
      <c r="H4" s="315"/>
      <c r="I4" s="315"/>
      <c r="J4" s="277"/>
    </row>
    <row r="5" spans="1:10" ht="15.75" thickBot="1" x14ac:dyDescent="0.3">
      <c r="A5" s="75"/>
      <c r="J5" s="76"/>
    </row>
    <row r="6" spans="1:10" s="70" customFormat="1" ht="15.75" x14ac:dyDescent="0.25">
      <c r="A6" s="282" t="s">
        <v>34</v>
      </c>
      <c r="B6" s="283"/>
      <c r="C6" s="283"/>
      <c r="D6" s="283"/>
      <c r="E6" s="361"/>
      <c r="F6" s="361"/>
      <c r="G6" s="361"/>
      <c r="H6" s="361"/>
      <c r="I6" s="361"/>
      <c r="J6" s="284"/>
    </row>
    <row r="7" spans="1:10" s="70" customFormat="1" ht="25.5" customHeight="1" x14ac:dyDescent="0.25">
      <c r="A7" s="22" t="s">
        <v>7</v>
      </c>
      <c r="B7" s="372" t="s">
        <v>8</v>
      </c>
      <c r="C7" s="373"/>
      <c r="D7" s="373"/>
      <c r="E7" s="373"/>
      <c r="F7" s="373"/>
      <c r="G7" s="373"/>
      <c r="H7" s="373"/>
      <c r="I7" s="373"/>
      <c r="J7" s="374"/>
    </row>
    <row r="8" spans="1:10" s="70" customFormat="1" ht="69" customHeight="1" x14ac:dyDescent="0.25">
      <c r="A8" s="21" t="s">
        <v>9</v>
      </c>
      <c r="B8" s="375" t="s">
        <v>10</v>
      </c>
      <c r="C8" s="376"/>
      <c r="D8" s="376"/>
      <c r="E8" s="376"/>
      <c r="F8" s="376"/>
      <c r="G8" s="376"/>
      <c r="H8" s="376"/>
      <c r="I8" s="376"/>
      <c r="J8" s="377"/>
    </row>
    <row r="9" spans="1:10" ht="39.75" customHeight="1" thickBot="1" x14ac:dyDescent="0.3">
      <c r="A9" s="65" t="s">
        <v>37</v>
      </c>
      <c r="B9" s="52" t="s">
        <v>38</v>
      </c>
      <c r="C9" s="29" t="s">
        <v>39</v>
      </c>
      <c r="D9" s="30" t="s">
        <v>40</v>
      </c>
      <c r="E9" s="71" t="s">
        <v>72</v>
      </c>
      <c r="F9" s="201" t="s">
        <v>73</v>
      </c>
      <c r="G9" s="201" t="s">
        <v>74</v>
      </c>
      <c r="H9" s="201" t="s">
        <v>75</v>
      </c>
      <c r="I9" s="201" t="s">
        <v>76</v>
      </c>
      <c r="J9" s="202" t="s">
        <v>77</v>
      </c>
    </row>
    <row r="10" spans="1:10" ht="110.25" customHeight="1" x14ac:dyDescent="0.25">
      <c r="A10" s="363" t="s">
        <v>358</v>
      </c>
      <c r="B10" s="204" t="s">
        <v>277</v>
      </c>
      <c r="C10" s="366" t="s">
        <v>359</v>
      </c>
      <c r="D10" s="205" t="s">
        <v>360</v>
      </c>
      <c r="E10" s="366" t="s">
        <v>361</v>
      </c>
      <c r="F10" s="369" t="s">
        <v>148</v>
      </c>
      <c r="G10" s="369"/>
      <c r="H10" s="369"/>
      <c r="I10" s="369"/>
      <c r="J10" s="387" t="str">
        <f>IF(F10="NA","GESTION",IF(G10="NA","GESTION",IF(H10="NA","GESTION",IF(I10="NA","GESTION",IF(F10&lt;&gt;"X"," ",IF(G10&lt;&gt;"X"," ",IF(H10&lt;&gt;"X"," ",IF(I10&lt;&gt;"X"," ","CORRUPCION"))))))))</f>
        <v>GESTION</v>
      </c>
    </row>
    <row r="11" spans="1:10" ht="107.25" customHeight="1" x14ac:dyDescent="0.25">
      <c r="A11" s="364"/>
      <c r="B11" s="143" t="s">
        <v>278</v>
      </c>
      <c r="C11" s="367"/>
      <c r="D11" s="179" t="s">
        <v>362</v>
      </c>
      <c r="E11" s="367"/>
      <c r="F11" s="370"/>
      <c r="G11" s="370"/>
      <c r="H11" s="370"/>
      <c r="I11" s="370"/>
      <c r="J11" s="388"/>
    </row>
    <row r="12" spans="1:10" ht="86.25" customHeight="1" thickBot="1" x14ac:dyDescent="0.3">
      <c r="A12" s="365"/>
      <c r="B12" s="206" t="s">
        <v>279</v>
      </c>
      <c r="C12" s="368"/>
      <c r="D12" s="207" t="s">
        <v>363</v>
      </c>
      <c r="E12" s="368"/>
      <c r="F12" s="371"/>
      <c r="G12" s="371"/>
      <c r="H12" s="371"/>
      <c r="I12" s="371"/>
      <c r="J12" s="389"/>
    </row>
    <row r="13" spans="1:10" ht="64.5" customHeight="1" x14ac:dyDescent="0.25">
      <c r="A13" s="378" t="s">
        <v>364</v>
      </c>
      <c r="B13" s="203" t="s">
        <v>294</v>
      </c>
      <c r="C13" s="379" t="s">
        <v>365</v>
      </c>
      <c r="D13" s="180" t="s">
        <v>366</v>
      </c>
      <c r="E13" s="379" t="s">
        <v>367</v>
      </c>
      <c r="F13" s="384" t="s">
        <v>147</v>
      </c>
      <c r="G13" s="384" t="s">
        <v>147</v>
      </c>
      <c r="H13" s="384" t="s">
        <v>147</v>
      </c>
      <c r="I13" s="384" t="s">
        <v>147</v>
      </c>
      <c r="J13" s="387" t="str">
        <f>IF(F13="NA","GESTION",IF(G13="NA","GESTION",IF(H13="NA","GESTION",IF(I13="NA","GESTION",IF(F13&lt;&gt;"X"," ",IF(G13&lt;&gt;"X"," ",IF(H13&lt;&gt;"X"," ",IF(I13&lt;&gt;"X"," ","CORRUPCION"))))))))</f>
        <v>CORRUPCION</v>
      </c>
    </row>
    <row r="14" spans="1:10" ht="51" customHeight="1" x14ac:dyDescent="0.25">
      <c r="A14" s="364"/>
      <c r="B14" s="143" t="s">
        <v>295</v>
      </c>
      <c r="C14" s="367"/>
      <c r="D14" s="143" t="s">
        <v>368</v>
      </c>
      <c r="E14" s="367"/>
      <c r="F14" s="385"/>
      <c r="G14" s="385"/>
      <c r="H14" s="385"/>
      <c r="I14" s="385"/>
      <c r="J14" s="388"/>
    </row>
    <row r="15" spans="1:10" ht="50.25" customHeight="1" thickBot="1" x14ac:dyDescent="0.3">
      <c r="A15" s="364"/>
      <c r="B15" s="143" t="s">
        <v>297</v>
      </c>
      <c r="C15" s="367"/>
      <c r="D15" s="143" t="s">
        <v>369</v>
      </c>
      <c r="E15" s="367"/>
      <c r="F15" s="386"/>
      <c r="G15" s="386"/>
      <c r="H15" s="386"/>
      <c r="I15" s="386"/>
      <c r="J15" s="389"/>
    </row>
    <row r="16" spans="1:10" ht="58.5" customHeight="1" x14ac:dyDescent="0.25">
      <c r="A16" s="380" t="s">
        <v>370</v>
      </c>
      <c r="B16" s="198" t="s">
        <v>293</v>
      </c>
      <c r="C16" s="380" t="s">
        <v>371</v>
      </c>
      <c r="D16" s="199" t="s">
        <v>298</v>
      </c>
      <c r="E16" s="383" t="s">
        <v>274</v>
      </c>
      <c r="F16" s="370" t="s">
        <v>148</v>
      </c>
      <c r="G16" s="370" t="s">
        <v>148</v>
      </c>
      <c r="H16" s="370" t="s">
        <v>148</v>
      </c>
      <c r="I16" s="370" t="s">
        <v>148</v>
      </c>
      <c r="J16" s="387" t="str">
        <f>IF(F16="NA","GESTION",IF(G16="NA","GESTION",IF(H16="NA","GESTION",IF(I16="NA","GESTION",IF(F16&lt;&gt;"X"," ",IF(G16&lt;&gt;"X"," ",IF(H16&lt;&gt;"X"," ",IF(I16&lt;&gt;"X"," ","CORRUPCION"))))))))</f>
        <v>GESTION</v>
      </c>
    </row>
    <row r="17" spans="1:10" ht="67.5" customHeight="1" x14ac:dyDescent="0.25">
      <c r="A17" s="381"/>
      <c r="B17" s="200" t="s">
        <v>279</v>
      </c>
      <c r="C17" s="381"/>
      <c r="D17" s="179" t="s">
        <v>366</v>
      </c>
      <c r="E17" s="383"/>
      <c r="F17" s="370"/>
      <c r="G17" s="370"/>
      <c r="H17" s="370"/>
      <c r="I17" s="370"/>
      <c r="J17" s="388"/>
    </row>
    <row r="18" spans="1:10" ht="30.75" thickBot="1" x14ac:dyDescent="0.3">
      <c r="A18" s="382"/>
      <c r="B18" s="200" t="s">
        <v>292</v>
      </c>
      <c r="C18" s="382"/>
      <c r="D18" s="199" t="s">
        <v>372</v>
      </c>
      <c r="E18" s="383"/>
      <c r="F18" s="370"/>
      <c r="G18" s="370"/>
      <c r="H18" s="370"/>
      <c r="I18" s="370"/>
      <c r="J18" s="389"/>
    </row>
  </sheetData>
  <mergeCells count="35">
    <mergeCell ref="F13:F15"/>
    <mergeCell ref="F16:F18"/>
    <mergeCell ref="H10:H12"/>
    <mergeCell ref="I10:I12"/>
    <mergeCell ref="J10:J12"/>
    <mergeCell ref="G13:G15"/>
    <mergeCell ref="H13:H15"/>
    <mergeCell ref="I13:I15"/>
    <mergeCell ref="J13:J15"/>
    <mergeCell ref="G16:G18"/>
    <mergeCell ref="H16:H18"/>
    <mergeCell ref="I16:I18"/>
    <mergeCell ref="J16:J18"/>
    <mergeCell ref="A13:A15"/>
    <mergeCell ref="C13:C15"/>
    <mergeCell ref="E13:E15"/>
    <mergeCell ref="A16:A18"/>
    <mergeCell ref="C16:C18"/>
    <mergeCell ref="E16:E18"/>
    <mergeCell ref="A10:A12"/>
    <mergeCell ref="E10:E12"/>
    <mergeCell ref="F10:F12"/>
    <mergeCell ref="G10:G12"/>
    <mergeCell ref="B7:J7"/>
    <mergeCell ref="B8:J8"/>
    <mergeCell ref="C10:C12"/>
    <mergeCell ref="A1:A4"/>
    <mergeCell ref="J1:J4"/>
    <mergeCell ref="A6:J6"/>
    <mergeCell ref="F1:I1"/>
    <mergeCell ref="F2:I2"/>
    <mergeCell ref="F3:I3"/>
    <mergeCell ref="F4:I4"/>
    <mergeCell ref="B1:E1"/>
    <mergeCell ref="B2:E4"/>
  </mergeCells>
  <pageMargins left="0.70866141732283472" right="0.70866141732283472" top="0.74803149606299213" bottom="0.74803149606299213" header="0.31496062992125984" footer="0.31496062992125984"/>
  <pageSetup paperSize="5" scale="60" orientation="landscape"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Hoja3!$A$2:$A$4</xm:f>
          </x14:formula1>
          <xm:sqref>F10:I13 F16:I16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F18"/>
  <sheetViews>
    <sheetView topLeftCell="A16" workbookViewId="0">
      <selection activeCell="D16" sqref="D16"/>
    </sheetView>
  </sheetViews>
  <sheetFormatPr baseColWidth="10" defaultColWidth="11.42578125" defaultRowHeight="15" x14ac:dyDescent="0.25"/>
  <cols>
    <col min="1" max="1" width="31" customWidth="1"/>
    <col min="2" max="2" width="47.42578125" customWidth="1"/>
    <col min="3" max="3" width="27.28515625" customWidth="1"/>
    <col min="4" max="4" width="31.85546875" customWidth="1"/>
    <col min="5" max="5" width="15" customWidth="1"/>
    <col min="6" max="6" width="14.5703125" customWidth="1"/>
  </cols>
  <sheetData>
    <row r="1" spans="1:6" ht="28.5" customHeight="1" x14ac:dyDescent="0.25">
      <c r="A1" s="268"/>
      <c r="B1" s="255" t="s">
        <v>303</v>
      </c>
      <c r="C1" s="255"/>
      <c r="D1" s="315" t="s">
        <v>1</v>
      </c>
      <c r="E1" s="315"/>
      <c r="F1" s="275"/>
    </row>
    <row r="2" spans="1:6" x14ac:dyDescent="0.25">
      <c r="A2" s="269"/>
      <c r="B2" s="255" t="s">
        <v>78</v>
      </c>
      <c r="C2" s="255"/>
      <c r="D2" s="315" t="s">
        <v>32</v>
      </c>
      <c r="E2" s="315"/>
      <c r="F2" s="276"/>
    </row>
    <row r="3" spans="1:6" ht="15" customHeight="1" x14ac:dyDescent="0.25">
      <c r="A3" s="269"/>
      <c r="B3" s="255"/>
      <c r="C3" s="255"/>
      <c r="D3" s="315" t="s">
        <v>4</v>
      </c>
      <c r="E3" s="315"/>
      <c r="F3" s="276"/>
    </row>
    <row r="4" spans="1:6" ht="15.75" thickBot="1" x14ac:dyDescent="0.3">
      <c r="A4" s="270"/>
      <c r="B4" s="255"/>
      <c r="C4" s="255"/>
      <c r="D4" s="315" t="s">
        <v>5</v>
      </c>
      <c r="E4" s="315"/>
      <c r="F4" s="277"/>
    </row>
    <row r="5" spans="1:6" ht="15.75" thickBot="1" x14ac:dyDescent="0.3"/>
    <row r="6" spans="1:6" s="70" customFormat="1" ht="15.75" x14ac:dyDescent="0.25">
      <c r="A6" s="282" t="s">
        <v>79</v>
      </c>
      <c r="B6" s="283"/>
      <c r="C6" s="283"/>
      <c r="D6" s="361"/>
      <c r="E6" s="361"/>
      <c r="F6" s="284"/>
    </row>
    <row r="7" spans="1:6" s="70" customFormat="1" ht="25.5" customHeight="1" x14ac:dyDescent="0.25">
      <c r="A7" s="22" t="s">
        <v>7</v>
      </c>
      <c r="B7" s="391" t="str">
        <f>+CONTEXTO!B7</f>
        <v xml:space="preserve">GESTIÓN HUMANA Y SEGURIDAD Y SALUD EN EL TRABAJO </v>
      </c>
      <c r="C7" s="392"/>
      <c r="D7" s="392"/>
      <c r="E7" s="392"/>
      <c r="F7" s="393"/>
    </row>
    <row r="8" spans="1:6" s="70" customFormat="1" ht="51.75" customHeight="1" x14ac:dyDescent="0.25">
      <c r="A8" s="21" t="s">
        <v>9</v>
      </c>
      <c r="B8" s="394" t="str">
        <f>+CONTEXTO!B8</f>
        <v>REALIZAR LA VINCULACIÓN, PERMANENCIA Y  RETIRO DEL PERSONAL DE PLANTA DE LA ENTIDAD, DESARROLLANDO ACTIVIDADES ENCAMINADAS A PROMOVER LAS COMPETENCIAS, HABILIDADES, CONOCIMIENTOS DE LOS SERVIDORES PÚBLICOS, EVALUACION, EL MEJORAMIENTO DEL CLIMA LABORAL, EL BIENESTAR SOCIAL, LA SEGURIDAD Y SALUD EN EL TRABAJO, EL FOMENTO DE LOS VALORES Y PRINCIPIOS ÉTICOS, CON EL PROPÓSITO DE TENER SERVIDORES ÍNTEGROS Y COMPROMETIDOS CONSTANTEMENTE CON LA ADMINISTRACIÓN MUNICIPAL</v>
      </c>
      <c r="C8" s="395"/>
      <c r="D8" s="395"/>
      <c r="E8" s="395"/>
      <c r="F8" s="396"/>
    </row>
    <row r="9" spans="1:6" ht="39.75" customHeight="1" x14ac:dyDescent="0.25">
      <c r="A9" s="71" t="s">
        <v>72</v>
      </c>
      <c r="B9" s="71" t="s">
        <v>80</v>
      </c>
      <c r="C9" s="71" t="s">
        <v>81</v>
      </c>
      <c r="D9" s="72" t="s">
        <v>82</v>
      </c>
      <c r="E9" s="390" t="s">
        <v>83</v>
      </c>
      <c r="F9" s="390"/>
    </row>
    <row r="10" spans="1:6" ht="76.5" customHeight="1" x14ac:dyDescent="0.25">
      <c r="A10" s="238" t="s">
        <v>374</v>
      </c>
      <c r="B10" s="238" t="s">
        <v>375</v>
      </c>
      <c r="C10" s="323" t="s">
        <v>373</v>
      </c>
      <c r="D10" s="58" t="s">
        <v>277</v>
      </c>
      <c r="E10" s="328" t="s">
        <v>360</v>
      </c>
      <c r="F10" s="329"/>
    </row>
    <row r="11" spans="1:6" ht="76.5" customHeight="1" x14ac:dyDescent="0.25">
      <c r="A11" s="238"/>
      <c r="B11" s="238"/>
      <c r="C11" s="323"/>
      <c r="D11" s="58" t="s">
        <v>278</v>
      </c>
      <c r="E11" s="328" t="s">
        <v>362</v>
      </c>
      <c r="F11" s="329"/>
    </row>
    <row r="12" spans="1:6" ht="57" x14ac:dyDescent="0.25">
      <c r="A12" s="238"/>
      <c r="B12" s="238"/>
      <c r="C12" s="323"/>
      <c r="D12" s="58" t="s">
        <v>279</v>
      </c>
      <c r="E12" s="328" t="s">
        <v>363</v>
      </c>
      <c r="F12" s="329"/>
    </row>
    <row r="13" spans="1:6" ht="97.5" customHeight="1" x14ac:dyDescent="0.25">
      <c r="A13" s="239" t="s">
        <v>273</v>
      </c>
      <c r="B13" s="397" t="s">
        <v>376</v>
      </c>
      <c r="C13" s="400" t="s">
        <v>261</v>
      </c>
      <c r="D13" s="58" t="s">
        <v>294</v>
      </c>
      <c r="E13" s="328" t="s">
        <v>366</v>
      </c>
      <c r="F13" s="329"/>
    </row>
    <row r="14" spans="1:6" ht="82.5" customHeight="1" x14ac:dyDescent="0.25">
      <c r="A14" s="312"/>
      <c r="B14" s="398"/>
      <c r="C14" s="401"/>
      <c r="D14" s="58" t="s">
        <v>295</v>
      </c>
      <c r="E14" s="328" t="s">
        <v>368</v>
      </c>
      <c r="F14" s="329"/>
    </row>
    <row r="15" spans="1:6" ht="77.25" customHeight="1" x14ac:dyDescent="0.25">
      <c r="A15" s="313"/>
      <c r="B15" s="399"/>
      <c r="C15" s="402"/>
      <c r="D15" s="58" t="s">
        <v>297</v>
      </c>
      <c r="E15" s="328" t="s">
        <v>369</v>
      </c>
      <c r="F15" s="329"/>
    </row>
    <row r="16" spans="1:6" ht="42.75" customHeight="1" x14ac:dyDescent="0.25">
      <c r="A16" s="238" t="s">
        <v>274</v>
      </c>
      <c r="B16" s="238" t="s">
        <v>377</v>
      </c>
      <c r="C16" s="323" t="s">
        <v>373</v>
      </c>
      <c r="D16" s="176" t="s">
        <v>293</v>
      </c>
      <c r="E16" s="328" t="s">
        <v>298</v>
      </c>
      <c r="F16" s="329"/>
    </row>
    <row r="17" spans="1:6" ht="81.75" customHeight="1" x14ac:dyDescent="0.25">
      <c r="A17" s="238"/>
      <c r="B17" s="238"/>
      <c r="C17" s="323"/>
      <c r="D17" s="176" t="s">
        <v>279</v>
      </c>
      <c r="E17" s="328" t="s">
        <v>366</v>
      </c>
      <c r="F17" s="329"/>
    </row>
    <row r="18" spans="1:6" ht="42.75" x14ac:dyDescent="0.25">
      <c r="A18" s="238"/>
      <c r="B18" s="238"/>
      <c r="C18" s="323"/>
      <c r="D18" s="176" t="s">
        <v>292</v>
      </c>
      <c r="E18" s="328" t="s">
        <v>372</v>
      </c>
      <c r="F18" s="329"/>
    </row>
  </sheetData>
  <mergeCells count="30">
    <mergeCell ref="E16:F16"/>
    <mergeCell ref="E17:F17"/>
    <mergeCell ref="E15:F15"/>
    <mergeCell ref="A16:A18"/>
    <mergeCell ref="B16:B18"/>
    <mergeCell ref="C16:C18"/>
    <mergeCell ref="E18:F18"/>
    <mergeCell ref="E13:F13"/>
    <mergeCell ref="E14:F14"/>
    <mergeCell ref="A13:A15"/>
    <mergeCell ref="B13:B15"/>
    <mergeCell ref="C13:C15"/>
    <mergeCell ref="A1:A4"/>
    <mergeCell ref="B1:C1"/>
    <mergeCell ref="D1:E1"/>
    <mergeCell ref="F1:F4"/>
    <mergeCell ref="B2:C4"/>
    <mergeCell ref="D2:E2"/>
    <mergeCell ref="D3:E3"/>
    <mergeCell ref="D4:E4"/>
    <mergeCell ref="A6:F6"/>
    <mergeCell ref="A10:A12"/>
    <mergeCell ref="B10:B12"/>
    <mergeCell ref="E9:F9"/>
    <mergeCell ref="E10:F10"/>
    <mergeCell ref="E11:F11"/>
    <mergeCell ref="C10:C12"/>
    <mergeCell ref="B7:F7"/>
    <mergeCell ref="B8:F8"/>
    <mergeCell ref="E12:F12"/>
  </mergeCells>
  <pageMargins left="0.70866141732283472" right="0.70866141732283472" top="0.74803149606299213" bottom="0.74803149606299213" header="0.31496062992125984" footer="0.31496062992125984"/>
  <pageSetup paperSize="5" scale="60" orientation="landscape"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20"/>
  <sheetViews>
    <sheetView topLeftCell="D10" zoomScale="110" zoomScaleNormal="110" workbookViewId="0">
      <selection activeCell="A13" sqref="A13:B13"/>
    </sheetView>
  </sheetViews>
  <sheetFormatPr baseColWidth="10" defaultColWidth="11.42578125" defaultRowHeight="15" x14ac:dyDescent="0.25"/>
  <cols>
    <col min="1" max="1" width="31.7109375" customWidth="1"/>
    <col min="2" max="2" width="21.7109375" customWidth="1"/>
    <col min="3" max="17" width="4" customWidth="1"/>
    <col min="18" max="18" width="7" customWidth="1"/>
    <col min="19" max="19" width="15.28515625" customWidth="1"/>
    <col min="20" max="20" width="18.85546875" customWidth="1"/>
  </cols>
  <sheetData>
    <row r="1" spans="1:21" ht="27.75" customHeight="1" x14ac:dyDescent="0.25">
      <c r="A1" s="268"/>
      <c r="B1" s="271" t="s">
        <v>303</v>
      </c>
      <c r="C1" s="272"/>
      <c r="D1" s="272"/>
      <c r="E1" s="272"/>
      <c r="F1" s="272"/>
      <c r="G1" s="272"/>
      <c r="H1" s="272"/>
      <c r="I1" s="272"/>
      <c r="J1" s="272"/>
      <c r="K1" s="272"/>
      <c r="L1" s="272"/>
      <c r="M1" s="272"/>
      <c r="N1" s="272"/>
      <c r="O1" s="272"/>
      <c r="P1" s="412"/>
      <c r="Q1" s="315" t="s">
        <v>85</v>
      </c>
      <c r="R1" s="315"/>
      <c r="S1" s="315"/>
      <c r="T1" s="275"/>
    </row>
    <row r="2" spans="1:21" ht="20.25" customHeight="1" x14ac:dyDescent="0.25">
      <c r="A2" s="269"/>
      <c r="B2" s="273"/>
      <c r="C2" s="274"/>
      <c r="D2" s="274"/>
      <c r="E2" s="274"/>
      <c r="F2" s="274"/>
      <c r="G2" s="274"/>
      <c r="H2" s="274"/>
      <c r="I2" s="274"/>
      <c r="J2" s="274"/>
      <c r="K2" s="274"/>
      <c r="L2" s="274"/>
      <c r="M2" s="274"/>
      <c r="N2" s="274"/>
      <c r="O2" s="274"/>
      <c r="P2" s="345"/>
      <c r="Q2" s="315" t="s">
        <v>32</v>
      </c>
      <c r="R2" s="315"/>
      <c r="S2" s="315"/>
      <c r="T2" s="276"/>
    </row>
    <row r="3" spans="1:21" ht="18.75" customHeight="1" x14ac:dyDescent="0.25">
      <c r="A3" s="269"/>
      <c r="B3" s="278" t="s">
        <v>86</v>
      </c>
      <c r="C3" s="279"/>
      <c r="D3" s="279"/>
      <c r="E3" s="279"/>
      <c r="F3" s="279"/>
      <c r="G3" s="279"/>
      <c r="H3" s="279"/>
      <c r="I3" s="279"/>
      <c r="J3" s="279"/>
      <c r="K3" s="279"/>
      <c r="L3" s="279"/>
      <c r="M3" s="279"/>
      <c r="N3" s="279"/>
      <c r="O3" s="279"/>
      <c r="P3" s="344"/>
      <c r="Q3" s="315" t="s">
        <v>4</v>
      </c>
      <c r="R3" s="315"/>
      <c r="S3" s="315"/>
      <c r="T3" s="276"/>
    </row>
    <row r="4" spans="1:21" ht="19.5" customHeight="1" thickBot="1" x14ac:dyDescent="0.3">
      <c r="A4" s="270"/>
      <c r="B4" s="280"/>
      <c r="C4" s="281"/>
      <c r="D4" s="281"/>
      <c r="E4" s="281"/>
      <c r="F4" s="281"/>
      <c r="G4" s="281"/>
      <c r="H4" s="281"/>
      <c r="I4" s="281"/>
      <c r="J4" s="281"/>
      <c r="K4" s="281"/>
      <c r="L4" s="281"/>
      <c r="M4" s="281"/>
      <c r="N4" s="281"/>
      <c r="O4" s="281"/>
      <c r="P4" s="413"/>
      <c r="Q4" s="315" t="s">
        <v>5</v>
      </c>
      <c r="R4" s="315"/>
      <c r="S4" s="315"/>
      <c r="T4" s="277"/>
    </row>
    <row r="5" spans="1:21" ht="15.75" thickBot="1" x14ac:dyDescent="0.3"/>
    <row r="6" spans="1:21" ht="15.75" x14ac:dyDescent="0.25">
      <c r="A6" s="403" t="s">
        <v>87</v>
      </c>
      <c r="B6" s="404"/>
      <c r="C6" s="404"/>
      <c r="D6" s="404"/>
      <c r="E6" s="404"/>
      <c r="F6" s="404"/>
      <c r="G6" s="404"/>
      <c r="H6" s="404"/>
      <c r="I6" s="404"/>
      <c r="J6" s="404"/>
      <c r="K6" s="404"/>
      <c r="L6" s="404"/>
      <c r="M6" s="404"/>
      <c r="N6" s="404"/>
      <c r="O6" s="405"/>
      <c r="P6" s="405"/>
      <c r="Q6" s="405"/>
      <c r="R6" s="405"/>
      <c r="S6" s="405"/>
      <c r="T6" s="406"/>
    </row>
    <row r="7" spans="1:21" ht="33" customHeight="1" x14ac:dyDescent="0.25">
      <c r="A7" s="92" t="s">
        <v>7</v>
      </c>
      <c r="B7" s="391" t="str">
        <f>+CONTEXTO!B7</f>
        <v xml:space="preserve">GESTIÓN HUMANA Y SEGURIDAD Y SALUD EN EL TRABAJO </v>
      </c>
      <c r="C7" s="392"/>
      <c r="D7" s="392"/>
      <c r="E7" s="392"/>
      <c r="F7" s="392"/>
      <c r="G7" s="392"/>
      <c r="H7" s="392"/>
      <c r="I7" s="392"/>
      <c r="J7" s="392"/>
      <c r="K7" s="392"/>
      <c r="L7" s="392"/>
      <c r="M7" s="392"/>
      <c r="N7" s="392"/>
      <c r="O7" s="392"/>
      <c r="P7" s="392"/>
      <c r="Q7" s="392"/>
      <c r="R7" s="392"/>
      <c r="S7" s="392"/>
      <c r="T7" s="393"/>
    </row>
    <row r="8" spans="1:21" ht="55.5" customHeight="1" x14ac:dyDescent="0.25">
      <c r="A8" s="93" t="s">
        <v>9</v>
      </c>
      <c r="B8" s="409" t="str">
        <f>+CONTEXTO!B8</f>
        <v>REALIZAR LA VINCULACIÓN, PERMANENCIA Y  RETIRO DEL PERSONAL DE PLANTA DE LA ENTIDAD, DESARROLLANDO ACTIVIDADES ENCAMINADAS A PROMOVER LAS COMPETENCIAS, HABILIDADES, CONOCIMIENTOS DE LOS SERVIDORES PÚBLICOS, EVALUACION, EL MEJORAMIENTO DEL CLIMA LABORAL, EL BIENESTAR SOCIAL, LA SEGURIDAD Y SALUD EN EL TRABAJO, EL FOMENTO DE LOS VALORES Y PRINCIPIOS ÉTICOS, CON EL PROPÓSITO DE TENER SERVIDORES ÍNTEGROS Y COMPROMETIDOS CONSTANTEMENTE CON LA ADMINISTRACIÓN MUNICIPAL</v>
      </c>
      <c r="C8" s="410"/>
      <c r="D8" s="410"/>
      <c r="E8" s="410"/>
      <c r="F8" s="410"/>
      <c r="G8" s="410"/>
      <c r="H8" s="410"/>
      <c r="I8" s="410"/>
      <c r="J8" s="410"/>
      <c r="K8" s="410"/>
      <c r="L8" s="410"/>
      <c r="M8" s="410"/>
      <c r="N8" s="410"/>
      <c r="O8" s="410"/>
      <c r="P8" s="410"/>
      <c r="Q8" s="410"/>
      <c r="R8" s="410"/>
      <c r="S8" s="410"/>
      <c r="T8" s="411"/>
    </row>
    <row r="9" spans="1:21" ht="37.5" customHeight="1" x14ac:dyDescent="0.25">
      <c r="A9" s="414" t="s">
        <v>72</v>
      </c>
      <c r="B9" s="414"/>
      <c r="C9" s="416" t="s">
        <v>88</v>
      </c>
      <c r="D9" s="417"/>
      <c r="E9" s="417"/>
      <c r="F9" s="417"/>
      <c r="G9" s="417"/>
      <c r="H9" s="417"/>
      <c r="I9" s="417"/>
      <c r="J9" s="417"/>
      <c r="K9" s="417"/>
      <c r="L9" s="417"/>
      <c r="M9" s="417"/>
      <c r="N9" s="417"/>
      <c r="O9" s="417"/>
      <c r="P9" s="417"/>
      <c r="Q9" s="417"/>
      <c r="R9" s="417"/>
      <c r="S9" s="417"/>
      <c r="T9" s="417"/>
    </row>
    <row r="10" spans="1:21" ht="25.5" customHeight="1" x14ac:dyDescent="0.25">
      <c r="A10" s="415"/>
      <c r="B10" s="415"/>
      <c r="C10" s="103" t="s">
        <v>46</v>
      </c>
      <c r="D10" s="103" t="s">
        <v>47</v>
      </c>
      <c r="E10" s="103" t="s">
        <v>48</v>
      </c>
      <c r="F10" s="103" t="s">
        <v>49</v>
      </c>
      <c r="G10" s="103" t="s">
        <v>50</v>
      </c>
      <c r="H10" s="103" t="s">
        <v>51</v>
      </c>
      <c r="I10" s="103" t="s">
        <v>52</v>
      </c>
      <c r="J10" s="103" t="s">
        <v>53</v>
      </c>
      <c r="K10" s="103" t="s">
        <v>54</v>
      </c>
      <c r="L10" s="103" t="s">
        <v>55</v>
      </c>
      <c r="M10" s="103" t="s">
        <v>56</v>
      </c>
      <c r="N10" s="103" t="s">
        <v>57</v>
      </c>
      <c r="O10" s="103" t="s">
        <v>58</v>
      </c>
      <c r="P10" s="103" t="s">
        <v>59</v>
      </c>
      <c r="Q10" s="103" t="s">
        <v>60</v>
      </c>
      <c r="R10" s="103" t="s">
        <v>61</v>
      </c>
      <c r="S10" s="94" t="s">
        <v>62</v>
      </c>
      <c r="T10" s="104" t="s">
        <v>89</v>
      </c>
    </row>
    <row r="11" spans="1:21" ht="55.5" customHeight="1" x14ac:dyDescent="0.25">
      <c r="A11" s="418" t="s">
        <v>272</v>
      </c>
      <c r="B11" s="419"/>
      <c r="C11" s="181">
        <v>3</v>
      </c>
      <c r="D11" s="181">
        <v>3</v>
      </c>
      <c r="E11" s="181">
        <v>5</v>
      </c>
      <c r="F11" s="181">
        <v>3</v>
      </c>
      <c r="G11" s="181">
        <v>5</v>
      </c>
      <c r="H11" s="181">
        <v>4</v>
      </c>
      <c r="I11" s="181">
        <v>5</v>
      </c>
      <c r="J11" s="181">
        <v>5</v>
      </c>
      <c r="K11" s="181">
        <v>3</v>
      </c>
      <c r="L11" s="97"/>
      <c r="M11" s="97"/>
      <c r="N11" s="97"/>
      <c r="O11" s="97"/>
      <c r="P11" s="97"/>
      <c r="Q11" s="97"/>
      <c r="R11" s="100">
        <f>SUM(C11:Q11)</f>
        <v>36</v>
      </c>
      <c r="S11" s="101">
        <f>IF(ISERROR(AVERAGE(C11:Q11)),0,AVERAGE(C11:Q11))</f>
        <v>4</v>
      </c>
      <c r="T11" s="54" t="str">
        <f>IF(AND(S11&gt;=1,S11&lt;2),"Rara Vez",IF(AND(S11&gt;=2,S11&lt;3),"Improbable",IF(AND(S11&gt;=3,S11&lt;4),"Posible",IF(AND(S11&gt;=4,S11&lt;5),"Probable",IF(AND(S11=5),"Casi Seguro"," ")))))</f>
        <v>Probable</v>
      </c>
    </row>
    <row r="12" spans="1:21" ht="70.5" customHeight="1" x14ac:dyDescent="0.25">
      <c r="A12" s="418" t="s">
        <v>273</v>
      </c>
      <c r="B12" s="419"/>
      <c r="C12" s="97">
        <v>4</v>
      </c>
      <c r="D12" s="97">
        <v>2</v>
      </c>
      <c r="E12" s="97">
        <v>1</v>
      </c>
      <c r="F12" s="97">
        <v>3</v>
      </c>
      <c r="G12" s="97">
        <v>3</v>
      </c>
      <c r="H12" s="97">
        <v>2</v>
      </c>
      <c r="I12" s="97">
        <v>1</v>
      </c>
      <c r="J12" s="97">
        <v>5</v>
      </c>
      <c r="K12" s="97">
        <v>4</v>
      </c>
      <c r="L12" s="97"/>
      <c r="M12" s="97"/>
      <c r="N12" s="97"/>
      <c r="O12" s="97"/>
      <c r="P12" s="97"/>
      <c r="Q12" s="97"/>
      <c r="R12" s="100">
        <f t="shared" ref="R12:R20" si="0">SUM(C12:Q12)</f>
        <v>25</v>
      </c>
      <c r="S12" s="101">
        <f t="shared" ref="S12:S20" si="1">IF(ISERROR(AVERAGE(C12:Q12)),0,AVERAGE(C12:Q12))</f>
        <v>2.7777777777777777</v>
      </c>
      <c r="T12" s="54" t="str">
        <f t="shared" ref="T12:T20" si="2">IF(AND(S12&gt;=1,S12&lt;2),"Rara Vez",IF(AND(S12&gt;=2,S12&lt;3),"Improbable",IF(AND(S12&gt;=3,S12&lt;4),"Posible",IF(AND(S12&gt;=4,S12&lt;5),"Probable",IF(AND(S12=5),"Casi Seguro"," ")))))</f>
        <v>Improbable</v>
      </c>
      <c r="U12" s="182" t="s">
        <v>275</v>
      </c>
    </row>
    <row r="13" spans="1:21" ht="54.75" customHeight="1" x14ac:dyDescent="0.25">
      <c r="A13" s="418" t="s">
        <v>274</v>
      </c>
      <c r="B13" s="419"/>
      <c r="C13" s="97">
        <v>3</v>
      </c>
      <c r="D13" s="97">
        <v>2</v>
      </c>
      <c r="E13" s="97">
        <v>5</v>
      </c>
      <c r="F13" s="97">
        <v>3</v>
      </c>
      <c r="G13" s="97">
        <v>3</v>
      </c>
      <c r="H13" s="97">
        <v>2</v>
      </c>
      <c r="I13" s="97">
        <v>5</v>
      </c>
      <c r="J13" s="97">
        <v>5</v>
      </c>
      <c r="K13" s="97">
        <v>4</v>
      </c>
      <c r="L13" s="97"/>
      <c r="M13" s="97"/>
      <c r="N13" s="97"/>
      <c r="O13" s="97"/>
      <c r="P13" s="97"/>
      <c r="Q13" s="97"/>
      <c r="R13" s="100">
        <f t="shared" si="0"/>
        <v>32</v>
      </c>
      <c r="S13" s="101">
        <f t="shared" si="1"/>
        <v>3.5555555555555554</v>
      </c>
      <c r="T13" s="54" t="str">
        <f t="shared" si="2"/>
        <v>Posible</v>
      </c>
      <c r="U13" s="182" t="s">
        <v>276</v>
      </c>
    </row>
    <row r="14" spans="1:21" ht="39.75" customHeight="1" x14ac:dyDescent="0.25">
      <c r="A14" s="407"/>
      <c r="B14" s="408"/>
      <c r="C14" s="97"/>
      <c r="D14" s="97"/>
      <c r="E14" s="97"/>
      <c r="F14" s="97"/>
      <c r="G14" s="97"/>
      <c r="H14" s="97"/>
      <c r="I14" s="97"/>
      <c r="J14" s="97"/>
      <c r="K14" s="97"/>
      <c r="L14" s="97"/>
      <c r="M14" s="97"/>
      <c r="N14" s="97"/>
      <c r="O14" s="97"/>
      <c r="P14" s="97"/>
      <c r="Q14" s="97"/>
      <c r="R14" s="100">
        <f t="shared" si="0"/>
        <v>0</v>
      </c>
      <c r="S14" s="101">
        <f t="shared" si="1"/>
        <v>0</v>
      </c>
      <c r="T14" s="54" t="str">
        <f t="shared" si="2"/>
        <v xml:space="preserve"> </v>
      </c>
    </row>
    <row r="15" spans="1:21" ht="39.75" customHeight="1" x14ac:dyDescent="0.25">
      <c r="A15" s="407"/>
      <c r="B15" s="408"/>
      <c r="C15" s="97"/>
      <c r="D15" s="97"/>
      <c r="E15" s="97"/>
      <c r="F15" s="97"/>
      <c r="G15" s="97"/>
      <c r="H15" s="97"/>
      <c r="I15" s="97"/>
      <c r="J15" s="97"/>
      <c r="K15" s="97"/>
      <c r="L15" s="97"/>
      <c r="M15" s="97"/>
      <c r="N15" s="97"/>
      <c r="O15" s="97"/>
      <c r="P15" s="97"/>
      <c r="Q15" s="97"/>
      <c r="R15" s="100">
        <f t="shared" si="0"/>
        <v>0</v>
      </c>
      <c r="S15" s="101">
        <f t="shared" si="1"/>
        <v>0</v>
      </c>
      <c r="T15" s="54" t="str">
        <f t="shared" si="2"/>
        <v xml:space="preserve"> </v>
      </c>
    </row>
    <row r="16" spans="1:21" ht="39.75" customHeight="1" x14ac:dyDescent="0.25">
      <c r="A16" s="407"/>
      <c r="B16" s="408"/>
      <c r="C16" s="97"/>
      <c r="D16" s="97"/>
      <c r="E16" s="97"/>
      <c r="F16" s="97"/>
      <c r="G16" s="97"/>
      <c r="H16" s="97"/>
      <c r="I16" s="97"/>
      <c r="J16" s="97"/>
      <c r="K16" s="97"/>
      <c r="L16" s="97"/>
      <c r="M16" s="97"/>
      <c r="N16" s="97"/>
      <c r="O16" s="97"/>
      <c r="P16" s="97"/>
      <c r="Q16" s="97"/>
      <c r="R16" s="100">
        <f t="shared" si="0"/>
        <v>0</v>
      </c>
      <c r="S16" s="101">
        <f t="shared" si="1"/>
        <v>0</v>
      </c>
      <c r="T16" s="54" t="str">
        <f t="shared" si="2"/>
        <v xml:space="preserve"> </v>
      </c>
    </row>
    <row r="17" spans="1:20" ht="39.75" customHeight="1" x14ac:dyDescent="0.25">
      <c r="A17" s="407"/>
      <c r="B17" s="408"/>
      <c r="C17" s="97"/>
      <c r="D17" s="97"/>
      <c r="E17" s="97"/>
      <c r="F17" s="97"/>
      <c r="G17" s="97"/>
      <c r="H17" s="97"/>
      <c r="I17" s="97"/>
      <c r="J17" s="97"/>
      <c r="K17" s="97"/>
      <c r="L17" s="97"/>
      <c r="M17" s="97"/>
      <c r="N17" s="97"/>
      <c r="O17" s="97"/>
      <c r="P17" s="97"/>
      <c r="Q17" s="97"/>
      <c r="R17" s="100">
        <f t="shared" si="0"/>
        <v>0</v>
      </c>
      <c r="S17" s="101">
        <f t="shared" si="1"/>
        <v>0</v>
      </c>
      <c r="T17" s="54" t="str">
        <f t="shared" si="2"/>
        <v xml:space="preserve"> </v>
      </c>
    </row>
    <row r="18" spans="1:20" ht="39.75" customHeight="1" x14ac:dyDescent="0.25">
      <c r="A18" s="407"/>
      <c r="B18" s="408"/>
      <c r="C18" s="97"/>
      <c r="D18" s="97"/>
      <c r="E18" s="97"/>
      <c r="F18" s="97"/>
      <c r="G18" s="97"/>
      <c r="H18" s="97"/>
      <c r="I18" s="97"/>
      <c r="J18" s="97"/>
      <c r="K18" s="97"/>
      <c r="L18" s="97"/>
      <c r="M18" s="97"/>
      <c r="N18" s="97"/>
      <c r="O18" s="97"/>
      <c r="P18" s="97"/>
      <c r="Q18" s="97"/>
      <c r="R18" s="100">
        <f t="shared" si="0"/>
        <v>0</v>
      </c>
      <c r="S18" s="101">
        <f t="shared" si="1"/>
        <v>0</v>
      </c>
      <c r="T18" s="54" t="str">
        <f t="shared" si="2"/>
        <v xml:space="preserve"> </v>
      </c>
    </row>
    <row r="19" spans="1:20" ht="39.75" customHeight="1" x14ac:dyDescent="0.25">
      <c r="A19" s="407"/>
      <c r="B19" s="408"/>
      <c r="C19" s="97"/>
      <c r="D19" s="97"/>
      <c r="E19" s="97"/>
      <c r="F19" s="97"/>
      <c r="G19" s="97"/>
      <c r="H19" s="97"/>
      <c r="I19" s="97"/>
      <c r="J19" s="97"/>
      <c r="K19" s="97"/>
      <c r="L19" s="97"/>
      <c r="M19" s="97"/>
      <c r="N19" s="97"/>
      <c r="O19" s="97"/>
      <c r="P19" s="97"/>
      <c r="Q19" s="97"/>
      <c r="R19" s="100">
        <f t="shared" si="0"/>
        <v>0</v>
      </c>
      <c r="S19" s="101">
        <f t="shared" si="1"/>
        <v>0</v>
      </c>
      <c r="T19" s="54" t="str">
        <f t="shared" si="2"/>
        <v xml:space="preserve"> </v>
      </c>
    </row>
    <row r="20" spans="1:20" ht="39.75" customHeight="1" x14ac:dyDescent="0.25">
      <c r="A20" s="407"/>
      <c r="B20" s="408"/>
      <c r="C20" s="97"/>
      <c r="D20" s="97"/>
      <c r="E20" s="97"/>
      <c r="F20" s="97"/>
      <c r="G20" s="97"/>
      <c r="H20" s="97"/>
      <c r="I20" s="97"/>
      <c r="J20" s="97"/>
      <c r="K20" s="97"/>
      <c r="L20" s="97"/>
      <c r="M20" s="97"/>
      <c r="N20" s="97"/>
      <c r="O20" s="97"/>
      <c r="P20" s="97"/>
      <c r="Q20" s="97"/>
      <c r="R20" s="100">
        <f t="shared" si="0"/>
        <v>0</v>
      </c>
      <c r="S20" s="101">
        <f t="shared" si="1"/>
        <v>0</v>
      </c>
      <c r="T20" s="54" t="str">
        <f t="shared" si="2"/>
        <v xml:space="preserve"> </v>
      </c>
    </row>
  </sheetData>
  <mergeCells count="23">
    <mergeCell ref="A19:B19"/>
    <mergeCell ref="A20:B20"/>
    <mergeCell ref="B7:T7"/>
    <mergeCell ref="B8:T8"/>
    <mergeCell ref="B1:P2"/>
    <mergeCell ref="B3:P4"/>
    <mergeCell ref="A9:B10"/>
    <mergeCell ref="C9:T9"/>
    <mergeCell ref="A14:B14"/>
    <mergeCell ref="A15:B15"/>
    <mergeCell ref="A16:B16"/>
    <mergeCell ref="A17:B17"/>
    <mergeCell ref="A18:B18"/>
    <mergeCell ref="A11:B11"/>
    <mergeCell ref="A12:B12"/>
    <mergeCell ref="A13:B13"/>
    <mergeCell ref="T1:T4"/>
    <mergeCell ref="A6:T6"/>
    <mergeCell ref="Q1:S1"/>
    <mergeCell ref="Q2:S2"/>
    <mergeCell ref="Q3:S3"/>
    <mergeCell ref="Q4:S4"/>
    <mergeCell ref="A1:A4"/>
  </mergeCells>
  <dataValidations count="1">
    <dataValidation type="whole" allowBlank="1" showInputMessage="1" showErrorMessage="1" sqref="C11:Q20">
      <formula1>1</formula1>
      <formula2>5</formula2>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8"/>
  <sheetViews>
    <sheetView topLeftCell="A10" zoomScale="80" zoomScaleNormal="80" workbookViewId="0">
      <selection activeCell="B12" sqref="B12"/>
    </sheetView>
  </sheetViews>
  <sheetFormatPr baseColWidth="10" defaultColWidth="11.42578125" defaultRowHeight="15" x14ac:dyDescent="0.25"/>
  <cols>
    <col min="1" max="1" width="34" customWidth="1"/>
    <col min="2" max="2" width="22.42578125" customWidth="1"/>
    <col min="3" max="3" width="24.140625" customWidth="1"/>
    <col min="4" max="4" width="32.7109375" customWidth="1"/>
    <col min="5" max="5" width="39.42578125" customWidth="1"/>
    <col min="6" max="6" width="17.85546875" customWidth="1"/>
  </cols>
  <sheetData>
    <row r="1" spans="1:6" ht="22.5" customHeight="1" x14ac:dyDescent="0.25">
      <c r="A1" s="431"/>
      <c r="B1" s="426" t="s">
        <v>303</v>
      </c>
      <c r="C1" s="272"/>
      <c r="D1" s="412"/>
      <c r="E1" s="61" t="s">
        <v>90</v>
      </c>
      <c r="F1" s="275"/>
    </row>
    <row r="2" spans="1:6" ht="15.75" customHeight="1" x14ac:dyDescent="0.25">
      <c r="A2" s="431"/>
      <c r="B2" s="427"/>
      <c r="C2" s="428"/>
      <c r="D2" s="429"/>
      <c r="E2" s="62" t="s">
        <v>2</v>
      </c>
      <c r="F2" s="276"/>
    </row>
    <row r="3" spans="1:6" ht="15" customHeight="1" x14ac:dyDescent="0.25">
      <c r="A3" s="431"/>
      <c r="B3" s="427" t="s">
        <v>91</v>
      </c>
      <c r="C3" s="428"/>
      <c r="D3" s="429"/>
      <c r="E3" s="62" t="s">
        <v>92</v>
      </c>
      <c r="F3" s="276"/>
    </row>
    <row r="4" spans="1:6" ht="15.75" customHeight="1" thickBot="1" x14ac:dyDescent="0.3">
      <c r="A4" s="431"/>
      <c r="B4" s="430"/>
      <c r="C4" s="281"/>
      <c r="D4" s="413"/>
      <c r="E4" s="63" t="s">
        <v>5</v>
      </c>
      <c r="F4" s="277"/>
    </row>
    <row r="6" spans="1:6" ht="33" customHeight="1" x14ac:dyDescent="0.25">
      <c r="A6" s="108" t="s">
        <v>7</v>
      </c>
      <c r="B6" s="391" t="str">
        <f>+CONTEXTO!B7</f>
        <v xml:space="preserve">GESTIÓN HUMANA Y SEGURIDAD Y SALUD EN EL TRABAJO </v>
      </c>
      <c r="C6" s="392"/>
      <c r="D6" s="392"/>
      <c r="E6" s="392"/>
      <c r="F6" s="392"/>
    </row>
    <row r="7" spans="1:6" ht="59.25" customHeight="1" x14ac:dyDescent="0.25">
      <c r="A7" s="109" t="s">
        <v>9</v>
      </c>
      <c r="B7" s="432" t="str">
        <f>+CONTEXTO!B8</f>
        <v>REALIZAR LA VINCULACIÓN, PERMANENCIA Y  RETIRO DEL PERSONAL DE PLANTA DE LA ENTIDAD, DESARROLLANDO ACTIVIDADES ENCAMINADAS A PROMOVER LAS COMPETENCIAS, HABILIDADES, CONOCIMIENTOS DE LOS SERVIDORES PÚBLICOS, EVALUACION, EL MEJORAMIENTO DEL CLIMA LABORAL, EL BIENESTAR SOCIAL, LA SEGURIDAD Y SALUD EN EL TRABAJO, EL FOMENTO DE LOS VALORES Y PRINCIPIOS ÉTICOS, CON EL PROPÓSITO DE TENER SERVIDORES ÍNTEGROS Y COMPROMETIDOS CONSTANTEMENTE CON LA ADMINISTRACIÓN MUNICIPAL</v>
      </c>
      <c r="C7" s="433"/>
      <c r="D7" s="433"/>
      <c r="E7" s="433"/>
      <c r="F7" s="433"/>
    </row>
    <row r="8" spans="1:6" ht="15.75" thickBot="1" x14ac:dyDescent="0.3"/>
    <row r="9" spans="1:6" ht="51" customHeight="1" x14ac:dyDescent="0.25">
      <c r="A9" s="439" t="s">
        <v>93</v>
      </c>
      <c r="B9" s="434" t="s">
        <v>94</v>
      </c>
      <c r="C9" s="434" t="s">
        <v>95</v>
      </c>
      <c r="D9" s="434"/>
      <c r="E9" s="434"/>
      <c r="F9" s="436"/>
    </row>
    <row r="10" spans="1:6" x14ac:dyDescent="0.25">
      <c r="A10" s="440"/>
      <c r="B10" s="435"/>
      <c r="C10" s="435" t="s">
        <v>96</v>
      </c>
      <c r="D10" s="435"/>
      <c r="E10" s="437" t="s">
        <v>97</v>
      </c>
      <c r="F10" s="438"/>
    </row>
    <row r="11" spans="1:6" ht="174" customHeight="1" x14ac:dyDescent="0.25">
      <c r="A11" s="149" t="s">
        <v>272</v>
      </c>
      <c r="B11" s="100" t="s">
        <v>162</v>
      </c>
      <c r="C11" s="420" t="str">
        <f>IF(B11="5. CATASTROFICO",+Hoja3!$C$28,IF(B11="4. MAYOR",+Hoja3!$C$29,IF(B11="3. MODERADO",+Hoja3!$C$30,IF(B11="2. MENOR",+Hoja3!$C$31,IF(B11="1. INSIGNIFICANTE",Hoja3!$C$32," ")))))</f>
        <v>*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v>
      </c>
      <c r="D11" s="420"/>
      <c r="E11" s="424" t="str">
        <f>IF(B11="5. CATASTROFICO",+Hoja3!$B$28,IF(B11="4. MAYOR",+Hoja3!$B$29,IF(B11="3. MODERADO",+Hoja3!$B$30,IF(B11="2. MENOR",+Hoja3!$B$31,IF(B11="1. INSIGNIFICANTE",Hoja3!$B$32," ")))))</f>
        <v>* Interrupción de las operaciones de la Entidad por algunas horas.
* Reclamaciones o quejas de los usuarios que implican investigaciones internas disciplinarias.
* Imagen institucional afectada localmente por retrasos en la prestación del servicio a los usuarios o ciudadanos.</v>
      </c>
      <c r="F11" s="425"/>
    </row>
    <row r="12" spans="1:6" ht="174" customHeight="1" x14ac:dyDescent="0.25">
      <c r="A12" s="149" t="s">
        <v>274</v>
      </c>
      <c r="B12" s="100" t="s">
        <v>161</v>
      </c>
      <c r="C12" s="420" t="str">
        <f>IF(B12="5. CATASTROFICO",+Hoja3!$C$28,IF(B12="4. MAYOR",+Hoja3!$C$29,IF(B12="3. MODERADO",+Hoja3!$C$30,IF(B12="2. MENOR",+Hoja3!$C$31,IF(B12="1. INSIGNIFICANTE",Hoja3!$C$32," ")))))</f>
        <v>*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v>
      </c>
      <c r="D12" s="420"/>
      <c r="E12" s="424" t="str">
        <f>IF(B12="5. CATASTROFICO",+Hoja3!$B$28,IF(B12="4. MAYOR",+Hoja3!$B$29,IF(B12="3. MODERADO",+Hoja3!$B$30,IF(B12="2. MENOR",+Hoja3!$B$31,IF(B12="1. INSIGNIFICANTE",Hoja3!$B$32," ")))))</f>
        <v>*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v>
      </c>
      <c r="F12" s="425"/>
    </row>
    <row r="13" spans="1:6" ht="174" customHeight="1" x14ac:dyDescent="0.25">
      <c r="A13" s="66"/>
      <c r="B13" s="100" t="s">
        <v>98</v>
      </c>
      <c r="C13" s="420" t="str">
        <f>IF(B13="5. CATASTROFICO",+Hoja3!$C$28,IF(B13="4. MAYOR",+Hoja3!$C$29,IF(B13="3. MODERADO",+Hoja3!$C$30,IF(B13="2. MENOR",+Hoja3!$C$31,IF(B13="1. INSIGNIFICANTE",Hoja3!$C$32," ")))))</f>
        <v xml:space="preserve"> </v>
      </c>
      <c r="D13" s="420"/>
      <c r="E13" s="424" t="str">
        <f>IF(B13="5. CATASTROFICO",+Hoja3!$B$28,IF(B13="4. MAYOR",+Hoja3!$B$29,IF(B13="3. MODERADO",+Hoja3!$B$30,IF(B13="2. MENOR",+Hoja3!$B$31,IF(B13="1. INSIGNIFICANTE",Hoja3!$B$32," ")))))</f>
        <v xml:space="preserve"> </v>
      </c>
      <c r="F13" s="425"/>
    </row>
    <row r="14" spans="1:6" ht="174" customHeight="1" x14ac:dyDescent="0.25">
      <c r="A14" s="66"/>
      <c r="B14" s="100" t="s">
        <v>98</v>
      </c>
      <c r="C14" s="420" t="str">
        <f>IF(B14="5. CATASTROFICO",+Hoja3!$C$28,IF(B14="4. MAYOR",+Hoja3!$C$29,IF(B14="3. MODERADO",+Hoja3!$C$30,IF(B14="2. MENOR",+Hoja3!$C$31,IF(B14="1. INSIGNIFICANTE",Hoja3!$C$32," ")))))</f>
        <v xml:space="preserve"> </v>
      </c>
      <c r="D14" s="420"/>
      <c r="E14" s="424" t="str">
        <f>IF(B14="5. CATASTROFICO",+Hoja3!$B$28,IF(B14="4. MAYOR",+Hoja3!$B$29,IF(B14="3. MODERADO",+Hoja3!$B$30,IF(B14="2. MENOR",+Hoja3!$B$31,IF(B14="1. INSIGNIFICANTE",Hoja3!$B$32," ")))))</f>
        <v xml:space="preserve"> </v>
      </c>
      <c r="F14" s="425"/>
    </row>
    <row r="15" spans="1:6" ht="174" customHeight="1" x14ac:dyDescent="0.25">
      <c r="A15" s="66"/>
      <c r="B15" s="100" t="s">
        <v>98</v>
      </c>
      <c r="C15" s="420" t="str">
        <f>IF(B15="5. CATASTROFICO",+Hoja3!$C$28,IF(B15="4. MAYOR",+Hoja3!$C$29,IF(B15="3. MODERADO",+Hoja3!$C$30,IF(B15="2. MENOR",+Hoja3!$C$31,IF(B15="1. INSIGNIFICANTE",Hoja3!$C$32," ")))))</f>
        <v xml:space="preserve"> </v>
      </c>
      <c r="D15" s="420"/>
      <c r="E15" s="424" t="str">
        <f>IF(B15="5. CATASTROFICO",+Hoja3!$B$28,IF(B15="4. MAYOR",+Hoja3!$B$29,IF(B15="3. MODERADO",+Hoja3!$B$30,IF(B15="2. MENOR",+Hoja3!$B$31,IF(B15="1. INSIGNIFICANTE",Hoja3!$B$32," ")))))</f>
        <v xml:space="preserve"> </v>
      </c>
      <c r="F15" s="425"/>
    </row>
    <row r="16" spans="1:6" ht="174" customHeight="1" x14ac:dyDescent="0.25">
      <c r="A16" s="66"/>
      <c r="B16" s="100" t="s">
        <v>98</v>
      </c>
      <c r="C16" s="420" t="str">
        <f>IF(B16="5. CATASTROFICO",+Hoja3!$C$28,IF(B16="4. MAYOR",+Hoja3!$C$29,IF(B16="3. MODERADO",+Hoja3!$C$30,IF(B16="2. MENOR",+Hoja3!$C$31,IF(B16="1. INSIGNIFICANTE",Hoja3!$C$32," ")))))</f>
        <v xml:space="preserve"> </v>
      </c>
      <c r="D16" s="420"/>
      <c r="E16" s="424" t="str">
        <f>IF(B16="5. CATASTROFICO",+Hoja3!$B$28,IF(B16="4. MAYOR",+Hoja3!$B$29,IF(B16="3. MODERADO",+Hoja3!$B$30,IF(B16="2. MENOR",+Hoja3!$B$31,IF(B16="1. INSIGNIFICANTE",Hoja3!$B$32," ")))))</f>
        <v xml:space="preserve"> </v>
      </c>
      <c r="F16" s="425"/>
    </row>
    <row r="17" spans="1:6" ht="174" customHeight="1" x14ac:dyDescent="0.25">
      <c r="A17" s="66"/>
      <c r="B17" s="100" t="s">
        <v>98</v>
      </c>
      <c r="C17" s="420" t="str">
        <f>IF(B17="5. CATASTROFICO",+Hoja3!$C$28,IF(B17="4. MAYOR",+Hoja3!$C$29,IF(B17="3. MODERADO",+Hoja3!$C$30,IF(B17="2. MENOR",+Hoja3!$C$31,IF(B17="1. INSIGNIFICANTE",Hoja3!$C$32," ")))))</f>
        <v xml:space="preserve"> </v>
      </c>
      <c r="D17" s="420"/>
      <c r="E17" s="424" t="str">
        <f>IF(B17="5. CATASTROFICO",+Hoja3!$B$28,IF(B17="4. MAYOR",+Hoja3!$B$29,IF(B17="3. MODERADO",+Hoja3!$B$30,IF(B17="2. MENOR",+Hoja3!$B$31,IF(B17="1. INSIGNIFICANTE",Hoja3!$B$32," ")))))</f>
        <v xml:space="preserve"> </v>
      </c>
      <c r="F17" s="425"/>
    </row>
    <row r="18" spans="1:6" ht="174" customHeight="1" thickBot="1" x14ac:dyDescent="0.3">
      <c r="A18" s="67"/>
      <c r="B18" s="110" t="s">
        <v>98</v>
      </c>
      <c r="C18" s="421" t="str">
        <f>IF(B18="5. CATASTROFICO",+Hoja3!$C$28,IF(B18="4. MAYOR",+Hoja3!$C$29,IF(B18="3. MODERADO",+Hoja3!$C$30,IF(B18="2. MENOR",+Hoja3!$C$31,IF(B18="1. INSIGNIFICANTE",Hoja3!$C$32," ")))))</f>
        <v xml:space="preserve"> </v>
      </c>
      <c r="D18" s="421"/>
      <c r="E18" s="422" t="str">
        <f>IF(B18="5. CATASTROFICO",+Hoja3!$B$28,IF(B18="4. MAYOR",+Hoja3!$B$29,IF(B18="3. MODERADO",+Hoja3!$B$30,IF(B18="2. MENOR",+Hoja3!$B$31,IF(B18="1. INSIGNIFICANTE",Hoja3!$B$32," ")))))</f>
        <v xml:space="preserve"> </v>
      </c>
      <c r="F18" s="423"/>
    </row>
  </sheetData>
  <mergeCells count="27">
    <mergeCell ref="B1:D2"/>
    <mergeCell ref="B3:D4"/>
    <mergeCell ref="A1:A4"/>
    <mergeCell ref="B7:F7"/>
    <mergeCell ref="C12:D12"/>
    <mergeCell ref="E12:F12"/>
    <mergeCell ref="C11:D11"/>
    <mergeCell ref="E11:F11"/>
    <mergeCell ref="B6:F6"/>
    <mergeCell ref="B9:B10"/>
    <mergeCell ref="C9:F9"/>
    <mergeCell ref="C10:D10"/>
    <mergeCell ref="E10:F10"/>
    <mergeCell ref="F1:F4"/>
    <mergeCell ref="A9:A10"/>
    <mergeCell ref="C13:D13"/>
    <mergeCell ref="C18:D18"/>
    <mergeCell ref="E18:F18"/>
    <mergeCell ref="E13:F13"/>
    <mergeCell ref="C14:D14"/>
    <mergeCell ref="E14:F14"/>
    <mergeCell ref="C15:D15"/>
    <mergeCell ref="E15:F15"/>
    <mergeCell ref="C16:D16"/>
    <mergeCell ref="E16:F16"/>
    <mergeCell ref="C17:D17"/>
    <mergeCell ref="E17:F17"/>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Hoja3!$A$20:$A$25</xm:f>
          </x14:formula1>
          <xm:sqref>B11:B18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CONTEXTO</vt:lpstr>
      <vt:lpstr>matriz definicion riesgo</vt:lpstr>
      <vt:lpstr>IDENTIFICACION</vt:lpstr>
      <vt:lpstr>PRIORIZACIÓN DE CAUSA</vt:lpstr>
      <vt:lpstr>DOFA</vt:lpstr>
      <vt:lpstr>IDENTIFICACION(GyC)</vt:lpstr>
      <vt:lpstr>DESCRIPCION</vt:lpstr>
      <vt:lpstr>PROBABILIDAD</vt:lpstr>
      <vt:lpstr> IMPACTO RIESGOS GESTION</vt:lpstr>
      <vt:lpstr> IMPACTO RIESGOS CORRUPCION</vt:lpstr>
      <vt:lpstr>VALORACION RIESGO (1)</vt:lpstr>
      <vt:lpstr>VALORACION RIESGO (2)</vt:lpstr>
      <vt:lpstr>VALORACION RIESGO (3)</vt:lpstr>
      <vt:lpstr>Hoja3</vt:lpstr>
      <vt:lpstr>CONTROLES Y EVALUACION</vt:lpstr>
      <vt:lpstr>SOLIDEZ DE LOS CONTROLES</vt:lpstr>
      <vt:lpstr>MAPA DE RIESGO ADMON</vt:lpstr>
      <vt:lpstr>DESCRIPCION!Títulos_a_imprimir</vt:lpstr>
      <vt:lpstr>'IDENTIFICACION(GyC)'!Títulos_a_imprimir</vt:lpstr>
    </vt:vector>
  </TitlesOfParts>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PLANEACION5</dc:creator>
  <cp:lastModifiedBy>Equipo1</cp:lastModifiedBy>
  <cp:revision/>
  <cp:lastPrinted>2018-11-07T13:36:21Z</cp:lastPrinted>
  <dcterms:created xsi:type="dcterms:W3CDTF">2014-12-30T19:27:19Z</dcterms:created>
  <dcterms:modified xsi:type="dcterms:W3CDTF">2019-02-21T21:51:36Z</dcterms:modified>
</cp:coreProperties>
</file>