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 i="3" l="1"/>
  <c r="B13" i="1"/>
  <c r="A22" i="3"/>
  <c r="R15" i="24" l="1"/>
  <c r="S15" i="24"/>
  <c r="J10" i="20" l="1"/>
  <c r="A33" i="3" l="1"/>
  <c r="B33" i="3"/>
  <c r="B22" i="3"/>
  <c r="B11" i="3"/>
  <c r="A11" i="3"/>
  <c r="A34" i="25" l="1"/>
  <c r="A11" i="25"/>
  <c r="D17" i="1"/>
  <c r="D21" i="1"/>
  <c r="D20" i="1"/>
  <c r="D18" i="1"/>
  <c r="D19" i="1"/>
  <c r="D14" i="1"/>
  <c r="D15" i="1"/>
  <c r="D16" i="1"/>
  <c r="D13" i="1"/>
  <c r="D11" i="1"/>
  <c r="D12" i="1"/>
  <c r="D10" i="1"/>
  <c r="B20" i="1"/>
  <c r="B17" i="1"/>
  <c r="B10" i="1"/>
  <c r="R12" i="8"/>
  <c r="S10" i="24" l="1"/>
  <c r="S11" i="24"/>
  <c r="S12" i="24"/>
  <c r="S13" i="24"/>
  <c r="S14" i="24"/>
  <c r="S16" i="24"/>
  <c r="S17" i="24"/>
  <c r="S18" i="24"/>
  <c r="S19" i="24"/>
  <c r="S20" i="24"/>
  <c r="S21" i="24"/>
  <c r="S22" i="24"/>
  <c r="S23" i="24"/>
  <c r="S24" i="24"/>
  <c r="S25" i="24"/>
  <c r="S26" i="24"/>
  <c r="S27" i="24"/>
  <c r="S28" i="24"/>
  <c r="S29" i="24"/>
  <c r="S30" i="24"/>
  <c r="S31" i="24"/>
  <c r="S32" i="24"/>
  <c r="S33" i="24"/>
  <c r="R33" i="24"/>
  <c r="R32" i="24"/>
  <c r="R31" i="24"/>
  <c r="G12" i="26"/>
  <c r="G13" i="26"/>
  <c r="G14" i="26"/>
  <c r="G23" i="26"/>
  <c r="G22" i="26"/>
  <c r="G21" i="26"/>
  <c r="G20" i="26"/>
  <c r="G19" i="26"/>
  <c r="G18" i="26"/>
  <c r="G17" i="26"/>
  <c r="G16" i="26"/>
  <c r="G15" i="26"/>
  <c r="G11" i="26"/>
  <c r="G24" i="26" s="1"/>
  <c r="H11" i="26" s="1"/>
  <c r="G138" i="3"/>
  <c r="G137" i="3"/>
  <c r="G136" i="3"/>
  <c r="G135" i="3"/>
  <c r="G134" i="3"/>
  <c r="G133" i="3"/>
  <c r="G132" i="3"/>
  <c r="G127" i="3"/>
  <c r="G126" i="3"/>
  <c r="G125" i="3"/>
  <c r="G124" i="3"/>
  <c r="G123" i="3"/>
  <c r="G122" i="3"/>
  <c r="G121" i="3"/>
  <c r="G116" i="3"/>
  <c r="G115" i="3"/>
  <c r="G114" i="3"/>
  <c r="G113" i="3"/>
  <c r="G112" i="3"/>
  <c r="G111" i="3"/>
  <c r="G110" i="3"/>
  <c r="G105" i="3"/>
  <c r="G104" i="3"/>
  <c r="G103" i="3"/>
  <c r="G106" i="3" s="1"/>
  <c r="H99" i="3" s="1"/>
  <c r="J99" i="3" s="1"/>
  <c r="K99" i="3" s="1"/>
  <c r="G102" i="3"/>
  <c r="G101" i="3"/>
  <c r="G100" i="3"/>
  <c r="G99" i="3"/>
  <c r="G94" i="3"/>
  <c r="G93" i="3"/>
  <c r="G92" i="3"/>
  <c r="G91" i="3"/>
  <c r="G90" i="3"/>
  <c r="G89" i="3"/>
  <c r="G88" i="3"/>
  <c r="G83" i="3"/>
  <c r="G82" i="3"/>
  <c r="G81" i="3"/>
  <c r="G80" i="3"/>
  <c r="G79" i="3"/>
  <c r="G78" i="3"/>
  <c r="G77" i="3"/>
  <c r="G72" i="3"/>
  <c r="G71" i="3"/>
  <c r="G70" i="3"/>
  <c r="G69" i="3"/>
  <c r="G68" i="3"/>
  <c r="G67" i="3"/>
  <c r="G66" i="3"/>
  <c r="G61" i="3"/>
  <c r="G60" i="3"/>
  <c r="G59" i="3"/>
  <c r="G58" i="3"/>
  <c r="G57" i="3"/>
  <c r="G56" i="3"/>
  <c r="G62" i="3" s="1"/>
  <c r="H55" i="3" s="1"/>
  <c r="J55" i="3" s="1"/>
  <c r="K55" i="3" s="1"/>
  <c r="G55" i="3"/>
  <c r="G50" i="3"/>
  <c r="G49" i="3"/>
  <c r="G48" i="3"/>
  <c r="G47" i="3"/>
  <c r="G46" i="3"/>
  <c r="G51" i="3" s="1"/>
  <c r="H44" i="3" s="1"/>
  <c r="J44" i="3" s="1"/>
  <c r="K44" i="3" s="1"/>
  <c r="G45" i="3"/>
  <c r="G44" i="3"/>
  <c r="G39" i="3"/>
  <c r="G38" i="3"/>
  <c r="G37" i="3"/>
  <c r="G36" i="3"/>
  <c r="G35" i="3"/>
  <c r="G34" i="3"/>
  <c r="G33" i="3"/>
  <c r="G27" i="3"/>
  <c r="G26" i="3"/>
  <c r="G25"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46" i="21" s="1"/>
  <c r="D122" i="25" s="1"/>
  <c r="F103" i="25" s="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100" i="21" s="1"/>
  <c r="D76" i="25" s="1"/>
  <c r="F57" i="25" s="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1" i="13"/>
  <c r="C11" i="13"/>
  <c r="B123" i="21"/>
  <c r="D99" i="25" s="1"/>
  <c r="F80" i="25" s="1"/>
  <c r="S18" i="8"/>
  <c r="T18" i="8" s="1"/>
  <c r="R18" i="8"/>
  <c r="S17" i="8"/>
  <c r="T17" i="8" s="1"/>
  <c r="R17" i="8"/>
  <c r="S16" i="8"/>
  <c r="T16" i="8"/>
  <c r="R16" i="8"/>
  <c r="S15" i="8"/>
  <c r="T15" i="8" s="1"/>
  <c r="R15" i="8"/>
  <c r="S14" i="8"/>
  <c r="T14" i="8" s="1"/>
  <c r="R14" i="8"/>
  <c r="S13" i="8"/>
  <c r="T13" i="8"/>
  <c r="R13" i="8"/>
  <c r="S12" i="8"/>
  <c r="T12" i="8" s="1"/>
  <c r="E13" i="1" s="1"/>
  <c r="E20" i="1"/>
  <c r="E17" i="1"/>
  <c r="S11" i="8"/>
  <c r="T11" i="8" s="1"/>
  <c r="E10" i="1" s="1"/>
  <c r="R11" i="8"/>
  <c r="R30" i="24"/>
  <c r="R29" i="24"/>
  <c r="R28" i="24"/>
  <c r="R27" i="24"/>
  <c r="R26" i="24"/>
  <c r="R25" i="24"/>
  <c r="R24" i="24"/>
  <c r="R23" i="24"/>
  <c r="R22" i="24"/>
  <c r="R21" i="24"/>
  <c r="R20" i="24"/>
  <c r="R19" i="24"/>
  <c r="R18" i="24"/>
  <c r="R17" i="24"/>
  <c r="R16" i="24"/>
  <c r="R14" i="24"/>
  <c r="R13" i="24"/>
  <c r="R12" i="24"/>
  <c r="R11" i="24"/>
  <c r="R10" i="24"/>
  <c r="J13" i="20"/>
  <c r="G117" i="3" l="1"/>
  <c r="H110" i="3" s="1"/>
  <c r="J110" i="3" s="1"/>
  <c r="K110" i="3" s="1"/>
  <c r="G128" i="3"/>
  <c r="H121" i="3" s="1"/>
  <c r="J121" i="3" s="1"/>
  <c r="K121" i="3" s="1"/>
  <c r="G139" i="3"/>
  <c r="H132" i="3" s="1"/>
  <c r="J132" i="3" s="1"/>
  <c r="K132" i="3" s="1"/>
  <c r="G73" i="3"/>
  <c r="H66" i="3" s="1"/>
  <c r="J66" i="3" s="1"/>
  <c r="K66" i="3" s="1"/>
  <c r="G84" i="3"/>
  <c r="H77" i="3" s="1"/>
  <c r="J77" i="3" s="1"/>
  <c r="K77" i="3" s="1"/>
  <c r="G95" i="3"/>
  <c r="H88" i="3" s="1"/>
  <c r="J88" i="3" s="1"/>
  <c r="K88" i="3" s="1"/>
  <c r="G40" i="3"/>
  <c r="H33" i="3" s="1"/>
  <c r="J33" i="3" s="1"/>
  <c r="K33" i="3" s="1"/>
  <c r="G29" i="3"/>
  <c r="H22" i="3" s="1"/>
  <c r="K22" i="3" s="1"/>
  <c r="S34" i="24"/>
  <c r="S35" i="24" s="1"/>
  <c r="G18" i="3"/>
  <c r="H11" i="3" s="1"/>
  <c r="J11" i="3" s="1"/>
  <c r="K11" i="3" s="1"/>
  <c r="B77" i="21"/>
  <c r="D53" i="25" s="1"/>
  <c r="F34" i="25" s="1"/>
  <c r="F20" i="1" s="1"/>
  <c r="B54" i="21"/>
  <c r="D30" i="25" s="1"/>
  <c r="F11" i="25" s="1"/>
  <c r="F17" i="1" s="1"/>
</calcChain>
</file>

<file path=xl/sharedStrings.xml><?xml version="1.0" encoding="utf-8"?>
<sst xmlns="http://schemas.openxmlformats.org/spreadsheetml/2006/main" count="1211" uniqueCount="368">
  <si>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</si>
  <si>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</si>
  <si>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</si>
  <si>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</si>
  <si>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</si>
  <si>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</si>
  <si>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</si>
  <si>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</si>
  <si>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</si>
  <si>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</si>
  <si>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</si>
  <si>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</si>
  <si>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</si>
  <si>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</si>
  <si>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</si>
  <si>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 xml:space="preserve">POLITICOS </t>
  </si>
  <si>
    <t xml:space="preserve">Cambios de Gobierno </t>
  </si>
  <si>
    <t>TECNOLOGICO: Cambios tecnológicos</t>
  </si>
  <si>
    <t>Constante innovación tecnológica.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</si>
  <si>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</si>
  <si>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</si>
  <si>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</si>
  <si>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</si>
  <si>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</si>
  <si>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</si>
  <si>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</si>
  <si>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</si>
  <si>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</si>
  <si>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</si>
  <si>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</si>
  <si>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</si>
  <si>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</si>
  <si>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</si>
  <si>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</si>
  <si>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</si>
  <si>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</si>
  <si>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</si>
  <si>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</si>
  <si>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</si>
  <si>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</si>
  <si>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</si>
  <si>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</si>
  <si>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</si>
  <si>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</si>
  <si>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</si>
  <si>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</si>
  <si>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</si>
  <si>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</si>
  <si>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</si>
  <si>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</si>
  <si>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</si>
  <si>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</si>
  <si>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</si>
  <si>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</si>
  <si>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</si>
  <si>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</si>
  <si>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</si>
  <si>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</si>
  <si>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</si>
  <si>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</si>
  <si>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</si>
  <si>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</si>
  <si>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</si>
  <si>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</si>
  <si>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</si>
  <si>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</si>
  <si>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</si>
  <si>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</si>
  <si>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</si>
  <si>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</si>
  <si>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</si>
  <si>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</si>
  <si>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</si>
  <si>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</si>
  <si>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</si>
  <si>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</si>
  <si>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</si>
  <si>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</si>
  <si>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</si>
  <si>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</si>
  <si>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</si>
  <si>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</si>
  <si>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</si>
  <si>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</si>
  <si>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</si>
  <si>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</si>
  <si>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</si>
  <si>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</si>
  <si>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</si>
  <si>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</si>
  <si>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</si>
  <si>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</si>
  <si>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</si>
  <si>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</si>
  <si>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</si>
  <si>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</si>
  <si>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</si>
  <si>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</si>
  <si>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</si>
  <si>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</si>
  <si>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</si>
  <si>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</si>
  <si>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</si>
  <si>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</si>
  <si>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</si>
  <si>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</si>
  <si>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</si>
  <si>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</si>
  <si>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</si>
  <si>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</si>
  <si>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</si>
  <si>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</si>
  <si>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</si>
  <si>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</si>
  <si>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</si>
  <si>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</si>
  <si>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</si>
  <si>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</si>
  <si>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</si>
  <si>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</si>
  <si>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</si>
  <si>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</si>
  <si>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</si>
  <si>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</si>
  <si>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</si>
  <si>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</si>
  <si>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</si>
  <si>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</si>
  <si>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</si>
  <si>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</si>
  <si>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</si>
  <si>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</si>
  <si>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</si>
  <si>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</si>
  <si>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</si>
  <si>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</si>
  <si>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</si>
  <si>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</si>
  <si>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</si>
  <si>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</si>
  <si>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</si>
  <si>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</si>
  <si>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</si>
  <si>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</si>
  <si>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</si>
  <si>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</si>
  <si>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</si>
  <si>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</si>
  <si>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</si>
  <si>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</si>
  <si>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</si>
  <si>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</si>
  <si>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</si>
  <si>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</si>
  <si>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</si>
  <si>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</si>
  <si>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</si>
  <si>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</si>
  <si>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</si>
  <si>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</si>
  <si>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</si>
  <si>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</si>
  <si>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</si>
  <si>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</si>
  <si>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</si>
  <si>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</si>
  <si>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</si>
  <si>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</si>
  <si>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</si>
  <si>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</si>
  <si>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</si>
  <si>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</si>
  <si>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</si>
  <si>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</si>
  <si>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</si>
  <si>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</si>
  <si>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</si>
  <si>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</si>
  <si>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</si>
  <si>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</si>
  <si>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</si>
  <si>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</si>
  <si>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</si>
  <si>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</si>
  <si>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</si>
  <si>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</si>
  <si>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</si>
  <si>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</si>
  <si>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</si>
  <si>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</si>
  <si>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</si>
  <si>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</si>
  <si>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</si>
  <si>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</si>
  <si>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</si>
  <si>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</si>
  <si>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</si>
  <si>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</si>
  <si>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</si>
  <si>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</si>
  <si>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</si>
  <si>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</si>
  <si>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</si>
  <si>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</si>
  <si>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</si>
  <si>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</si>
  <si>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</si>
  <si>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</si>
  <si>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</si>
  <si>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</si>
  <si>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</si>
  <si>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</si>
  <si>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</si>
  <si>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</si>
  <si>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</si>
  <si>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</si>
  <si>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</si>
  <si>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</si>
  <si>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</si>
  <si>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</si>
  <si>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</si>
  <si>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</si>
  <si>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</si>
  <si>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</si>
  <si>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</si>
  <si>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</si>
  <si>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</si>
  <si>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</si>
  <si>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</si>
  <si>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</si>
  <si>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</si>
  <si>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</si>
  <si>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</si>
  <si>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</si>
  <si>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</si>
  <si>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</si>
  <si>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</si>
  <si>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</si>
  <si>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</si>
  <si>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</si>
  <si>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</si>
  <si>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</si>
  <si>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</si>
  <si>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</si>
  <si>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</si>
  <si>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</si>
  <si>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</si>
  <si>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</si>
  <si>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</si>
  <si>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</si>
  <si>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</si>
  <si>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</si>
  <si>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</si>
  <si>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</si>
  <si>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</si>
  <si>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</si>
  <si>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</si>
  <si>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</si>
  <si>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</si>
  <si>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</si>
  <si>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</si>
  <si>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</si>
  <si>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</si>
  <si>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</si>
  <si>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</si>
  <si>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</si>
  <si>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</si>
  <si>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</si>
  <si>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</si>
  <si>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</si>
  <si>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Sanciones al representante legal de la entidad</t>
  </si>
  <si>
    <t>CORRUPCIÓN</t>
  </si>
  <si>
    <t>ALTO</t>
  </si>
  <si>
    <t>EXTREMO</t>
  </si>
  <si>
    <t>Improbable</t>
  </si>
  <si>
    <t>REDUCIR</t>
  </si>
  <si>
    <t>ADMINISTRAR DE LA DOCUMENTACIÓN FÍSICA DE LA ENTIDAD, EMPLEANDO TECNOLOGÍA E INSTRUMENTOS DE CONTROL PARA GARANTIZAR CONTINUAMENTE EL ACCESO OPORTUNO, DISPONIBILIDAD Y CONSERVACIÓN DE LA TOTALIDAD DE LA INFORMACION.</t>
  </si>
  <si>
    <t>Gestión Documental</t>
  </si>
  <si>
    <t xml:space="preserve">Cambios normativos en las responsabilidades de la unidades administrativas. </t>
  </si>
  <si>
    <t>Insuficiente personal para la implementacion de los procedimientos</t>
  </si>
  <si>
    <t>Falta de aplicacion de controles en la implementacion de procedimientos</t>
  </si>
  <si>
    <t>FINANCIEROS</t>
  </si>
  <si>
    <t>PERSONAL</t>
  </si>
  <si>
    <t>NORMATIVOS</t>
  </si>
  <si>
    <t>RESPONSABLES DEL PROCESO</t>
  </si>
  <si>
    <t>INTERACCIONES CON OTROS PROCESOS</t>
  </si>
  <si>
    <t>TECNOLOGIA</t>
  </si>
  <si>
    <t>Constantes cambios normativos</t>
  </si>
  <si>
    <t>Bajo presupuesto de funcionamiento e inversión para administrar la documentación física de la administración municipal</t>
  </si>
  <si>
    <t>Falta de herramientas tecnológicas que garanticen el acceso oportuno, disponibilidad y conservación de la información</t>
  </si>
  <si>
    <t>Fata de entrega de la informacion por parte de las unidades administrativas</t>
  </si>
  <si>
    <t>DEBILIDADES</t>
  </si>
  <si>
    <t>INTERNAS</t>
  </si>
  <si>
    <t>AMENAZAS</t>
  </si>
  <si>
    <t>EXTERNAS</t>
  </si>
  <si>
    <t>OPORTUNIDADES</t>
  </si>
  <si>
    <t>FORTALEZAS</t>
  </si>
  <si>
    <t>SIGAMI MATRIZ DOFA, TOMAR DE AHÍ LAS OPORTUNIDAD Y FORTALEZAS</t>
  </si>
  <si>
    <t>OF</t>
  </si>
  <si>
    <r>
      <rPr>
        <b/>
        <sz val="11"/>
        <color rgb="FFFF0000"/>
        <rFont val="Arial"/>
        <family val="2"/>
      </rPr>
      <t xml:space="preserve">1) </t>
    </r>
    <r>
      <rPr>
        <sz val="11"/>
        <color rgb="FFFF0000"/>
        <rFont val="Arial"/>
        <family val="2"/>
      </rPr>
      <t>Constantes cambios normativos</t>
    </r>
  </si>
  <si>
    <r>
      <rPr>
        <b/>
        <sz val="11"/>
        <color rgb="FFFF0000"/>
        <rFont val="Arial"/>
        <family val="2"/>
      </rPr>
      <t xml:space="preserve">1) </t>
    </r>
    <r>
      <rPr>
        <sz val="11"/>
        <color rgb="FFFF0000"/>
        <rFont val="Arial"/>
        <family val="2"/>
      </rPr>
      <t>Equipo desarrollador perteneciente a la Alcaldia.</t>
    </r>
  </si>
  <si>
    <t>3) procesos, procedimientos e instrumentos elaborados, documentados y aprobados.</t>
  </si>
  <si>
    <r>
      <rPr>
        <b/>
        <sz val="11"/>
        <color rgb="FFFF0000"/>
        <rFont val="Arial"/>
        <family val="2"/>
      </rPr>
      <t xml:space="preserve">2) </t>
    </r>
    <r>
      <rPr>
        <sz val="11"/>
        <color rgb="FFFF0000"/>
        <rFont val="Arial"/>
        <family val="2"/>
      </rPr>
      <t>Programa de capacitación Institucional. .</t>
    </r>
  </si>
  <si>
    <r>
      <rPr>
        <b/>
        <sz val="11"/>
        <color rgb="FFFF0000"/>
        <rFont val="Arial"/>
        <family val="2"/>
      </rPr>
      <t xml:space="preserve">3) </t>
    </r>
    <r>
      <rPr>
        <sz val="11"/>
        <color rgb="FFFF0000"/>
        <rFont val="Arial"/>
        <family val="2"/>
      </rPr>
      <t>Reorganización administrativa de la Alcaldía.</t>
    </r>
  </si>
  <si>
    <t xml:space="preserve">4) Mesas de trabajo con unidades administrativas..  
</t>
  </si>
  <si>
    <r>
      <rPr>
        <b/>
        <sz val="11"/>
        <color rgb="FFFF0000"/>
        <rFont val="Arial"/>
        <family val="2"/>
      </rPr>
      <t xml:space="preserve">5) </t>
    </r>
    <r>
      <rPr>
        <sz val="11"/>
        <color rgb="FFFF0000"/>
        <rFont val="Arial"/>
        <family val="2"/>
      </rPr>
      <t>Insuficiente personal para la implementacion de los procedimientos</t>
    </r>
  </si>
  <si>
    <r>
      <rPr>
        <b/>
        <sz val="11"/>
        <color theme="1"/>
        <rFont val="Arial"/>
        <family val="2"/>
      </rPr>
      <t>D</t>
    </r>
    <r>
      <rPr>
        <b/>
        <sz val="9"/>
        <color theme="1"/>
        <rFont val="Arial"/>
        <family val="2"/>
      </rPr>
      <t>2,6,7,</t>
    </r>
    <r>
      <rPr>
        <b/>
        <sz val="11"/>
        <color theme="1"/>
        <rFont val="Arial"/>
        <family val="2"/>
      </rPr>
      <t>O</t>
    </r>
    <r>
      <rPr>
        <b/>
        <sz val="9"/>
        <color theme="1"/>
        <rFont val="Arial"/>
        <family val="2"/>
      </rPr>
      <t>2</t>
    </r>
    <r>
      <rPr>
        <sz val="11"/>
        <color theme="1"/>
        <rFont val="Arial"/>
        <family val="2"/>
      </rPr>
      <t xml:space="preserve"> Presentar proyecto de capacitacion relacionado con temas especificos que se requieren para el proceso de gestion documental para que se incluya en la matriz del Plan Institucional de Capacitación.</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</si>
  <si>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</si>
  <si>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t>
    </r>
  </si>
  <si>
    <t>Investigaciones por parte de los entes de control</t>
  </si>
  <si>
    <t>Falta de Herramientas tecnologicas que garanticen el acceso y preservacion de los documentos</t>
  </si>
  <si>
    <t>En la entrega oportuna de informacion para usuarios internos y externos</t>
  </si>
  <si>
    <t>Repercuciones legales y económicas por incumplimiento a las leyes involucradas en el proceso</t>
  </si>
  <si>
    <t>perdida de informacion</t>
  </si>
  <si>
    <t>Manipulación,  ocultamiento, alteración o destrucción de un documento para beneficio económico o de cualquier otra índole.</t>
  </si>
  <si>
    <t>GESTION DOCUMENTAL</t>
  </si>
  <si>
    <t>ADMINISTRAR DE LA DOCUMENTACIÓN FÍSICA DE LA ENTIDAD, EMPLEANDO TECNOLOGÍA E INSTRUMENTOS DE CONTROL PARA GARANTIZAR CONTINUAMENTE EL ACCESO OPORTUNO, DISPONIBILIDAD, CONSERVACIÓN Y PRESERVACION DE LA TOTALIDAD DE LA INFORMACION.</t>
  </si>
  <si>
    <t>Falta de personal suficiente y con perfil para el desarrollo de las actividades del proceso</t>
  </si>
  <si>
    <t>Inoportunidad en la entrega de informacion  para los  usuarios interno y externos</t>
  </si>
  <si>
    <t>GESTION - IMAGEN o REPUTACIONAL</t>
  </si>
  <si>
    <t>la combinacion de factores tales como: el bajo presupuesto de funcionamiento, personal insuficiente y falta de herramientas tecnologicas puede generar problemas en el acceso oportuno de la informacion solicitada por usuarios tanto internos como externos.</t>
  </si>
  <si>
    <t>Baja responsabilidad de los funcionarios frente al desarrollo y cumplimiento de las actividades del  proceso.</t>
  </si>
  <si>
    <t>2) Baja responsabilidad de los funcionarios frente al desarrollo y cumplimiento de las actividades del  proceso.</t>
  </si>
  <si>
    <t>Ocurre cuando un funcionario manipula información documentada de la administración municipal para obtener un beneficio económico o de otra índole.</t>
  </si>
  <si>
    <t>Ocultamiento, perdida o entrega idebida de informacion</t>
  </si>
  <si>
    <t>Cuando un particular solicita informacion fuera de los procedimientos establecidos</t>
  </si>
  <si>
    <t>Perdida de información</t>
  </si>
  <si>
    <t xml:space="preserve">Personal insuficiente para la realizacion de las actividades, falta de asignacion de personal con Perfil. </t>
  </si>
  <si>
    <r>
      <rPr>
        <b/>
        <sz val="11"/>
        <color rgb="FFFF0000"/>
        <rFont val="Arial"/>
        <family val="2"/>
      </rPr>
      <t xml:space="preserve">1) </t>
    </r>
    <r>
      <rPr>
        <sz val="11"/>
        <color rgb="FFFF0000"/>
        <rFont val="Arial"/>
        <family val="2"/>
      </rPr>
      <t xml:space="preserve">Personal insuficiente para la realizacion de las actividades, falta de asignacion de personal con Perfil. </t>
    </r>
  </si>
  <si>
    <t>3) Bajo presupuesto de funcionamiento e inversión para administrar la documentación física de la administración municipal</t>
  </si>
  <si>
    <t>4) Falta de herramientas tecnológicas que garanticen el acceso oportuno, disponibilidad y conservación de la información</t>
  </si>
  <si>
    <r>
      <rPr>
        <b/>
        <sz val="11"/>
        <color rgb="FFFF0000"/>
        <rFont val="Arial"/>
        <family val="2"/>
      </rPr>
      <t xml:space="preserve">6) </t>
    </r>
    <r>
      <rPr>
        <sz val="11"/>
        <color rgb="FFFF0000"/>
        <rFont val="Arial"/>
        <family val="2"/>
      </rPr>
      <t>Falta de aplicacion de controles en la implementacion de procedimientos</t>
    </r>
  </si>
  <si>
    <r>
      <rPr>
        <b/>
        <sz val="11"/>
        <color rgb="FFFF0000"/>
        <rFont val="Arial"/>
        <family val="2"/>
      </rPr>
      <t xml:space="preserve">7) </t>
    </r>
    <r>
      <rPr>
        <sz val="11"/>
        <color rgb="FFFF0000"/>
        <rFont val="Arial"/>
        <family val="2"/>
      </rPr>
      <t>Fata de entrega de la informacion por parte de las unidades administrativas</t>
    </r>
  </si>
  <si>
    <r>
      <rPr>
        <b/>
        <sz val="11"/>
        <color rgb="FFFF0000"/>
        <rFont val="Arial"/>
        <family val="2"/>
      </rPr>
      <t xml:space="preserve">2) </t>
    </r>
    <r>
      <rPr>
        <sz val="11"/>
        <color rgb="FFFF0000"/>
        <rFont val="Arial"/>
        <family val="2"/>
      </rPr>
      <t xml:space="preserve">Cambios normativos en las responsabilidades de la unidades administrativas. </t>
    </r>
  </si>
  <si>
    <r>
      <rPr>
        <b/>
        <sz val="11"/>
        <color rgb="FFFF0000"/>
        <rFont val="Arial"/>
        <family val="2"/>
      </rPr>
      <t xml:space="preserve">3) </t>
    </r>
    <r>
      <rPr>
        <sz val="11"/>
        <color rgb="FFFF0000"/>
        <rFont val="Arial"/>
        <family val="2"/>
      </rPr>
      <t xml:space="preserve">Cambios de Gobierno </t>
    </r>
  </si>
  <si>
    <t>4) Constante innovación tecnológica.</t>
  </si>
  <si>
    <t>2) Mejoramiento del Servicio</t>
  </si>
  <si>
    <r>
      <rPr>
        <b/>
        <sz val="11"/>
        <color rgb="FFFF0000"/>
        <rFont val="Arial"/>
        <family val="2"/>
      </rPr>
      <t xml:space="preserve">1) </t>
    </r>
    <r>
      <rPr>
        <sz val="11"/>
        <color rgb="FFFF0000"/>
        <rFont val="Arial"/>
        <family val="2"/>
      </rPr>
      <t>Cambio Cultural</t>
    </r>
  </si>
  <si>
    <t>4) Platafoma Pisami - Gestion Documental</t>
  </si>
  <si>
    <r>
      <rPr>
        <b/>
        <sz val="11"/>
        <color theme="1"/>
        <rFont val="Arial"/>
        <family val="2"/>
      </rPr>
      <t>D</t>
    </r>
    <r>
      <rPr>
        <b/>
        <sz val="9"/>
        <color theme="1"/>
        <rFont val="Arial"/>
        <family val="2"/>
      </rPr>
      <t>4,</t>
    </r>
    <r>
      <rPr>
        <b/>
        <sz val="11"/>
        <color theme="1"/>
        <rFont val="Arial"/>
        <family val="2"/>
      </rPr>
      <t>O1</t>
    </r>
    <r>
      <rPr>
        <sz val="11"/>
        <color theme="1"/>
        <rFont val="Arial"/>
        <family val="2"/>
      </rPr>
      <t xml:space="preserve"> Solicitar a Informatica el desarrollo de los modulos de consulta y prestamo de documentos.</t>
    </r>
  </si>
  <si>
    <r>
      <rPr>
        <b/>
        <sz val="11"/>
        <rFont val="Arial"/>
        <family val="2"/>
      </rPr>
      <t>D</t>
    </r>
    <r>
      <rPr>
        <b/>
        <sz val="9"/>
        <rFont val="Arial"/>
        <family val="2"/>
      </rPr>
      <t>6,</t>
    </r>
    <r>
      <rPr>
        <b/>
        <sz val="11"/>
        <rFont val="Arial"/>
        <family val="2"/>
      </rPr>
      <t>O</t>
    </r>
    <r>
      <rPr>
        <b/>
        <sz val="9"/>
        <rFont val="Arial"/>
        <family val="2"/>
      </rPr>
      <t>7,</t>
    </r>
    <r>
      <rPr>
        <b/>
        <sz val="11"/>
        <rFont val="Arial"/>
        <family val="2"/>
      </rPr>
      <t xml:space="preserve"> </t>
    </r>
    <r>
      <rPr>
        <sz val="11"/>
        <rFont val="Arial"/>
        <family val="2"/>
      </rPr>
      <t>Efectuar mesas de trabajo con la unidades administrativas para la implementacion de los instrumentos y formatos archivisticos</t>
    </r>
    <r>
      <rPr>
        <sz val="11"/>
        <color theme="1"/>
        <rFont val="Arial"/>
        <family val="2"/>
      </rPr>
      <t>.</t>
    </r>
  </si>
  <si>
    <r>
      <t>F</t>
    </r>
    <r>
      <rPr>
        <b/>
        <sz val="9"/>
        <color theme="1"/>
        <rFont val="Arial"/>
        <family val="2"/>
      </rPr>
      <t>1,2,3,</t>
    </r>
    <r>
      <rPr>
        <b/>
        <sz val="11"/>
        <color theme="1"/>
        <rFont val="Arial"/>
        <family val="2"/>
      </rPr>
      <t>O</t>
    </r>
    <r>
      <rPr>
        <b/>
        <sz val="9"/>
        <color theme="1"/>
        <rFont val="Arial"/>
        <family val="2"/>
      </rPr>
      <t>2,3</t>
    </r>
    <r>
      <rPr>
        <b/>
        <sz val="11"/>
        <color theme="1"/>
        <rFont val="Arial"/>
        <family val="2"/>
      </rPr>
      <t xml:space="preserve"> </t>
    </r>
    <r>
      <rPr>
        <sz val="11"/>
        <color theme="1"/>
        <rFont val="Arial"/>
        <family val="2"/>
      </rPr>
      <t>Socializar mediante mesas de trabajo con la unidades administrativas los diferentes instrumentos, formatos archivisticos para su aplicación para ofrecer un buen servicio.</t>
    </r>
  </si>
  <si>
    <r>
      <rPr>
        <b/>
        <sz val="11"/>
        <color theme="1"/>
        <rFont val="Arial"/>
        <family val="2"/>
      </rPr>
      <t>F</t>
    </r>
    <r>
      <rPr>
        <b/>
        <sz val="9"/>
        <color theme="1"/>
        <rFont val="Arial"/>
        <family val="2"/>
      </rPr>
      <t>3,</t>
    </r>
    <r>
      <rPr>
        <b/>
        <sz val="11"/>
        <color theme="1"/>
        <rFont val="Arial"/>
        <family val="2"/>
      </rPr>
      <t>O</t>
    </r>
    <r>
      <rPr>
        <b/>
        <sz val="9"/>
        <color theme="1"/>
        <rFont val="Arial"/>
        <family val="2"/>
      </rPr>
      <t>1</t>
    </r>
    <r>
      <rPr>
        <sz val="11"/>
        <color theme="1"/>
        <rFont val="Arial"/>
        <family val="2"/>
      </rPr>
      <t xml:space="preserve"> Realizar mesas de trabajo con el equipo de informatica para el desarrollo de los modulos de gestion documental de la Plataforma Pisami, siguiendo los procedimientos establecidos en la entidad.</t>
    </r>
  </si>
  <si>
    <r>
      <rPr>
        <b/>
        <sz val="11"/>
        <color theme="1"/>
        <rFont val="Arial"/>
        <family val="2"/>
      </rPr>
      <t>D</t>
    </r>
    <r>
      <rPr>
        <b/>
        <sz val="9"/>
        <color theme="1"/>
        <rFont val="Arial"/>
        <family val="2"/>
      </rPr>
      <t>1,2,5,6,</t>
    </r>
    <r>
      <rPr>
        <b/>
        <sz val="11"/>
        <color theme="1"/>
        <rFont val="Arial"/>
        <family val="2"/>
      </rPr>
      <t>A</t>
    </r>
    <r>
      <rPr>
        <b/>
        <sz val="9"/>
        <color theme="1"/>
        <rFont val="Arial"/>
        <family val="2"/>
      </rPr>
      <t>1,2</t>
    </r>
    <r>
      <rPr>
        <b/>
        <sz val="11"/>
        <color theme="1"/>
        <rFont val="Arial"/>
        <family val="2"/>
      </rPr>
      <t xml:space="preserve"> </t>
    </r>
    <r>
      <rPr>
        <sz val="11"/>
        <color theme="1"/>
        <rFont val="Arial"/>
        <family val="2"/>
      </rPr>
      <t>Solicitar personal suficiente y con perfil para el desarrollo de las actividades .</t>
    </r>
  </si>
  <si>
    <r>
      <rPr>
        <b/>
        <sz val="11"/>
        <color theme="1"/>
        <rFont val="Arial"/>
        <family val="2"/>
      </rPr>
      <t>D</t>
    </r>
    <r>
      <rPr>
        <b/>
        <sz val="9"/>
        <color theme="1"/>
        <rFont val="Arial"/>
        <family val="2"/>
      </rPr>
      <t>1,2,5,6,7,</t>
    </r>
    <r>
      <rPr>
        <b/>
        <sz val="11"/>
        <color theme="1"/>
        <rFont val="Arial"/>
        <family val="2"/>
      </rPr>
      <t>O</t>
    </r>
    <r>
      <rPr>
        <b/>
        <sz val="9"/>
        <color theme="1"/>
        <rFont val="Arial"/>
        <family val="2"/>
      </rPr>
      <t>3</t>
    </r>
    <r>
      <rPr>
        <sz val="11"/>
        <color theme="1"/>
        <rFont val="Arial"/>
        <family val="2"/>
      </rPr>
      <t xml:space="preserve"> Solicitar a las unidades administrativas la asignacion de personal con perfil y que dentro de sus funciones tengan el manejo y organización de archivo. </t>
    </r>
  </si>
  <si>
    <r>
      <rPr>
        <b/>
        <sz val="11"/>
        <color theme="1"/>
        <rFont val="Arial"/>
        <family val="2"/>
      </rPr>
      <t>D</t>
    </r>
    <r>
      <rPr>
        <b/>
        <sz val="9"/>
        <color theme="1"/>
        <rFont val="Arial"/>
        <family val="2"/>
      </rPr>
      <t>4,,</t>
    </r>
    <r>
      <rPr>
        <b/>
        <sz val="11"/>
        <color theme="1"/>
        <rFont val="Arial"/>
        <family val="2"/>
      </rPr>
      <t>A,</t>
    </r>
    <r>
      <rPr>
        <b/>
        <sz val="9"/>
        <color theme="1"/>
        <rFont val="Arial"/>
        <family val="2"/>
      </rPr>
      <t>4</t>
    </r>
    <r>
      <rPr>
        <b/>
        <sz val="11"/>
        <color theme="1"/>
        <rFont val="Arial"/>
        <family val="2"/>
      </rPr>
      <t xml:space="preserve"> </t>
    </r>
    <r>
      <rPr>
        <sz val="11"/>
        <color theme="1"/>
        <rFont val="Arial"/>
        <family val="2"/>
      </rPr>
      <t>Solicitar a informatica el fortalecimiento tecnologico para el desarrollo de las actividades del proceso.</t>
    </r>
  </si>
  <si>
    <r>
      <rPr>
        <b/>
        <sz val="11"/>
        <color theme="1"/>
        <rFont val="Arial"/>
        <family val="2"/>
      </rPr>
      <t>F</t>
    </r>
    <r>
      <rPr>
        <b/>
        <sz val="9"/>
        <color theme="1"/>
        <rFont val="Arial"/>
        <family val="2"/>
      </rPr>
      <t>1,2,3,</t>
    </r>
    <r>
      <rPr>
        <b/>
        <sz val="11"/>
        <color theme="1"/>
        <rFont val="Arial"/>
        <family val="2"/>
      </rPr>
      <t>A</t>
    </r>
    <r>
      <rPr>
        <b/>
        <sz val="9"/>
        <color theme="1"/>
        <rFont val="Arial"/>
        <family val="2"/>
      </rPr>
      <t>1</t>
    </r>
    <r>
      <rPr>
        <sz val="11"/>
        <color theme="1"/>
        <rFont val="Arial"/>
        <family val="2"/>
      </rPr>
      <t xml:space="preserve"> Realizacion de capacitaciones de actualizacion y aplicación de instrumentos archivisticos</t>
    </r>
  </si>
  <si>
    <t>CORRUPCION</t>
  </si>
  <si>
    <t>GESTIÓN - IMAGEN O REPUTACIONAL</t>
  </si>
  <si>
    <t>ADMINISTRAR LA DOCUMENTACIÓN FÍSICA DE LA ENTIDAD, EMPLEANDO TECNOLOGÍA E INSTRUMENTOS DE CONTROL PARA GARANTIZAR CONTINUAMENTE EL ACCESO OPORTUNO, DISPONIBILIDAD Y CONSERVACIÓN DE LA TOTALIDAD DE LA INFORMACION.</t>
  </si>
  <si>
    <t xml:space="preserve">DESCRIPCION DEL CONTROL </t>
  </si>
  <si>
    <t xml:space="preserve">1) Director de Recursos Fisicos 2) revision Trimestral. 3) Revisar la asignacion de recursos para el fortalecimiento de el proceso. 4) Mediante la informacion reportada sobre asigancion presupuestal y de ejecucion para el proceso. </t>
  </si>
  <si>
    <t xml:space="preserve">1) Director de Recursos Fisicos 2) revision trimestral. 3) Verificar que el personal de contrato asignado cuente con el perfil requerido, Cotejar los perfiles de los funcionarios de planta con las funciones de archivo. 4) Mediante la informacion suminstrada por la Direccion de Contratacion y de la Direccion de Talento Humano sobre nombramientos y trsalados de personal. 5) solicitar a las Unidades Administrativas, Direccion de Contratacion y Direccion de talento humano el cumplimiento de requisirtos por perfil de personal. 6) Memorandos e informes. </t>
  </si>
  <si>
    <t>GESTION DOCUMENTAL - DMINISTRAR LA DOCUMENTACIÓN FÍSICA DE LA ENTIDAD, EMPLEANDO TECNOLOGÍA E INSTRUMENTOS DE CONTROL PARA GARANTIZAR CONTINUAMENTE EL ACCESO OPORTUNO, DISPONIBILIDAD Y CONSERVACIÓN DE LA TOTALIDAD DE LA INFORMACION.</t>
  </si>
  <si>
    <t xml:space="preserve">1) Director de Recursos Fisicos o a quien delegue 2) revision Semestral. 3) Revisar el avance de desarrollo en implementacion de nuevas tecnologias en el proceso. 4) Mediante la informacion suminstrada por la Direccion de Informatica sobre la ejeccion y compra de herramientas tecnologicas. 5) solicitar a la Oficina de Informatica la asignacion de personal para el desarrollo de modulos. 6) Memorandos e informes. </t>
  </si>
  <si>
    <t>ALCALDIA DE IBAGUE</t>
  </si>
  <si>
    <t>FUERTE</t>
  </si>
  <si>
    <t xml:space="preserve">1) Director de Recursos Fisicos 2) revision Trimestral. 3) Revisar la asignacion de recursos para el fortalecimiento de el proceso. 4) Mediante la informacion reportada sobre asigancion presupuestal y ejecucion para el proceso. </t>
  </si>
  <si>
    <t>Revision de avance frente al desarrollo e implementacion de nuevas tecnologias</t>
  </si>
  <si>
    <t>informe</t>
  </si>
  <si>
    <t>Director de Recursos Fisicos</t>
  </si>
  <si>
    <t>Semestral</t>
  </si>
  <si>
    <t xml:space="preserve">Numero de Modulos requeridos para implementar / numero de Modulos desarrollados </t>
  </si>
  <si>
    <t>revision de asignacion y ejecucion de presupuesto para el proceso</t>
  </si>
  <si>
    <t>Trimestral</t>
  </si>
  <si>
    <t>presupuesto Asignado / Ejecucion del presupuesto</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</si>
  <si>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</si>
  <si>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r>
      <t>D</t>
    </r>
    <r>
      <rPr>
        <b/>
        <sz val="9"/>
        <color theme="1"/>
        <rFont val="Arial"/>
        <family val="2"/>
      </rPr>
      <t>3</t>
    </r>
    <r>
      <rPr>
        <b/>
        <sz val="11"/>
        <color theme="1"/>
        <rFont val="Arial"/>
        <family val="2"/>
      </rPr>
      <t>,A</t>
    </r>
    <r>
      <rPr>
        <b/>
        <sz val="9"/>
        <color theme="1"/>
        <rFont val="Arial"/>
        <family val="2"/>
      </rPr>
      <t xml:space="preserve">3 </t>
    </r>
    <r>
      <rPr>
        <sz val="11"/>
        <color theme="1"/>
        <rFont val="Arial"/>
        <family val="2"/>
      </rPr>
      <t>Solicitar asignacion de presupuesto para el fortalecimiento del proceso de gestion documental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</si>
</sst>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7"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b/>
      <sz val="11"/>
      <name val="Arial"/>
      <family val="2"/>
    </font>
    <font>
      <b/>
      <sz val="9"/>
      <name val="Arial"/>
      <family val="2"/>
    </font>
    <font>
      <sz val="11"/>
      <name val="Arial"/>
      <family val="2"/>
    </font>
  </fonts>
  <fills count="20">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66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505">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6" fillId="0" borderId="2"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16" borderId="0" xfId="0" applyFill="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6" fillId="0" borderId="1" xfId="0" applyFont="1" applyBorder="1" applyAlignment="1">
      <alignment horizontal="left" vertical="center" wrapText="1"/>
    </xf>
    <xf numFmtId="0" fontId="6" fillId="0" borderId="1" xfId="0" applyFont="1" applyBorder="1" applyAlignment="1">
      <alignment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17" borderId="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wrapText="1"/>
    </xf>
    <xf numFmtId="0" fontId="4" fillId="0" borderId="1" xfId="0" applyFont="1" applyFill="1" applyBorder="1" applyAlignment="1">
      <alignment vertical="center" wrapText="1"/>
    </xf>
    <xf numFmtId="0" fontId="0" fillId="17" borderId="1" xfId="0" applyFill="1" applyBorder="1" applyAlignment="1" applyProtection="1">
      <alignment horizontal="center" vertical="center"/>
      <protection locked="0"/>
    </xf>
    <xf numFmtId="0" fontId="4" fillId="17" borderId="1" xfId="0" applyFont="1" applyFill="1" applyBorder="1" applyAlignment="1">
      <alignment vertical="top" wrapText="1"/>
    </xf>
    <xf numFmtId="0" fontId="4" fillId="17" borderId="60"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top"/>
    </xf>
    <xf numFmtId="0" fontId="0" fillId="0" borderId="0" xfId="0" applyFill="1"/>
    <xf numFmtId="0" fontId="0" fillId="19" borderId="0" xfId="0" applyFill="1"/>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wrapText="1"/>
    </xf>
    <xf numFmtId="0" fontId="8"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2" fillId="0" borderId="6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0" fillId="0" borderId="0" xfId="0" applyAlignment="1">
      <alignment horizontal="center"/>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4" fillId="0" borderId="1" xfId="0" applyFont="1" applyBorder="1" applyAlignment="1">
      <alignment horizont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8" fillId="6" borderId="60" xfId="0" applyFont="1" applyFill="1" applyBorder="1" applyAlignment="1">
      <alignment horizontal="center" vertical="center" wrapText="1"/>
    </xf>
    <xf numFmtId="0" fontId="8" fillId="6" borderId="56" xfId="0" applyFont="1" applyFill="1" applyBorder="1" applyAlignment="1">
      <alignment horizontal="center" vertical="center" wrapText="1"/>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0" fillId="10" borderId="31" xfId="0" applyFill="1" applyBorder="1" applyAlignment="1">
      <alignment horizontal="center" vertical="center"/>
    </xf>
    <xf numFmtId="0" fontId="3" fillId="0" borderId="1" xfId="0" applyFont="1" applyBorder="1" applyAlignment="1">
      <alignment horizontal="center" vertical="center" wrapText="1"/>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14" fillId="13" borderId="13"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7" fillId="5" borderId="57" xfId="0" applyFont="1" applyFill="1" applyBorder="1" applyAlignment="1">
      <alignment horizontal="center" vertical="center"/>
    </xf>
    <xf numFmtId="0" fontId="7" fillId="5" borderId="67" xfId="0" applyFont="1" applyFill="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wrapText="1"/>
    </xf>
    <xf numFmtId="0" fontId="6" fillId="0" borderId="20" xfId="0" applyFont="1" applyBorder="1" applyAlignment="1">
      <alignment horizontal="center" wrapText="1"/>
    </xf>
    <xf numFmtId="0" fontId="6" fillId="0" borderId="27"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6600"/>
      <color rgb="FFFF9B57"/>
      <color rgb="FFFF8837"/>
      <color rgb="FFFFA3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
  <sheetViews>
    <sheetView tabSelected="1" zoomScale="86" zoomScaleNormal="86" workbookViewId="0">
      <selection activeCell="D12" sqref="D12"/>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16384" width="11.42578125" style="1"/>
  </cols>
  <sheetData>
    <row r="1" spans="1:10" ht="15" customHeight="1" x14ac:dyDescent="0.2">
      <c r="A1" s="207"/>
      <c r="B1" s="217" t="s">
        <v>0</v>
      </c>
      <c r="C1" s="217"/>
      <c r="D1" s="217"/>
      <c r="E1" s="59" t="s">
        <v>1</v>
      </c>
      <c r="F1" s="204"/>
      <c r="G1" s="2"/>
      <c r="J1" s="203"/>
    </row>
    <row r="2" spans="1:10" ht="15" customHeight="1" x14ac:dyDescent="0.2">
      <c r="A2" s="208"/>
      <c r="B2" s="218"/>
      <c r="C2" s="218"/>
      <c r="D2" s="218"/>
      <c r="E2" s="58" t="s">
        <v>2</v>
      </c>
      <c r="F2" s="205"/>
      <c r="G2" s="2"/>
      <c r="J2" s="203"/>
    </row>
    <row r="3" spans="1:10" ht="15" customHeight="1" x14ac:dyDescent="0.2">
      <c r="A3" s="208"/>
      <c r="B3" s="218" t="s">
        <v>3</v>
      </c>
      <c r="C3" s="218"/>
      <c r="D3" s="218"/>
      <c r="E3" s="58" t="s">
        <v>4</v>
      </c>
      <c r="F3" s="205"/>
      <c r="G3" s="2"/>
      <c r="J3" s="203"/>
    </row>
    <row r="4" spans="1:10" ht="15.75" customHeight="1" thickBot="1" x14ac:dyDescent="0.25">
      <c r="A4" s="209"/>
      <c r="B4" s="219"/>
      <c r="C4" s="219"/>
      <c r="D4" s="219"/>
      <c r="E4" s="60" t="s">
        <v>5</v>
      </c>
      <c r="F4" s="206"/>
      <c r="G4" s="2"/>
      <c r="J4" s="203"/>
    </row>
    <row r="5" spans="1:10" ht="15" thickBot="1" x14ac:dyDescent="0.25"/>
    <row r="6" spans="1:10" ht="15.75" x14ac:dyDescent="0.2">
      <c r="A6" s="214" t="s">
        <v>6</v>
      </c>
      <c r="B6" s="215"/>
      <c r="C6" s="215"/>
      <c r="D6" s="215"/>
      <c r="E6" s="215"/>
      <c r="F6" s="216"/>
    </row>
    <row r="7" spans="1:10" ht="27" customHeight="1" x14ac:dyDescent="0.2">
      <c r="A7" s="22" t="s">
        <v>7</v>
      </c>
      <c r="B7" s="210" t="s">
        <v>277</v>
      </c>
      <c r="C7" s="210"/>
      <c r="D7" s="210"/>
      <c r="E7" s="210"/>
      <c r="F7" s="211"/>
    </row>
    <row r="8" spans="1:10" ht="71.25" customHeight="1" x14ac:dyDescent="0.2">
      <c r="A8" s="21" t="s">
        <v>9</v>
      </c>
      <c r="B8" s="212" t="s">
        <v>316</v>
      </c>
      <c r="C8" s="212"/>
      <c r="D8" s="212"/>
      <c r="E8" s="212"/>
      <c r="F8" s="213"/>
    </row>
    <row r="9" spans="1:10" ht="22.5" customHeight="1" x14ac:dyDescent="0.2">
      <c r="A9" s="50" t="s">
        <v>11</v>
      </c>
      <c r="B9" s="29" t="s">
        <v>12</v>
      </c>
      <c r="C9" s="29" t="s">
        <v>13</v>
      </c>
      <c r="D9" s="29" t="s">
        <v>12</v>
      </c>
      <c r="E9" s="29" t="s">
        <v>14</v>
      </c>
      <c r="F9" s="30" t="s">
        <v>12</v>
      </c>
    </row>
    <row r="10" spans="1:10" ht="67.5" customHeight="1" x14ac:dyDescent="0.2">
      <c r="A10" s="201" t="s">
        <v>283</v>
      </c>
      <c r="B10" s="119" t="s">
        <v>287</v>
      </c>
      <c r="C10" s="201" t="s">
        <v>282</v>
      </c>
      <c r="D10" s="152" t="s">
        <v>327</v>
      </c>
      <c r="E10" s="201" t="s">
        <v>284</v>
      </c>
      <c r="F10" s="152" t="s">
        <v>279</v>
      </c>
    </row>
    <row r="11" spans="1:10" ht="67.5" customHeight="1" x14ac:dyDescent="0.2">
      <c r="A11" s="202"/>
      <c r="B11" s="153" t="s">
        <v>278</v>
      </c>
      <c r="C11" s="202"/>
      <c r="D11" s="197" t="s">
        <v>321</v>
      </c>
      <c r="E11" s="202"/>
      <c r="F11" s="197" t="s">
        <v>280</v>
      </c>
    </row>
    <row r="12" spans="1:10" ht="77.25" customHeight="1" x14ac:dyDescent="0.2">
      <c r="A12" s="181" t="s">
        <v>15</v>
      </c>
      <c r="B12" s="154" t="s">
        <v>16</v>
      </c>
      <c r="C12" s="181" t="s">
        <v>281</v>
      </c>
      <c r="D12" s="152" t="s">
        <v>288</v>
      </c>
      <c r="E12" s="58" t="s">
        <v>285</v>
      </c>
      <c r="F12" s="58" t="s">
        <v>290</v>
      </c>
    </row>
    <row r="13" spans="1:10" ht="84" customHeight="1" x14ac:dyDescent="0.2">
      <c r="A13" s="181" t="s">
        <v>17</v>
      </c>
      <c r="B13" s="154" t="s">
        <v>18</v>
      </c>
      <c r="C13" s="181" t="s">
        <v>286</v>
      </c>
      <c r="D13" s="166" t="s">
        <v>289</v>
      </c>
      <c r="E13" s="58"/>
      <c r="F13" s="58"/>
    </row>
  </sheetData>
  <mergeCells count="11">
    <mergeCell ref="A10:A11"/>
    <mergeCell ref="J1:J4"/>
    <mergeCell ref="F1:F4"/>
    <mergeCell ref="A1:A4"/>
    <mergeCell ref="B7:F7"/>
    <mergeCell ref="B8:F8"/>
    <mergeCell ref="A6:F6"/>
    <mergeCell ref="B1:D2"/>
    <mergeCell ref="B3:D4"/>
    <mergeCell ref="E10:E11"/>
    <mergeCell ref="C10:C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A7" zoomScale="110" zoomScaleNormal="110" workbookViewId="0">
      <selection activeCell="B6" sqref="B6:F7"/>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373"/>
      <c r="B1" s="217" t="s">
        <v>0</v>
      </c>
      <c r="C1" s="382" t="s">
        <v>99</v>
      </c>
      <c r="D1" s="382"/>
      <c r="E1" s="382"/>
      <c r="F1" s="385"/>
    </row>
    <row r="2" spans="1:6" ht="15.75" customHeight="1" x14ac:dyDescent="0.25">
      <c r="A2" s="374"/>
      <c r="B2" s="218"/>
      <c r="C2" s="383" t="s">
        <v>2</v>
      </c>
      <c r="D2" s="383"/>
      <c r="E2" s="383"/>
      <c r="F2" s="386"/>
    </row>
    <row r="3" spans="1:6" ht="15" customHeight="1" x14ac:dyDescent="0.25">
      <c r="A3" s="374"/>
      <c r="B3" s="218" t="s">
        <v>108</v>
      </c>
      <c r="C3" s="383" t="s">
        <v>101</v>
      </c>
      <c r="D3" s="383"/>
      <c r="E3" s="383"/>
      <c r="F3" s="386"/>
    </row>
    <row r="4" spans="1:6" ht="15.75" customHeight="1" thickBot="1" x14ac:dyDescent="0.3">
      <c r="A4" s="375"/>
      <c r="B4" s="219"/>
      <c r="C4" s="384" t="s">
        <v>5</v>
      </c>
      <c r="D4" s="384"/>
      <c r="E4" s="384"/>
      <c r="F4" s="387"/>
    </row>
    <row r="6" spans="1:6" ht="33" customHeight="1" x14ac:dyDescent="0.25">
      <c r="A6" s="114" t="s">
        <v>7</v>
      </c>
      <c r="B6" s="328" t="s">
        <v>315</v>
      </c>
      <c r="C6" s="329"/>
      <c r="D6" s="329"/>
      <c r="E6" s="329"/>
      <c r="F6" s="329"/>
    </row>
    <row r="7" spans="1:6" ht="49.5" customHeight="1" x14ac:dyDescent="0.25">
      <c r="A7" s="115" t="s">
        <v>9</v>
      </c>
      <c r="B7" s="376" t="s">
        <v>276</v>
      </c>
      <c r="C7" s="377"/>
      <c r="D7" s="377"/>
      <c r="E7" s="377"/>
      <c r="F7" s="377"/>
    </row>
    <row r="8" spans="1:6" x14ac:dyDescent="0.25">
      <c r="A8" s="378"/>
      <c r="B8" s="378"/>
      <c r="C8" s="378"/>
      <c r="D8" s="378"/>
      <c r="E8" s="378"/>
      <c r="F8" s="378"/>
    </row>
    <row r="9" spans="1:6" ht="34.5" customHeight="1" x14ac:dyDescent="0.25">
      <c r="A9" s="366" t="s">
        <v>109</v>
      </c>
      <c r="B9" s="366" t="s">
        <v>110</v>
      </c>
      <c r="C9" s="366"/>
      <c r="D9" s="365" t="s">
        <v>111</v>
      </c>
      <c r="E9" s="365"/>
      <c r="F9" s="365" t="s">
        <v>112</v>
      </c>
    </row>
    <row r="10" spans="1:6" ht="21" customHeight="1" x14ac:dyDescent="0.25">
      <c r="A10" s="366"/>
      <c r="B10" s="366"/>
      <c r="C10" s="366"/>
      <c r="D10" s="118" t="s">
        <v>113</v>
      </c>
      <c r="E10" s="118" t="s">
        <v>114</v>
      </c>
      <c r="F10" s="365"/>
    </row>
    <row r="11" spans="1:6" ht="26.25" customHeight="1" x14ac:dyDescent="0.25">
      <c r="A11" s="369" t="e">
        <f>+(PROBABILIDAD!#REF!)</f>
        <v>#REF!</v>
      </c>
      <c r="B11" s="364" t="s">
        <v>115</v>
      </c>
      <c r="C11" s="364"/>
      <c r="D11" s="160" t="s">
        <v>156</v>
      </c>
      <c r="E11" s="160"/>
      <c r="F11" s="379" t="str">
        <f>IF(D26="X","CATASTROFICO",IF(AND(D30&gt;0,D30&lt;=5),"MODERADO",IF(AND(D30&gt;=6,D30&lt;=11),"MAYOR",IF(AND(D30&gt;=12,D30&lt;=19),"CATASTROFICO"," "))))</f>
        <v>MAYOR</v>
      </c>
    </row>
    <row r="12" spans="1:6" ht="26.25" customHeight="1" x14ac:dyDescent="0.25">
      <c r="A12" s="369"/>
      <c r="B12" s="364" t="s">
        <v>116</v>
      </c>
      <c r="C12" s="364"/>
      <c r="D12" s="160" t="s">
        <v>156</v>
      </c>
      <c r="E12" s="160"/>
      <c r="F12" s="380"/>
    </row>
    <row r="13" spans="1:6" ht="26.25" customHeight="1" x14ac:dyDescent="0.25">
      <c r="A13" s="369"/>
      <c r="B13" s="364" t="s">
        <v>117</v>
      </c>
      <c r="C13" s="364"/>
      <c r="D13" s="160" t="s">
        <v>156</v>
      </c>
      <c r="E13" s="160"/>
      <c r="F13" s="380"/>
    </row>
    <row r="14" spans="1:6" ht="26.25" customHeight="1" x14ac:dyDescent="0.25">
      <c r="A14" s="369"/>
      <c r="B14" s="364" t="s">
        <v>118</v>
      </c>
      <c r="C14" s="364"/>
      <c r="D14" s="160"/>
      <c r="E14" s="160" t="s">
        <v>156</v>
      </c>
      <c r="F14" s="380"/>
    </row>
    <row r="15" spans="1:6" ht="26.25" customHeight="1" x14ac:dyDescent="0.25">
      <c r="A15" s="369"/>
      <c r="B15" s="364" t="s">
        <v>119</v>
      </c>
      <c r="C15" s="364"/>
      <c r="D15" s="160" t="s">
        <v>156</v>
      </c>
      <c r="E15" s="160"/>
      <c r="F15" s="380"/>
    </row>
    <row r="16" spans="1:6" ht="26.25" customHeight="1" x14ac:dyDescent="0.25">
      <c r="A16" s="369"/>
      <c r="B16" s="364" t="s">
        <v>120</v>
      </c>
      <c r="C16" s="364"/>
      <c r="D16" s="160" t="s">
        <v>156</v>
      </c>
      <c r="E16" s="160"/>
      <c r="F16" s="380"/>
    </row>
    <row r="17" spans="1:6" ht="26.25" customHeight="1" x14ac:dyDescent="0.25">
      <c r="A17" s="369"/>
      <c r="B17" s="364" t="s">
        <v>121</v>
      </c>
      <c r="C17" s="364"/>
      <c r="D17" s="160"/>
      <c r="E17" s="160" t="s">
        <v>156</v>
      </c>
      <c r="F17" s="380"/>
    </row>
    <row r="18" spans="1:6" ht="33" customHeight="1" x14ac:dyDescent="0.25">
      <c r="A18" s="369"/>
      <c r="B18" s="364" t="s">
        <v>122</v>
      </c>
      <c r="C18" s="364"/>
      <c r="D18" s="160"/>
      <c r="E18" s="160" t="s">
        <v>156</v>
      </c>
      <c r="F18" s="380"/>
    </row>
    <row r="19" spans="1:6" ht="26.25" customHeight="1" x14ac:dyDescent="0.25">
      <c r="A19" s="369"/>
      <c r="B19" s="364" t="s">
        <v>123</v>
      </c>
      <c r="C19" s="364"/>
      <c r="D19" s="160" t="s">
        <v>156</v>
      </c>
      <c r="E19" s="160"/>
      <c r="F19" s="380"/>
    </row>
    <row r="20" spans="1:6" ht="26.25" customHeight="1" x14ac:dyDescent="0.25">
      <c r="A20" s="369"/>
      <c r="B20" s="364" t="s">
        <v>124</v>
      </c>
      <c r="C20" s="364"/>
      <c r="D20" s="160" t="s">
        <v>156</v>
      </c>
      <c r="E20" s="160"/>
      <c r="F20" s="380"/>
    </row>
    <row r="21" spans="1:6" ht="26.25" customHeight="1" x14ac:dyDescent="0.25">
      <c r="A21" s="369"/>
      <c r="B21" s="364" t="s">
        <v>125</v>
      </c>
      <c r="C21" s="364"/>
      <c r="D21" s="160" t="s">
        <v>156</v>
      </c>
      <c r="E21" s="160"/>
      <c r="F21" s="380"/>
    </row>
    <row r="22" spans="1:6" ht="26.25" customHeight="1" x14ac:dyDescent="0.25">
      <c r="A22" s="369"/>
      <c r="B22" s="364" t="s">
        <v>126</v>
      </c>
      <c r="C22" s="364"/>
      <c r="D22" s="160" t="s">
        <v>156</v>
      </c>
      <c r="E22" s="160"/>
      <c r="F22" s="380"/>
    </row>
    <row r="23" spans="1:6" ht="26.25" customHeight="1" x14ac:dyDescent="0.25">
      <c r="A23" s="369"/>
      <c r="B23" s="364" t="s">
        <v>127</v>
      </c>
      <c r="C23" s="364"/>
      <c r="D23" s="160" t="s">
        <v>156</v>
      </c>
      <c r="E23" s="160"/>
      <c r="F23" s="380"/>
    </row>
    <row r="24" spans="1:6" ht="26.25" customHeight="1" x14ac:dyDescent="0.25">
      <c r="A24" s="369"/>
      <c r="B24" s="364" t="s">
        <v>128</v>
      </c>
      <c r="C24" s="364"/>
      <c r="D24" s="160" t="s">
        <v>156</v>
      </c>
      <c r="E24" s="160"/>
      <c r="F24" s="380"/>
    </row>
    <row r="25" spans="1:6" ht="26.25" customHeight="1" x14ac:dyDescent="0.25">
      <c r="A25" s="369"/>
      <c r="B25" s="364" t="s">
        <v>129</v>
      </c>
      <c r="C25" s="364"/>
      <c r="D25" s="160"/>
      <c r="E25" s="160" t="s">
        <v>156</v>
      </c>
      <c r="F25" s="380"/>
    </row>
    <row r="26" spans="1:6" ht="26.25" customHeight="1" x14ac:dyDescent="0.25">
      <c r="A26" s="369"/>
      <c r="B26" s="364" t="s">
        <v>130</v>
      </c>
      <c r="C26" s="364"/>
      <c r="D26" s="160"/>
      <c r="E26" s="160" t="s">
        <v>156</v>
      </c>
      <c r="F26" s="380"/>
    </row>
    <row r="27" spans="1:6" ht="26.25" customHeight="1" x14ac:dyDescent="0.25">
      <c r="A27" s="369"/>
      <c r="B27" s="364" t="s">
        <v>131</v>
      </c>
      <c r="C27" s="364"/>
      <c r="D27" s="160"/>
      <c r="E27" s="160" t="s">
        <v>156</v>
      </c>
      <c r="F27" s="380"/>
    </row>
    <row r="28" spans="1:6" ht="26.25" customHeight="1" x14ac:dyDescent="0.25">
      <c r="A28" s="369"/>
      <c r="B28" s="364" t="s">
        <v>132</v>
      </c>
      <c r="C28" s="364"/>
      <c r="D28" s="160"/>
      <c r="E28" s="160" t="s">
        <v>156</v>
      </c>
      <c r="F28" s="380"/>
    </row>
    <row r="29" spans="1:6" ht="26.25" customHeight="1" x14ac:dyDescent="0.25">
      <c r="A29" s="369"/>
      <c r="B29" s="364" t="s">
        <v>133</v>
      </c>
      <c r="C29" s="364"/>
      <c r="D29" s="160"/>
      <c r="E29" s="160" t="s">
        <v>156</v>
      </c>
      <c r="F29" s="380"/>
    </row>
    <row r="30" spans="1:6" ht="15.75" x14ac:dyDescent="0.25">
      <c r="A30" s="369"/>
      <c r="B30" s="367" t="s">
        <v>66</v>
      </c>
      <c r="C30" s="368"/>
      <c r="D30" s="121">
        <f>+Hoja3!B54</f>
        <v>11</v>
      </c>
      <c r="E30" s="120"/>
      <c r="F30" s="381"/>
    </row>
    <row r="31" spans="1:6" ht="15.75" customHeight="1" x14ac:dyDescent="0.25">
      <c r="A31" s="370"/>
      <c r="B31" s="371"/>
      <c r="C31" s="371"/>
      <c r="D31" s="371"/>
      <c r="E31" s="371"/>
      <c r="F31" s="372"/>
    </row>
    <row r="32" spans="1:6" ht="34.5" customHeight="1" x14ac:dyDescent="0.25">
      <c r="A32" s="366" t="s">
        <v>109</v>
      </c>
      <c r="B32" s="366" t="s">
        <v>110</v>
      </c>
      <c r="C32" s="366"/>
      <c r="D32" s="365" t="s">
        <v>111</v>
      </c>
      <c r="E32" s="365"/>
      <c r="F32" s="365" t="s">
        <v>112</v>
      </c>
    </row>
    <row r="33" spans="1:6" ht="21" customHeight="1" x14ac:dyDescent="0.25">
      <c r="A33" s="366"/>
      <c r="B33" s="366"/>
      <c r="C33" s="366"/>
      <c r="D33" s="118" t="s">
        <v>113</v>
      </c>
      <c r="E33" s="118" t="s">
        <v>114</v>
      </c>
      <c r="F33" s="365"/>
    </row>
    <row r="34" spans="1:6" ht="26.25" customHeight="1" x14ac:dyDescent="0.25">
      <c r="A34" s="369" t="e">
        <f>+(PROBABILIDAD!#REF!)</f>
        <v>#REF!</v>
      </c>
      <c r="B34" s="364" t="s">
        <v>115</v>
      </c>
      <c r="C34" s="364"/>
      <c r="D34" s="160" t="s">
        <v>156</v>
      </c>
      <c r="E34" s="160"/>
      <c r="F34" s="281" t="str">
        <f>IF(D49="X","CATASTROFICO",IF(AND(D53&gt;0,D53&lt;=5),"MODERADO",IF(AND(D53&gt;=6,D53&lt;=11),"MAYOR",IF(AND(D53&gt;=12,D53&lt;=19),"CATASTROFICO"," "))))</f>
        <v>CATASTROFICO</v>
      </c>
    </row>
    <row r="35" spans="1:6" ht="26.25" customHeight="1" x14ac:dyDescent="0.25">
      <c r="A35" s="369"/>
      <c r="B35" s="364" t="s">
        <v>116</v>
      </c>
      <c r="C35" s="364"/>
      <c r="D35" s="160" t="s">
        <v>156</v>
      </c>
      <c r="E35" s="160"/>
      <c r="F35" s="281"/>
    </row>
    <row r="36" spans="1:6" ht="26.25" customHeight="1" x14ac:dyDescent="0.25">
      <c r="A36" s="369"/>
      <c r="B36" s="364" t="s">
        <v>117</v>
      </c>
      <c r="C36" s="364"/>
      <c r="D36" s="160" t="s">
        <v>156</v>
      </c>
      <c r="E36" s="160"/>
      <c r="F36" s="281"/>
    </row>
    <row r="37" spans="1:6" ht="26.25" customHeight="1" x14ac:dyDescent="0.25">
      <c r="A37" s="369"/>
      <c r="B37" s="364" t="s">
        <v>118</v>
      </c>
      <c r="C37" s="364"/>
      <c r="D37" s="160"/>
      <c r="E37" s="160" t="s">
        <v>156</v>
      </c>
      <c r="F37" s="281"/>
    </row>
    <row r="38" spans="1:6" ht="26.25" customHeight="1" x14ac:dyDescent="0.25">
      <c r="A38" s="369"/>
      <c r="B38" s="364" t="s">
        <v>119</v>
      </c>
      <c r="C38" s="364"/>
      <c r="D38" s="160" t="s">
        <v>156</v>
      </c>
      <c r="E38" s="160"/>
      <c r="F38" s="281"/>
    </row>
    <row r="39" spans="1:6" ht="26.25" customHeight="1" x14ac:dyDescent="0.25">
      <c r="A39" s="369"/>
      <c r="B39" s="364" t="s">
        <v>120</v>
      </c>
      <c r="C39" s="364"/>
      <c r="D39" s="160"/>
      <c r="E39" s="160" t="s">
        <v>156</v>
      </c>
      <c r="F39" s="281"/>
    </row>
    <row r="40" spans="1:6" ht="26.25" customHeight="1" x14ac:dyDescent="0.25">
      <c r="A40" s="369"/>
      <c r="B40" s="364" t="s">
        <v>121</v>
      </c>
      <c r="C40" s="364"/>
      <c r="D40" s="160" t="s">
        <v>156</v>
      </c>
      <c r="E40" s="160"/>
      <c r="F40" s="281"/>
    </row>
    <row r="41" spans="1:6" ht="33" customHeight="1" x14ac:dyDescent="0.25">
      <c r="A41" s="369"/>
      <c r="B41" s="364" t="s">
        <v>122</v>
      </c>
      <c r="C41" s="364"/>
      <c r="D41" s="160" t="s">
        <v>156</v>
      </c>
      <c r="E41" s="160"/>
      <c r="F41" s="281"/>
    </row>
    <row r="42" spans="1:6" ht="26.25" customHeight="1" x14ac:dyDescent="0.25">
      <c r="A42" s="369"/>
      <c r="B42" s="364" t="s">
        <v>123</v>
      </c>
      <c r="C42" s="364"/>
      <c r="D42" s="160" t="s">
        <v>156</v>
      </c>
      <c r="E42" s="160"/>
      <c r="F42" s="281"/>
    </row>
    <row r="43" spans="1:6" ht="26.25" customHeight="1" x14ac:dyDescent="0.25">
      <c r="A43" s="369"/>
      <c r="B43" s="364" t="s">
        <v>124</v>
      </c>
      <c r="C43" s="364"/>
      <c r="D43" s="160" t="s">
        <v>156</v>
      </c>
      <c r="E43" s="160"/>
      <c r="F43" s="281"/>
    </row>
    <row r="44" spans="1:6" ht="26.25" customHeight="1" x14ac:dyDescent="0.25">
      <c r="A44" s="369"/>
      <c r="B44" s="364" t="s">
        <v>125</v>
      </c>
      <c r="C44" s="364"/>
      <c r="D44" s="160" t="s">
        <v>156</v>
      </c>
      <c r="E44" s="160"/>
      <c r="F44" s="281"/>
    </row>
    <row r="45" spans="1:6" ht="26.25" customHeight="1" x14ac:dyDescent="0.25">
      <c r="A45" s="369"/>
      <c r="B45" s="364" t="s">
        <v>126</v>
      </c>
      <c r="C45" s="364"/>
      <c r="D45" s="170" t="s">
        <v>156</v>
      </c>
      <c r="E45" s="170"/>
      <c r="F45" s="281"/>
    </row>
    <row r="46" spans="1:6" ht="26.25" customHeight="1" x14ac:dyDescent="0.25">
      <c r="A46" s="369"/>
      <c r="B46" s="364" t="s">
        <v>127</v>
      </c>
      <c r="C46" s="364"/>
      <c r="D46" s="170" t="s">
        <v>156</v>
      </c>
      <c r="E46" s="170"/>
      <c r="F46" s="281"/>
    </row>
    <row r="47" spans="1:6" ht="26.25" customHeight="1" x14ac:dyDescent="0.25">
      <c r="A47" s="369"/>
      <c r="B47" s="364" t="s">
        <v>128</v>
      </c>
      <c r="C47" s="364"/>
      <c r="D47" s="170" t="s">
        <v>156</v>
      </c>
      <c r="E47" s="170"/>
      <c r="F47" s="281"/>
    </row>
    <row r="48" spans="1:6" ht="26.25" customHeight="1" x14ac:dyDescent="0.25">
      <c r="A48" s="369"/>
      <c r="B48" s="364" t="s">
        <v>129</v>
      </c>
      <c r="C48" s="364"/>
      <c r="D48" s="170"/>
      <c r="E48" s="170" t="s">
        <v>156</v>
      </c>
      <c r="F48" s="281"/>
    </row>
    <row r="49" spans="1:6" ht="26.25" customHeight="1" x14ac:dyDescent="0.25">
      <c r="A49" s="369"/>
      <c r="B49" s="364" t="s">
        <v>130</v>
      </c>
      <c r="C49" s="364"/>
      <c r="D49" s="170"/>
      <c r="E49" s="170" t="s">
        <v>156</v>
      </c>
      <c r="F49" s="281"/>
    </row>
    <row r="50" spans="1:6" ht="26.25" customHeight="1" x14ac:dyDescent="0.25">
      <c r="A50" s="369"/>
      <c r="B50" s="364" t="s">
        <v>131</v>
      </c>
      <c r="C50" s="364"/>
      <c r="D50" s="170"/>
      <c r="E50" s="170" t="s">
        <v>156</v>
      </c>
      <c r="F50" s="281"/>
    </row>
    <row r="51" spans="1:6" ht="26.25" customHeight="1" x14ac:dyDescent="0.25">
      <c r="A51" s="369"/>
      <c r="B51" s="364" t="s">
        <v>132</v>
      </c>
      <c r="C51" s="364"/>
      <c r="D51" s="170"/>
      <c r="E51" s="170" t="s">
        <v>156</v>
      </c>
      <c r="F51" s="281"/>
    </row>
    <row r="52" spans="1:6" ht="26.25" customHeight="1" x14ac:dyDescent="0.25">
      <c r="A52" s="369"/>
      <c r="B52" s="364" t="s">
        <v>133</v>
      </c>
      <c r="C52" s="364"/>
      <c r="D52" s="170"/>
      <c r="E52" s="170" t="s">
        <v>156</v>
      </c>
      <c r="F52" s="281"/>
    </row>
    <row r="53" spans="1:6" ht="15.75" x14ac:dyDescent="0.25">
      <c r="A53" s="369"/>
      <c r="B53" s="367" t="s">
        <v>66</v>
      </c>
      <c r="C53" s="368"/>
      <c r="D53" s="121">
        <f>+Hoja3!B77</f>
        <v>12</v>
      </c>
      <c r="E53" s="120"/>
      <c r="F53" s="281"/>
    </row>
    <row r="55" spans="1:6" ht="34.5" customHeight="1" x14ac:dyDescent="0.25">
      <c r="A55" s="366" t="s">
        <v>109</v>
      </c>
      <c r="B55" s="366" t="s">
        <v>110</v>
      </c>
      <c r="C55" s="366"/>
      <c r="D55" s="365" t="s">
        <v>111</v>
      </c>
      <c r="E55" s="365"/>
      <c r="F55" s="365" t="s">
        <v>112</v>
      </c>
    </row>
    <row r="56" spans="1:6" ht="21" customHeight="1" x14ac:dyDescent="0.25">
      <c r="A56" s="366"/>
      <c r="B56" s="366"/>
      <c r="C56" s="366"/>
      <c r="D56" s="118" t="s">
        <v>113</v>
      </c>
      <c r="E56" s="118" t="s">
        <v>114</v>
      </c>
      <c r="F56" s="365"/>
    </row>
    <row r="57" spans="1:6" ht="26.25" customHeight="1" x14ac:dyDescent="0.25">
      <c r="A57" s="363"/>
      <c r="B57" s="364" t="s">
        <v>115</v>
      </c>
      <c r="C57" s="364"/>
      <c r="D57" s="119"/>
      <c r="E57" s="119"/>
      <c r="F57" s="281" t="str">
        <f>IF(D72="X","CATASTROFICO",IF(AND(D76&gt;0,D76&lt;=5),"MODERADO",IF(AND(D76&gt;=6,D76&lt;=11),"MAYOR",IF(AND(D76&gt;=12,D76&lt;=19),"CATASTROFICO"," "))))</f>
        <v xml:space="preserve"> </v>
      </c>
    </row>
    <row r="58" spans="1:6" ht="26.25" customHeight="1" x14ac:dyDescent="0.25">
      <c r="A58" s="363"/>
      <c r="B58" s="364" t="s">
        <v>116</v>
      </c>
      <c r="C58" s="364"/>
      <c r="D58" s="119"/>
      <c r="E58" s="119"/>
      <c r="F58" s="281"/>
    </row>
    <row r="59" spans="1:6" ht="26.25" customHeight="1" x14ac:dyDescent="0.25">
      <c r="A59" s="363"/>
      <c r="B59" s="364" t="s">
        <v>117</v>
      </c>
      <c r="C59" s="364"/>
      <c r="D59" s="119"/>
      <c r="E59" s="119"/>
      <c r="F59" s="281"/>
    </row>
    <row r="60" spans="1:6" ht="26.25" customHeight="1" x14ac:dyDescent="0.25">
      <c r="A60" s="363"/>
      <c r="B60" s="364" t="s">
        <v>118</v>
      </c>
      <c r="C60" s="364"/>
      <c r="D60" s="119"/>
      <c r="E60" s="119"/>
      <c r="F60" s="281"/>
    </row>
    <row r="61" spans="1:6" ht="26.25" customHeight="1" x14ac:dyDescent="0.25">
      <c r="A61" s="363"/>
      <c r="B61" s="364" t="s">
        <v>119</v>
      </c>
      <c r="C61" s="364"/>
      <c r="D61" s="119"/>
      <c r="E61" s="119"/>
      <c r="F61" s="281"/>
    </row>
    <row r="62" spans="1:6" ht="26.25" customHeight="1" x14ac:dyDescent="0.25">
      <c r="A62" s="363"/>
      <c r="B62" s="364" t="s">
        <v>120</v>
      </c>
      <c r="C62" s="364"/>
      <c r="D62" s="119"/>
      <c r="E62" s="119"/>
      <c r="F62" s="281"/>
    </row>
    <row r="63" spans="1:6" ht="26.25" customHeight="1" x14ac:dyDescent="0.25">
      <c r="A63" s="363"/>
      <c r="B63" s="364" t="s">
        <v>121</v>
      </c>
      <c r="C63" s="364"/>
      <c r="D63" s="119"/>
      <c r="E63" s="119"/>
      <c r="F63" s="281"/>
    </row>
    <row r="64" spans="1:6" ht="26.25" customHeight="1" x14ac:dyDescent="0.25">
      <c r="A64" s="363"/>
      <c r="B64" s="364" t="s">
        <v>122</v>
      </c>
      <c r="C64" s="364"/>
      <c r="D64" s="119"/>
      <c r="E64" s="119"/>
      <c r="F64" s="281"/>
    </row>
    <row r="65" spans="1:6" ht="26.25" customHeight="1" x14ac:dyDescent="0.25">
      <c r="A65" s="363"/>
      <c r="B65" s="364" t="s">
        <v>123</v>
      </c>
      <c r="C65" s="364"/>
      <c r="D65" s="119"/>
      <c r="E65" s="119"/>
      <c r="F65" s="281"/>
    </row>
    <row r="66" spans="1:6" ht="26.25" customHeight="1" x14ac:dyDescent="0.25">
      <c r="A66" s="363"/>
      <c r="B66" s="364" t="s">
        <v>124</v>
      </c>
      <c r="C66" s="364"/>
      <c r="D66" s="119"/>
      <c r="E66" s="119"/>
      <c r="F66" s="281"/>
    </row>
    <row r="67" spans="1:6" ht="26.25" customHeight="1" x14ac:dyDescent="0.25">
      <c r="A67" s="363"/>
      <c r="B67" s="364" t="s">
        <v>125</v>
      </c>
      <c r="C67" s="364"/>
      <c r="D67" s="119"/>
      <c r="E67" s="119"/>
      <c r="F67" s="281"/>
    </row>
    <row r="68" spans="1:6" ht="26.25" customHeight="1" x14ac:dyDescent="0.25">
      <c r="A68" s="363"/>
      <c r="B68" s="364" t="s">
        <v>126</v>
      </c>
      <c r="C68" s="364"/>
      <c r="D68" s="119"/>
      <c r="E68" s="119"/>
      <c r="F68" s="281"/>
    </row>
    <row r="69" spans="1:6" ht="26.25" customHeight="1" x14ac:dyDescent="0.25">
      <c r="A69" s="363"/>
      <c r="B69" s="364" t="s">
        <v>127</v>
      </c>
      <c r="C69" s="364"/>
      <c r="D69" s="119"/>
      <c r="E69" s="119"/>
      <c r="F69" s="281"/>
    </row>
    <row r="70" spans="1:6" ht="26.25" customHeight="1" x14ac:dyDescent="0.25">
      <c r="A70" s="363"/>
      <c r="B70" s="364" t="s">
        <v>128</v>
      </c>
      <c r="C70" s="364"/>
      <c r="D70" s="119"/>
      <c r="E70" s="119"/>
      <c r="F70" s="281"/>
    </row>
    <row r="71" spans="1:6" ht="26.25" customHeight="1" x14ac:dyDescent="0.25">
      <c r="A71" s="363"/>
      <c r="B71" s="364" t="s">
        <v>129</v>
      </c>
      <c r="C71" s="364"/>
      <c r="D71" s="119"/>
      <c r="E71" s="119"/>
      <c r="F71" s="281"/>
    </row>
    <row r="72" spans="1:6" ht="26.25" customHeight="1" x14ac:dyDescent="0.25">
      <c r="A72" s="363"/>
      <c r="B72" s="364" t="s">
        <v>130</v>
      </c>
      <c r="C72" s="364"/>
      <c r="D72" s="119"/>
      <c r="E72" s="119"/>
      <c r="F72" s="281"/>
    </row>
    <row r="73" spans="1:6" ht="26.25" customHeight="1" x14ac:dyDescent="0.25">
      <c r="A73" s="363"/>
      <c r="B73" s="364" t="s">
        <v>131</v>
      </c>
      <c r="C73" s="364"/>
      <c r="D73" s="119"/>
      <c r="E73" s="119"/>
      <c r="F73" s="281"/>
    </row>
    <row r="74" spans="1:6" ht="26.25" customHeight="1" x14ac:dyDescent="0.25">
      <c r="A74" s="363"/>
      <c r="B74" s="364" t="s">
        <v>132</v>
      </c>
      <c r="C74" s="364"/>
      <c r="D74" s="119"/>
      <c r="E74" s="119"/>
      <c r="F74" s="281"/>
    </row>
    <row r="75" spans="1:6" ht="26.25" customHeight="1" x14ac:dyDescent="0.25">
      <c r="A75" s="363"/>
      <c r="B75" s="364" t="s">
        <v>133</v>
      </c>
      <c r="C75" s="364"/>
      <c r="D75" s="119"/>
      <c r="E75" s="119"/>
      <c r="F75" s="281"/>
    </row>
    <row r="76" spans="1:6" ht="15.75" x14ac:dyDescent="0.25">
      <c r="A76" s="363"/>
      <c r="B76" s="367" t="s">
        <v>66</v>
      </c>
      <c r="C76" s="368"/>
      <c r="D76" s="121">
        <f>+Hoja3!B100</f>
        <v>0</v>
      </c>
      <c r="E76" s="120"/>
      <c r="F76" s="281"/>
    </row>
    <row r="78" spans="1:6" ht="34.5" customHeight="1" x14ac:dyDescent="0.25">
      <c r="A78" s="366" t="s">
        <v>109</v>
      </c>
      <c r="B78" s="366" t="s">
        <v>110</v>
      </c>
      <c r="C78" s="366"/>
      <c r="D78" s="365" t="s">
        <v>111</v>
      </c>
      <c r="E78" s="365"/>
      <c r="F78" s="365" t="s">
        <v>112</v>
      </c>
    </row>
    <row r="79" spans="1:6" ht="21" customHeight="1" x14ac:dyDescent="0.25">
      <c r="A79" s="366"/>
      <c r="B79" s="366"/>
      <c r="C79" s="366"/>
      <c r="D79" s="118" t="s">
        <v>113</v>
      </c>
      <c r="E79" s="118" t="s">
        <v>114</v>
      </c>
      <c r="F79" s="365"/>
    </row>
    <row r="80" spans="1:6" ht="26.25" customHeight="1" x14ac:dyDescent="0.25">
      <c r="A80" s="363"/>
      <c r="B80" s="364" t="s">
        <v>115</v>
      </c>
      <c r="C80" s="364"/>
      <c r="D80" s="119"/>
      <c r="E80" s="119"/>
      <c r="F80" s="281" t="str">
        <f>IF(D95="X","CATASTROFICO",IF(AND(D99&gt;0,D99&lt;=5),"MODERADO",IF(AND(D99&gt;=6,D99&lt;=11),"MAYOR",IF(AND(D99&gt;=12,D99&lt;=19),"CATASTROFICO"," "))))</f>
        <v xml:space="preserve"> </v>
      </c>
    </row>
    <row r="81" spans="1:6" ht="26.25" customHeight="1" x14ac:dyDescent="0.25">
      <c r="A81" s="363"/>
      <c r="B81" s="364" t="s">
        <v>116</v>
      </c>
      <c r="C81" s="364"/>
      <c r="D81" s="119"/>
      <c r="E81" s="119"/>
      <c r="F81" s="281"/>
    </row>
    <row r="82" spans="1:6" ht="26.25" customHeight="1" x14ac:dyDescent="0.25">
      <c r="A82" s="363"/>
      <c r="B82" s="364" t="s">
        <v>117</v>
      </c>
      <c r="C82" s="364"/>
      <c r="D82" s="119"/>
      <c r="E82" s="119"/>
      <c r="F82" s="281"/>
    </row>
    <row r="83" spans="1:6" ht="26.25" customHeight="1" x14ac:dyDescent="0.25">
      <c r="A83" s="363"/>
      <c r="B83" s="364" t="s">
        <v>118</v>
      </c>
      <c r="C83" s="364"/>
      <c r="D83" s="119"/>
      <c r="E83" s="119"/>
      <c r="F83" s="281"/>
    </row>
    <row r="84" spans="1:6" ht="26.25" customHeight="1" x14ac:dyDescent="0.25">
      <c r="A84" s="363"/>
      <c r="B84" s="364" t="s">
        <v>119</v>
      </c>
      <c r="C84" s="364"/>
      <c r="D84" s="119"/>
      <c r="E84" s="119"/>
      <c r="F84" s="281"/>
    </row>
    <row r="85" spans="1:6" ht="26.25" customHeight="1" x14ac:dyDescent="0.25">
      <c r="A85" s="363"/>
      <c r="B85" s="364" t="s">
        <v>120</v>
      </c>
      <c r="C85" s="364"/>
      <c r="D85" s="119"/>
      <c r="E85" s="119"/>
      <c r="F85" s="281"/>
    </row>
    <row r="86" spans="1:6" ht="26.25" customHeight="1" x14ac:dyDescent="0.25">
      <c r="A86" s="363"/>
      <c r="B86" s="364" t="s">
        <v>121</v>
      </c>
      <c r="C86" s="364"/>
      <c r="D86" s="119"/>
      <c r="E86" s="119"/>
      <c r="F86" s="281"/>
    </row>
    <row r="87" spans="1:6" ht="26.25" customHeight="1" x14ac:dyDescent="0.25">
      <c r="A87" s="363"/>
      <c r="B87" s="364" t="s">
        <v>122</v>
      </c>
      <c r="C87" s="364"/>
      <c r="D87" s="119"/>
      <c r="E87" s="119"/>
      <c r="F87" s="281"/>
    </row>
    <row r="88" spans="1:6" ht="26.25" customHeight="1" x14ac:dyDescent="0.25">
      <c r="A88" s="363"/>
      <c r="B88" s="364" t="s">
        <v>123</v>
      </c>
      <c r="C88" s="364"/>
      <c r="D88" s="119"/>
      <c r="E88" s="119"/>
      <c r="F88" s="281"/>
    </row>
    <row r="89" spans="1:6" ht="26.25" customHeight="1" x14ac:dyDescent="0.25">
      <c r="A89" s="363"/>
      <c r="B89" s="364" t="s">
        <v>124</v>
      </c>
      <c r="C89" s="364"/>
      <c r="D89" s="119"/>
      <c r="E89" s="119"/>
      <c r="F89" s="281"/>
    </row>
    <row r="90" spans="1:6" ht="26.25" customHeight="1" x14ac:dyDescent="0.25">
      <c r="A90" s="363"/>
      <c r="B90" s="364" t="s">
        <v>125</v>
      </c>
      <c r="C90" s="364"/>
      <c r="D90" s="119"/>
      <c r="E90" s="119"/>
      <c r="F90" s="281"/>
    </row>
    <row r="91" spans="1:6" ht="26.25" customHeight="1" x14ac:dyDescent="0.25">
      <c r="A91" s="363"/>
      <c r="B91" s="364" t="s">
        <v>126</v>
      </c>
      <c r="C91" s="364"/>
      <c r="D91" s="119"/>
      <c r="E91" s="119"/>
      <c r="F91" s="281"/>
    </row>
    <row r="92" spans="1:6" ht="26.25" customHeight="1" x14ac:dyDescent="0.25">
      <c r="A92" s="363"/>
      <c r="B92" s="364" t="s">
        <v>127</v>
      </c>
      <c r="C92" s="364"/>
      <c r="D92" s="119"/>
      <c r="E92" s="119"/>
      <c r="F92" s="281"/>
    </row>
    <row r="93" spans="1:6" ht="26.25" customHeight="1" x14ac:dyDescent="0.25">
      <c r="A93" s="363"/>
      <c r="B93" s="364" t="s">
        <v>128</v>
      </c>
      <c r="C93" s="364"/>
      <c r="D93" s="119"/>
      <c r="E93" s="119"/>
      <c r="F93" s="281"/>
    </row>
    <row r="94" spans="1:6" ht="26.25" customHeight="1" x14ac:dyDescent="0.25">
      <c r="A94" s="363"/>
      <c r="B94" s="364" t="s">
        <v>129</v>
      </c>
      <c r="C94" s="364"/>
      <c r="D94" s="119"/>
      <c r="E94" s="119"/>
      <c r="F94" s="281"/>
    </row>
    <row r="95" spans="1:6" ht="26.25" customHeight="1" x14ac:dyDescent="0.25">
      <c r="A95" s="363"/>
      <c r="B95" s="364" t="s">
        <v>130</v>
      </c>
      <c r="C95" s="364"/>
      <c r="D95" s="119"/>
      <c r="E95" s="119"/>
      <c r="F95" s="281"/>
    </row>
    <row r="96" spans="1:6" ht="26.25" customHeight="1" x14ac:dyDescent="0.25">
      <c r="A96" s="363"/>
      <c r="B96" s="364" t="s">
        <v>131</v>
      </c>
      <c r="C96" s="364"/>
      <c r="D96" s="119"/>
      <c r="E96" s="119"/>
      <c r="F96" s="281"/>
    </row>
    <row r="97" spans="1:6" ht="26.25" customHeight="1" x14ac:dyDescent="0.25">
      <c r="A97" s="363"/>
      <c r="B97" s="364" t="s">
        <v>132</v>
      </c>
      <c r="C97" s="364"/>
      <c r="D97" s="119"/>
      <c r="E97" s="119"/>
      <c r="F97" s="281"/>
    </row>
    <row r="98" spans="1:6" ht="26.25" customHeight="1" x14ac:dyDescent="0.25">
      <c r="A98" s="363"/>
      <c r="B98" s="364" t="s">
        <v>133</v>
      </c>
      <c r="C98" s="364"/>
      <c r="D98" s="119"/>
      <c r="E98" s="119"/>
      <c r="F98" s="281"/>
    </row>
    <row r="99" spans="1:6" ht="15.75" x14ac:dyDescent="0.25">
      <c r="A99" s="363"/>
      <c r="B99" s="367" t="s">
        <v>66</v>
      </c>
      <c r="C99" s="368"/>
      <c r="D99" s="121">
        <f>+Hoja3!B123</f>
        <v>0</v>
      </c>
      <c r="E99" s="120"/>
      <c r="F99" s="281"/>
    </row>
    <row r="101" spans="1:6" ht="34.5" customHeight="1" x14ac:dyDescent="0.25">
      <c r="A101" s="366" t="s">
        <v>109</v>
      </c>
      <c r="B101" s="366" t="s">
        <v>110</v>
      </c>
      <c r="C101" s="366"/>
      <c r="D101" s="365" t="s">
        <v>111</v>
      </c>
      <c r="E101" s="365"/>
      <c r="F101" s="365" t="s">
        <v>112</v>
      </c>
    </row>
    <row r="102" spans="1:6" ht="21" customHeight="1" x14ac:dyDescent="0.25">
      <c r="A102" s="366"/>
      <c r="B102" s="366"/>
      <c r="C102" s="366"/>
      <c r="D102" s="118" t="s">
        <v>113</v>
      </c>
      <c r="E102" s="118" t="s">
        <v>114</v>
      </c>
      <c r="F102" s="365"/>
    </row>
    <row r="103" spans="1:6" ht="26.25" customHeight="1" x14ac:dyDescent="0.25">
      <c r="A103" s="363"/>
      <c r="B103" s="364" t="s">
        <v>115</v>
      </c>
      <c r="C103" s="364"/>
      <c r="D103" s="119"/>
      <c r="E103" s="119"/>
      <c r="F103" s="281" t="str">
        <f>IF(D118="X","CATASTROFICO",IF(AND(D122&gt;0,D122&lt;=5),"MODERADO",IF(AND(D122&gt;=6,D122&lt;=11),"MAYOR",IF(AND(D122&gt;=12,D122&lt;=19),"CATASTROFICO"," "))))</f>
        <v xml:space="preserve"> </v>
      </c>
    </row>
    <row r="104" spans="1:6" ht="26.25" customHeight="1" x14ac:dyDescent="0.25">
      <c r="A104" s="363"/>
      <c r="B104" s="364" t="s">
        <v>116</v>
      </c>
      <c r="C104" s="364"/>
      <c r="D104" s="119"/>
      <c r="E104" s="119"/>
      <c r="F104" s="281"/>
    </row>
    <row r="105" spans="1:6" ht="26.25" customHeight="1" x14ac:dyDescent="0.25">
      <c r="A105" s="363"/>
      <c r="B105" s="364" t="s">
        <v>117</v>
      </c>
      <c r="C105" s="364"/>
      <c r="D105" s="119"/>
      <c r="E105" s="119"/>
      <c r="F105" s="281"/>
    </row>
    <row r="106" spans="1:6" ht="26.25" customHeight="1" x14ac:dyDescent="0.25">
      <c r="A106" s="363"/>
      <c r="B106" s="364" t="s">
        <v>118</v>
      </c>
      <c r="C106" s="364"/>
      <c r="D106" s="119"/>
      <c r="E106" s="119"/>
      <c r="F106" s="281"/>
    </row>
    <row r="107" spans="1:6" ht="26.25" customHeight="1" x14ac:dyDescent="0.25">
      <c r="A107" s="363"/>
      <c r="B107" s="364" t="s">
        <v>119</v>
      </c>
      <c r="C107" s="364"/>
      <c r="D107" s="119"/>
      <c r="E107" s="119"/>
      <c r="F107" s="281"/>
    </row>
    <row r="108" spans="1:6" ht="26.25" customHeight="1" x14ac:dyDescent="0.25">
      <c r="A108" s="363"/>
      <c r="B108" s="364" t="s">
        <v>120</v>
      </c>
      <c r="C108" s="364"/>
      <c r="D108" s="119"/>
      <c r="E108" s="119"/>
      <c r="F108" s="281"/>
    </row>
    <row r="109" spans="1:6" ht="26.25" customHeight="1" x14ac:dyDescent="0.25">
      <c r="A109" s="363"/>
      <c r="B109" s="364" t="s">
        <v>121</v>
      </c>
      <c r="C109" s="364"/>
      <c r="D109" s="119"/>
      <c r="E109" s="119"/>
      <c r="F109" s="281"/>
    </row>
    <row r="110" spans="1:6" ht="26.25" customHeight="1" x14ac:dyDescent="0.25">
      <c r="A110" s="363"/>
      <c r="B110" s="364" t="s">
        <v>122</v>
      </c>
      <c r="C110" s="364"/>
      <c r="D110" s="119"/>
      <c r="E110" s="119"/>
      <c r="F110" s="281"/>
    </row>
    <row r="111" spans="1:6" ht="26.25" customHeight="1" x14ac:dyDescent="0.25">
      <c r="A111" s="363"/>
      <c r="B111" s="364" t="s">
        <v>123</v>
      </c>
      <c r="C111" s="364"/>
      <c r="D111" s="119"/>
      <c r="E111" s="119"/>
      <c r="F111" s="281"/>
    </row>
    <row r="112" spans="1:6" ht="26.25" customHeight="1" x14ac:dyDescent="0.25">
      <c r="A112" s="363"/>
      <c r="B112" s="364" t="s">
        <v>124</v>
      </c>
      <c r="C112" s="364"/>
      <c r="D112" s="119"/>
      <c r="E112" s="119"/>
      <c r="F112" s="281"/>
    </row>
    <row r="113" spans="1:6" ht="26.25" customHeight="1" x14ac:dyDescent="0.25">
      <c r="A113" s="363"/>
      <c r="B113" s="364" t="s">
        <v>125</v>
      </c>
      <c r="C113" s="364"/>
      <c r="D113" s="119"/>
      <c r="E113" s="119"/>
      <c r="F113" s="281"/>
    </row>
    <row r="114" spans="1:6" ht="26.25" customHeight="1" x14ac:dyDescent="0.25">
      <c r="A114" s="363"/>
      <c r="B114" s="364" t="s">
        <v>126</v>
      </c>
      <c r="C114" s="364"/>
      <c r="D114" s="119"/>
      <c r="E114" s="119"/>
      <c r="F114" s="281"/>
    </row>
    <row r="115" spans="1:6" ht="26.25" customHeight="1" x14ac:dyDescent="0.25">
      <c r="A115" s="363"/>
      <c r="B115" s="364" t="s">
        <v>127</v>
      </c>
      <c r="C115" s="364"/>
      <c r="D115" s="119"/>
      <c r="E115" s="119"/>
      <c r="F115" s="281"/>
    </row>
    <row r="116" spans="1:6" ht="26.25" customHeight="1" x14ac:dyDescent="0.25">
      <c r="A116" s="363"/>
      <c r="B116" s="364" t="s">
        <v>128</v>
      </c>
      <c r="C116" s="364"/>
      <c r="D116" s="119"/>
      <c r="E116" s="119"/>
      <c r="F116" s="281"/>
    </row>
    <row r="117" spans="1:6" ht="26.25" customHeight="1" x14ac:dyDescent="0.25">
      <c r="A117" s="363"/>
      <c r="B117" s="364" t="s">
        <v>129</v>
      </c>
      <c r="C117" s="364"/>
      <c r="D117" s="119"/>
      <c r="E117" s="119"/>
      <c r="F117" s="281"/>
    </row>
    <row r="118" spans="1:6" ht="26.25" customHeight="1" x14ac:dyDescent="0.25">
      <c r="A118" s="363"/>
      <c r="B118" s="364" t="s">
        <v>130</v>
      </c>
      <c r="C118" s="364"/>
      <c r="D118" s="119"/>
      <c r="E118" s="119"/>
      <c r="F118" s="281"/>
    </row>
    <row r="119" spans="1:6" ht="26.25" customHeight="1" x14ac:dyDescent="0.25">
      <c r="A119" s="363"/>
      <c r="B119" s="364" t="s">
        <v>131</v>
      </c>
      <c r="C119" s="364"/>
      <c r="D119" s="119"/>
      <c r="E119" s="119"/>
      <c r="F119" s="281"/>
    </row>
    <row r="120" spans="1:6" ht="26.25" customHeight="1" x14ac:dyDescent="0.25">
      <c r="A120" s="363"/>
      <c r="B120" s="364" t="s">
        <v>132</v>
      </c>
      <c r="C120" s="364"/>
      <c r="D120" s="119"/>
      <c r="E120" s="119"/>
      <c r="F120" s="281"/>
    </row>
    <row r="121" spans="1:6" ht="26.25" customHeight="1" x14ac:dyDescent="0.25">
      <c r="A121" s="363"/>
      <c r="B121" s="364" t="s">
        <v>133</v>
      </c>
      <c r="C121" s="364"/>
      <c r="D121" s="119"/>
      <c r="E121" s="119"/>
      <c r="F121" s="281"/>
    </row>
    <row r="122" spans="1:6" ht="15.75" x14ac:dyDescent="0.25">
      <c r="A122" s="363"/>
      <c r="B122" s="367" t="s">
        <v>66</v>
      </c>
      <c r="C122" s="368"/>
      <c r="D122" s="121">
        <f>+Hoja3!B146</f>
        <v>0</v>
      </c>
      <c r="E122" s="120"/>
      <c r="F122" s="281"/>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B7" sqref="B7: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4"/>
      <c r="B1" s="224"/>
      <c r="C1" s="218" t="s">
        <v>0</v>
      </c>
      <c r="D1" s="218"/>
      <c r="E1" s="218"/>
      <c r="F1" s="218"/>
      <c r="G1" s="304" t="s">
        <v>1</v>
      </c>
      <c r="H1" s="304"/>
      <c r="I1" s="304"/>
      <c r="J1" s="418"/>
      <c r="K1" s="418"/>
    </row>
    <row r="2" spans="1:11" ht="15" customHeight="1" x14ac:dyDescent="0.25">
      <c r="A2" s="224"/>
      <c r="B2" s="224"/>
      <c r="C2" s="218"/>
      <c r="D2" s="218"/>
      <c r="E2" s="218"/>
      <c r="F2" s="218"/>
      <c r="G2" s="304" t="s">
        <v>134</v>
      </c>
      <c r="H2" s="304"/>
      <c r="I2" s="304"/>
      <c r="J2" s="418"/>
      <c r="K2" s="418"/>
    </row>
    <row r="3" spans="1:11" ht="34.5" customHeight="1" x14ac:dyDescent="0.25">
      <c r="A3" s="224"/>
      <c r="B3" s="224"/>
      <c r="C3" s="218" t="s">
        <v>36</v>
      </c>
      <c r="D3" s="218"/>
      <c r="E3" s="218"/>
      <c r="F3" s="218"/>
      <c r="G3" s="304" t="s">
        <v>135</v>
      </c>
      <c r="H3" s="304"/>
      <c r="I3" s="304"/>
      <c r="J3" s="418"/>
      <c r="K3" s="418"/>
    </row>
    <row r="4" spans="1:11" ht="15.75" customHeight="1" x14ac:dyDescent="0.25">
      <c r="A4" s="224"/>
      <c r="B4" s="224"/>
      <c r="C4" s="218"/>
      <c r="D4" s="218"/>
      <c r="E4" s="218"/>
      <c r="F4" s="218"/>
      <c r="G4" s="304" t="s">
        <v>5</v>
      </c>
      <c r="H4" s="304"/>
      <c r="I4" s="304"/>
      <c r="J4" s="418"/>
      <c r="K4" s="418"/>
    </row>
    <row r="5" spans="1:11" ht="15.75" thickBot="1" x14ac:dyDescent="0.3"/>
    <row r="6" spans="1:11" ht="26.25" customHeight="1" x14ac:dyDescent="0.25">
      <c r="A6" s="407" t="s">
        <v>136</v>
      </c>
      <c r="B6" s="408"/>
      <c r="C6" s="408"/>
      <c r="D6" s="408"/>
      <c r="E6" s="408"/>
      <c r="F6" s="408"/>
      <c r="G6" s="408"/>
      <c r="H6" s="408"/>
      <c r="I6" s="408"/>
      <c r="J6" s="408"/>
      <c r="K6" s="409"/>
    </row>
    <row r="7" spans="1:11" ht="24" customHeight="1" x14ac:dyDescent="0.25">
      <c r="A7" s="22" t="s">
        <v>7</v>
      </c>
      <c r="B7" s="328" t="s">
        <v>315</v>
      </c>
      <c r="C7" s="329"/>
      <c r="D7" s="329"/>
      <c r="E7" s="329"/>
      <c r="F7" s="329"/>
      <c r="G7" s="329"/>
      <c r="H7" s="329"/>
      <c r="I7" s="329"/>
      <c r="J7" s="329"/>
      <c r="K7" s="329"/>
    </row>
    <row r="8" spans="1:11" ht="51" customHeight="1" x14ac:dyDescent="0.25">
      <c r="A8" s="21" t="s">
        <v>9</v>
      </c>
      <c r="B8" s="376" t="s">
        <v>349</v>
      </c>
      <c r="C8" s="377"/>
      <c r="D8" s="377"/>
      <c r="E8" s="377"/>
      <c r="F8" s="377"/>
      <c r="G8" s="377"/>
      <c r="H8" s="377"/>
      <c r="I8" s="377"/>
      <c r="J8" s="377"/>
      <c r="K8" s="377"/>
    </row>
    <row r="9" spans="1:11" ht="29.25" customHeight="1" thickBot="1" x14ac:dyDescent="0.3">
      <c r="A9" s="31" t="s">
        <v>137</v>
      </c>
      <c r="B9" s="410" t="s">
        <v>318</v>
      </c>
      <c r="C9" s="411"/>
      <c r="D9" s="411"/>
      <c r="E9" s="411"/>
      <c r="F9" s="411"/>
      <c r="G9" s="411"/>
      <c r="H9" s="411"/>
      <c r="I9" s="411"/>
      <c r="J9" s="411"/>
      <c r="K9" s="412"/>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3" t="s">
        <v>138</v>
      </c>
      <c r="K11" s="414"/>
    </row>
    <row r="12" spans="1:11" ht="15.75" thickBot="1" x14ac:dyDescent="0.3">
      <c r="A12" s="40"/>
      <c r="B12" s="42"/>
      <c r="C12" s="41"/>
      <c r="D12" s="41"/>
      <c r="E12" s="41"/>
      <c r="F12" s="41"/>
      <c r="G12" s="41"/>
      <c r="H12" s="41"/>
      <c r="I12" s="41"/>
      <c r="J12" s="43"/>
      <c r="K12" s="44"/>
    </row>
    <row r="13" spans="1:11" ht="30" customHeight="1" thickBot="1" x14ac:dyDescent="0.3">
      <c r="A13" s="415" t="s">
        <v>139</v>
      </c>
      <c r="B13" s="27">
        <v>5</v>
      </c>
      <c r="C13" s="416"/>
      <c r="D13" s="404"/>
      <c r="E13" s="417" t="s">
        <v>156</v>
      </c>
      <c r="F13" s="395"/>
      <c r="G13" s="395"/>
      <c r="H13" s="41"/>
      <c r="I13" s="41"/>
      <c r="J13" s="33"/>
      <c r="K13" s="47" t="s">
        <v>140</v>
      </c>
    </row>
    <row r="14" spans="1:11" ht="30" customHeight="1" thickBot="1" x14ac:dyDescent="0.3">
      <c r="A14" s="415"/>
      <c r="B14" s="28" t="s">
        <v>141</v>
      </c>
      <c r="C14" s="416"/>
      <c r="D14" s="404"/>
      <c r="E14" s="417"/>
      <c r="F14" s="395"/>
      <c r="G14" s="395"/>
      <c r="H14" s="41"/>
      <c r="I14" s="41"/>
      <c r="J14" s="43"/>
      <c r="K14" s="47"/>
    </row>
    <row r="15" spans="1:11" ht="30" customHeight="1" thickBot="1" x14ac:dyDescent="0.3">
      <c r="A15" s="415"/>
      <c r="B15" s="27">
        <v>4</v>
      </c>
      <c r="C15" s="406"/>
      <c r="D15" s="404"/>
      <c r="E15" s="404"/>
      <c r="F15" s="393"/>
      <c r="G15" s="395"/>
      <c r="H15" s="41"/>
      <c r="I15" s="41"/>
      <c r="J15" s="34"/>
      <c r="K15" s="47" t="s">
        <v>142</v>
      </c>
    </row>
    <row r="16" spans="1:11" ht="30" customHeight="1" thickBot="1" x14ac:dyDescent="0.3">
      <c r="A16" s="415"/>
      <c r="B16" s="28" t="s">
        <v>143</v>
      </c>
      <c r="C16" s="406"/>
      <c r="D16" s="404"/>
      <c r="E16" s="404"/>
      <c r="F16" s="394"/>
      <c r="G16" s="395"/>
      <c r="H16" s="41"/>
      <c r="I16" s="41"/>
      <c r="J16" s="32"/>
      <c r="K16" s="47"/>
    </row>
    <row r="17" spans="1:11" ht="30" customHeight="1" thickBot="1" x14ac:dyDescent="0.3">
      <c r="A17" s="415"/>
      <c r="B17" s="27">
        <v>3</v>
      </c>
      <c r="C17" s="389"/>
      <c r="D17" s="390"/>
      <c r="E17" s="391"/>
      <c r="F17" s="393"/>
      <c r="G17" s="395"/>
      <c r="H17" s="41"/>
      <c r="I17" s="41"/>
      <c r="J17" s="35"/>
      <c r="K17" s="47" t="s">
        <v>144</v>
      </c>
    </row>
    <row r="18" spans="1:11" ht="30" customHeight="1" thickBot="1" x14ac:dyDescent="0.3">
      <c r="A18" s="415"/>
      <c r="B18" s="28" t="s">
        <v>145</v>
      </c>
      <c r="C18" s="389"/>
      <c r="D18" s="390"/>
      <c r="E18" s="392"/>
      <c r="F18" s="394"/>
      <c r="G18" s="395"/>
      <c r="H18" s="41"/>
      <c r="I18" s="41"/>
      <c r="J18" s="32"/>
      <c r="K18" s="47"/>
    </row>
    <row r="19" spans="1:11" ht="30" customHeight="1" thickBot="1" x14ac:dyDescent="0.3">
      <c r="A19" s="415"/>
      <c r="B19" s="27">
        <v>2</v>
      </c>
      <c r="C19" s="389"/>
      <c r="D19" s="396"/>
      <c r="E19" s="397"/>
      <c r="F19" s="399" t="s">
        <v>156</v>
      </c>
      <c r="G19" s="395"/>
      <c r="H19" s="41"/>
      <c r="I19" s="41"/>
      <c r="J19" s="36"/>
      <c r="K19" s="47" t="s">
        <v>146</v>
      </c>
    </row>
    <row r="20" spans="1:11" ht="30" customHeight="1" thickBot="1" x14ac:dyDescent="0.3">
      <c r="A20" s="415"/>
      <c r="B20" s="28" t="s">
        <v>274</v>
      </c>
      <c r="C20" s="389"/>
      <c r="D20" s="396"/>
      <c r="E20" s="398"/>
      <c r="F20" s="400"/>
      <c r="G20" s="395"/>
      <c r="H20" s="41"/>
      <c r="I20" s="41"/>
      <c r="J20" s="41"/>
      <c r="K20" s="42"/>
    </row>
    <row r="21" spans="1:11" ht="30" customHeight="1" thickBot="1" x14ac:dyDescent="0.3">
      <c r="A21" s="415"/>
      <c r="B21" s="27">
        <v>1</v>
      </c>
      <c r="C21" s="389"/>
      <c r="D21" s="396"/>
      <c r="E21" s="390"/>
      <c r="F21" s="404"/>
      <c r="G21" s="404"/>
      <c r="H21" s="41"/>
      <c r="I21" s="41"/>
      <c r="J21" s="41"/>
      <c r="K21" s="42"/>
    </row>
    <row r="22" spans="1:11" ht="30" customHeight="1" thickBot="1" x14ac:dyDescent="0.3">
      <c r="A22" s="415"/>
      <c r="B22" s="28" t="s">
        <v>147</v>
      </c>
      <c r="C22" s="401"/>
      <c r="D22" s="402"/>
      <c r="E22" s="403"/>
      <c r="F22" s="405"/>
      <c r="G22" s="40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388" t="s">
        <v>153</v>
      </c>
      <c r="D25" s="388"/>
      <c r="E25" s="388"/>
      <c r="F25" s="388"/>
      <c r="G25" s="388"/>
      <c r="H25" s="41"/>
      <c r="I25" s="41"/>
      <c r="J25" s="41"/>
      <c r="K25" s="42"/>
    </row>
    <row r="26" spans="1:11" x14ac:dyDescent="0.25">
      <c r="A26" s="40"/>
      <c r="B26" s="41"/>
      <c r="C26" s="388"/>
      <c r="D26" s="388"/>
      <c r="E26" s="388"/>
      <c r="F26" s="388"/>
      <c r="G26" s="388"/>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B8" sqref="B8: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4"/>
      <c r="B1" s="224"/>
      <c r="C1" s="218" t="s">
        <v>0</v>
      </c>
      <c r="D1" s="218"/>
      <c r="E1" s="218"/>
      <c r="F1" s="218"/>
      <c r="G1" s="304" t="s">
        <v>1</v>
      </c>
      <c r="H1" s="304"/>
      <c r="I1" s="304"/>
      <c r="J1" s="418"/>
      <c r="K1" s="418"/>
    </row>
    <row r="2" spans="1:11" ht="15" customHeight="1" x14ac:dyDescent="0.25">
      <c r="A2" s="224"/>
      <c r="B2" s="224"/>
      <c r="C2" s="218"/>
      <c r="D2" s="218"/>
      <c r="E2" s="218"/>
      <c r="F2" s="218"/>
      <c r="G2" s="304" t="s">
        <v>134</v>
      </c>
      <c r="H2" s="304"/>
      <c r="I2" s="304"/>
      <c r="J2" s="418"/>
      <c r="K2" s="418"/>
    </row>
    <row r="3" spans="1:11" ht="34.5" customHeight="1" x14ac:dyDescent="0.25">
      <c r="A3" s="224"/>
      <c r="B3" s="224"/>
      <c r="C3" s="218" t="s">
        <v>36</v>
      </c>
      <c r="D3" s="218"/>
      <c r="E3" s="218"/>
      <c r="F3" s="218"/>
      <c r="G3" s="304" t="s">
        <v>154</v>
      </c>
      <c r="H3" s="304"/>
      <c r="I3" s="304"/>
      <c r="J3" s="418"/>
      <c r="K3" s="418"/>
    </row>
    <row r="4" spans="1:11" ht="15.75" customHeight="1" x14ac:dyDescent="0.25">
      <c r="A4" s="224"/>
      <c r="B4" s="224"/>
      <c r="C4" s="218"/>
      <c r="D4" s="218"/>
      <c r="E4" s="218"/>
      <c r="F4" s="218"/>
      <c r="G4" s="304" t="s">
        <v>5</v>
      </c>
      <c r="H4" s="304"/>
      <c r="I4" s="304"/>
      <c r="J4" s="418"/>
      <c r="K4" s="418"/>
    </row>
    <row r="5" spans="1:11" ht="15.75" thickBot="1" x14ac:dyDescent="0.3"/>
    <row r="6" spans="1:11" ht="26.25" customHeight="1" x14ac:dyDescent="0.25">
      <c r="A6" s="407" t="s">
        <v>136</v>
      </c>
      <c r="B6" s="408"/>
      <c r="C6" s="408"/>
      <c r="D6" s="408"/>
      <c r="E6" s="408"/>
      <c r="F6" s="408"/>
      <c r="G6" s="408"/>
      <c r="H6" s="408"/>
      <c r="I6" s="408"/>
      <c r="J6" s="408"/>
      <c r="K6" s="409"/>
    </row>
    <row r="7" spans="1:11" ht="24" customHeight="1" x14ac:dyDescent="0.25">
      <c r="A7" s="22" t="s">
        <v>7</v>
      </c>
      <c r="B7" s="328" t="s">
        <v>315</v>
      </c>
      <c r="C7" s="329"/>
      <c r="D7" s="329"/>
      <c r="E7" s="329"/>
      <c r="F7" s="329"/>
      <c r="G7" s="329"/>
      <c r="H7" s="329"/>
      <c r="I7" s="329"/>
      <c r="J7" s="329"/>
      <c r="K7" s="329"/>
    </row>
    <row r="8" spans="1:11" ht="53.25" customHeight="1" x14ac:dyDescent="0.25">
      <c r="A8" s="21" t="s">
        <v>9</v>
      </c>
      <c r="B8" s="376" t="s">
        <v>349</v>
      </c>
      <c r="C8" s="377"/>
      <c r="D8" s="377"/>
      <c r="E8" s="377"/>
      <c r="F8" s="377"/>
      <c r="G8" s="377"/>
      <c r="H8" s="377"/>
      <c r="I8" s="377"/>
      <c r="J8" s="377"/>
      <c r="K8" s="377"/>
    </row>
    <row r="9" spans="1:11" ht="29.25" customHeight="1" thickBot="1" x14ac:dyDescent="0.3">
      <c r="A9" s="31" t="s">
        <v>137</v>
      </c>
      <c r="B9" s="410" t="s">
        <v>314</v>
      </c>
      <c r="C9" s="411"/>
      <c r="D9" s="411"/>
      <c r="E9" s="411"/>
      <c r="F9" s="411"/>
      <c r="G9" s="411"/>
      <c r="H9" s="411"/>
      <c r="I9" s="411"/>
      <c r="J9" s="411"/>
      <c r="K9" s="412"/>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3" t="s">
        <v>138</v>
      </c>
      <c r="K11" s="414"/>
    </row>
    <row r="12" spans="1:11" ht="15.75" thickBot="1" x14ac:dyDescent="0.3">
      <c r="A12" s="40"/>
      <c r="B12" s="42"/>
      <c r="C12" s="41"/>
      <c r="D12" s="41"/>
      <c r="E12" s="41"/>
      <c r="F12" s="41"/>
      <c r="G12" s="41"/>
      <c r="H12" s="41"/>
      <c r="I12" s="41"/>
      <c r="J12" s="43"/>
      <c r="K12" s="44"/>
    </row>
    <row r="13" spans="1:11" ht="30" customHeight="1" thickBot="1" x14ac:dyDescent="0.3">
      <c r="A13" s="415" t="s">
        <v>139</v>
      </c>
      <c r="B13" s="27">
        <v>5</v>
      </c>
      <c r="C13" s="416"/>
      <c r="D13" s="404"/>
      <c r="E13" s="395"/>
      <c r="F13" s="417" t="s">
        <v>156</v>
      </c>
      <c r="G13" s="395"/>
      <c r="H13" s="41"/>
      <c r="I13" s="41"/>
      <c r="J13" s="33"/>
      <c r="K13" s="47" t="s">
        <v>140</v>
      </c>
    </row>
    <row r="14" spans="1:11" ht="30" customHeight="1" thickBot="1" x14ac:dyDescent="0.3">
      <c r="A14" s="415"/>
      <c r="B14" s="28" t="s">
        <v>141</v>
      </c>
      <c r="C14" s="416"/>
      <c r="D14" s="404"/>
      <c r="E14" s="395"/>
      <c r="F14" s="417"/>
      <c r="G14" s="395"/>
      <c r="H14" s="41"/>
      <c r="I14" s="41"/>
      <c r="J14" s="43"/>
      <c r="K14" s="47"/>
    </row>
    <row r="15" spans="1:11" ht="30" customHeight="1" thickBot="1" x14ac:dyDescent="0.3">
      <c r="A15" s="415"/>
      <c r="B15" s="27">
        <v>4</v>
      </c>
      <c r="C15" s="406"/>
      <c r="D15" s="404"/>
      <c r="E15" s="404"/>
      <c r="F15" s="393"/>
      <c r="G15" s="395"/>
      <c r="H15" s="41"/>
      <c r="I15" s="41"/>
      <c r="J15" s="34"/>
      <c r="K15" s="47" t="s">
        <v>142</v>
      </c>
    </row>
    <row r="16" spans="1:11" ht="30" customHeight="1" thickBot="1" x14ac:dyDescent="0.3">
      <c r="A16" s="415"/>
      <c r="B16" s="28" t="s">
        <v>143</v>
      </c>
      <c r="C16" s="406"/>
      <c r="D16" s="404"/>
      <c r="E16" s="404"/>
      <c r="F16" s="394"/>
      <c r="G16" s="395"/>
      <c r="H16" s="41"/>
      <c r="I16" s="41"/>
      <c r="J16" s="32"/>
      <c r="K16" s="47"/>
    </row>
    <row r="17" spans="1:11" ht="30" customHeight="1" thickBot="1" x14ac:dyDescent="0.3">
      <c r="A17" s="415"/>
      <c r="B17" s="27">
        <v>3</v>
      </c>
      <c r="C17" s="389"/>
      <c r="D17" s="390"/>
      <c r="E17" s="391"/>
      <c r="F17" s="393"/>
      <c r="G17" s="395"/>
      <c r="H17" s="41"/>
      <c r="I17" s="41"/>
      <c r="J17" s="35"/>
      <c r="K17" s="47" t="s">
        <v>144</v>
      </c>
    </row>
    <row r="18" spans="1:11" ht="30" customHeight="1" thickBot="1" x14ac:dyDescent="0.3">
      <c r="A18" s="415"/>
      <c r="B18" s="28" t="s">
        <v>145</v>
      </c>
      <c r="C18" s="389"/>
      <c r="D18" s="390"/>
      <c r="E18" s="392"/>
      <c r="F18" s="394"/>
      <c r="G18" s="395"/>
      <c r="H18" s="41"/>
      <c r="I18" s="41"/>
      <c r="J18" s="32"/>
      <c r="K18" s="47"/>
    </row>
    <row r="19" spans="1:11" ht="30" customHeight="1" thickBot="1" x14ac:dyDescent="0.3">
      <c r="A19" s="415"/>
      <c r="B19" s="27">
        <v>2</v>
      </c>
      <c r="C19" s="389"/>
      <c r="D19" s="396"/>
      <c r="E19" s="397"/>
      <c r="F19" s="399" t="s">
        <v>156</v>
      </c>
      <c r="G19" s="395"/>
      <c r="H19" s="41"/>
      <c r="I19" s="41"/>
      <c r="J19" s="36"/>
      <c r="K19" s="47" t="s">
        <v>146</v>
      </c>
    </row>
    <row r="20" spans="1:11" ht="30" customHeight="1" thickBot="1" x14ac:dyDescent="0.3">
      <c r="A20" s="415"/>
      <c r="B20" s="28" t="s">
        <v>274</v>
      </c>
      <c r="C20" s="389"/>
      <c r="D20" s="396"/>
      <c r="E20" s="398"/>
      <c r="F20" s="400"/>
      <c r="G20" s="395"/>
      <c r="H20" s="41"/>
      <c r="I20" s="41"/>
      <c r="J20" s="41"/>
      <c r="K20" s="42"/>
    </row>
    <row r="21" spans="1:11" ht="30" customHeight="1" thickBot="1" x14ac:dyDescent="0.3">
      <c r="A21" s="415"/>
      <c r="B21" s="27">
        <v>1</v>
      </c>
      <c r="C21" s="389"/>
      <c r="D21" s="396"/>
      <c r="E21" s="390"/>
      <c r="F21" s="404"/>
      <c r="G21" s="404"/>
      <c r="H21" s="41"/>
      <c r="I21" s="41"/>
      <c r="J21" s="41"/>
      <c r="K21" s="42"/>
    </row>
    <row r="22" spans="1:11" ht="30" customHeight="1" thickBot="1" x14ac:dyDescent="0.3">
      <c r="A22" s="415"/>
      <c r="B22" s="28" t="s">
        <v>147</v>
      </c>
      <c r="C22" s="401"/>
      <c r="D22" s="402"/>
      <c r="E22" s="403"/>
      <c r="F22" s="405"/>
      <c r="G22" s="40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388" t="s">
        <v>153</v>
      </c>
      <c r="D25" s="388"/>
      <c r="E25" s="388"/>
      <c r="F25" s="388"/>
      <c r="G25" s="388"/>
      <c r="H25" s="41"/>
      <c r="I25" s="41"/>
      <c r="J25" s="41"/>
      <c r="K25" s="42"/>
    </row>
    <row r="26" spans="1:11" x14ac:dyDescent="0.25">
      <c r="A26" s="40"/>
      <c r="B26" s="41"/>
      <c r="C26" s="388"/>
      <c r="D26" s="388"/>
      <c r="E26" s="388"/>
      <c r="F26" s="388"/>
      <c r="G26" s="388"/>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I19" sqref="I1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4"/>
      <c r="B1" s="224"/>
      <c r="C1" s="218" t="s">
        <v>0</v>
      </c>
      <c r="D1" s="218"/>
      <c r="E1" s="218"/>
      <c r="F1" s="218"/>
      <c r="G1" s="304" t="s">
        <v>1</v>
      </c>
      <c r="H1" s="304"/>
      <c r="I1" s="304"/>
      <c r="J1" s="418"/>
      <c r="K1" s="418"/>
    </row>
    <row r="2" spans="1:11" ht="15" customHeight="1" x14ac:dyDescent="0.25">
      <c r="A2" s="224"/>
      <c r="B2" s="224"/>
      <c r="C2" s="218"/>
      <c r="D2" s="218"/>
      <c r="E2" s="218"/>
      <c r="F2" s="218"/>
      <c r="G2" s="304" t="s">
        <v>134</v>
      </c>
      <c r="H2" s="304"/>
      <c r="I2" s="304"/>
      <c r="J2" s="418"/>
      <c r="K2" s="418"/>
    </row>
    <row r="3" spans="1:11" ht="34.5" customHeight="1" x14ac:dyDescent="0.25">
      <c r="A3" s="224"/>
      <c r="B3" s="224"/>
      <c r="C3" s="218" t="s">
        <v>36</v>
      </c>
      <c r="D3" s="218"/>
      <c r="E3" s="218"/>
      <c r="F3" s="218"/>
      <c r="G3" s="304" t="s">
        <v>135</v>
      </c>
      <c r="H3" s="304"/>
      <c r="I3" s="304"/>
      <c r="J3" s="418"/>
      <c r="K3" s="418"/>
    </row>
    <row r="4" spans="1:11" ht="15.75" customHeight="1" x14ac:dyDescent="0.25">
      <c r="A4" s="224"/>
      <c r="B4" s="224"/>
      <c r="C4" s="218"/>
      <c r="D4" s="218"/>
      <c r="E4" s="218"/>
      <c r="F4" s="218"/>
      <c r="G4" s="304" t="s">
        <v>5</v>
      </c>
      <c r="H4" s="304"/>
      <c r="I4" s="304"/>
      <c r="J4" s="418"/>
      <c r="K4" s="418"/>
    </row>
    <row r="5" spans="1:11" ht="15.75" thickBot="1" x14ac:dyDescent="0.3"/>
    <row r="6" spans="1:11" ht="26.25" customHeight="1" x14ac:dyDescent="0.25">
      <c r="A6" s="407" t="s">
        <v>136</v>
      </c>
      <c r="B6" s="408"/>
      <c r="C6" s="408"/>
      <c r="D6" s="408"/>
      <c r="E6" s="408"/>
      <c r="F6" s="408"/>
      <c r="G6" s="408"/>
      <c r="H6" s="408"/>
      <c r="I6" s="408"/>
      <c r="J6" s="408"/>
      <c r="K6" s="409"/>
    </row>
    <row r="7" spans="1:11" ht="24" customHeight="1" x14ac:dyDescent="0.25">
      <c r="A7" s="22" t="s">
        <v>7</v>
      </c>
      <c r="B7" s="419"/>
      <c r="C7" s="419"/>
      <c r="D7" s="419"/>
      <c r="E7" s="419"/>
      <c r="F7" s="419"/>
      <c r="G7" s="419"/>
      <c r="H7" s="419"/>
      <c r="I7" s="419"/>
      <c r="J7" s="419"/>
      <c r="K7" s="420"/>
    </row>
    <row r="8" spans="1:11" ht="35.25" customHeight="1" x14ac:dyDescent="0.25">
      <c r="A8" s="21" t="s">
        <v>9</v>
      </c>
      <c r="B8" s="421"/>
      <c r="C8" s="421"/>
      <c r="D8" s="421"/>
      <c r="E8" s="421"/>
      <c r="F8" s="421"/>
      <c r="G8" s="421"/>
      <c r="H8" s="421"/>
      <c r="I8" s="421"/>
      <c r="J8" s="421"/>
      <c r="K8" s="422"/>
    </row>
    <row r="9" spans="1:11" ht="29.25" customHeight="1" thickBot="1" x14ac:dyDescent="0.3">
      <c r="A9" s="31" t="s">
        <v>137</v>
      </c>
      <c r="B9" s="410"/>
      <c r="C9" s="411"/>
      <c r="D9" s="411"/>
      <c r="E9" s="411"/>
      <c r="F9" s="411"/>
      <c r="G9" s="411"/>
      <c r="H9" s="411"/>
      <c r="I9" s="411"/>
      <c r="J9" s="411"/>
      <c r="K9" s="412"/>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3" t="s">
        <v>138</v>
      </c>
      <c r="K11" s="414"/>
    </row>
    <row r="12" spans="1:11" ht="15.75" thickBot="1" x14ac:dyDescent="0.3">
      <c r="A12" s="40"/>
      <c r="B12" s="42"/>
      <c r="C12" s="41"/>
      <c r="D12" s="41"/>
      <c r="E12" s="41"/>
      <c r="F12" s="41"/>
      <c r="G12" s="41"/>
      <c r="H12" s="41"/>
      <c r="I12" s="41"/>
      <c r="J12" s="43"/>
      <c r="K12" s="44"/>
    </row>
    <row r="13" spans="1:11" ht="30" customHeight="1" thickBot="1" x14ac:dyDescent="0.3">
      <c r="A13" s="415" t="s">
        <v>139</v>
      </c>
      <c r="B13" s="27">
        <v>5</v>
      </c>
      <c r="C13" s="416"/>
      <c r="D13" s="404"/>
      <c r="E13" s="395"/>
      <c r="F13" s="395"/>
      <c r="G13" s="395"/>
      <c r="H13" s="41"/>
      <c r="I13" s="41"/>
      <c r="J13" s="33"/>
      <c r="K13" s="47" t="s">
        <v>140</v>
      </c>
    </row>
    <row r="14" spans="1:11" ht="30" customHeight="1" thickBot="1" x14ac:dyDescent="0.3">
      <c r="A14" s="415"/>
      <c r="B14" s="28" t="s">
        <v>141</v>
      </c>
      <c r="C14" s="416"/>
      <c r="D14" s="404"/>
      <c r="E14" s="395"/>
      <c r="F14" s="395"/>
      <c r="G14" s="395"/>
      <c r="H14" s="41"/>
      <c r="I14" s="41"/>
      <c r="J14" s="43"/>
      <c r="K14" s="47"/>
    </row>
    <row r="15" spans="1:11" ht="30" customHeight="1" thickBot="1" x14ac:dyDescent="0.3">
      <c r="A15" s="415"/>
      <c r="B15" s="27">
        <v>4</v>
      </c>
      <c r="C15" s="406"/>
      <c r="D15" s="404"/>
      <c r="E15" s="404"/>
      <c r="F15" s="393"/>
      <c r="G15" s="395"/>
      <c r="H15" s="41"/>
      <c r="I15" s="41"/>
      <c r="J15" s="34"/>
      <c r="K15" s="47" t="s">
        <v>142</v>
      </c>
    </row>
    <row r="16" spans="1:11" ht="30" customHeight="1" thickBot="1" x14ac:dyDescent="0.3">
      <c r="A16" s="415"/>
      <c r="B16" s="28" t="s">
        <v>143</v>
      </c>
      <c r="C16" s="406"/>
      <c r="D16" s="404"/>
      <c r="E16" s="404"/>
      <c r="F16" s="394"/>
      <c r="G16" s="395"/>
      <c r="H16" s="41"/>
      <c r="I16" s="41"/>
      <c r="J16" s="32"/>
      <c r="K16" s="47"/>
    </row>
    <row r="17" spans="1:11" ht="30" customHeight="1" thickBot="1" x14ac:dyDescent="0.3">
      <c r="A17" s="415"/>
      <c r="B17" s="27">
        <v>3</v>
      </c>
      <c r="C17" s="389"/>
      <c r="D17" s="390"/>
      <c r="E17" s="391"/>
      <c r="F17" s="393"/>
      <c r="G17" s="395"/>
      <c r="H17" s="41"/>
      <c r="I17" s="41"/>
      <c r="J17" s="35"/>
      <c r="K17" s="47" t="s">
        <v>144</v>
      </c>
    </row>
    <row r="18" spans="1:11" ht="30" customHeight="1" thickBot="1" x14ac:dyDescent="0.3">
      <c r="A18" s="415"/>
      <c r="B18" s="28" t="s">
        <v>145</v>
      </c>
      <c r="C18" s="389"/>
      <c r="D18" s="390"/>
      <c r="E18" s="392"/>
      <c r="F18" s="394"/>
      <c r="G18" s="395"/>
      <c r="H18" s="41"/>
      <c r="I18" s="41"/>
      <c r="J18" s="32"/>
      <c r="K18" s="47"/>
    </row>
    <row r="19" spans="1:11" ht="30" customHeight="1" thickBot="1" x14ac:dyDescent="0.3">
      <c r="A19" s="415"/>
      <c r="B19" s="27">
        <v>2</v>
      </c>
      <c r="C19" s="389"/>
      <c r="D19" s="396"/>
      <c r="E19" s="397"/>
      <c r="F19" s="399" t="s">
        <v>156</v>
      </c>
      <c r="G19" s="395"/>
      <c r="H19" s="41"/>
      <c r="I19" s="41"/>
      <c r="J19" s="36"/>
      <c r="K19" s="47" t="s">
        <v>146</v>
      </c>
    </row>
    <row r="20" spans="1:11" ht="30" customHeight="1" thickBot="1" x14ac:dyDescent="0.3">
      <c r="A20" s="415"/>
      <c r="B20" s="28" t="s">
        <v>274</v>
      </c>
      <c r="C20" s="389"/>
      <c r="D20" s="396"/>
      <c r="E20" s="398"/>
      <c r="F20" s="400"/>
      <c r="G20" s="395"/>
      <c r="H20" s="41"/>
      <c r="I20" s="41"/>
      <c r="J20" s="41"/>
      <c r="K20" s="42"/>
    </row>
    <row r="21" spans="1:11" ht="30" customHeight="1" thickBot="1" x14ac:dyDescent="0.3">
      <c r="A21" s="415"/>
      <c r="B21" s="27">
        <v>1</v>
      </c>
      <c r="C21" s="389"/>
      <c r="D21" s="396"/>
      <c r="E21" s="390"/>
      <c r="F21" s="404"/>
      <c r="G21" s="404"/>
      <c r="H21" s="41"/>
      <c r="I21" s="41"/>
      <c r="J21" s="41"/>
      <c r="K21" s="42"/>
    </row>
    <row r="22" spans="1:11" ht="30" customHeight="1" thickBot="1" x14ac:dyDescent="0.3">
      <c r="A22" s="415"/>
      <c r="B22" s="28" t="s">
        <v>147</v>
      </c>
      <c r="C22" s="401"/>
      <c r="D22" s="402"/>
      <c r="E22" s="403"/>
      <c r="F22" s="405"/>
      <c r="G22" s="40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388" t="s">
        <v>153</v>
      </c>
      <c r="D25" s="388"/>
      <c r="E25" s="388"/>
      <c r="F25" s="388"/>
      <c r="G25" s="388"/>
      <c r="H25" s="41"/>
      <c r="I25" s="41"/>
      <c r="J25" s="41"/>
      <c r="K25" s="42"/>
    </row>
    <row r="26" spans="1:11" x14ac:dyDescent="0.25">
      <c r="A26" s="40"/>
      <c r="B26" s="41"/>
      <c r="C26" s="388"/>
      <c r="D26" s="388"/>
      <c r="E26" s="388"/>
      <c r="F26" s="388"/>
      <c r="G26" s="388"/>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workbookViewId="0">
      <selection activeCell="B33" sqref="B33"/>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4"/>
      <c r="B1" s="224"/>
      <c r="C1" s="218" t="s">
        <v>0</v>
      </c>
      <c r="D1" s="218"/>
      <c r="E1" s="218"/>
      <c r="F1" s="218"/>
      <c r="G1" s="304" t="s">
        <v>1</v>
      </c>
      <c r="H1" s="304"/>
      <c r="I1" s="304"/>
      <c r="J1" s="418"/>
      <c r="K1" s="418"/>
    </row>
    <row r="2" spans="1:11" ht="15" customHeight="1" x14ac:dyDescent="0.25">
      <c r="A2" s="224"/>
      <c r="B2" s="224"/>
      <c r="C2" s="218"/>
      <c r="D2" s="218"/>
      <c r="E2" s="218"/>
      <c r="F2" s="218"/>
      <c r="G2" s="304" t="s">
        <v>134</v>
      </c>
      <c r="H2" s="304"/>
      <c r="I2" s="304"/>
      <c r="J2" s="418"/>
      <c r="K2" s="418"/>
    </row>
    <row r="3" spans="1:11" ht="34.5" customHeight="1" x14ac:dyDescent="0.25">
      <c r="A3" s="224"/>
      <c r="B3" s="224"/>
      <c r="C3" s="218" t="s">
        <v>36</v>
      </c>
      <c r="D3" s="218"/>
      <c r="E3" s="218"/>
      <c r="F3" s="218"/>
      <c r="G3" s="304" t="s">
        <v>135</v>
      </c>
      <c r="H3" s="304"/>
      <c r="I3" s="304"/>
      <c r="J3" s="418"/>
      <c r="K3" s="418"/>
    </row>
    <row r="4" spans="1:11" ht="15.75" customHeight="1" x14ac:dyDescent="0.25">
      <c r="A4" s="224"/>
      <c r="B4" s="224"/>
      <c r="C4" s="218"/>
      <c r="D4" s="218"/>
      <c r="E4" s="218"/>
      <c r="F4" s="218"/>
      <c r="G4" s="304" t="s">
        <v>5</v>
      </c>
      <c r="H4" s="304"/>
      <c r="I4" s="304"/>
      <c r="J4" s="418"/>
      <c r="K4" s="418"/>
    </row>
    <row r="5" spans="1:11" ht="15.75" thickBot="1" x14ac:dyDescent="0.3"/>
    <row r="6" spans="1:11" ht="26.25" customHeight="1" x14ac:dyDescent="0.25">
      <c r="A6" s="407" t="s">
        <v>136</v>
      </c>
      <c r="B6" s="408"/>
      <c r="C6" s="408"/>
      <c r="D6" s="408"/>
      <c r="E6" s="408"/>
      <c r="F6" s="408"/>
      <c r="G6" s="408"/>
      <c r="H6" s="408"/>
      <c r="I6" s="408"/>
      <c r="J6" s="408"/>
      <c r="K6" s="409"/>
    </row>
    <row r="7" spans="1:11" ht="24" customHeight="1" x14ac:dyDescent="0.25">
      <c r="A7" s="22" t="s">
        <v>7</v>
      </c>
      <c r="B7" s="419"/>
      <c r="C7" s="419"/>
      <c r="D7" s="419"/>
      <c r="E7" s="419"/>
      <c r="F7" s="419"/>
      <c r="G7" s="419"/>
      <c r="H7" s="419"/>
      <c r="I7" s="419"/>
      <c r="J7" s="419"/>
      <c r="K7" s="420"/>
    </row>
    <row r="8" spans="1:11" ht="35.25" customHeight="1" x14ac:dyDescent="0.25">
      <c r="A8" s="21" t="s">
        <v>9</v>
      </c>
      <c r="B8" s="421"/>
      <c r="C8" s="421"/>
      <c r="D8" s="421"/>
      <c r="E8" s="421"/>
      <c r="F8" s="421"/>
      <c r="G8" s="421"/>
      <c r="H8" s="421"/>
      <c r="I8" s="421"/>
      <c r="J8" s="421"/>
      <c r="K8" s="422"/>
    </row>
    <row r="9" spans="1:11" ht="29.25" customHeight="1" thickBot="1" x14ac:dyDescent="0.3">
      <c r="A9" s="31" t="s">
        <v>137</v>
      </c>
      <c r="B9" s="410"/>
      <c r="C9" s="411"/>
      <c r="D9" s="411"/>
      <c r="E9" s="411"/>
      <c r="F9" s="411"/>
      <c r="G9" s="411"/>
      <c r="H9" s="411"/>
      <c r="I9" s="411"/>
      <c r="J9" s="411"/>
      <c r="K9" s="412"/>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3" t="s">
        <v>138</v>
      </c>
      <c r="K11" s="414"/>
    </row>
    <row r="12" spans="1:11" ht="15.75" thickBot="1" x14ac:dyDescent="0.3">
      <c r="A12" s="40"/>
      <c r="B12" s="42"/>
      <c r="C12" s="41"/>
      <c r="D12" s="41"/>
      <c r="E12" s="41"/>
      <c r="F12" s="41"/>
      <c r="G12" s="41"/>
      <c r="H12" s="41"/>
      <c r="I12" s="41"/>
      <c r="J12" s="43"/>
      <c r="K12" s="44"/>
    </row>
    <row r="13" spans="1:11" ht="30" customHeight="1" thickBot="1" x14ac:dyDescent="0.3">
      <c r="A13" s="415" t="s">
        <v>139</v>
      </c>
      <c r="B13" s="27">
        <v>5</v>
      </c>
      <c r="C13" s="416"/>
      <c r="D13" s="404"/>
      <c r="E13" s="395"/>
      <c r="F13" s="395"/>
      <c r="G13" s="395"/>
      <c r="H13" s="41"/>
      <c r="I13" s="41"/>
      <c r="J13" s="33"/>
      <c r="K13" s="47" t="s">
        <v>140</v>
      </c>
    </row>
    <row r="14" spans="1:11" ht="30" customHeight="1" thickBot="1" x14ac:dyDescent="0.3">
      <c r="A14" s="415"/>
      <c r="B14" s="28" t="s">
        <v>141</v>
      </c>
      <c r="C14" s="416"/>
      <c r="D14" s="404"/>
      <c r="E14" s="395"/>
      <c r="F14" s="395"/>
      <c r="G14" s="395"/>
      <c r="H14" s="41"/>
      <c r="I14" s="41"/>
      <c r="J14" s="43"/>
      <c r="K14" s="47"/>
    </row>
    <row r="15" spans="1:11" ht="30" customHeight="1" thickBot="1" x14ac:dyDescent="0.3">
      <c r="A15" s="415"/>
      <c r="B15" s="27">
        <v>4</v>
      </c>
      <c r="C15" s="406"/>
      <c r="D15" s="404"/>
      <c r="E15" s="404"/>
      <c r="F15" s="393"/>
      <c r="G15" s="395"/>
      <c r="H15" s="41"/>
      <c r="I15" s="41"/>
      <c r="J15" s="34"/>
      <c r="K15" s="47" t="s">
        <v>142</v>
      </c>
    </row>
    <row r="16" spans="1:11" ht="30" customHeight="1" thickBot="1" x14ac:dyDescent="0.3">
      <c r="A16" s="415"/>
      <c r="B16" s="28" t="s">
        <v>143</v>
      </c>
      <c r="C16" s="406"/>
      <c r="D16" s="404"/>
      <c r="E16" s="404"/>
      <c r="F16" s="394"/>
      <c r="G16" s="395"/>
      <c r="H16" s="41"/>
      <c r="I16" s="41"/>
      <c r="J16" s="32"/>
      <c r="K16" s="47"/>
    </row>
    <row r="17" spans="1:11" ht="30" customHeight="1" thickBot="1" x14ac:dyDescent="0.3">
      <c r="A17" s="415"/>
      <c r="B17" s="27">
        <v>3</v>
      </c>
      <c r="C17" s="389"/>
      <c r="D17" s="390"/>
      <c r="E17" s="391"/>
      <c r="F17" s="393"/>
      <c r="G17" s="395"/>
      <c r="H17" s="41"/>
      <c r="I17" s="41"/>
      <c r="J17" s="35"/>
      <c r="K17" s="47" t="s">
        <v>144</v>
      </c>
    </row>
    <row r="18" spans="1:11" ht="30" customHeight="1" thickBot="1" x14ac:dyDescent="0.3">
      <c r="A18" s="415"/>
      <c r="B18" s="28" t="s">
        <v>145</v>
      </c>
      <c r="C18" s="389"/>
      <c r="D18" s="390"/>
      <c r="E18" s="392"/>
      <c r="F18" s="394"/>
      <c r="G18" s="395"/>
      <c r="H18" s="41"/>
      <c r="I18" s="41"/>
      <c r="J18" s="32"/>
      <c r="K18" s="47"/>
    </row>
    <row r="19" spans="1:11" ht="30" customHeight="1" thickBot="1" x14ac:dyDescent="0.3">
      <c r="A19" s="415"/>
      <c r="B19" s="27">
        <v>2</v>
      </c>
      <c r="C19" s="389"/>
      <c r="D19" s="396"/>
      <c r="E19" s="397"/>
      <c r="F19" s="399"/>
      <c r="G19" s="417" t="s">
        <v>156</v>
      </c>
      <c r="H19" s="41"/>
      <c r="I19" s="41"/>
      <c r="J19" s="36"/>
      <c r="K19" s="47" t="s">
        <v>146</v>
      </c>
    </row>
    <row r="20" spans="1:11" ht="30" customHeight="1" thickBot="1" x14ac:dyDescent="0.3">
      <c r="A20" s="415"/>
      <c r="B20" s="28" t="s">
        <v>274</v>
      </c>
      <c r="C20" s="389"/>
      <c r="D20" s="396"/>
      <c r="E20" s="398"/>
      <c r="F20" s="400"/>
      <c r="G20" s="417"/>
      <c r="H20" s="41"/>
      <c r="I20" s="41"/>
      <c r="J20" s="41"/>
      <c r="K20" s="42"/>
    </row>
    <row r="21" spans="1:11" ht="30" customHeight="1" thickBot="1" x14ac:dyDescent="0.3">
      <c r="A21" s="415"/>
      <c r="B21" s="27">
        <v>1</v>
      </c>
      <c r="C21" s="389"/>
      <c r="D21" s="396"/>
      <c r="E21" s="390"/>
      <c r="F21" s="404"/>
      <c r="G21" s="404"/>
      <c r="H21" s="41"/>
      <c r="I21" s="41"/>
      <c r="J21" s="41"/>
      <c r="K21" s="42"/>
    </row>
    <row r="22" spans="1:11" ht="30" customHeight="1" thickBot="1" x14ac:dyDescent="0.3">
      <c r="A22" s="415"/>
      <c r="B22" s="28" t="s">
        <v>147</v>
      </c>
      <c r="C22" s="401"/>
      <c r="D22" s="402"/>
      <c r="E22" s="403"/>
      <c r="F22" s="405"/>
      <c r="G22" s="40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388" t="s">
        <v>153</v>
      </c>
      <c r="D25" s="388"/>
      <c r="E25" s="388"/>
      <c r="F25" s="388"/>
      <c r="G25" s="388"/>
      <c r="H25" s="41"/>
      <c r="I25" s="41"/>
      <c r="J25" s="41"/>
      <c r="K25" s="42"/>
    </row>
    <row r="26" spans="1:11" x14ac:dyDescent="0.25">
      <c r="A26" s="40"/>
      <c r="B26" s="41"/>
      <c r="C26" s="388"/>
      <c r="D26" s="388"/>
      <c r="E26" s="388"/>
      <c r="F26" s="388"/>
      <c r="G26" s="388"/>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7" t="s">
        <v>155</v>
      </c>
    </row>
    <row r="2" spans="1:1" x14ac:dyDescent="0.25">
      <c r="A2" s="8"/>
    </row>
    <row r="3" spans="1:1" x14ac:dyDescent="0.25">
      <c r="A3" s="8" t="s">
        <v>156</v>
      </c>
    </row>
    <row r="4" spans="1:1" x14ac:dyDescent="0.25">
      <c r="A4" s="8" t="s">
        <v>157</v>
      </c>
    </row>
    <row r="6" spans="1:1" x14ac:dyDescent="0.25">
      <c r="A6" s="77" t="s">
        <v>158</v>
      </c>
    </row>
    <row r="7" spans="1:1" x14ac:dyDescent="0.25">
      <c r="A7" t="s">
        <v>93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9" spans="1:3" x14ac:dyDescent="0.25">
      <c r="A19" s="77" t="s">
        <v>153</v>
      </c>
    </row>
    <row r="20" spans="1:3" x14ac:dyDescent="0.25">
      <c r="A20" t="s">
        <v>107</v>
      </c>
    </row>
    <row r="21" spans="1:3" x14ac:dyDescent="0.25">
      <c r="A21" t="s">
        <v>168</v>
      </c>
    </row>
    <row r="22" spans="1:3" x14ac:dyDescent="0.25">
      <c r="A22" t="s">
        <v>169</v>
      </c>
    </row>
    <row r="23" spans="1:3" x14ac:dyDescent="0.25">
      <c r="A23" t="s">
        <v>170</v>
      </c>
    </row>
    <row r="24" spans="1:3" x14ac:dyDescent="0.25">
      <c r="A24" t="s">
        <v>171</v>
      </c>
    </row>
    <row r="25" spans="1:3" x14ac:dyDescent="0.25">
      <c r="A25" t="s">
        <v>172</v>
      </c>
    </row>
    <row r="28" spans="1:3" ht="141" customHeight="1" x14ac:dyDescent="0.25">
      <c r="A28" s="111" t="s">
        <v>173</v>
      </c>
      <c r="B28" s="113" t="s">
        <v>174</v>
      </c>
      <c r="C28" s="113" t="s">
        <v>175</v>
      </c>
    </row>
    <row r="29" spans="1:3" ht="144" customHeight="1" x14ac:dyDescent="0.25">
      <c r="A29" t="s">
        <v>176</v>
      </c>
      <c r="B29" s="81" t="s">
        <v>177</v>
      </c>
      <c r="C29" s="112" t="s">
        <v>178</v>
      </c>
    </row>
    <row r="30" spans="1:3" ht="135" x14ac:dyDescent="0.25">
      <c r="A30" s="105" t="s">
        <v>179</v>
      </c>
      <c r="B30" s="76" t="s">
        <v>180</v>
      </c>
      <c r="C30" s="112" t="s">
        <v>181</v>
      </c>
    </row>
    <row r="31" spans="1:3" ht="102.75" x14ac:dyDescent="0.25">
      <c r="A31" t="s">
        <v>182</v>
      </c>
      <c r="B31" s="76" t="s">
        <v>183</v>
      </c>
      <c r="C31" s="112" t="s">
        <v>184</v>
      </c>
    </row>
    <row r="32" spans="1:3" ht="102.75" x14ac:dyDescent="0.25">
      <c r="A32" t="s">
        <v>185</v>
      </c>
      <c r="B32" s="76" t="s">
        <v>186</v>
      </c>
      <c r="C32" s="112" t="s">
        <v>187</v>
      </c>
    </row>
    <row r="34" spans="1:3" x14ac:dyDescent="0.25">
      <c r="A34" t="s">
        <v>188</v>
      </c>
      <c r="C34" s="117" t="s">
        <v>189</v>
      </c>
    </row>
    <row r="35" spans="1:3" x14ac:dyDescent="0.25">
      <c r="A35">
        <v>1</v>
      </c>
      <c r="B35">
        <f>IF(' IMPACTO RIESGOS CORRUPCION'!D11="X",1,0)</f>
        <v>1</v>
      </c>
    </row>
    <row r="36" spans="1:3" x14ac:dyDescent="0.25">
      <c r="A36">
        <v>2</v>
      </c>
      <c r="B36">
        <f>IF(' IMPACTO RIESGOS CORRUPCION'!D12="X",1,0)</f>
        <v>1</v>
      </c>
      <c r="C36" s="55" t="s">
        <v>156</v>
      </c>
    </row>
    <row r="37" spans="1:3" x14ac:dyDescent="0.25">
      <c r="A37">
        <v>3</v>
      </c>
      <c r="B37">
        <f>IF(' IMPACTO RIESGOS CORRUPCION'!D13="X",1,0)</f>
        <v>1</v>
      </c>
    </row>
    <row r="38" spans="1:3" x14ac:dyDescent="0.25">
      <c r="A38">
        <v>4</v>
      </c>
      <c r="B38">
        <f>IF(' IMPACTO RIESGOS CORRUPCION'!D14="X",1,0)</f>
        <v>0</v>
      </c>
    </row>
    <row r="39" spans="1:3" x14ac:dyDescent="0.25">
      <c r="A39">
        <v>5</v>
      </c>
      <c r="B39">
        <f>IF(' IMPACTO RIESGOS CORRUPCION'!D15="X",1,0)</f>
        <v>1</v>
      </c>
    </row>
    <row r="40" spans="1:3" x14ac:dyDescent="0.25">
      <c r="A40">
        <v>6</v>
      </c>
      <c r="B40">
        <f>IF(' IMPACTO RIESGOS CORRUPCION'!D16="X",1,0)</f>
        <v>1</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1</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1</v>
      </c>
    </row>
    <row r="49" spans="1:2" x14ac:dyDescent="0.25">
      <c r="A49">
        <v>15</v>
      </c>
      <c r="B49">
        <f>IF(' IMPACTO RIESGOS CORRUPCION'!D25="X",1,0)</f>
        <v>0</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190</v>
      </c>
      <c r="B54">
        <f>SUM(B35:B53)</f>
        <v>11</v>
      </c>
    </row>
    <row r="57" spans="1:2" x14ac:dyDescent="0.25">
      <c r="A57" t="s">
        <v>191</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0</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190</v>
      </c>
      <c r="B77">
        <f>SUM(B58:B76)</f>
        <v>12</v>
      </c>
    </row>
    <row r="80" spans="1:2" x14ac:dyDescent="0.25">
      <c r="A80" t="s">
        <v>192</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190</v>
      </c>
      <c r="B100">
        <f>SUM(B81:B99)</f>
        <v>0</v>
      </c>
    </row>
    <row r="103" spans="1:2" x14ac:dyDescent="0.25">
      <c r="A103" t="s">
        <v>193</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190</v>
      </c>
      <c r="B123">
        <f>SUM(B104:B122)</f>
        <v>0</v>
      </c>
    </row>
    <row r="126" spans="1:2" x14ac:dyDescent="0.25">
      <c r="A126" t="s">
        <v>193</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190</v>
      </c>
      <c r="B146">
        <f>SUM(B127:B145)</f>
        <v>0</v>
      </c>
    </row>
    <row r="150" spans="1:2" x14ac:dyDescent="0.25">
      <c r="A150" t="s">
        <v>194</v>
      </c>
    </row>
    <row r="151" spans="1:2" x14ac:dyDescent="0.25">
      <c r="A151" s="95" t="s">
        <v>195</v>
      </c>
    </row>
    <row r="152" spans="1:2" x14ac:dyDescent="0.25">
      <c r="A152" t="s">
        <v>196</v>
      </c>
    </row>
    <row r="153" spans="1:2" x14ac:dyDescent="0.25">
      <c r="A153" t="s">
        <v>197</v>
      </c>
    </row>
    <row r="154" spans="1:2" x14ac:dyDescent="0.25">
      <c r="A154" t="s">
        <v>198</v>
      </c>
    </row>
    <row r="155" spans="1:2" x14ac:dyDescent="0.25">
      <c r="A155" t="s">
        <v>196</v>
      </c>
    </row>
    <row r="156" spans="1:2" x14ac:dyDescent="0.25">
      <c r="A156" t="s">
        <v>199</v>
      </c>
    </row>
    <row r="157" spans="1:2" x14ac:dyDescent="0.25">
      <c r="A157" t="s">
        <v>200</v>
      </c>
    </row>
    <row r="159" spans="1:2" x14ac:dyDescent="0.25">
      <c r="A159" s="95" t="s">
        <v>201</v>
      </c>
      <c r="B159" t="s">
        <v>157</v>
      </c>
    </row>
    <row r="160" spans="1:2" x14ac:dyDescent="0.25">
      <c r="A160" t="s">
        <v>196</v>
      </c>
    </row>
    <row r="161" spans="1:1" x14ac:dyDescent="0.25">
      <c r="A161" t="s">
        <v>202</v>
      </c>
    </row>
    <row r="162" spans="1:1" x14ac:dyDescent="0.25">
      <c r="A162" t="s">
        <v>203</v>
      </c>
    </row>
    <row r="164" spans="1:1" x14ac:dyDescent="0.25">
      <c r="A164" s="95" t="s">
        <v>204</v>
      </c>
    </row>
    <row r="165" spans="1:1" x14ac:dyDescent="0.25">
      <c r="A165" t="s">
        <v>196</v>
      </c>
    </row>
    <row r="166" spans="1:1" x14ac:dyDescent="0.25">
      <c r="A166" t="s">
        <v>205</v>
      </c>
    </row>
    <row r="167" spans="1:1" x14ac:dyDescent="0.25">
      <c r="A167" t="s">
        <v>206</v>
      </c>
    </row>
    <row r="168" spans="1:1" x14ac:dyDescent="0.25">
      <c r="A168" t="s">
        <v>207</v>
      </c>
    </row>
    <row r="170" spans="1:1" x14ac:dyDescent="0.25">
      <c r="A170" s="95" t="s">
        <v>208</v>
      </c>
    </row>
    <row r="171" spans="1:1" x14ac:dyDescent="0.25">
      <c r="A171" t="s">
        <v>196</v>
      </c>
    </row>
    <row r="172" spans="1:1" x14ac:dyDescent="0.25">
      <c r="A172" t="s">
        <v>209</v>
      </c>
    </row>
    <row r="173" spans="1:1" x14ac:dyDescent="0.25">
      <c r="A173" t="s">
        <v>210</v>
      </c>
    </row>
    <row r="175" spans="1:1" x14ac:dyDescent="0.25">
      <c r="A175" s="95" t="s">
        <v>211</v>
      </c>
    </row>
    <row r="176" spans="1:1" x14ac:dyDescent="0.25">
      <c r="A176" t="s">
        <v>196</v>
      </c>
    </row>
    <row r="177" spans="1:1" x14ac:dyDescent="0.25">
      <c r="A177" t="s">
        <v>212</v>
      </c>
    </row>
    <row r="178" spans="1:1" x14ac:dyDescent="0.25">
      <c r="A178" t="s">
        <v>213</v>
      </c>
    </row>
    <row r="180" spans="1:1" x14ac:dyDescent="0.25">
      <c r="A180" s="95" t="s">
        <v>214</v>
      </c>
    </row>
    <row r="181" spans="1:1" x14ac:dyDescent="0.25">
      <c r="A181" t="s">
        <v>196</v>
      </c>
    </row>
    <row r="182" spans="1:1" x14ac:dyDescent="0.25">
      <c r="A182" t="s">
        <v>215</v>
      </c>
    </row>
    <row r="183" spans="1:1" x14ac:dyDescent="0.25">
      <c r="A183" t="s">
        <v>216</v>
      </c>
    </row>
    <row r="184" spans="1:1" x14ac:dyDescent="0.25">
      <c r="A184" t="s">
        <v>217</v>
      </c>
    </row>
    <row r="186" spans="1:1" x14ac:dyDescent="0.25">
      <c r="A186" s="95" t="s">
        <v>218</v>
      </c>
    </row>
    <row r="187" spans="1:1" x14ac:dyDescent="0.25">
      <c r="A187" t="s">
        <v>196</v>
      </c>
    </row>
    <row r="188" spans="1:1" x14ac:dyDescent="0.25">
      <c r="A188" t="s">
        <v>219</v>
      </c>
    </row>
    <row r="189" spans="1:1" x14ac:dyDescent="0.25">
      <c r="A189" t="s">
        <v>220</v>
      </c>
    </row>
    <row r="190" spans="1:1" x14ac:dyDescent="0.25">
      <c r="A190"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A11" zoomScale="75" zoomScaleNormal="75" workbookViewId="0">
      <selection activeCell="J22" sqref="J22:J28"/>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425"/>
      <c r="B1" s="234" t="s">
        <v>0</v>
      </c>
      <c r="C1" s="235"/>
      <c r="D1" s="235"/>
      <c r="E1" s="235"/>
      <c r="F1" s="235"/>
      <c r="G1" s="331"/>
      <c r="H1" s="320" t="s">
        <v>20</v>
      </c>
      <c r="I1" s="320"/>
      <c r="J1" s="461"/>
    </row>
    <row r="2" spans="1:12" customFormat="1" ht="15.75" customHeight="1" x14ac:dyDescent="0.25">
      <c r="A2" s="229"/>
      <c r="B2" s="426"/>
      <c r="C2" s="346"/>
      <c r="D2" s="346"/>
      <c r="E2" s="346"/>
      <c r="F2" s="346"/>
      <c r="G2" s="347"/>
      <c r="H2" s="304" t="s">
        <v>2</v>
      </c>
      <c r="I2" s="304"/>
      <c r="J2" s="349"/>
    </row>
    <row r="3" spans="1:12" customFormat="1" ht="36" customHeight="1" x14ac:dyDescent="0.25">
      <c r="A3" s="229"/>
      <c r="B3" s="426" t="s">
        <v>222</v>
      </c>
      <c r="C3" s="346"/>
      <c r="D3" s="346"/>
      <c r="E3" s="346"/>
      <c r="F3" s="346"/>
      <c r="G3" s="347"/>
      <c r="H3" s="304" t="s">
        <v>4</v>
      </c>
      <c r="I3" s="304"/>
      <c r="J3" s="349"/>
    </row>
    <row r="4" spans="1:12" customFormat="1" ht="15.75" customHeight="1" thickBot="1" x14ac:dyDescent="0.3">
      <c r="A4" s="230"/>
      <c r="B4" s="243"/>
      <c r="C4" s="244"/>
      <c r="D4" s="244"/>
      <c r="E4" s="244"/>
      <c r="F4" s="244"/>
      <c r="G4" s="332"/>
      <c r="H4" s="466" t="s">
        <v>5</v>
      </c>
      <c r="I4" s="466"/>
      <c r="J4" s="462"/>
    </row>
    <row r="5" spans="1:12" x14ac:dyDescent="0.2">
      <c r="B5" s="465"/>
      <c r="C5" s="465"/>
      <c r="D5" s="465"/>
      <c r="E5" s="465"/>
      <c r="F5" s="465"/>
      <c r="G5" s="465"/>
    </row>
    <row r="6" spans="1:12" customFormat="1" ht="24" customHeight="1" x14ac:dyDescent="0.25">
      <c r="A6" s="96" t="s">
        <v>7</v>
      </c>
      <c r="B6" s="328" t="s">
        <v>315</v>
      </c>
      <c r="C6" s="329"/>
      <c r="D6" s="329"/>
      <c r="E6" s="329"/>
      <c r="F6" s="329"/>
      <c r="G6" s="329"/>
      <c r="H6" s="329"/>
      <c r="I6" s="329"/>
      <c r="J6" s="329"/>
      <c r="K6" s="329"/>
    </row>
    <row r="7" spans="1:12" customFormat="1" ht="35.25" customHeight="1" x14ac:dyDescent="0.25">
      <c r="A7" s="97" t="s">
        <v>9</v>
      </c>
      <c r="B7" s="376" t="s">
        <v>349</v>
      </c>
      <c r="C7" s="377"/>
      <c r="D7" s="377"/>
      <c r="E7" s="377"/>
      <c r="F7" s="377"/>
      <c r="G7" s="377"/>
      <c r="H7" s="377"/>
      <c r="I7" s="377"/>
      <c r="J7" s="377"/>
      <c r="K7" s="377"/>
    </row>
    <row r="8" spans="1:12" ht="15" thickBot="1" x14ac:dyDescent="0.25">
      <c r="C8" s="64"/>
      <c r="D8" s="64"/>
      <c r="E8" s="64"/>
      <c r="F8" s="64"/>
      <c r="G8" s="64"/>
      <c r="H8" s="64"/>
    </row>
    <row r="9" spans="1:12" s="129" customFormat="1" ht="30" customHeight="1" x14ac:dyDescent="0.25">
      <c r="A9" s="435" t="s">
        <v>102</v>
      </c>
      <c r="B9" s="446" t="s">
        <v>250</v>
      </c>
      <c r="C9" s="437" t="s">
        <v>350</v>
      </c>
      <c r="D9" s="439" t="s">
        <v>224</v>
      </c>
      <c r="E9" s="439"/>
      <c r="F9" s="439"/>
      <c r="G9" s="439"/>
      <c r="H9" s="439"/>
      <c r="I9" s="124" t="s">
        <v>225</v>
      </c>
      <c r="J9" s="440" t="s">
        <v>226</v>
      </c>
      <c r="K9" s="442" t="s">
        <v>227</v>
      </c>
    </row>
    <row r="10" spans="1:12" s="130" customFormat="1" ht="60.75" thickBot="1" x14ac:dyDescent="0.3">
      <c r="A10" s="463"/>
      <c r="B10" s="460"/>
      <c r="C10" s="438"/>
      <c r="D10" s="125" t="s">
        <v>228</v>
      </c>
      <c r="E10" s="126" t="s">
        <v>229</v>
      </c>
      <c r="F10" s="125" t="s">
        <v>230</v>
      </c>
      <c r="G10" s="125" t="s">
        <v>231</v>
      </c>
      <c r="H10" s="127" t="s">
        <v>232</v>
      </c>
      <c r="I10" s="128" t="s">
        <v>233</v>
      </c>
      <c r="J10" s="441"/>
      <c r="K10" s="464"/>
    </row>
    <row r="11" spans="1:12" ht="20.25" customHeight="1" x14ac:dyDescent="0.2">
      <c r="A11" s="283" t="str">
        <f>+(PROBABILIDAD!A11)</f>
        <v>Inoportunidad en la entrega de informacion  para los  usuarios interno y externos</v>
      </c>
      <c r="B11" s="283" t="str">
        <f>+(DESCRIPCION!D10)</f>
        <v>Falta de Herramientas tecnologicas que garanticen el acceso y preservacion de los documentos</v>
      </c>
      <c r="C11" s="444" t="s">
        <v>354</v>
      </c>
      <c r="D11" s="432" t="s">
        <v>234</v>
      </c>
      <c r="E11" s="24" t="s">
        <v>235</v>
      </c>
      <c r="F11" s="23" t="s">
        <v>197</v>
      </c>
      <c r="G11" s="23">
        <f>IF(F11="Asignado",15,0)</f>
        <v>15</v>
      </c>
      <c r="H11" s="433" t="str">
        <f>IF(AND(G18&gt;0,G18&lt;=85),"Débil",IF(AND(G18&gt;85,G18&lt;=95),"Moderado",IF(G18&gt;96,"Fuerte"," ")))</f>
        <v>Fuerte</v>
      </c>
      <c r="I11" s="303" t="s">
        <v>219</v>
      </c>
      <c r="J11" s="303"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424" t="str">
        <f>IF(J11="Fuerte","NO",IF(J11=" "," ","SI"))</f>
        <v>NO</v>
      </c>
      <c r="L11" s="172"/>
    </row>
    <row r="12" spans="1:12" ht="28.5" x14ac:dyDescent="0.2">
      <c r="A12" s="283"/>
      <c r="B12" s="283"/>
      <c r="C12" s="444"/>
      <c r="D12" s="432"/>
      <c r="E12" s="25" t="s">
        <v>236</v>
      </c>
      <c r="F12" s="16" t="s">
        <v>199</v>
      </c>
      <c r="G12" s="16">
        <f>IF(F12="Adecuado",15,0)</f>
        <v>15</v>
      </c>
      <c r="H12" s="433"/>
      <c r="I12" s="283"/>
      <c r="J12" s="283"/>
      <c r="K12" s="424"/>
    </row>
    <row r="13" spans="1:12" ht="42.75" x14ac:dyDescent="0.2">
      <c r="A13" s="283"/>
      <c r="B13" s="283"/>
      <c r="C13" s="444"/>
      <c r="D13" s="122" t="s">
        <v>237</v>
      </c>
      <c r="E13" s="25" t="s">
        <v>238</v>
      </c>
      <c r="F13" s="16" t="s">
        <v>202</v>
      </c>
      <c r="G13" s="16">
        <f>IF(F13="Oportuna",15,0)</f>
        <v>15</v>
      </c>
      <c r="H13" s="433"/>
      <c r="I13" s="283"/>
      <c r="J13" s="283"/>
      <c r="K13" s="424"/>
    </row>
    <row r="14" spans="1:12" ht="42.75" x14ac:dyDescent="0.2">
      <c r="A14" s="283"/>
      <c r="B14" s="283"/>
      <c r="C14" s="444"/>
      <c r="D14" s="122" t="s">
        <v>239</v>
      </c>
      <c r="E14" s="25" t="s">
        <v>240</v>
      </c>
      <c r="F14" s="104" t="s">
        <v>205</v>
      </c>
      <c r="G14" s="16">
        <f>IF(F14="Prevenir",15,IF(F14="Detectar",10,0))</f>
        <v>15</v>
      </c>
      <c r="H14" s="433"/>
      <c r="I14" s="283"/>
      <c r="J14" s="283"/>
      <c r="K14" s="424"/>
    </row>
    <row r="15" spans="1:12" ht="28.5" x14ac:dyDescent="0.2">
      <c r="A15" s="283"/>
      <c r="B15" s="283"/>
      <c r="C15" s="444"/>
      <c r="D15" s="122" t="s">
        <v>241</v>
      </c>
      <c r="E15" s="25" t="s">
        <v>242</v>
      </c>
      <c r="F15" s="16" t="s">
        <v>209</v>
      </c>
      <c r="G15" s="16">
        <f>IF(F15="Confiable",15,0)</f>
        <v>15</v>
      </c>
      <c r="H15" s="433"/>
      <c r="I15" s="283"/>
      <c r="J15" s="283"/>
      <c r="K15" s="424"/>
    </row>
    <row r="16" spans="1:12" ht="42.75" x14ac:dyDescent="0.2">
      <c r="A16" s="283"/>
      <c r="B16" s="283"/>
      <c r="C16" s="444"/>
      <c r="D16" s="122" t="s">
        <v>243</v>
      </c>
      <c r="E16" s="25" t="s">
        <v>244</v>
      </c>
      <c r="F16" s="199" t="s">
        <v>212</v>
      </c>
      <c r="G16" s="16">
        <f>IF(F16="Se investigan y se resuelven oportunamente",15,0)</f>
        <v>15</v>
      </c>
      <c r="H16" s="433"/>
      <c r="I16" s="283"/>
      <c r="J16" s="283"/>
      <c r="K16" s="424"/>
    </row>
    <row r="17" spans="1:11" ht="28.5" x14ac:dyDescent="0.2">
      <c r="A17" s="283"/>
      <c r="B17" s="283"/>
      <c r="C17" s="445"/>
      <c r="D17" s="108" t="s">
        <v>245</v>
      </c>
      <c r="E17" s="25" t="s">
        <v>246</v>
      </c>
      <c r="F17" s="16" t="s">
        <v>215</v>
      </c>
      <c r="G17" s="16">
        <v>10</v>
      </c>
      <c r="H17" s="434"/>
      <c r="I17" s="283"/>
      <c r="J17" s="283"/>
      <c r="K17" s="424"/>
    </row>
    <row r="18" spans="1:11" ht="15" x14ac:dyDescent="0.2">
      <c r="A18" s="283"/>
      <c r="B18" s="162"/>
      <c r="C18" s="171"/>
      <c r="D18" s="123"/>
      <c r="E18" s="19" t="s">
        <v>247</v>
      </c>
      <c r="F18" s="18"/>
      <c r="G18" s="18">
        <f>SUM(G11:G17)</f>
        <v>100</v>
      </c>
      <c r="H18" s="53"/>
    </row>
    <row r="19" spans="1:11" ht="15" thickBot="1" x14ac:dyDescent="0.25">
      <c r="A19" s="131"/>
      <c r="B19" s="174"/>
    </row>
    <row r="20" spans="1:11" s="130" customFormat="1" ht="30" customHeight="1" x14ac:dyDescent="0.25">
      <c r="A20" s="435" t="s">
        <v>102</v>
      </c>
      <c r="B20" s="446" t="s">
        <v>250</v>
      </c>
      <c r="C20" s="437" t="s">
        <v>223</v>
      </c>
      <c r="D20" s="439" t="s">
        <v>224</v>
      </c>
      <c r="E20" s="439"/>
      <c r="F20" s="439"/>
      <c r="G20" s="439"/>
      <c r="H20" s="439"/>
      <c r="I20" s="124" t="s">
        <v>225</v>
      </c>
      <c r="J20" s="440" t="s">
        <v>226</v>
      </c>
      <c r="K20" s="442" t="s">
        <v>227</v>
      </c>
    </row>
    <row r="21" spans="1:11" s="130" customFormat="1" ht="60.75" thickBot="1" x14ac:dyDescent="0.3">
      <c r="A21" s="436"/>
      <c r="B21" s="460"/>
      <c r="C21" s="438"/>
      <c r="D21" s="125" t="s">
        <v>228</v>
      </c>
      <c r="E21" s="126" t="s">
        <v>229</v>
      </c>
      <c r="F21" s="125" t="s">
        <v>230</v>
      </c>
      <c r="G21" s="125" t="s">
        <v>231</v>
      </c>
      <c r="H21" s="127" t="s">
        <v>248</v>
      </c>
      <c r="I21" s="128" t="s">
        <v>233</v>
      </c>
      <c r="J21" s="441"/>
      <c r="K21" s="443"/>
    </row>
    <row r="22" spans="1:11" ht="20.25" customHeight="1" x14ac:dyDescent="0.2">
      <c r="A22" s="454" t="str">
        <f>+(PROBABILIDAD!A12)</f>
        <v>Manipulación,  ocultamiento, alteración o destrucción de un documento para beneficio económico o de cualquier otra índole.</v>
      </c>
      <c r="B22" s="457" t="str">
        <f>+(DESCRIPCION!D11)</f>
        <v>Bajo presupuesto de funcionamiento e inversión para administrar la documentación física de la administración municipal</v>
      </c>
      <c r="C22" s="448" t="s">
        <v>357</v>
      </c>
      <c r="D22" s="449" t="s">
        <v>234</v>
      </c>
      <c r="E22" s="178" t="s">
        <v>235</v>
      </c>
      <c r="F22" s="179" t="s">
        <v>197</v>
      </c>
      <c r="G22" s="179">
        <f>IF(F22="Asignado",15,0)</f>
        <v>15</v>
      </c>
      <c r="H22" s="450" t="str">
        <f>IF(AND(G29&gt;0,G29&lt;=85),"Débil",IF(AND(G29&gt;85,G29&lt;=95),"Moderado",IF(G29&gt;96,"Fuerte"," ")))</f>
        <v>Moderado</v>
      </c>
      <c r="I22" s="451" t="s">
        <v>219</v>
      </c>
      <c r="J22" s="451" t="s">
        <v>150</v>
      </c>
      <c r="K22" s="452" t="str">
        <f>IF(J22="Fuerte","NO",IF(J22=" "," ","SI"))</f>
        <v>SI</v>
      </c>
    </row>
    <row r="23" spans="1:11" ht="29.25" customHeight="1" x14ac:dyDescent="0.2">
      <c r="A23" s="455"/>
      <c r="B23" s="458"/>
      <c r="C23" s="430"/>
      <c r="D23" s="432"/>
      <c r="E23" s="25" t="s">
        <v>236</v>
      </c>
      <c r="F23" s="161" t="s">
        <v>199</v>
      </c>
      <c r="G23" s="161">
        <v>15</v>
      </c>
      <c r="H23" s="433"/>
      <c r="I23" s="283"/>
      <c r="J23" s="283"/>
      <c r="K23" s="453"/>
    </row>
    <row r="24" spans="1:11" ht="43.5" customHeight="1" x14ac:dyDescent="0.2">
      <c r="A24" s="455"/>
      <c r="B24" s="458"/>
      <c r="C24" s="430"/>
      <c r="D24" s="122" t="s">
        <v>237</v>
      </c>
      <c r="E24" s="25" t="s">
        <v>238</v>
      </c>
      <c r="F24" s="161" t="s">
        <v>202</v>
      </c>
      <c r="G24" s="161">
        <v>15</v>
      </c>
      <c r="H24" s="433"/>
      <c r="I24" s="283"/>
      <c r="J24" s="283"/>
      <c r="K24" s="453"/>
    </row>
    <row r="25" spans="1:11" ht="43.5" customHeight="1" x14ac:dyDescent="0.2">
      <c r="A25" s="455"/>
      <c r="B25" s="458"/>
      <c r="C25" s="430"/>
      <c r="D25" s="122" t="s">
        <v>239</v>
      </c>
      <c r="E25" s="25" t="s">
        <v>240</v>
      </c>
      <c r="F25" s="104" t="s">
        <v>206</v>
      </c>
      <c r="G25" s="161">
        <f>IF(F25="Prevenir",15,IF(F25="Detectar",10,0))</f>
        <v>10</v>
      </c>
      <c r="H25" s="433"/>
      <c r="I25" s="283"/>
      <c r="J25" s="283"/>
      <c r="K25" s="453"/>
    </row>
    <row r="26" spans="1:11" ht="29.25" customHeight="1" x14ac:dyDescent="0.2">
      <c r="A26" s="455"/>
      <c r="B26" s="458"/>
      <c r="C26" s="430"/>
      <c r="D26" s="122" t="s">
        <v>241</v>
      </c>
      <c r="E26" s="25" t="s">
        <v>242</v>
      </c>
      <c r="F26" s="161" t="s">
        <v>209</v>
      </c>
      <c r="G26" s="161">
        <f>IF(F26="Confiable",15,0)</f>
        <v>15</v>
      </c>
      <c r="H26" s="433"/>
      <c r="I26" s="283"/>
      <c r="J26" s="283"/>
      <c r="K26" s="453"/>
    </row>
    <row r="27" spans="1:11" ht="43.5" customHeight="1" x14ac:dyDescent="0.2">
      <c r="A27" s="455"/>
      <c r="B27" s="458"/>
      <c r="C27" s="430"/>
      <c r="D27" s="122" t="s">
        <v>243</v>
      </c>
      <c r="E27" s="25" t="s">
        <v>244</v>
      </c>
      <c r="F27" s="104" t="s">
        <v>212</v>
      </c>
      <c r="G27" s="161">
        <f>IF(F27="Se investigan y se resuelven oportunamente",15,0)</f>
        <v>15</v>
      </c>
      <c r="H27" s="433"/>
      <c r="I27" s="283"/>
      <c r="J27" s="283"/>
      <c r="K27" s="453"/>
    </row>
    <row r="28" spans="1:11" ht="29.25" customHeight="1" x14ac:dyDescent="0.2">
      <c r="A28" s="455"/>
      <c r="B28" s="458"/>
      <c r="C28" s="431"/>
      <c r="D28" s="108" t="s">
        <v>245</v>
      </c>
      <c r="E28" s="25" t="s">
        <v>246</v>
      </c>
      <c r="F28" s="161" t="s">
        <v>215</v>
      </c>
      <c r="G28" s="161">
        <v>10</v>
      </c>
      <c r="H28" s="434"/>
      <c r="I28" s="283"/>
      <c r="J28" s="283"/>
      <c r="K28" s="453"/>
    </row>
    <row r="29" spans="1:11" s="136" customFormat="1" ht="15.75" thickBot="1" x14ac:dyDescent="0.25">
      <c r="A29" s="456"/>
      <c r="B29" s="459"/>
      <c r="C29" s="132"/>
      <c r="D29" s="133"/>
      <c r="E29" s="134" t="s">
        <v>247</v>
      </c>
      <c r="F29" s="17"/>
      <c r="G29" s="17">
        <f>SUM(G22:G28)</f>
        <v>95</v>
      </c>
      <c r="H29" s="135"/>
      <c r="K29" s="180"/>
    </row>
    <row r="30" spans="1:11" ht="15" thickBot="1" x14ac:dyDescent="0.25"/>
    <row r="31" spans="1:11" s="129" customFormat="1" ht="30" customHeight="1" x14ac:dyDescent="0.25">
      <c r="A31" s="435" t="s">
        <v>102</v>
      </c>
      <c r="B31" s="446" t="s">
        <v>250</v>
      </c>
      <c r="C31" s="437" t="s">
        <v>223</v>
      </c>
      <c r="D31" s="439" t="s">
        <v>224</v>
      </c>
      <c r="E31" s="439"/>
      <c r="F31" s="439"/>
      <c r="G31" s="439"/>
      <c r="H31" s="439"/>
      <c r="I31" s="164" t="s">
        <v>225</v>
      </c>
      <c r="J31" s="440" t="s">
        <v>226</v>
      </c>
      <c r="K31" s="442" t="s">
        <v>227</v>
      </c>
    </row>
    <row r="32" spans="1:11" s="130" customFormat="1" ht="60.75" thickBot="1" x14ac:dyDescent="0.3">
      <c r="A32" s="436"/>
      <c r="B32" s="447"/>
      <c r="C32" s="438"/>
      <c r="D32" s="165" t="s">
        <v>228</v>
      </c>
      <c r="E32" s="126" t="s">
        <v>229</v>
      </c>
      <c r="F32" s="165" t="s">
        <v>230</v>
      </c>
      <c r="G32" s="165" t="s">
        <v>231</v>
      </c>
      <c r="H32" s="127" t="s">
        <v>248</v>
      </c>
      <c r="I32" s="128" t="s">
        <v>233</v>
      </c>
      <c r="J32" s="441"/>
      <c r="K32" s="443"/>
    </row>
    <row r="33" spans="1:11" ht="20.25" customHeight="1" x14ac:dyDescent="0.2">
      <c r="A33" s="434" t="str">
        <f>+(PROBABILIDAD!A11)</f>
        <v>Inoportunidad en la entrega de informacion  para los  usuarios interno y externos</v>
      </c>
      <c r="B33" s="303" t="str">
        <f>+(DESCRIPCION!D12)</f>
        <v>Falta de personal suficiente y con perfil para el desarrollo de las actividades del proceso</v>
      </c>
      <c r="C33" s="444" t="s">
        <v>352</v>
      </c>
      <c r="D33" s="432" t="s">
        <v>234</v>
      </c>
      <c r="E33" s="24" t="s">
        <v>235</v>
      </c>
      <c r="F33" s="23" t="s">
        <v>197</v>
      </c>
      <c r="G33" s="23">
        <f>IF(F33="Asignado",15,0)</f>
        <v>15</v>
      </c>
      <c r="H33" s="433" t="str">
        <f>IF(AND(G40&gt;0,G40&lt;=85),"Débil",IF(AND(G40&gt;85,G40&lt;=95),"Moderado",IF(G40&gt;96,"Fuerte"," ")))</f>
        <v>Moderado</v>
      </c>
      <c r="I33" s="303" t="s">
        <v>196</v>
      </c>
      <c r="J33" s="303"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 xml:space="preserve"> </v>
      </c>
      <c r="K33" s="423" t="str">
        <f>IF(J33="Fuerte","NO",IF(J33=" "," ","SI"))</f>
        <v xml:space="preserve"> </v>
      </c>
    </row>
    <row r="34" spans="1:11" ht="28.5" x14ac:dyDescent="0.2">
      <c r="A34" s="267"/>
      <c r="B34" s="283"/>
      <c r="C34" s="444"/>
      <c r="D34" s="432"/>
      <c r="E34" s="25" t="s">
        <v>236</v>
      </c>
      <c r="F34" s="16" t="s">
        <v>199</v>
      </c>
      <c r="G34" s="16">
        <f>IF(F34="Adecuado",15,0)</f>
        <v>15</v>
      </c>
      <c r="H34" s="433"/>
      <c r="I34" s="283"/>
      <c r="J34" s="283"/>
      <c r="K34" s="424"/>
    </row>
    <row r="35" spans="1:11" ht="42.75" x14ac:dyDescent="0.2">
      <c r="A35" s="267"/>
      <c r="B35" s="283"/>
      <c r="C35" s="444"/>
      <c r="D35" s="122" t="s">
        <v>237</v>
      </c>
      <c r="E35" s="25" t="s">
        <v>238</v>
      </c>
      <c r="F35" s="16" t="s">
        <v>202</v>
      </c>
      <c r="G35" s="16">
        <f>IF(F35="Oportuna",15,0)</f>
        <v>15</v>
      </c>
      <c r="H35" s="433"/>
      <c r="I35" s="283"/>
      <c r="J35" s="283"/>
      <c r="K35" s="424"/>
    </row>
    <row r="36" spans="1:11" ht="42.75" x14ac:dyDescent="0.2">
      <c r="A36" s="267"/>
      <c r="B36" s="283"/>
      <c r="C36" s="444"/>
      <c r="D36" s="122" t="s">
        <v>239</v>
      </c>
      <c r="E36" s="25" t="s">
        <v>240</v>
      </c>
      <c r="F36" s="104" t="s">
        <v>206</v>
      </c>
      <c r="G36" s="16">
        <f>IF(F36="Prevenir",15,IF(F36="Detectar",10,0))</f>
        <v>10</v>
      </c>
      <c r="H36" s="433"/>
      <c r="I36" s="283"/>
      <c r="J36" s="283"/>
      <c r="K36" s="424"/>
    </row>
    <row r="37" spans="1:11" ht="28.5" x14ac:dyDescent="0.2">
      <c r="A37" s="267"/>
      <c r="B37" s="283"/>
      <c r="C37" s="444"/>
      <c r="D37" s="122" t="s">
        <v>241</v>
      </c>
      <c r="E37" s="25" t="s">
        <v>242</v>
      </c>
      <c r="F37" s="16" t="s">
        <v>209</v>
      </c>
      <c r="G37" s="16">
        <f>IF(F37="Confiable",15,0)</f>
        <v>15</v>
      </c>
      <c r="H37" s="433"/>
      <c r="I37" s="283"/>
      <c r="J37" s="283"/>
      <c r="K37" s="424"/>
    </row>
    <row r="38" spans="1:11" ht="42.75" x14ac:dyDescent="0.2">
      <c r="A38" s="267"/>
      <c r="B38" s="283"/>
      <c r="C38" s="444"/>
      <c r="D38" s="122" t="s">
        <v>243</v>
      </c>
      <c r="E38" s="25" t="s">
        <v>244</v>
      </c>
      <c r="F38" s="104" t="s">
        <v>212</v>
      </c>
      <c r="G38" s="16">
        <f>IF(F38="Se investigan y se resuelven oportunamente",15,0)</f>
        <v>15</v>
      </c>
      <c r="H38" s="433"/>
      <c r="I38" s="283"/>
      <c r="J38" s="283"/>
      <c r="K38" s="424"/>
    </row>
    <row r="39" spans="1:11" ht="28.5" x14ac:dyDescent="0.2">
      <c r="A39" s="267"/>
      <c r="B39" s="283"/>
      <c r="C39" s="445"/>
      <c r="D39" s="108" t="s">
        <v>245</v>
      </c>
      <c r="E39" s="25" t="s">
        <v>246</v>
      </c>
      <c r="F39" s="16" t="s">
        <v>215</v>
      </c>
      <c r="G39" s="16">
        <f>IF(F39="Completa",10,IF(F39="Incompleta",5,0))</f>
        <v>10</v>
      </c>
      <c r="H39" s="434"/>
      <c r="I39" s="283"/>
      <c r="J39" s="283"/>
      <c r="K39" s="424"/>
    </row>
    <row r="40" spans="1:11" ht="15" x14ac:dyDescent="0.2">
      <c r="A40" s="267"/>
      <c r="B40" s="283"/>
      <c r="C40" s="171"/>
      <c r="D40" s="123"/>
      <c r="E40" s="19" t="s">
        <v>247</v>
      </c>
      <c r="F40" s="18"/>
      <c r="G40" s="18">
        <f>SUM(G33:G39)</f>
        <v>95</v>
      </c>
      <c r="H40" s="53"/>
    </row>
    <row r="41" spans="1:11" ht="15" thickBot="1" x14ac:dyDescent="0.25">
      <c r="A41" s="131"/>
      <c r="B41" s="174"/>
    </row>
    <row r="42" spans="1:11" s="130" customFormat="1" ht="30" customHeight="1" x14ac:dyDescent="0.25">
      <c r="A42" s="435" t="s">
        <v>102</v>
      </c>
      <c r="B42" s="173"/>
      <c r="C42" s="437" t="s">
        <v>223</v>
      </c>
      <c r="D42" s="439" t="s">
        <v>224</v>
      </c>
      <c r="E42" s="439"/>
      <c r="F42" s="439"/>
      <c r="G42" s="439"/>
      <c r="H42" s="439"/>
      <c r="I42" s="124" t="s">
        <v>225</v>
      </c>
      <c r="J42" s="440" t="s">
        <v>226</v>
      </c>
      <c r="K42" s="442" t="s">
        <v>227</v>
      </c>
    </row>
    <row r="43" spans="1:11" s="130" customFormat="1" ht="60.75" thickBot="1" x14ac:dyDescent="0.3">
      <c r="A43" s="436"/>
      <c r="B43" s="175"/>
      <c r="C43" s="438"/>
      <c r="D43" s="125" t="s">
        <v>228</v>
      </c>
      <c r="E43" s="126" t="s">
        <v>229</v>
      </c>
      <c r="F43" s="125" t="s">
        <v>230</v>
      </c>
      <c r="G43" s="125" t="s">
        <v>231</v>
      </c>
      <c r="H43" s="127" t="s">
        <v>248</v>
      </c>
      <c r="I43" s="128" t="s">
        <v>233</v>
      </c>
      <c r="J43" s="441"/>
      <c r="K43" s="443"/>
    </row>
    <row r="44" spans="1:11" ht="20.25" customHeight="1" x14ac:dyDescent="0.2">
      <c r="A44" s="427"/>
      <c r="B44" s="176"/>
      <c r="C44" s="430"/>
      <c r="D44" s="432" t="s">
        <v>234</v>
      </c>
      <c r="E44" s="24" t="s">
        <v>235</v>
      </c>
      <c r="F44" s="23" t="s">
        <v>196</v>
      </c>
      <c r="G44" s="23">
        <f>IF(F44="Asignado",15,0)</f>
        <v>0</v>
      </c>
      <c r="H44" s="433" t="str">
        <f>IF(AND(G51&gt;0,G51&lt;=85),"Débil",IF(AND(G51&gt;85,G51&lt;=95),"Moderado",IF(G51&gt;96,"Fuerte"," ")))</f>
        <v xml:space="preserve"> </v>
      </c>
      <c r="I44" s="303" t="s">
        <v>196</v>
      </c>
      <c r="J44" s="303"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 xml:space="preserve"> </v>
      </c>
      <c r="K44" s="423" t="str">
        <f>IF(J44="Fuerte","NO",IF(J44=" "," ","SI"))</f>
        <v xml:space="preserve"> </v>
      </c>
    </row>
    <row r="45" spans="1:11" ht="28.5" x14ac:dyDescent="0.2">
      <c r="A45" s="428"/>
      <c r="B45" s="176"/>
      <c r="C45" s="430"/>
      <c r="D45" s="432"/>
      <c r="E45" s="25" t="s">
        <v>236</v>
      </c>
      <c r="F45" s="16" t="s">
        <v>196</v>
      </c>
      <c r="G45" s="16">
        <f>IF(F45="Adecuado",15,0)</f>
        <v>0</v>
      </c>
      <c r="H45" s="433"/>
      <c r="I45" s="283"/>
      <c r="J45" s="283"/>
      <c r="K45" s="424"/>
    </row>
    <row r="46" spans="1:11" ht="42.75" x14ac:dyDescent="0.2">
      <c r="A46" s="428"/>
      <c r="B46" s="176"/>
      <c r="C46" s="430"/>
      <c r="D46" s="122" t="s">
        <v>237</v>
      </c>
      <c r="E46" s="25" t="s">
        <v>238</v>
      </c>
      <c r="F46" s="16" t="s">
        <v>196</v>
      </c>
      <c r="G46" s="16">
        <f>IF(F46="Oportuna",15,0)</f>
        <v>0</v>
      </c>
      <c r="H46" s="433"/>
      <c r="I46" s="283"/>
      <c r="J46" s="283"/>
      <c r="K46" s="424"/>
    </row>
    <row r="47" spans="1:11" ht="42.75" x14ac:dyDescent="0.2">
      <c r="A47" s="428"/>
      <c r="B47" s="176"/>
      <c r="C47" s="430"/>
      <c r="D47" s="122" t="s">
        <v>239</v>
      </c>
      <c r="E47" s="25" t="s">
        <v>240</v>
      </c>
      <c r="F47" s="104" t="s">
        <v>196</v>
      </c>
      <c r="G47" s="16">
        <f>IF(F47="Prevenir",15,IF(F47="Detectar",10,0))</f>
        <v>0</v>
      </c>
      <c r="H47" s="433"/>
      <c r="I47" s="283"/>
      <c r="J47" s="283"/>
      <c r="K47" s="424"/>
    </row>
    <row r="48" spans="1:11" ht="28.5" x14ac:dyDescent="0.2">
      <c r="A48" s="428"/>
      <c r="B48" s="176"/>
      <c r="C48" s="430"/>
      <c r="D48" s="122" t="s">
        <v>241</v>
      </c>
      <c r="E48" s="25" t="s">
        <v>242</v>
      </c>
      <c r="F48" s="16" t="s">
        <v>196</v>
      </c>
      <c r="G48" s="16">
        <f>IF(F48="Confiable",15,0)</f>
        <v>0</v>
      </c>
      <c r="H48" s="433"/>
      <c r="I48" s="283"/>
      <c r="J48" s="283"/>
      <c r="K48" s="424"/>
    </row>
    <row r="49" spans="1:11" ht="42.75" x14ac:dyDescent="0.2">
      <c r="A49" s="428"/>
      <c r="B49" s="176"/>
      <c r="C49" s="430"/>
      <c r="D49" s="122" t="s">
        <v>243</v>
      </c>
      <c r="E49" s="25" t="s">
        <v>244</v>
      </c>
      <c r="F49" s="104" t="s">
        <v>196</v>
      </c>
      <c r="G49" s="16">
        <f>IF(F49="Se investigan y se resuelven oportunamente",15,0)</f>
        <v>0</v>
      </c>
      <c r="H49" s="433"/>
      <c r="I49" s="283"/>
      <c r="J49" s="283"/>
      <c r="K49" s="424"/>
    </row>
    <row r="50" spans="1:11" ht="28.5" x14ac:dyDescent="0.2">
      <c r="A50" s="428"/>
      <c r="B50" s="176"/>
      <c r="C50" s="431"/>
      <c r="D50" s="108" t="s">
        <v>245</v>
      </c>
      <c r="E50" s="25" t="s">
        <v>246</v>
      </c>
      <c r="F50" s="16" t="s">
        <v>196</v>
      </c>
      <c r="G50" s="16">
        <f>IF(F50="Completa",10,IF(F50="Incompleta",5,0))</f>
        <v>0</v>
      </c>
      <c r="H50" s="434"/>
      <c r="I50" s="283"/>
      <c r="J50" s="283"/>
      <c r="K50" s="424"/>
    </row>
    <row r="51" spans="1:11" s="136" customFormat="1" ht="15.75" thickBot="1" x14ac:dyDescent="0.25">
      <c r="A51" s="429"/>
      <c r="B51" s="177"/>
      <c r="C51" s="132"/>
      <c r="D51" s="133"/>
      <c r="E51" s="134" t="s">
        <v>247</v>
      </c>
      <c r="F51" s="17"/>
      <c r="G51" s="17">
        <f>SUM(G44:G50)</f>
        <v>0</v>
      </c>
      <c r="H51" s="135"/>
    </row>
    <row r="52" spans="1:11" ht="15" thickBot="1" x14ac:dyDescent="0.25"/>
    <row r="53" spans="1:11" s="129" customFormat="1" ht="30" customHeight="1" x14ac:dyDescent="0.25">
      <c r="A53" s="435" t="s">
        <v>102</v>
      </c>
      <c r="B53" s="173"/>
      <c r="C53" s="437" t="s">
        <v>223</v>
      </c>
      <c r="D53" s="439" t="s">
        <v>224</v>
      </c>
      <c r="E53" s="439"/>
      <c r="F53" s="439"/>
      <c r="G53" s="439"/>
      <c r="H53" s="439"/>
      <c r="I53" s="124" t="s">
        <v>225</v>
      </c>
      <c r="J53" s="440" t="s">
        <v>226</v>
      </c>
      <c r="K53" s="442" t="s">
        <v>227</v>
      </c>
    </row>
    <row r="54" spans="1:11" s="130" customFormat="1" ht="60.75" thickBot="1" x14ac:dyDescent="0.3">
      <c r="A54" s="436"/>
      <c r="B54" s="175"/>
      <c r="C54" s="438"/>
      <c r="D54" s="125" t="s">
        <v>228</v>
      </c>
      <c r="E54" s="126" t="s">
        <v>229</v>
      </c>
      <c r="F54" s="125" t="s">
        <v>230</v>
      </c>
      <c r="G54" s="125" t="s">
        <v>231</v>
      </c>
      <c r="H54" s="127" t="s">
        <v>248</v>
      </c>
      <c r="I54" s="128" t="s">
        <v>233</v>
      </c>
      <c r="J54" s="441"/>
      <c r="K54" s="443"/>
    </row>
    <row r="55" spans="1:11" ht="20.25" customHeight="1" x14ac:dyDescent="0.2">
      <c r="A55" s="427"/>
      <c r="B55" s="176"/>
      <c r="C55" s="430"/>
      <c r="D55" s="432" t="s">
        <v>234</v>
      </c>
      <c r="E55" s="24" t="s">
        <v>235</v>
      </c>
      <c r="F55" s="23" t="s">
        <v>196</v>
      </c>
      <c r="G55" s="23">
        <f>IF(F55="Asignado",15,0)</f>
        <v>0</v>
      </c>
      <c r="H55" s="433" t="str">
        <f>IF(AND(G62&gt;0,G62&lt;=85),"Débil",IF(AND(G62&gt;85,G62&lt;=95),"Moderado",IF(G62&gt;96,"Fuerte"," ")))</f>
        <v xml:space="preserve"> </v>
      </c>
      <c r="I55" s="303" t="s">
        <v>196</v>
      </c>
      <c r="J55" s="303"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 xml:space="preserve"> </v>
      </c>
      <c r="K55" s="423" t="str">
        <f>IF(J55="Fuerte","NO",IF(J55=" "," ","SI"))</f>
        <v xml:space="preserve"> </v>
      </c>
    </row>
    <row r="56" spans="1:11" ht="28.5" x14ac:dyDescent="0.2">
      <c r="A56" s="428"/>
      <c r="B56" s="176"/>
      <c r="C56" s="430"/>
      <c r="D56" s="432"/>
      <c r="E56" s="25" t="s">
        <v>236</v>
      </c>
      <c r="F56" s="16" t="s">
        <v>196</v>
      </c>
      <c r="G56" s="16">
        <f>IF(F56="Adecuado",15,0)</f>
        <v>0</v>
      </c>
      <c r="H56" s="433"/>
      <c r="I56" s="283"/>
      <c r="J56" s="283"/>
      <c r="K56" s="424"/>
    </row>
    <row r="57" spans="1:11" ht="42.75" x14ac:dyDescent="0.2">
      <c r="A57" s="428"/>
      <c r="B57" s="176"/>
      <c r="C57" s="430"/>
      <c r="D57" s="122" t="s">
        <v>237</v>
      </c>
      <c r="E57" s="25" t="s">
        <v>238</v>
      </c>
      <c r="F57" s="16" t="s">
        <v>196</v>
      </c>
      <c r="G57" s="16">
        <f>IF(F57="Oportuna",15,0)</f>
        <v>0</v>
      </c>
      <c r="H57" s="433"/>
      <c r="I57" s="283"/>
      <c r="J57" s="283"/>
      <c r="K57" s="424"/>
    </row>
    <row r="58" spans="1:11" ht="42.75" x14ac:dyDescent="0.2">
      <c r="A58" s="428"/>
      <c r="B58" s="176"/>
      <c r="C58" s="430"/>
      <c r="D58" s="122" t="s">
        <v>239</v>
      </c>
      <c r="E58" s="25" t="s">
        <v>240</v>
      </c>
      <c r="F58" s="104" t="s">
        <v>196</v>
      </c>
      <c r="G58" s="16">
        <f>IF(F58="Prevenir",15,IF(F58="Detectar",10,0))</f>
        <v>0</v>
      </c>
      <c r="H58" s="433"/>
      <c r="I58" s="283"/>
      <c r="J58" s="283"/>
      <c r="K58" s="424"/>
    </row>
    <row r="59" spans="1:11" ht="28.5" x14ac:dyDescent="0.2">
      <c r="A59" s="428"/>
      <c r="B59" s="176"/>
      <c r="C59" s="430"/>
      <c r="D59" s="122" t="s">
        <v>241</v>
      </c>
      <c r="E59" s="25" t="s">
        <v>242</v>
      </c>
      <c r="F59" s="16" t="s">
        <v>196</v>
      </c>
      <c r="G59" s="16">
        <f>IF(F59="Confiable",15,0)</f>
        <v>0</v>
      </c>
      <c r="H59" s="433"/>
      <c r="I59" s="283"/>
      <c r="J59" s="283"/>
      <c r="K59" s="424"/>
    </row>
    <row r="60" spans="1:11" ht="42.75" x14ac:dyDescent="0.2">
      <c r="A60" s="428"/>
      <c r="B60" s="176"/>
      <c r="C60" s="430"/>
      <c r="D60" s="122" t="s">
        <v>243</v>
      </c>
      <c r="E60" s="25" t="s">
        <v>244</v>
      </c>
      <c r="F60" s="104" t="s">
        <v>196</v>
      </c>
      <c r="G60" s="16">
        <f>IF(F60="Se investigan y se resuelven oportunamente",15,0)</f>
        <v>0</v>
      </c>
      <c r="H60" s="433"/>
      <c r="I60" s="283"/>
      <c r="J60" s="283"/>
      <c r="K60" s="424"/>
    </row>
    <row r="61" spans="1:11" ht="28.5" x14ac:dyDescent="0.2">
      <c r="A61" s="428"/>
      <c r="B61" s="176"/>
      <c r="C61" s="431"/>
      <c r="D61" s="108" t="s">
        <v>245</v>
      </c>
      <c r="E61" s="25" t="s">
        <v>246</v>
      </c>
      <c r="F61" s="16" t="s">
        <v>196</v>
      </c>
      <c r="G61" s="16">
        <f>IF(F61="Completa",10,IF(F61="Incompleta",5,0))</f>
        <v>0</v>
      </c>
      <c r="H61" s="434"/>
      <c r="I61" s="283"/>
      <c r="J61" s="283"/>
      <c r="K61" s="424"/>
    </row>
    <row r="62" spans="1:11" ht="15" x14ac:dyDescent="0.2">
      <c r="A62" s="428"/>
      <c r="B62" s="176"/>
      <c r="C62" s="20"/>
      <c r="D62" s="123"/>
      <c r="E62" s="19" t="s">
        <v>247</v>
      </c>
      <c r="F62" s="18"/>
      <c r="G62" s="18">
        <f>SUM(G55:G61)</f>
        <v>0</v>
      </c>
      <c r="H62" s="53"/>
    </row>
    <row r="63" spans="1:11" ht="15" thickBot="1" x14ac:dyDescent="0.25">
      <c r="A63" s="131"/>
      <c r="B63" s="174"/>
    </row>
    <row r="64" spans="1:11" s="130" customFormat="1" ht="30" customHeight="1" x14ac:dyDescent="0.25">
      <c r="A64" s="435" t="s">
        <v>102</v>
      </c>
      <c r="B64" s="173"/>
      <c r="C64" s="437" t="s">
        <v>223</v>
      </c>
      <c r="D64" s="439" t="s">
        <v>224</v>
      </c>
      <c r="E64" s="439"/>
      <c r="F64" s="439"/>
      <c r="G64" s="439"/>
      <c r="H64" s="439"/>
      <c r="I64" s="124" t="s">
        <v>225</v>
      </c>
      <c r="J64" s="440" t="s">
        <v>226</v>
      </c>
      <c r="K64" s="442" t="s">
        <v>227</v>
      </c>
    </row>
    <row r="65" spans="1:11" s="130" customFormat="1" ht="60.75" thickBot="1" x14ac:dyDescent="0.3">
      <c r="A65" s="436"/>
      <c r="B65" s="175"/>
      <c r="C65" s="438"/>
      <c r="D65" s="125" t="s">
        <v>228</v>
      </c>
      <c r="E65" s="126" t="s">
        <v>229</v>
      </c>
      <c r="F65" s="125" t="s">
        <v>230</v>
      </c>
      <c r="G65" s="125" t="s">
        <v>231</v>
      </c>
      <c r="H65" s="127" t="s">
        <v>248</v>
      </c>
      <c r="I65" s="128" t="s">
        <v>233</v>
      </c>
      <c r="J65" s="441"/>
      <c r="K65" s="443"/>
    </row>
    <row r="66" spans="1:11" ht="20.25" customHeight="1" x14ac:dyDescent="0.2">
      <c r="A66" s="427"/>
      <c r="B66" s="176"/>
      <c r="C66" s="430"/>
      <c r="D66" s="432" t="s">
        <v>234</v>
      </c>
      <c r="E66" s="24" t="s">
        <v>235</v>
      </c>
      <c r="F66" s="23" t="s">
        <v>196</v>
      </c>
      <c r="G66" s="23">
        <f>IF(F66="Asignado",15,0)</f>
        <v>0</v>
      </c>
      <c r="H66" s="433" t="str">
        <f>IF(AND(G73&gt;0,G73&lt;=85),"Débil",IF(AND(G73&gt;85,G73&lt;=95),"Moderado",IF(G73&gt;96,"Fuerte"," ")))</f>
        <v xml:space="preserve"> </v>
      </c>
      <c r="I66" s="303" t="s">
        <v>196</v>
      </c>
      <c r="J66" s="303"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 xml:space="preserve"> </v>
      </c>
      <c r="K66" s="423" t="str">
        <f>IF(J66="Fuerte","NO",IF(J66=" "," ","SI"))</f>
        <v xml:space="preserve"> </v>
      </c>
    </row>
    <row r="67" spans="1:11" ht="28.5" x14ac:dyDescent="0.2">
      <c r="A67" s="428"/>
      <c r="B67" s="176"/>
      <c r="C67" s="430"/>
      <c r="D67" s="432"/>
      <c r="E67" s="25" t="s">
        <v>236</v>
      </c>
      <c r="F67" s="16" t="s">
        <v>196</v>
      </c>
      <c r="G67" s="16">
        <f>IF(F67="Adecuado",15,0)</f>
        <v>0</v>
      </c>
      <c r="H67" s="433"/>
      <c r="I67" s="283"/>
      <c r="J67" s="283"/>
      <c r="K67" s="424"/>
    </row>
    <row r="68" spans="1:11" ht="42.75" x14ac:dyDescent="0.2">
      <c r="A68" s="428"/>
      <c r="B68" s="176"/>
      <c r="C68" s="430"/>
      <c r="D68" s="122" t="s">
        <v>237</v>
      </c>
      <c r="E68" s="25" t="s">
        <v>238</v>
      </c>
      <c r="F68" s="16" t="s">
        <v>196</v>
      </c>
      <c r="G68" s="16">
        <f>IF(F68="Oportuna",15,0)</f>
        <v>0</v>
      </c>
      <c r="H68" s="433"/>
      <c r="I68" s="283"/>
      <c r="J68" s="283"/>
      <c r="K68" s="424"/>
    </row>
    <row r="69" spans="1:11" ht="42.75" x14ac:dyDescent="0.2">
      <c r="A69" s="428"/>
      <c r="B69" s="176"/>
      <c r="C69" s="430"/>
      <c r="D69" s="122" t="s">
        <v>239</v>
      </c>
      <c r="E69" s="25" t="s">
        <v>240</v>
      </c>
      <c r="F69" s="104" t="s">
        <v>196</v>
      </c>
      <c r="G69" s="16">
        <f>IF(F69="Prevenir",15,IF(F69="Detectar",10,0))</f>
        <v>0</v>
      </c>
      <c r="H69" s="433"/>
      <c r="I69" s="283"/>
      <c r="J69" s="283"/>
      <c r="K69" s="424"/>
    </row>
    <row r="70" spans="1:11" ht="28.5" x14ac:dyDescent="0.2">
      <c r="A70" s="428"/>
      <c r="B70" s="176"/>
      <c r="C70" s="430"/>
      <c r="D70" s="122" t="s">
        <v>241</v>
      </c>
      <c r="E70" s="25" t="s">
        <v>242</v>
      </c>
      <c r="F70" s="16" t="s">
        <v>196</v>
      </c>
      <c r="G70" s="16">
        <f>IF(F70="Confiable",15,0)</f>
        <v>0</v>
      </c>
      <c r="H70" s="433"/>
      <c r="I70" s="283"/>
      <c r="J70" s="283"/>
      <c r="K70" s="424"/>
    </row>
    <row r="71" spans="1:11" ht="42.75" x14ac:dyDescent="0.2">
      <c r="A71" s="428"/>
      <c r="B71" s="176"/>
      <c r="C71" s="430"/>
      <c r="D71" s="122" t="s">
        <v>243</v>
      </c>
      <c r="E71" s="25" t="s">
        <v>244</v>
      </c>
      <c r="F71" s="104" t="s">
        <v>196</v>
      </c>
      <c r="G71" s="16">
        <f>IF(F71="Se investigan y se resuelven oportunamente",15,0)</f>
        <v>0</v>
      </c>
      <c r="H71" s="433"/>
      <c r="I71" s="283"/>
      <c r="J71" s="283"/>
      <c r="K71" s="424"/>
    </row>
    <row r="72" spans="1:11" ht="28.5" x14ac:dyDescent="0.2">
      <c r="A72" s="428"/>
      <c r="B72" s="176"/>
      <c r="C72" s="431"/>
      <c r="D72" s="108" t="s">
        <v>245</v>
      </c>
      <c r="E72" s="25" t="s">
        <v>246</v>
      </c>
      <c r="F72" s="16" t="s">
        <v>196</v>
      </c>
      <c r="G72" s="16">
        <f>IF(F72="Completa",10,IF(F72="Incompleta",5,0))</f>
        <v>0</v>
      </c>
      <c r="H72" s="434"/>
      <c r="I72" s="283"/>
      <c r="J72" s="283"/>
      <c r="K72" s="424"/>
    </row>
    <row r="73" spans="1:11" s="136" customFormat="1" ht="15.75" thickBot="1" x14ac:dyDescent="0.25">
      <c r="A73" s="429"/>
      <c r="B73" s="177"/>
      <c r="C73" s="132"/>
      <c r="D73" s="133"/>
      <c r="E73" s="134" t="s">
        <v>247</v>
      </c>
      <c r="F73" s="17"/>
      <c r="G73" s="17">
        <f>SUM(G66:G72)</f>
        <v>0</v>
      </c>
      <c r="H73" s="135"/>
    </row>
    <row r="74" spans="1:11" ht="15" thickBot="1" x14ac:dyDescent="0.25"/>
    <row r="75" spans="1:11" s="129" customFormat="1" ht="30" customHeight="1" x14ac:dyDescent="0.25">
      <c r="A75" s="435" t="s">
        <v>102</v>
      </c>
      <c r="B75" s="173"/>
      <c r="C75" s="437" t="s">
        <v>223</v>
      </c>
      <c r="D75" s="439" t="s">
        <v>224</v>
      </c>
      <c r="E75" s="439"/>
      <c r="F75" s="439"/>
      <c r="G75" s="439"/>
      <c r="H75" s="439"/>
      <c r="I75" s="124" t="s">
        <v>225</v>
      </c>
      <c r="J75" s="440" t="s">
        <v>226</v>
      </c>
      <c r="K75" s="442" t="s">
        <v>227</v>
      </c>
    </row>
    <row r="76" spans="1:11" s="130" customFormat="1" ht="60.75" thickBot="1" x14ac:dyDescent="0.3">
      <c r="A76" s="436"/>
      <c r="B76" s="175"/>
      <c r="C76" s="438"/>
      <c r="D76" s="125" t="s">
        <v>228</v>
      </c>
      <c r="E76" s="126" t="s">
        <v>229</v>
      </c>
      <c r="F76" s="125" t="s">
        <v>230</v>
      </c>
      <c r="G76" s="125" t="s">
        <v>231</v>
      </c>
      <c r="H76" s="127" t="s">
        <v>248</v>
      </c>
      <c r="I76" s="128" t="s">
        <v>233</v>
      </c>
      <c r="J76" s="441"/>
      <c r="K76" s="443"/>
    </row>
    <row r="77" spans="1:11" ht="20.25" customHeight="1" x14ac:dyDescent="0.2">
      <c r="A77" s="427"/>
      <c r="B77" s="176"/>
      <c r="C77" s="430"/>
      <c r="D77" s="432" t="s">
        <v>234</v>
      </c>
      <c r="E77" s="24" t="s">
        <v>235</v>
      </c>
      <c r="F77" s="23" t="s">
        <v>196</v>
      </c>
      <c r="G77" s="23">
        <f>IF(F77="Asignado",15,0)</f>
        <v>0</v>
      </c>
      <c r="H77" s="433" t="str">
        <f>IF(AND(G84&gt;0,G84&lt;=85),"Débil",IF(AND(G84&gt;85,G84&lt;=95),"Moderado",IF(G84&gt;96,"Fuerte"," ")))</f>
        <v xml:space="preserve"> </v>
      </c>
      <c r="I77" s="303" t="s">
        <v>196</v>
      </c>
      <c r="J77" s="303"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 xml:space="preserve"> </v>
      </c>
      <c r="K77" s="423" t="str">
        <f>IF(J77="Fuerte","NO",IF(J77=" "," ","SI"))</f>
        <v xml:space="preserve"> </v>
      </c>
    </row>
    <row r="78" spans="1:11" ht="28.5" x14ac:dyDescent="0.2">
      <c r="A78" s="428"/>
      <c r="B78" s="176"/>
      <c r="C78" s="430"/>
      <c r="D78" s="432"/>
      <c r="E78" s="25" t="s">
        <v>236</v>
      </c>
      <c r="F78" s="16" t="s">
        <v>196</v>
      </c>
      <c r="G78" s="16">
        <f>IF(F78="Adecuado",15,0)</f>
        <v>0</v>
      </c>
      <c r="H78" s="433"/>
      <c r="I78" s="283"/>
      <c r="J78" s="283"/>
      <c r="K78" s="424"/>
    </row>
    <row r="79" spans="1:11" ht="42.75" x14ac:dyDescent="0.2">
      <c r="A79" s="428"/>
      <c r="B79" s="176"/>
      <c r="C79" s="430"/>
      <c r="D79" s="122" t="s">
        <v>237</v>
      </c>
      <c r="E79" s="25" t="s">
        <v>238</v>
      </c>
      <c r="F79" s="16" t="s">
        <v>196</v>
      </c>
      <c r="G79" s="16">
        <f>IF(F79="Oportuna",15,0)</f>
        <v>0</v>
      </c>
      <c r="H79" s="433"/>
      <c r="I79" s="283"/>
      <c r="J79" s="283"/>
      <c r="K79" s="424"/>
    </row>
    <row r="80" spans="1:11" ht="42.75" x14ac:dyDescent="0.2">
      <c r="A80" s="428"/>
      <c r="B80" s="176"/>
      <c r="C80" s="430"/>
      <c r="D80" s="122" t="s">
        <v>239</v>
      </c>
      <c r="E80" s="25" t="s">
        <v>240</v>
      </c>
      <c r="F80" s="104" t="s">
        <v>196</v>
      </c>
      <c r="G80" s="16">
        <f>IF(F80="Prevenir",15,IF(F80="Detectar",10,0))</f>
        <v>0</v>
      </c>
      <c r="H80" s="433"/>
      <c r="I80" s="283"/>
      <c r="J80" s="283"/>
      <c r="K80" s="424"/>
    </row>
    <row r="81" spans="1:11" ht="28.5" x14ac:dyDescent="0.2">
      <c r="A81" s="428"/>
      <c r="B81" s="176"/>
      <c r="C81" s="430"/>
      <c r="D81" s="122" t="s">
        <v>241</v>
      </c>
      <c r="E81" s="25" t="s">
        <v>242</v>
      </c>
      <c r="F81" s="16" t="s">
        <v>196</v>
      </c>
      <c r="G81" s="16">
        <f>IF(F81="Confiable",15,0)</f>
        <v>0</v>
      </c>
      <c r="H81" s="433"/>
      <c r="I81" s="283"/>
      <c r="J81" s="283"/>
      <c r="K81" s="424"/>
    </row>
    <row r="82" spans="1:11" ht="42.75" x14ac:dyDescent="0.2">
      <c r="A82" s="428"/>
      <c r="B82" s="176"/>
      <c r="C82" s="430"/>
      <c r="D82" s="122" t="s">
        <v>243</v>
      </c>
      <c r="E82" s="25" t="s">
        <v>244</v>
      </c>
      <c r="F82" s="104" t="s">
        <v>196</v>
      </c>
      <c r="G82" s="16">
        <f>IF(F82="Se investigan y se resuelven oportunamente",15,0)</f>
        <v>0</v>
      </c>
      <c r="H82" s="433"/>
      <c r="I82" s="283"/>
      <c r="J82" s="283"/>
      <c r="K82" s="424"/>
    </row>
    <row r="83" spans="1:11" ht="28.5" x14ac:dyDescent="0.2">
      <c r="A83" s="428"/>
      <c r="B83" s="176"/>
      <c r="C83" s="431"/>
      <c r="D83" s="108" t="s">
        <v>245</v>
      </c>
      <c r="E83" s="25" t="s">
        <v>246</v>
      </c>
      <c r="F83" s="16" t="s">
        <v>196</v>
      </c>
      <c r="G83" s="16">
        <f>IF(F83="Completa",10,IF(F83="Incompleta",5,0))</f>
        <v>0</v>
      </c>
      <c r="H83" s="434"/>
      <c r="I83" s="283"/>
      <c r="J83" s="283"/>
      <c r="K83" s="424"/>
    </row>
    <row r="84" spans="1:11" ht="15" x14ac:dyDescent="0.2">
      <c r="A84" s="428"/>
      <c r="B84" s="176"/>
      <c r="C84" s="20"/>
      <c r="D84" s="123"/>
      <c r="E84" s="19" t="s">
        <v>247</v>
      </c>
      <c r="F84" s="18"/>
      <c r="G84" s="18">
        <f>SUM(G77:G83)</f>
        <v>0</v>
      </c>
      <c r="H84" s="53"/>
    </row>
    <row r="85" spans="1:11" ht="15" thickBot="1" x14ac:dyDescent="0.25">
      <c r="A85" s="131"/>
      <c r="B85" s="174"/>
    </row>
    <row r="86" spans="1:11" s="130" customFormat="1" ht="30" customHeight="1" x14ac:dyDescent="0.25">
      <c r="A86" s="435" t="s">
        <v>102</v>
      </c>
      <c r="B86" s="173"/>
      <c r="C86" s="437" t="s">
        <v>223</v>
      </c>
      <c r="D86" s="439" t="s">
        <v>224</v>
      </c>
      <c r="E86" s="439"/>
      <c r="F86" s="439"/>
      <c r="G86" s="439"/>
      <c r="H86" s="439"/>
      <c r="I86" s="124" t="s">
        <v>225</v>
      </c>
      <c r="J86" s="440" t="s">
        <v>226</v>
      </c>
      <c r="K86" s="442" t="s">
        <v>227</v>
      </c>
    </row>
    <row r="87" spans="1:11" s="130" customFormat="1" ht="60.75" thickBot="1" x14ac:dyDescent="0.3">
      <c r="A87" s="436"/>
      <c r="B87" s="175"/>
      <c r="C87" s="438"/>
      <c r="D87" s="125" t="s">
        <v>228</v>
      </c>
      <c r="E87" s="126" t="s">
        <v>229</v>
      </c>
      <c r="F87" s="125" t="s">
        <v>230</v>
      </c>
      <c r="G87" s="125" t="s">
        <v>231</v>
      </c>
      <c r="H87" s="127" t="s">
        <v>248</v>
      </c>
      <c r="I87" s="128" t="s">
        <v>233</v>
      </c>
      <c r="J87" s="441"/>
      <c r="K87" s="443"/>
    </row>
    <row r="88" spans="1:11" ht="20.25" customHeight="1" x14ac:dyDescent="0.2">
      <c r="A88" s="427"/>
      <c r="B88" s="176"/>
      <c r="C88" s="430"/>
      <c r="D88" s="432" t="s">
        <v>234</v>
      </c>
      <c r="E88" s="24" t="s">
        <v>235</v>
      </c>
      <c r="F88" s="23" t="s">
        <v>196</v>
      </c>
      <c r="G88" s="23">
        <f>IF(F88="Asignado",15,0)</f>
        <v>0</v>
      </c>
      <c r="H88" s="433" t="str">
        <f>IF(AND(G95&gt;0,G95&lt;=85),"Débil",IF(AND(G95&gt;85,G95&lt;=95),"Moderado",IF(G95&gt;96,"Fuerte"," ")))</f>
        <v xml:space="preserve"> </v>
      </c>
      <c r="I88" s="303" t="s">
        <v>196</v>
      </c>
      <c r="J88" s="303"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 xml:space="preserve"> </v>
      </c>
      <c r="K88" s="423" t="str">
        <f>IF(J88="Fuerte","NO",IF(J88=" "," ","SI"))</f>
        <v xml:space="preserve"> </v>
      </c>
    </row>
    <row r="89" spans="1:11" ht="28.5" x14ac:dyDescent="0.2">
      <c r="A89" s="428"/>
      <c r="B89" s="176"/>
      <c r="C89" s="430"/>
      <c r="D89" s="432"/>
      <c r="E89" s="25" t="s">
        <v>236</v>
      </c>
      <c r="F89" s="16" t="s">
        <v>196</v>
      </c>
      <c r="G89" s="16">
        <f>IF(F89="Adecuado",15,0)</f>
        <v>0</v>
      </c>
      <c r="H89" s="433"/>
      <c r="I89" s="283"/>
      <c r="J89" s="283"/>
      <c r="K89" s="424"/>
    </row>
    <row r="90" spans="1:11" ht="42.75" x14ac:dyDescent="0.2">
      <c r="A90" s="428"/>
      <c r="B90" s="176"/>
      <c r="C90" s="430"/>
      <c r="D90" s="122" t="s">
        <v>237</v>
      </c>
      <c r="E90" s="25" t="s">
        <v>238</v>
      </c>
      <c r="F90" s="16" t="s">
        <v>196</v>
      </c>
      <c r="G90" s="16">
        <f>IF(F90="Oportuna",15,0)</f>
        <v>0</v>
      </c>
      <c r="H90" s="433"/>
      <c r="I90" s="283"/>
      <c r="J90" s="283"/>
      <c r="K90" s="424"/>
    </row>
    <row r="91" spans="1:11" ht="42.75" x14ac:dyDescent="0.2">
      <c r="A91" s="428"/>
      <c r="B91" s="176"/>
      <c r="C91" s="430"/>
      <c r="D91" s="122" t="s">
        <v>239</v>
      </c>
      <c r="E91" s="25" t="s">
        <v>240</v>
      </c>
      <c r="F91" s="104" t="s">
        <v>196</v>
      </c>
      <c r="G91" s="16">
        <f>IF(F91="Prevenir",15,IF(F91="Detectar",10,0))</f>
        <v>0</v>
      </c>
      <c r="H91" s="433"/>
      <c r="I91" s="283"/>
      <c r="J91" s="283"/>
      <c r="K91" s="424"/>
    </row>
    <row r="92" spans="1:11" ht="28.5" x14ac:dyDescent="0.2">
      <c r="A92" s="428"/>
      <c r="B92" s="176"/>
      <c r="C92" s="430"/>
      <c r="D92" s="122" t="s">
        <v>241</v>
      </c>
      <c r="E92" s="25" t="s">
        <v>242</v>
      </c>
      <c r="F92" s="16" t="s">
        <v>196</v>
      </c>
      <c r="G92" s="16">
        <f>IF(F92="Confiable",15,0)</f>
        <v>0</v>
      </c>
      <c r="H92" s="433"/>
      <c r="I92" s="283"/>
      <c r="J92" s="283"/>
      <c r="K92" s="424"/>
    </row>
    <row r="93" spans="1:11" ht="42.75" x14ac:dyDescent="0.2">
      <c r="A93" s="428"/>
      <c r="B93" s="176"/>
      <c r="C93" s="430"/>
      <c r="D93" s="122" t="s">
        <v>243</v>
      </c>
      <c r="E93" s="25" t="s">
        <v>244</v>
      </c>
      <c r="F93" s="104" t="s">
        <v>196</v>
      </c>
      <c r="G93" s="16">
        <f>IF(F93="Se investigan y se resuelven oportunamente",15,0)</f>
        <v>0</v>
      </c>
      <c r="H93" s="433"/>
      <c r="I93" s="283"/>
      <c r="J93" s="283"/>
      <c r="K93" s="424"/>
    </row>
    <row r="94" spans="1:11" ht="28.5" x14ac:dyDescent="0.2">
      <c r="A94" s="428"/>
      <c r="B94" s="176"/>
      <c r="C94" s="431"/>
      <c r="D94" s="108" t="s">
        <v>245</v>
      </c>
      <c r="E94" s="25" t="s">
        <v>246</v>
      </c>
      <c r="F94" s="16" t="s">
        <v>196</v>
      </c>
      <c r="G94" s="16">
        <f>IF(F94="Completa",10,IF(F94="Incompleta",5,0))</f>
        <v>0</v>
      </c>
      <c r="H94" s="434"/>
      <c r="I94" s="283"/>
      <c r="J94" s="283"/>
      <c r="K94" s="424"/>
    </row>
    <row r="95" spans="1:11" s="136" customFormat="1" ht="15.75" thickBot="1" x14ac:dyDescent="0.25">
      <c r="A95" s="429"/>
      <c r="B95" s="177"/>
      <c r="C95" s="132"/>
      <c r="D95" s="133"/>
      <c r="E95" s="134" t="s">
        <v>247</v>
      </c>
      <c r="F95" s="17"/>
      <c r="G95" s="17">
        <f>SUM(G88:G94)</f>
        <v>0</v>
      </c>
      <c r="H95" s="135"/>
    </row>
    <row r="96" spans="1:11" ht="15" thickBot="1" x14ac:dyDescent="0.25"/>
    <row r="97" spans="1:11" s="129" customFormat="1" ht="30" customHeight="1" x14ac:dyDescent="0.25">
      <c r="A97" s="435" t="s">
        <v>102</v>
      </c>
      <c r="B97" s="173"/>
      <c r="C97" s="437" t="s">
        <v>223</v>
      </c>
      <c r="D97" s="439" t="s">
        <v>224</v>
      </c>
      <c r="E97" s="439"/>
      <c r="F97" s="439"/>
      <c r="G97" s="439"/>
      <c r="H97" s="439"/>
      <c r="I97" s="124" t="s">
        <v>225</v>
      </c>
      <c r="J97" s="440" t="s">
        <v>226</v>
      </c>
      <c r="K97" s="442" t="s">
        <v>227</v>
      </c>
    </row>
    <row r="98" spans="1:11" s="130" customFormat="1" ht="60.75" thickBot="1" x14ac:dyDescent="0.3">
      <c r="A98" s="436"/>
      <c r="B98" s="175"/>
      <c r="C98" s="438"/>
      <c r="D98" s="125" t="s">
        <v>228</v>
      </c>
      <c r="E98" s="126" t="s">
        <v>229</v>
      </c>
      <c r="F98" s="125" t="s">
        <v>230</v>
      </c>
      <c r="G98" s="125" t="s">
        <v>231</v>
      </c>
      <c r="H98" s="127" t="s">
        <v>248</v>
      </c>
      <c r="I98" s="128" t="s">
        <v>233</v>
      </c>
      <c r="J98" s="441"/>
      <c r="K98" s="443"/>
    </row>
    <row r="99" spans="1:11" ht="20.25" customHeight="1" x14ac:dyDescent="0.2">
      <c r="A99" s="427"/>
      <c r="B99" s="176"/>
      <c r="C99" s="430"/>
      <c r="D99" s="432" t="s">
        <v>234</v>
      </c>
      <c r="E99" s="24" t="s">
        <v>235</v>
      </c>
      <c r="F99" s="23" t="s">
        <v>196</v>
      </c>
      <c r="G99" s="23">
        <f>IF(F99="Asignado",15,0)</f>
        <v>0</v>
      </c>
      <c r="H99" s="433" t="str">
        <f>IF(AND(G106&gt;0,G106&lt;=85),"Débil",IF(AND(G106&gt;85,G106&lt;=95),"Moderado",IF(G106&gt;96,"Fuerte"," ")))</f>
        <v xml:space="preserve"> </v>
      </c>
      <c r="I99" s="303" t="s">
        <v>196</v>
      </c>
      <c r="J99" s="303"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423" t="str">
        <f>IF(J99="Fuerte","NO",IF(J99=" "," ","SI"))</f>
        <v xml:space="preserve"> </v>
      </c>
    </row>
    <row r="100" spans="1:11" ht="28.5" x14ac:dyDescent="0.2">
      <c r="A100" s="428"/>
      <c r="B100" s="176"/>
      <c r="C100" s="430"/>
      <c r="D100" s="432"/>
      <c r="E100" s="25" t="s">
        <v>236</v>
      </c>
      <c r="F100" s="16" t="s">
        <v>196</v>
      </c>
      <c r="G100" s="16">
        <f>IF(F100="Adecuado",15,0)</f>
        <v>0</v>
      </c>
      <c r="H100" s="433"/>
      <c r="I100" s="283"/>
      <c r="J100" s="283"/>
      <c r="K100" s="424"/>
    </row>
    <row r="101" spans="1:11" ht="42.75" x14ac:dyDescent="0.2">
      <c r="A101" s="428"/>
      <c r="B101" s="176"/>
      <c r="C101" s="430"/>
      <c r="D101" s="122" t="s">
        <v>237</v>
      </c>
      <c r="E101" s="25" t="s">
        <v>238</v>
      </c>
      <c r="F101" s="16" t="s">
        <v>196</v>
      </c>
      <c r="G101" s="16">
        <f>IF(F101="Oportuna",15,0)</f>
        <v>0</v>
      </c>
      <c r="H101" s="433"/>
      <c r="I101" s="283"/>
      <c r="J101" s="283"/>
      <c r="K101" s="424"/>
    </row>
    <row r="102" spans="1:11" ht="42.75" x14ac:dyDescent="0.2">
      <c r="A102" s="428"/>
      <c r="B102" s="176"/>
      <c r="C102" s="430"/>
      <c r="D102" s="122" t="s">
        <v>239</v>
      </c>
      <c r="E102" s="25" t="s">
        <v>240</v>
      </c>
      <c r="F102" s="104" t="s">
        <v>196</v>
      </c>
      <c r="G102" s="16">
        <f>IF(F102="Prevenir",15,IF(F102="Detectar",10,0))</f>
        <v>0</v>
      </c>
      <c r="H102" s="433"/>
      <c r="I102" s="283"/>
      <c r="J102" s="283"/>
      <c r="K102" s="424"/>
    </row>
    <row r="103" spans="1:11" ht="28.5" x14ac:dyDescent="0.2">
      <c r="A103" s="428"/>
      <c r="B103" s="176"/>
      <c r="C103" s="430"/>
      <c r="D103" s="122" t="s">
        <v>241</v>
      </c>
      <c r="E103" s="25" t="s">
        <v>242</v>
      </c>
      <c r="F103" s="16" t="s">
        <v>196</v>
      </c>
      <c r="G103" s="16">
        <f>IF(F103="Confiable",15,0)</f>
        <v>0</v>
      </c>
      <c r="H103" s="433"/>
      <c r="I103" s="283"/>
      <c r="J103" s="283"/>
      <c r="K103" s="424"/>
    </row>
    <row r="104" spans="1:11" ht="42.75" x14ac:dyDescent="0.2">
      <c r="A104" s="428"/>
      <c r="B104" s="176"/>
      <c r="C104" s="430"/>
      <c r="D104" s="122" t="s">
        <v>243</v>
      </c>
      <c r="E104" s="25" t="s">
        <v>244</v>
      </c>
      <c r="F104" s="104" t="s">
        <v>196</v>
      </c>
      <c r="G104" s="16">
        <f>IF(F104="Se investigan y se resuelven oportunamente",15,0)</f>
        <v>0</v>
      </c>
      <c r="H104" s="433"/>
      <c r="I104" s="283"/>
      <c r="J104" s="283"/>
      <c r="K104" s="424"/>
    </row>
    <row r="105" spans="1:11" ht="28.5" x14ac:dyDescent="0.2">
      <c r="A105" s="428"/>
      <c r="B105" s="176"/>
      <c r="C105" s="431"/>
      <c r="D105" s="108" t="s">
        <v>245</v>
      </c>
      <c r="E105" s="25" t="s">
        <v>246</v>
      </c>
      <c r="F105" s="16" t="s">
        <v>196</v>
      </c>
      <c r="G105" s="16">
        <f>IF(F105="Completa",10,IF(F105="Incompleta",5,0))</f>
        <v>0</v>
      </c>
      <c r="H105" s="434"/>
      <c r="I105" s="283"/>
      <c r="J105" s="283"/>
      <c r="K105" s="424"/>
    </row>
    <row r="106" spans="1:11" ht="15" x14ac:dyDescent="0.2">
      <c r="A106" s="428"/>
      <c r="B106" s="176"/>
      <c r="C106" s="20"/>
      <c r="D106" s="123"/>
      <c r="E106" s="19" t="s">
        <v>247</v>
      </c>
      <c r="F106" s="18"/>
      <c r="G106" s="18">
        <f>SUM(G99:G105)</f>
        <v>0</v>
      </c>
      <c r="H106" s="53"/>
    </row>
    <row r="107" spans="1:11" ht="15" thickBot="1" x14ac:dyDescent="0.25">
      <c r="A107" s="131"/>
      <c r="B107" s="174"/>
    </row>
    <row r="108" spans="1:11" s="130" customFormat="1" ht="30" customHeight="1" x14ac:dyDescent="0.25">
      <c r="A108" s="435" t="s">
        <v>102</v>
      </c>
      <c r="B108" s="173"/>
      <c r="C108" s="437" t="s">
        <v>223</v>
      </c>
      <c r="D108" s="439" t="s">
        <v>224</v>
      </c>
      <c r="E108" s="439"/>
      <c r="F108" s="439"/>
      <c r="G108" s="439"/>
      <c r="H108" s="439"/>
      <c r="I108" s="124" t="s">
        <v>225</v>
      </c>
      <c r="J108" s="440" t="s">
        <v>226</v>
      </c>
      <c r="K108" s="442" t="s">
        <v>227</v>
      </c>
    </row>
    <row r="109" spans="1:11" s="130" customFormat="1" ht="60.75" thickBot="1" x14ac:dyDescent="0.3">
      <c r="A109" s="436"/>
      <c r="B109" s="175"/>
      <c r="C109" s="438"/>
      <c r="D109" s="125" t="s">
        <v>228</v>
      </c>
      <c r="E109" s="126" t="s">
        <v>229</v>
      </c>
      <c r="F109" s="125" t="s">
        <v>230</v>
      </c>
      <c r="G109" s="125" t="s">
        <v>231</v>
      </c>
      <c r="H109" s="127" t="s">
        <v>248</v>
      </c>
      <c r="I109" s="128" t="s">
        <v>233</v>
      </c>
      <c r="J109" s="441"/>
      <c r="K109" s="443"/>
    </row>
    <row r="110" spans="1:11" ht="20.25" customHeight="1" x14ac:dyDescent="0.2">
      <c r="A110" s="427"/>
      <c r="B110" s="176"/>
      <c r="C110" s="430"/>
      <c r="D110" s="432" t="s">
        <v>234</v>
      </c>
      <c r="E110" s="24" t="s">
        <v>235</v>
      </c>
      <c r="F110" s="23" t="s">
        <v>196</v>
      </c>
      <c r="G110" s="23">
        <f>IF(F110="Asignado",15,0)</f>
        <v>0</v>
      </c>
      <c r="H110" s="433" t="str">
        <f>IF(AND(G117&gt;0,G117&lt;=85),"Débil",IF(AND(G117&gt;85,G117&lt;=95),"Moderado",IF(G117&gt;96,"Fuerte"," ")))</f>
        <v xml:space="preserve"> </v>
      </c>
      <c r="I110" s="303" t="s">
        <v>196</v>
      </c>
      <c r="J110" s="303"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423" t="str">
        <f>IF(J110="Fuerte","NO",IF(J110=" "," ","SI"))</f>
        <v xml:space="preserve"> </v>
      </c>
    </row>
    <row r="111" spans="1:11" ht="28.5" x14ac:dyDescent="0.2">
      <c r="A111" s="428"/>
      <c r="B111" s="176"/>
      <c r="C111" s="430"/>
      <c r="D111" s="432"/>
      <c r="E111" s="25" t="s">
        <v>236</v>
      </c>
      <c r="F111" s="16" t="s">
        <v>196</v>
      </c>
      <c r="G111" s="16">
        <f>IF(F111="Adecuado",15,0)</f>
        <v>0</v>
      </c>
      <c r="H111" s="433"/>
      <c r="I111" s="283"/>
      <c r="J111" s="283"/>
      <c r="K111" s="424"/>
    </row>
    <row r="112" spans="1:11" ht="42.75" x14ac:dyDescent="0.2">
      <c r="A112" s="428"/>
      <c r="B112" s="176"/>
      <c r="C112" s="430"/>
      <c r="D112" s="122" t="s">
        <v>237</v>
      </c>
      <c r="E112" s="25" t="s">
        <v>238</v>
      </c>
      <c r="F112" s="16" t="s">
        <v>196</v>
      </c>
      <c r="G112" s="16">
        <f>IF(F112="Oportuna",15,0)</f>
        <v>0</v>
      </c>
      <c r="H112" s="433"/>
      <c r="I112" s="283"/>
      <c r="J112" s="283"/>
      <c r="K112" s="424"/>
    </row>
    <row r="113" spans="1:11" ht="42.75" x14ac:dyDescent="0.2">
      <c r="A113" s="428"/>
      <c r="B113" s="176"/>
      <c r="C113" s="430"/>
      <c r="D113" s="122" t="s">
        <v>239</v>
      </c>
      <c r="E113" s="25" t="s">
        <v>240</v>
      </c>
      <c r="F113" s="104" t="s">
        <v>196</v>
      </c>
      <c r="G113" s="16">
        <f>IF(F113="Prevenir",15,IF(F113="Detectar",10,0))</f>
        <v>0</v>
      </c>
      <c r="H113" s="433"/>
      <c r="I113" s="283"/>
      <c r="J113" s="283"/>
      <c r="K113" s="424"/>
    </row>
    <row r="114" spans="1:11" ht="28.5" x14ac:dyDescent="0.2">
      <c r="A114" s="428"/>
      <c r="B114" s="176"/>
      <c r="C114" s="430"/>
      <c r="D114" s="122" t="s">
        <v>241</v>
      </c>
      <c r="E114" s="25" t="s">
        <v>242</v>
      </c>
      <c r="F114" s="16" t="s">
        <v>196</v>
      </c>
      <c r="G114" s="16">
        <f>IF(F114="Confiable",15,0)</f>
        <v>0</v>
      </c>
      <c r="H114" s="433"/>
      <c r="I114" s="283"/>
      <c r="J114" s="283"/>
      <c r="K114" s="424"/>
    </row>
    <row r="115" spans="1:11" ht="42.75" x14ac:dyDescent="0.2">
      <c r="A115" s="428"/>
      <c r="B115" s="176"/>
      <c r="C115" s="430"/>
      <c r="D115" s="122" t="s">
        <v>243</v>
      </c>
      <c r="E115" s="25" t="s">
        <v>244</v>
      </c>
      <c r="F115" s="104" t="s">
        <v>196</v>
      </c>
      <c r="G115" s="16">
        <f>IF(F115="Se investigan y se resuelven oportunamente",15,0)</f>
        <v>0</v>
      </c>
      <c r="H115" s="433"/>
      <c r="I115" s="283"/>
      <c r="J115" s="283"/>
      <c r="K115" s="424"/>
    </row>
    <row r="116" spans="1:11" ht="28.5" x14ac:dyDescent="0.2">
      <c r="A116" s="428"/>
      <c r="B116" s="176"/>
      <c r="C116" s="431"/>
      <c r="D116" s="108" t="s">
        <v>245</v>
      </c>
      <c r="E116" s="25" t="s">
        <v>246</v>
      </c>
      <c r="F116" s="16" t="s">
        <v>196</v>
      </c>
      <c r="G116" s="16">
        <f>IF(F116="Completa",10,IF(F116="Incompleta",5,0))</f>
        <v>0</v>
      </c>
      <c r="H116" s="434"/>
      <c r="I116" s="283"/>
      <c r="J116" s="283"/>
      <c r="K116" s="424"/>
    </row>
    <row r="117" spans="1:11" s="136" customFormat="1" ht="15.75" thickBot="1" x14ac:dyDescent="0.25">
      <c r="A117" s="429"/>
      <c r="B117" s="177"/>
      <c r="C117" s="132"/>
      <c r="D117" s="133"/>
      <c r="E117" s="134" t="s">
        <v>247</v>
      </c>
      <c r="F117" s="17"/>
      <c r="G117" s="17">
        <f>SUM(G110:G116)</f>
        <v>0</v>
      </c>
      <c r="H117" s="135"/>
    </row>
    <row r="118" spans="1:11" ht="15" thickBot="1" x14ac:dyDescent="0.25"/>
    <row r="119" spans="1:11" s="129" customFormat="1" ht="30" customHeight="1" x14ac:dyDescent="0.25">
      <c r="A119" s="435" t="s">
        <v>102</v>
      </c>
      <c r="B119" s="173"/>
      <c r="C119" s="437" t="s">
        <v>223</v>
      </c>
      <c r="D119" s="439" t="s">
        <v>224</v>
      </c>
      <c r="E119" s="439"/>
      <c r="F119" s="439"/>
      <c r="G119" s="439"/>
      <c r="H119" s="439"/>
      <c r="I119" s="124" t="s">
        <v>225</v>
      </c>
      <c r="J119" s="440" t="s">
        <v>226</v>
      </c>
      <c r="K119" s="442" t="s">
        <v>227</v>
      </c>
    </row>
    <row r="120" spans="1:11" s="130" customFormat="1" ht="60.75" thickBot="1" x14ac:dyDescent="0.3">
      <c r="A120" s="436"/>
      <c r="B120" s="175"/>
      <c r="C120" s="438"/>
      <c r="D120" s="125" t="s">
        <v>228</v>
      </c>
      <c r="E120" s="126" t="s">
        <v>229</v>
      </c>
      <c r="F120" s="125" t="s">
        <v>230</v>
      </c>
      <c r="G120" s="125" t="s">
        <v>231</v>
      </c>
      <c r="H120" s="127" t="s">
        <v>248</v>
      </c>
      <c r="I120" s="128" t="s">
        <v>233</v>
      </c>
      <c r="J120" s="441"/>
      <c r="K120" s="443"/>
    </row>
    <row r="121" spans="1:11" ht="20.25" customHeight="1" x14ac:dyDescent="0.2">
      <c r="A121" s="427"/>
      <c r="B121" s="176"/>
      <c r="C121" s="430"/>
      <c r="D121" s="432" t="s">
        <v>234</v>
      </c>
      <c r="E121" s="24" t="s">
        <v>235</v>
      </c>
      <c r="F121" s="23" t="s">
        <v>196</v>
      </c>
      <c r="G121" s="23">
        <f>IF(F121="Asignado",15,0)</f>
        <v>0</v>
      </c>
      <c r="H121" s="433" t="str">
        <f>IF(AND(G128&gt;0,G128&lt;=85),"Débil",IF(AND(G128&gt;85,G128&lt;=95),"Moderado",IF(G128&gt;96,"Fuerte"," ")))</f>
        <v xml:space="preserve"> </v>
      </c>
      <c r="I121" s="303" t="s">
        <v>196</v>
      </c>
      <c r="J121" s="303"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423" t="str">
        <f>IF(J121="Fuerte","NO",IF(J121=" "," ","SI"))</f>
        <v xml:space="preserve"> </v>
      </c>
    </row>
    <row r="122" spans="1:11" ht="28.5" x14ac:dyDescent="0.2">
      <c r="A122" s="428"/>
      <c r="B122" s="176"/>
      <c r="C122" s="430"/>
      <c r="D122" s="432"/>
      <c r="E122" s="25" t="s">
        <v>236</v>
      </c>
      <c r="F122" s="16" t="s">
        <v>196</v>
      </c>
      <c r="G122" s="16">
        <f>IF(F122="Adecuado",15,0)</f>
        <v>0</v>
      </c>
      <c r="H122" s="433"/>
      <c r="I122" s="283"/>
      <c r="J122" s="283"/>
      <c r="K122" s="424"/>
    </row>
    <row r="123" spans="1:11" ht="42.75" x14ac:dyDescent="0.2">
      <c r="A123" s="428"/>
      <c r="B123" s="176"/>
      <c r="C123" s="430"/>
      <c r="D123" s="122" t="s">
        <v>237</v>
      </c>
      <c r="E123" s="25" t="s">
        <v>238</v>
      </c>
      <c r="F123" s="16" t="s">
        <v>196</v>
      </c>
      <c r="G123" s="16">
        <f>IF(F123="Oportuna",15,0)</f>
        <v>0</v>
      </c>
      <c r="H123" s="433"/>
      <c r="I123" s="283"/>
      <c r="J123" s="283"/>
      <c r="K123" s="424"/>
    </row>
    <row r="124" spans="1:11" ht="42.75" x14ac:dyDescent="0.2">
      <c r="A124" s="428"/>
      <c r="B124" s="176"/>
      <c r="C124" s="430"/>
      <c r="D124" s="122" t="s">
        <v>239</v>
      </c>
      <c r="E124" s="25" t="s">
        <v>240</v>
      </c>
      <c r="F124" s="104" t="s">
        <v>196</v>
      </c>
      <c r="G124" s="16">
        <f>IF(F124="Prevenir",15,IF(F124="Detectar",10,0))</f>
        <v>0</v>
      </c>
      <c r="H124" s="433"/>
      <c r="I124" s="283"/>
      <c r="J124" s="283"/>
      <c r="K124" s="424"/>
    </row>
    <row r="125" spans="1:11" ht="28.5" x14ac:dyDescent="0.2">
      <c r="A125" s="428"/>
      <c r="B125" s="176"/>
      <c r="C125" s="430"/>
      <c r="D125" s="122" t="s">
        <v>241</v>
      </c>
      <c r="E125" s="25" t="s">
        <v>242</v>
      </c>
      <c r="F125" s="16" t="s">
        <v>196</v>
      </c>
      <c r="G125" s="16">
        <f>IF(F125="Confiable",15,0)</f>
        <v>0</v>
      </c>
      <c r="H125" s="433"/>
      <c r="I125" s="283"/>
      <c r="J125" s="283"/>
      <c r="K125" s="424"/>
    </row>
    <row r="126" spans="1:11" ht="42.75" x14ac:dyDescent="0.2">
      <c r="A126" s="428"/>
      <c r="B126" s="176"/>
      <c r="C126" s="430"/>
      <c r="D126" s="122" t="s">
        <v>243</v>
      </c>
      <c r="E126" s="25" t="s">
        <v>244</v>
      </c>
      <c r="F126" s="104" t="s">
        <v>196</v>
      </c>
      <c r="G126" s="16">
        <f>IF(F126="Se investigan y se resuelven oportunamente",15,0)</f>
        <v>0</v>
      </c>
      <c r="H126" s="433"/>
      <c r="I126" s="283"/>
      <c r="J126" s="283"/>
      <c r="K126" s="424"/>
    </row>
    <row r="127" spans="1:11" ht="28.5" x14ac:dyDescent="0.2">
      <c r="A127" s="428"/>
      <c r="B127" s="176"/>
      <c r="C127" s="431"/>
      <c r="D127" s="108" t="s">
        <v>245</v>
      </c>
      <c r="E127" s="25" t="s">
        <v>246</v>
      </c>
      <c r="F127" s="16" t="s">
        <v>196</v>
      </c>
      <c r="G127" s="16">
        <f>IF(F127="Completa",10,IF(F127="Incompleta",5,0))</f>
        <v>0</v>
      </c>
      <c r="H127" s="434"/>
      <c r="I127" s="283"/>
      <c r="J127" s="283"/>
      <c r="K127" s="424"/>
    </row>
    <row r="128" spans="1:11" ht="15" x14ac:dyDescent="0.2">
      <c r="A128" s="428"/>
      <c r="B128" s="176"/>
      <c r="C128" s="20"/>
      <c r="D128" s="123"/>
      <c r="E128" s="19" t="s">
        <v>247</v>
      </c>
      <c r="F128" s="18"/>
      <c r="G128" s="18">
        <f>SUM(G121:G127)</f>
        <v>0</v>
      </c>
      <c r="H128" s="53"/>
    </row>
    <row r="129" spans="1:11" ht="15" thickBot="1" x14ac:dyDescent="0.25">
      <c r="A129" s="131"/>
      <c r="B129" s="174"/>
    </row>
    <row r="130" spans="1:11" s="130" customFormat="1" ht="30" customHeight="1" x14ac:dyDescent="0.25">
      <c r="A130" s="435" t="s">
        <v>102</v>
      </c>
      <c r="B130" s="173"/>
      <c r="C130" s="437" t="s">
        <v>223</v>
      </c>
      <c r="D130" s="439" t="s">
        <v>224</v>
      </c>
      <c r="E130" s="439"/>
      <c r="F130" s="439"/>
      <c r="G130" s="439"/>
      <c r="H130" s="439"/>
      <c r="I130" s="124" t="s">
        <v>225</v>
      </c>
      <c r="J130" s="440" t="s">
        <v>226</v>
      </c>
      <c r="K130" s="442" t="s">
        <v>227</v>
      </c>
    </row>
    <row r="131" spans="1:11" s="130" customFormat="1" ht="60.75" thickBot="1" x14ac:dyDescent="0.3">
      <c r="A131" s="436"/>
      <c r="B131" s="175"/>
      <c r="C131" s="438"/>
      <c r="D131" s="125" t="s">
        <v>228</v>
      </c>
      <c r="E131" s="126" t="s">
        <v>229</v>
      </c>
      <c r="F131" s="125" t="s">
        <v>230</v>
      </c>
      <c r="G131" s="125" t="s">
        <v>231</v>
      </c>
      <c r="H131" s="127" t="s">
        <v>248</v>
      </c>
      <c r="I131" s="128" t="s">
        <v>233</v>
      </c>
      <c r="J131" s="441"/>
      <c r="K131" s="443"/>
    </row>
    <row r="132" spans="1:11" ht="20.25" customHeight="1" x14ac:dyDescent="0.2">
      <c r="A132" s="427"/>
      <c r="B132" s="176"/>
      <c r="C132" s="430"/>
      <c r="D132" s="432" t="s">
        <v>234</v>
      </c>
      <c r="E132" s="24" t="s">
        <v>235</v>
      </c>
      <c r="F132" s="23" t="s">
        <v>196</v>
      </c>
      <c r="G132" s="23">
        <f>IF(F132="Asignado",15,0)</f>
        <v>0</v>
      </c>
      <c r="H132" s="433" t="str">
        <f>IF(AND(G139&gt;0,G139&lt;=85),"Débil",IF(AND(G139&gt;85,G139&lt;=95),"Moderado",IF(G139&gt;96,"Fuerte"," ")))</f>
        <v xml:space="preserve"> </v>
      </c>
      <c r="I132" s="303" t="s">
        <v>196</v>
      </c>
      <c r="J132" s="303"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423" t="str">
        <f>IF(J132="Fuerte","NO",IF(J132=" "," ","SI"))</f>
        <v xml:space="preserve"> </v>
      </c>
    </row>
    <row r="133" spans="1:11" ht="28.5" x14ac:dyDescent="0.2">
      <c r="A133" s="428"/>
      <c r="B133" s="176"/>
      <c r="C133" s="430"/>
      <c r="D133" s="432"/>
      <c r="E133" s="25" t="s">
        <v>236</v>
      </c>
      <c r="F133" s="16" t="s">
        <v>196</v>
      </c>
      <c r="G133" s="16">
        <f>IF(F133="Adecuado",15,0)</f>
        <v>0</v>
      </c>
      <c r="H133" s="433"/>
      <c r="I133" s="283"/>
      <c r="J133" s="283"/>
      <c r="K133" s="424"/>
    </row>
    <row r="134" spans="1:11" ht="42.75" x14ac:dyDescent="0.2">
      <c r="A134" s="428"/>
      <c r="B134" s="176"/>
      <c r="C134" s="430"/>
      <c r="D134" s="122" t="s">
        <v>237</v>
      </c>
      <c r="E134" s="25" t="s">
        <v>238</v>
      </c>
      <c r="F134" s="16" t="s">
        <v>196</v>
      </c>
      <c r="G134" s="16">
        <f>IF(F134="Oportuna",15,0)</f>
        <v>0</v>
      </c>
      <c r="H134" s="433"/>
      <c r="I134" s="283"/>
      <c r="J134" s="283"/>
      <c r="K134" s="424"/>
    </row>
    <row r="135" spans="1:11" ht="42.75" x14ac:dyDescent="0.2">
      <c r="A135" s="428"/>
      <c r="B135" s="176"/>
      <c r="C135" s="430"/>
      <c r="D135" s="122" t="s">
        <v>239</v>
      </c>
      <c r="E135" s="25" t="s">
        <v>240</v>
      </c>
      <c r="F135" s="104" t="s">
        <v>196</v>
      </c>
      <c r="G135" s="16">
        <f>IF(F135="Prevenir",15,IF(F135="Detectar",10,0))</f>
        <v>0</v>
      </c>
      <c r="H135" s="433"/>
      <c r="I135" s="283"/>
      <c r="J135" s="283"/>
      <c r="K135" s="424"/>
    </row>
    <row r="136" spans="1:11" ht="28.5" x14ac:dyDescent="0.2">
      <c r="A136" s="428"/>
      <c r="B136" s="176"/>
      <c r="C136" s="430"/>
      <c r="D136" s="122" t="s">
        <v>241</v>
      </c>
      <c r="E136" s="25" t="s">
        <v>242</v>
      </c>
      <c r="F136" s="16" t="s">
        <v>196</v>
      </c>
      <c r="G136" s="16">
        <f>IF(F136="Confiable",15,0)</f>
        <v>0</v>
      </c>
      <c r="H136" s="433"/>
      <c r="I136" s="283"/>
      <c r="J136" s="283"/>
      <c r="K136" s="424"/>
    </row>
    <row r="137" spans="1:11" ht="42.75" x14ac:dyDescent="0.2">
      <c r="A137" s="428"/>
      <c r="B137" s="176"/>
      <c r="C137" s="430"/>
      <c r="D137" s="122" t="s">
        <v>243</v>
      </c>
      <c r="E137" s="25" t="s">
        <v>244</v>
      </c>
      <c r="F137" s="104" t="s">
        <v>196</v>
      </c>
      <c r="G137" s="16">
        <f>IF(F137="Se investigan y se resuelven oportunamente",15,0)</f>
        <v>0</v>
      </c>
      <c r="H137" s="433"/>
      <c r="I137" s="283"/>
      <c r="J137" s="283"/>
      <c r="K137" s="424"/>
    </row>
    <row r="138" spans="1:11" ht="28.5" x14ac:dyDescent="0.2">
      <c r="A138" s="428"/>
      <c r="B138" s="176"/>
      <c r="C138" s="431"/>
      <c r="D138" s="108" t="s">
        <v>245</v>
      </c>
      <c r="E138" s="25" t="s">
        <v>246</v>
      </c>
      <c r="F138" s="16" t="s">
        <v>196</v>
      </c>
      <c r="G138" s="16">
        <f>IF(F138="Completa",10,IF(F138="Incompleta",5,0))</f>
        <v>0</v>
      </c>
      <c r="H138" s="434"/>
      <c r="I138" s="283"/>
      <c r="J138" s="283"/>
      <c r="K138" s="424"/>
    </row>
    <row r="139" spans="1:11" s="136" customFormat="1" ht="15.75" thickBot="1" x14ac:dyDescent="0.25">
      <c r="A139" s="429"/>
      <c r="B139" s="177"/>
      <c r="C139" s="132"/>
      <c r="D139" s="133"/>
      <c r="E139" s="134" t="s">
        <v>247</v>
      </c>
      <c r="F139" s="17"/>
      <c r="G139" s="17">
        <f>SUM(G132:G138)</f>
        <v>0</v>
      </c>
      <c r="H139" s="135"/>
    </row>
  </sheetData>
  <mergeCells count="161">
    <mergeCell ref="J1:J4"/>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B6:K6"/>
    <mergeCell ref="B7:K7"/>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J55:J61"/>
    <mergeCell ref="K55:K61"/>
    <mergeCell ref="A64:A65"/>
    <mergeCell ref="C64:C65"/>
    <mergeCell ref="D64:H64"/>
    <mergeCell ref="J64:J65"/>
    <mergeCell ref="K64:K65"/>
    <mergeCell ref="A55:A62"/>
    <mergeCell ref="C55:C61"/>
    <mergeCell ref="D55:D56"/>
    <mergeCell ref="H55:H61"/>
    <mergeCell ref="I55:I61"/>
    <mergeCell ref="J66:J72"/>
    <mergeCell ref="K66:K72"/>
    <mergeCell ref="A75:A76"/>
    <mergeCell ref="C75:C76"/>
    <mergeCell ref="D75:H75"/>
    <mergeCell ref="J75:J76"/>
    <mergeCell ref="K75:K76"/>
    <mergeCell ref="A66:A73"/>
    <mergeCell ref="C66:C72"/>
    <mergeCell ref="D66:D67"/>
    <mergeCell ref="H66:H72"/>
    <mergeCell ref="I66:I72"/>
    <mergeCell ref="J77:J83"/>
    <mergeCell ref="K77:K83"/>
    <mergeCell ref="A86:A87"/>
    <mergeCell ref="C86:C87"/>
    <mergeCell ref="D86:H86"/>
    <mergeCell ref="J86:J87"/>
    <mergeCell ref="K86:K87"/>
    <mergeCell ref="A77:A84"/>
    <mergeCell ref="C77:C83"/>
    <mergeCell ref="D77:D78"/>
    <mergeCell ref="H77:H83"/>
    <mergeCell ref="I77:I83"/>
    <mergeCell ref="J88:J94"/>
    <mergeCell ref="K88:K94"/>
    <mergeCell ref="A97:A98"/>
    <mergeCell ref="C97:C98"/>
    <mergeCell ref="D97:H97"/>
    <mergeCell ref="J97:J98"/>
    <mergeCell ref="K97:K98"/>
    <mergeCell ref="A88:A95"/>
    <mergeCell ref="C88:C94"/>
    <mergeCell ref="D88:D89"/>
    <mergeCell ref="H88:H94"/>
    <mergeCell ref="I88:I94"/>
    <mergeCell ref="J99:J105"/>
    <mergeCell ref="K99:K105"/>
    <mergeCell ref="A108:A109"/>
    <mergeCell ref="C108:C109"/>
    <mergeCell ref="D108:H108"/>
    <mergeCell ref="J108:J109"/>
    <mergeCell ref="K108:K109"/>
    <mergeCell ref="A99:A106"/>
    <mergeCell ref="C99:C105"/>
    <mergeCell ref="D99:D100"/>
    <mergeCell ref="H99:H105"/>
    <mergeCell ref="I99:I105"/>
    <mergeCell ref="A119:A120"/>
    <mergeCell ref="C119:C120"/>
    <mergeCell ref="D119:H119"/>
    <mergeCell ref="J119:J120"/>
    <mergeCell ref="K119:K120"/>
    <mergeCell ref="A110:A117"/>
    <mergeCell ref="C110:C116"/>
    <mergeCell ref="D110:D111"/>
    <mergeCell ref="H110:H116"/>
    <mergeCell ref="I110:I116"/>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F137 F27 F38 F49 F60 F71 F82 F93 F104 F115 F126 F16</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12" zoomScale="58" zoomScaleNormal="58" workbookViewId="0">
      <selection activeCell="C14" sqref="C14:C16"/>
    </sheetView>
  </sheetViews>
  <sheetFormatPr baseColWidth="10" defaultColWidth="11.42578125" defaultRowHeight="14.25" x14ac:dyDescent="0.2"/>
  <cols>
    <col min="1" max="2" width="38.28515625" style="1" customWidth="1"/>
    <col min="3"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25"/>
      <c r="B1" s="234" t="s">
        <v>0</v>
      </c>
      <c r="C1" s="235"/>
      <c r="D1" s="331"/>
      <c r="E1" s="320" t="s">
        <v>20</v>
      </c>
      <c r="F1" s="320"/>
      <c r="G1" s="320"/>
      <c r="H1" s="473"/>
    </row>
    <row r="2" spans="1:8" customFormat="1" ht="15.75" customHeight="1" x14ac:dyDescent="0.25">
      <c r="A2" s="229"/>
      <c r="B2" s="426"/>
      <c r="C2" s="346"/>
      <c r="D2" s="347"/>
      <c r="E2" s="304" t="s">
        <v>2</v>
      </c>
      <c r="F2" s="304"/>
      <c r="G2" s="304"/>
      <c r="H2" s="474"/>
    </row>
    <row r="3" spans="1:8" customFormat="1" ht="36" customHeight="1" x14ac:dyDescent="0.25">
      <c r="A3" s="229"/>
      <c r="B3" s="426" t="s">
        <v>249</v>
      </c>
      <c r="C3" s="346"/>
      <c r="D3" s="347"/>
      <c r="E3" s="304" t="s">
        <v>4</v>
      </c>
      <c r="F3" s="304"/>
      <c r="G3" s="304"/>
      <c r="H3" s="474"/>
    </row>
    <row r="4" spans="1:8" customFormat="1" ht="15.75" customHeight="1" thickBot="1" x14ac:dyDescent="0.3">
      <c r="A4" s="230"/>
      <c r="B4" s="243"/>
      <c r="C4" s="244"/>
      <c r="D4" s="332"/>
      <c r="E4" s="466" t="s">
        <v>5</v>
      </c>
      <c r="F4" s="466"/>
      <c r="G4" s="466"/>
      <c r="H4" s="475"/>
    </row>
    <row r="5" spans="1:8" ht="15" thickBot="1" x14ac:dyDescent="0.25">
      <c r="C5" s="64"/>
      <c r="D5" s="64"/>
      <c r="E5" s="64"/>
      <c r="F5" s="64"/>
      <c r="G5" s="64"/>
    </row>
    <row r="6" spans="1:8" customFormat="1" ht="24" customHeight="1" x14ac:dyDescent="0.25">
      <c r="A6" s="145" t="s">
        <v>7</v>
      </c>
      <c r="B6" s="319" t="s">
        <v>315</v>
      </c>
      <c r="C6" s="479"/>
      <c r="D6" s="479"/>
      <c r="E6" s="479"/>
      <c r="F6" s="479"/>
      <c r="G6" s="479"/>
      <c r="H6" s="480"/>
    </row>
    <row r="7" spans="1:8" customFormat="1" ht="35.25" customHeight="1" thickBot="1" x14ac:dyDescent="0.3">
      <c r="A7" s="31" t="s">
        <v>9</v>
      </c>
      <c r="B7" s="476" t="s">
        <v>349</v>
      </c>
      <c r="C7" s="477"/>
      <c r="D7" s="477"/>
      <c r="E7" s="477"/>
      <c r="F7" s="477"/>
      <c r="G7" s="477"/>
      <c r="H7" s="478"/>
    </row>
    <row r="8" spans="1:8" ht="15" thickBot="1" x14ac:dyDescent="0.25">
      <c r="C8" s="64"/>
      <c r="D8" s="64"/>
      <c r="E8" s="64"/>
      <c r="F8" s="64"/>
      <c r="G8" s="64"/>
    </row>
    <row r="9" spans="1:8" s="129" customFormat="1" ht="30" customHeight="1" x14ac:dyDescent="0.25">
      <c r="A9" s="470" t="s">
        <v>102</v>
      </c>
      <c r="B9" s="470" t="s">
        <v>250</v>
      </c>
      <c r="C9" s="471" t="s">
        <v>223</v>
      </c>
      <c r="D9" s="471" t="s">
        <v>232</v>
      </c>
      <c r="E9" s="471" t="s">
        <v>251</v>
      </c>
      <c r="F9" s="481" t="s">
        <v>252</v>
      </c>
      <c r="G9" s="481"/>
      <c r="H9" s="482" t="s">
        <v>253</v>
      </c>
    </row>
    <row r="10" spans="1:8" s="130" customFormat="1" ht="48.75" customHeight="1" x14ac:dyDescent="0.25">
      <c r="A10" s="470"/>
      <c r="B10" s="470"/>
      <c r="C10" s="471"/>
      <c r="D10" s="471"/>
      <c r="E10" s="471"/>
      <c r="F10" s="481"/>
      <c r="G10" s="481"/>
      <c r="H10" s="482"/>
    </row>
    <row r="11" spans="1:8" s="130" customFormat="1" ht="189.75" customHeight="1" x14ac:dyDescent="0.25">
      <c r="A11" s="147" t="s">
        <v>318</v>
      </c>
      <c r="B11" s="158" t="s">
        <v>310</v>
      </c>
      <c r="C11" s="201" t="s">
        <v>354</v>
      </c>
      <c r="D11" s="467" t="s">
        <v>356</v>
      </c>
      <c r="E11" s="467" t="s">
        <v>356</v>
      </c>
      <c r="F11" s="467" t="s">
        <v>356</v>
      </c>
      <c r="G11" s="149">
        <f>IF(F11="Fuerte",100,IF(F11="Moderado",50,IF(F11="Débil",0," ")))</f>
        <v>100</v>
      </c>
      <c r="H11" s="472" t="str">
        <f>IF(G24=100,"Fuerte",IF(AND(G24&gt;=50,G24&lt;=99),"Moderado",IF(AND(G24&gt;0,G24&lt;=49),"Débil"," ")))</f>
        <v>Moderado</v>
      </c>
    </row>
    <row r="12" spans="1:8" s="130" customFormat="1" ht="98.25" customHeight="1" x14ac:dyDescent="0.25">
      <c r="A12" s="147"/>
      <c r="B12" s="158" t="s">
        <v>288</v>
      </c>
      <c r="C12" s="202"/>
      <c r="D12" s="468"/>
      <c r="E12" s="468"/>
      <c r="F12" s="468"/>
      <c r="G12" s="149" t="str">
        <f>IF(F12="Fuerte",100,IF(F12="Moderado",50,IF(F12="Débil",0," ")))</f>
        <v xml:space="preserve"> </v>
      </c>
      <c r="H12" s="472"/>
    </row>
    <row r="13" spans="1:8" s="130" customFormat="1" ht="70.5" customHeight="1" x14ac:dyDescent="0.25">
      <c r="A13" s="146"/>
      <c r="B13" s="158" t="s">
        <v>317</v>
      </c>
      <c r="C13" s="303"/>
      <c r="D13" s="469"/>
      <c r="E13" s="469"/>
      <c r="F13" s="469"/>
      <c r="G13" s="149" t="str">
        <f t="shared" ref="G13:G23" si="0">IF(F13="Fuerte",100,IF(F13="Moderado",50,IF(F13="Débil",0," ")))</f>
        <v xml:space="preserve"> </v>
      </c>
      <c r="H13" s="472"/>
    </row>
    <row r="14" spans="1:8" s="130" customFormat="1" ht="93" customHeight="1" x14ac:dyDescent="0.25">
      <c r="A14" s="147" t="s">
        <v>314</v>
      </c>
      <c r="B14" s="200" t="s">
        <v>321</v>
      </c>
      <c r="C14" s="201" t="s">
        <v>351</v>
      </c>
      <c r="D14" s="467" t="s">
        <v>179</v>
      </c>
      <c r="E14" s="467" t="s">
        <v>179</v>
      </c>
      <c r="F14" s="467" t="s">
        <v>179</v>
      </c>
      <c r="G14" s="149">
        <f t="shared" si="0"/>
        <v>50</v>
      </c>
      <c r="H14" s="472"/>
    </row>
    <row r="15" spans="1:8" s="130" customFormat="1" ht="84.75" customHeight="1" x14ac:dyDescent="0.25">
      <c r="A15" s="146"/>
      <c r="B15" s="200" t="s">
        <v>327</v>
      </c>
      <c r="C15" s="202"/>
      <c r="D15" s="468"/>
      <c r="E15" s="468"/>
      <c r="F15" s="468"/>
      <c r="G15" s="149" t="str">
        <f t="shared" si="0"/>
        <v xml:space="preserve"> </v>
      </c>
      <c r="H15" s="472"/>
    </row>
    <row r="16" spans="1:8" s="130" customFormat="1" ht="64.5" customHeight="1" x14ac:dyDescent="0.25">
      <c r="A16" s="146"/>
      <c r="B16" s="200" t="s">
        <v>289</v>
      </c>
      <c r="C16" s="303"/>
      <c r="D16" s="469"/>
      <c r="E16" s="469"/>
      <c r="F16" s="469"/>
      <c r="G16" s="149" t="str">
        <f t="shared" si="0"/>
        <v xml:space="preserve"> </v>
      </c>
      <c r="H16" s="472"/>
    </row>
    <row r="17" spans="1:8" s="130" customFormat="1" ht="39.75" customHeight="1" x14ac:dyDescent="0.25">
      <c r="A17" s="146"/>
      <c r="B17" s="146"/>
      <c r="C17" s="147"/>
      <c r="D17" s="147"/>
      <c r="E17" s="147"/>
      <c r="F17" s="148"/>
      <c r="G17" s="149" t="str">
        <f t="shared" si="0"/>
        <v xml:space="preserve"> </v>
      </c>
      <c r="H17" s="472"/>
    </row>
    <row r="18" spans="1:8" s="130" customFormat="1" ht="39.75" customHeight="1" x14ac:dyDescent="0.25">
      <c r="A18" s="146"/>
      <c r="B18" s="146"/>
      <c r="C18" s="147"/>
      <c r="D18" s="147"/>
      <c r="E18" s="147"/>
      <c r="F18" s="148"/>
      <c r="G18" s="149" t="str">
        <f t="shared" si="0"/>
        <v xml:space="preserve"> </v>
      </c>
      <c r="H18" s="472"/>
    </row>
    <row r="19" spans="1:8" s="130" customFormat="1" ht="39.75" customHeight="1" x14ac:dyDescent="0.25">
      <c r="A19" s="146"/>
      <c r="B19" s="146"/>
      <c r="C19" s="147"/>
      <c r="D19" s="147"/>
      <c r="E19" s="147"/>
      <c r="F19" s="148"/>
      <c r="G19" s="149" t="str">
        <f t="shared" si="0"/>
        <v xml:space="preserve"> </v>
      </c>
      <c r="H19" s="472"/>
    </row>
    <row r="20" spans="1:8" s="130" customFormat="1" ht="39.75" customHeight="1" x14ac:dyDescent="0.25">
      <c r="A20" s="146"/>
      <c r="B20" s="146"/>
      <c r="C20" s="147"/>
      <c r="D20" s="147"/>
      <c r="E20" s="147"/>
      <c r="F20" s="148"/>
      <c r="G20" s="149" t="str">
        <f t="shared" si="0"/>
        <v xml:space="preserve"> </v>
      </c>
      <c r="H20" s="472"/>
    </row>
    <row r="21" spans="1:8" s="130" customFormat="1" ht="39.75" customHeight="1" x14ac:dyDescent="0.25">
      <c r="A21" s="146"/>
      <c r="B21" s="146"/>
      <c r="C21" s="147"/>
      <c r="D21" s="147"/>
      <c r="E21" s="147"/>
      <c r="F21" s="148"/>
      <c r="G21" s="149" t="str">
        <f t="shared" si="0"/>
        <v xml:space="preserve"> </v>
      </c>
      <c r="H21" s="472"/>
    </row>
    <row r="22" spans="1:8" s="130" customFormat="1" ht="39.75" customHeight="1" x14ac:dyDescent="0.25">
      <c r="A22" s="146"/>
      <c r="B22" s="146"/>
      <c r="C22" s="147"/>
      <c r="D22" s="147"/>
      <c r="E22" s="147"/>
      <c r="F22" s="148"/>
      <c r="G22" s="149" t="str">
        <f t="shared" si="0"/>
        <v xml:space="preserve"> </v>
      </c>
      <c r="H22" s="472"/>
    </row>
    <row r="23" spans="1:8" s="130" customFormat="1" ht="39.75" customHeight="1" x14ac:dyDescent="0.25">
      <c r="A23" s="146"/>
      <c r="B23" s="146"/>
      <c r="C23" s="147"/>
      <c r="D23" s="147"/>
      <c r="E23" s="147"/>
      <c r="F23" s="148"/>
      <c r="G23" s="149" t="str">
        <f t="shared" si="0"/>
        <v xml:space="preserve"> </v>
      </c>
      <c r="H23" s="472"/>
    </row>
    <row r="24" spans="1:8" s="130" customFormat="1" ht="39.75" customHeight="1" x14ac:dyDescent="0.25">
      <c r="A24" s="150" t="s">
        <v>254</v>
      </c>
      <c r="B24" s="150"/>
      <c r="C24" s="150"/>
      <c r="D24" s="150"/>
      <c r="E24" s="150"/>
      <c r="F24" s="150"/>
      <c r="G24" s="151">
        <f>IF(ISERROR(AVERAGE(G11:G23)),0,AVERAGE(G11:G23))</f>
        <v>75</v>
      </c>
      <c r="H24" s="149"/>
    </row>
  </sheetData>
  <mergeCells count="26">
    <mergeCell ref="H11:H23"/>
    <mergeCell ref="E3:G3"/>
    <mergeCell ref="E4:G4"/>
    <mergeCell ref="H1:H4"/>
    <mergeCell ref="B7:H7"/>
    <mergeCell ref="B6:H6"/>
    <mergeCell ref="C11:C13"/>
    <mergeCell ref="C14:C16"/>
    <mergeCell ref="D11:D13"/>
    <mergeCell ref="D14:D16"/>
    <mergeCell ref="E9:E10"/>
    <mergeCell ref="E1:G1"/>
    <mergeCell ref="E2:G2"/>
    <mergeCell ref="F9:G10"/>
    <mergeCell ref="H9:H10"/>
    <mergeCell ref="E11:E13"/>
    <mergeCell ref="E14:E16"/>
    <mergeCell ref="F11:F13"/>
    <mergeCell ref="F14:F16"/>
    <mergeCell ref="A1:A4"/>
    <mergeCell ref="B9:B10"/>
    <mergeCell ref="D9:D10"/>
    <mergeCell ref="B1:D2"/>
    <mergeCell ref="B3:D4"/>
    <mergeCell ref="A9:A10"/>
    <mergeCell ref="C9:C1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workbookViewId="0">
      <selection activeCell="E10" sqref="E10:E12"/>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18" style="55" customWidth="1"/>
    <col min="9" max="9" width="14.28515625" style="55" customWidth="1"/>
    <col min="10" max="10" width="16.140625" style="55" customWidth="1"/>
    <col min="11" max="13" width="13.140625" style="55" customWidth="1"/>
    <col min="14" max="16384" width="11.42578125" style="55"/>
  </cols>
  <sheetData>
    <row r="1" spans="1:13" ht="15.75" customHeight="1" x14ac:dyDescent="0.2">
      <c r="A1" s="491"/>
      <c r="B1" s="492" t="s">
        <v>255</v>
      </c>
      <c r="C1" s="492"/>
      <c r="D1" s="492"/>
      <c r="E1" s="492"/>
      <c r="F1" s="492"/>
      <c r="G1" s="492"/>
      <c r="H1" s="492"/>
      <c r="I1" s="492"/>
      <c r="J1" s="382" t="s">
        <v>20</v>
      </c>
      <c r="K1" s="382"/>
      <c r="L1" s="382"/>
      <c r="M1" s="487"/>
    </row>
    <row r="2" spans="1:13" ht="15.75" customHeight="1" x14ac:dyDescent="0.2">
      <c r="A2" s="489"/>
      <c r="B2" s="490"/>
      <c r="C2" s="490"/>
      <c r="D2" s="490"/>
      <c r="E2" s="490"/>
      <c r="F2" s="490"/>
      <c r="G2" s="490"/>
      <c r="H2" s="490"/>
      <c r="I2" s="490"/>
      <c r="J2" s="383" t="s">
        <v>35</v>
      </c>
      <c r="K2" s="383"/>
      <c r="L2" s="383"/>
      <c r="M2" s="488"/>
    </row>
    <row r="3" spans="1:13" ht="15.75" customHeight="1" x14ac:dyDescent="0.2">
      <c r="A3" s="489"/>
      <c r="B3" s="490" t="s">
        <v>256</v>
      </c>
      <c r="C3" s="490"/>
      <c r="D3" s="490"/>
      <c r="E3" s="490"/>
      <c r="F3" s="490"/>
      <c r="G3" s="490"/>
      <c r="H3" s="490"/>
      <c r="I3" s="490"/>
      <c r="J3" s="383" t="s">
        <v>101</v>
      </c>
      <c r="K3" s="383"/>
      <c r="L3" s="383"/>
      <c r="M3" s="488"/>
    </row>
    <row r="4" spans="1:13" ht="15.75" customHeight="1" x14ac:dyDescent="0.2">
      <c r="A4" s="489"/>
      <c r="B4" s="490"/>
      <c r="C4" s="490"/>
      <c r="D4" s="490"/>
      <c r="E4" s="490"/>
      <c r="F4" s="490"/>
      <c r="G4" s="490"/>
      <c r="H4" s="490"/>
      <c r="I4" s="490"/>
      <c r="J4" s="383" t="s">
        <v>5</v>
      </c>
      <c r="K4" s="383"/>
      <c r="L4" s="383"/>
      <c r="M4" s="488"/>
    </row>
    <row r="5" spans="1:13" ht="15" customHeight="1" x14ac:dyDescent="0.2">
      <c r="A5" s="489"/>
      <c r="B5" s="490"/>
      <c r="C5" s="490"/>
      <c r="D5" s="490"/>
      <c r="E5" s="490"/>
      <c r="F5" s="490"/>
      <c r="G5" s="101"/>
      <c r="H5" s="101"/>
      <c r="I5" s="101"/>
      <c r="J5" s="101"/>
      <c r="K5" s="101"/>
      <c r="L5" s="101"/>
      <c r="M5" s="102"/>
    </row>
    <row r="6" spans="1:13" s="56" customFormat="1" ht="15.75" customHeight="1" x14ac:dyDescent="0.2">
      <c r="A6" s="141" t="s">
        <v>257</v>
      </c>
      <c r="B6" s="493" t="s">
        <v>355</v>
      </c>
      <c r="C6" s="493"/>
      <c r="D6" s="493"/>
      <c r="E6" s="493"/>
      <c r="F6" s="493"/>
      <c r="G6" s="493"/>
      <c r="H6" s="493"/>
      <c r="I6" s="493"/>
      <c r="J6" s="493"/>
      <c r="K6" s="493"/>
      <c r="L6" s="493"/>
      <c r="M6" s="494"/>
    </row>
    <row r="7" spans="1:13" s="56" customFormat="1" ht="63" customHeight="1" x14ac:dyDescent="0.2">
      <c r="A7" s="141" t="s">
        <v>258</v>
      </c>
      <c r="B7" s="383" t="s">
        <v>366</v>
      </c>
      <c r="C7" s="383"/>
      <c r="D7" s="383"/>
      <c r="E7" s="383"/>
      <c r="F7" s="383"/>
      <c r="G7" s="383"/>
      <c r="H7" s="383"/>
      <c r="I7" s="383"/>
      <c r="J7" s="383"/>
      <c r="K7" s="383"/>
      <c r="L7" s="383"/>
      <c r="M7" s="495"/>
    </row>
    <row r="8" spans="1:13" s="56" customFormat="1" ht="15" customHeight="1" x14ac:dyDescent="0.2">
      <c r="A8" s="497"/>
      <c r="B8" s="498"/>
      <c r="C8" s="498"/>
      <c r="D8" s="498"/>
      <c r="E8" s="498"/>
      <c r="F8" s="498"/>
      <c r="G8" s="140"/>
      <c r="H8" s="140"/>
      <c r="I8" s="140"/>
      <c r="J8" s="140"/>
      <c r="K8" s="140"/>
      <c r="L8" s="140"/>
      <c r="M8" s="142"/>
    </row>
    <row r="9" spans="1:13" s="139" customFormat="1" ht="40.5" customHeight="1" x14ac:dyDescent="0.2">
      <c r="A9" s="137" t="s">
        <v>259</v>
      </c>
      <c r="B9" s="138" t="s">
        <v>260</v>
      </c>
      <c r="C9" s="138" t="s">
        <v>86</v>
      </c>
      <c r="D9" s="138" t="s">
        <v>12</v>
      </c>
      <c r="E9" s="74" t="s">
        <v>261</v>
      </c>
      <c r="F9" s="74" t="s">
        <v>262</v>
      </c>
      <c r="G9" s="74" t="s">
        <v>263</v>
      </c>
      <c r="H9" s="74" t="s">
        <v>264</v>
      </c>
      <c r="I9" s="74" t="s">
        <v>265</v>
      </c>
      <c r="J9" s="73" t="s">
        <v>266</v>
      </c>
      <c r="K9" s="73" t="s">
        <v>267</v>
      </c>
      <c r="L9" s="73" t="s">
        <v>268</v>
      </c>
      <c r="M9" s="143" t="s">
        <v>269</v>
      </c>
    </row>
    <row r="10" spans="1:13" s="56" customFormat="1" ht="73.5" customHeight="1" x14ac:dyDescent="0.2">
      <c r="A10" s="499" t="s">
        <v>353</v>
      </c>
      <c r="B10" s="496" t="str">
        <f>+(PROBABILIDAD!A11)</f>
        <v>Inoportunidad en la entrega de informacion  para los  usuarios interno y externos</v>
      </c>
      <c r="C10" s="496" t="s">
        <v>348</v>
      </c>
      <c r="D10" s="167" t="str">
        <f>+(DESCRIPCION!D10)</f>
        <v>Falta de Herramientas tecnologicas que garanticen el acceso y preservacion de los documentos</v>
      </c>
      <c r="E10" s="483" t="str">
        <f>+(PROBABILIDAD!T11)</f>
        <v>Casi Seguro</v>
      </c>
      <c r="F10" s="483" t="s">
        <v>176</v>
      </c>
      <c r="G10" s="496" t="s">
        <v>272</v>
      </c>
      <c r="H10" s="483" t="s">
        <v>275</v>
      </c>
      <c r="I10" s="167" t="s">
        <v>358</v>
      </c>
      <c r="J10" s="140" t="s">
        <v>359</v>
      </c>
      <c r="K10" s="167" t="s">
        <v>360</v>
      </c>
      <c r="L10" s="140" t="s">
        <v>361</v>
      </c>
      <c r="M10" s="484" t="s">
        <v>362</v>
      </c>
    </row>
    <row r="11" spans="1:13" s="56" customFormat="1" ht="90" customHeight="1" x14ac:dyDescent="0.2">
      <c r="A11" s="500"/>
      <c r="B11" s="496"/>
      <c r="C11" s="496"/>
      <c r="D11" s="167" t="str">
        <f>+(DESCRIPCION!D11)</f>
        <v>Bajo presupuesto de funcionamiento e inversión para administrar la documentación física de la administración municipal</v>
      </c>
      <c r="E11" s="483"/>
      <c r="F11" s="483"/>
      <c r="G11" s="496"/>
      <c r="H11" s="483"/>
      <c r="I11" s="140"/>
      <c r="J11" s="140"/>
      <c r="K11" s="140"/>
      <c r="L11" s="140"/>
      <c r="M11" s="485"/>
    </row>
    <row r="12" spans="1:13" s="56" customFormat="1" ht="55.5" customHeight="1" x14ac:dyDescent="0.2">
      <c r="A12" s="501"/>
      <c r="B12" s="496"/>
      <c r="C12" s="496"/>
      <c r="D12" s="167" t="str">
        <f>+(DESCRIPCION!D12)</f>
        <v>Falta de personal suficiente y con perfil para el desarrollo de las actividades del proceso</v>
      </c>
      <c r="E12" s="483"/>
      <c r="F12" s="483"/>
      <c r="G12" s="496"/>
      <c r="H12" s="483"/>
      <c r="I12" s="140"/>
      <c r="J12" s="140"/>
      <c r="K12" s="140"/>
      <c r="L12" s="140"/>
      <c r="M12" s="486"/>
    </row>
    <row r="13" spans="1:13" s="56" customFormat="1" ht="80.25" customHeight="1" x14ac:dyDescent="0.2">
      <c r="A13" s="502" t="s">
        <v>353</v>
      </c>
      <c r="B13" s="496" t="str">
        <f>+(PROBABILIDAD!A12)</f>
        <v>Manipulación,  ocultamiento, alteración o destrucción de un documento para beneficio económico o de cualquier otra índole.</v>
      </c>
      <c r="C13" s="483" t="s">
        <v>271</v>
      </c>
      <c r="D13" s="62" t="str">
        <f>+(DESCRIPCION!D13)</f>
        <v>Baja responsabilidad de los funcionarios frente al desarrollo y cumplimiento de las actividades del  proceso.</v>
      </c>
      <c r="E13" s="483" t="str">
        <f>+(PROBABILIDAD!T12)</f>
        <v>Casi Seguro</v>
      </c>
      <c r="F13" s="483" t="s">
        <v>176</v>
      </c>
      <c r="G13" s="483" t="s">
        <v>272</v>
      </c>
      <c r="H13" s="483" t="s">
        <v>275</v>
      </c>
      <c r="I13" s="167" t="s">
        <v>363</v>
      </c>
      <c r="J13" s="140" t="s">
        <v>359</v>
      </c>
      <c r="K13" s="167" t="s">
        <v>360</v>
      </c>
      <c r="L13" s="140" t="s">
        <v>364</v>
      </c>
      <c r="M13" s="484" t="s">
        <v>365</v>
      </c>
    </row>
    <row r="14" spans="1:13" s="56" customFormat="1" ht="68.25" customHeight="1" x14ac:dyDescent="0.2">
      <c r="A14" s="503"/>
      <c r="B14" s="496"/>
      <c r="C14" s="483"/>
      <c r="D14" s="62" t="str">
        <f>+(DESCRIPCION!D14)</f>
        <v xml:space="preserve">Personal insuficiente para la realizacion de las actividades, falta de asignacion de personal con Perfil. </v>
      </c>
      <c r="E14" s="483"/>
      <c r="F14" s="483"/>
      <c r="G14" s="483"/>
      <c r="H14" s="483"/>
      <c r="I14" s="140"/>
      <c r="J14" s="140"/>
      <c r="K14" s="140"/>
      <c r="L14" s="140"/>
      <c r="M14" s="485"/>
    </row>
    <row r="15" spans="1:13" s="56" customFormat="1" ht="76.5" customHeight="1" x14ac:dyDescent="0.2">
      <c r="A15" s="503"/>
      <c r="B15" s="496"/>
      <c r="C15" s="483"/>
      <c r="D15" s="62" t="str">
        <f>+(DESCRIPCION!D15)</f>
        <v>Falta de herramientas tecnológicas que garanticen el acceso oportuno, disponibilidad y conservación de la información</v>
      </c>
      <c r="E15" s="483"/>
      <c r="F15" s="483"/>
      <c r="G15" s="483"/>
      <c r="H15" s="483"/>
      <c r="I15" s="140"/>
      <c r="J15" s="140"/>
      <c r="K15" s="140"/>
      <c r="L15" s="140"/>
      <c r="M15" s="486"/>
    </row>
    <row r="16" spans="1:13" s="56" customFormat="1" ht="45.75" customHeight="1" x14ac:dyDescent="0.2">
      <c r="A16" s="504"/>
      <c r="B16" s="496"/>
      <c r="C16" s="483"/>
      <c r="D16" s="62" t="e">
        <f>+(DESCRIPCION!#REF!)</f>
        <v>#REF!</v>
      </c>
      <c r="E16" s="483"/>
      <c r="F16" s="483"/>
      <c r="G16" s="483"/>
      <c r="H16" s="483"/>
      <c r="I16" s="140"/>
      <c r="J16" s="140"/>
      <c r="K16" s="140"/>
      <c r="L16" s="140"/>
      <c r="M16" s="142"/>
    </row>
    <row r="17" spans="1:13" s="56" customFormat="1" ht="36" customHeight="1" x14ac:dyDescent="0.2">
      <c r="A17" s="144"/>
      <c r="B17" s="496" t="e">
        <f>+(PROBABILIDAD!#REF!)</f>
        <v>#REF!</v>
      </c>
      <c r="C17" s="483" t="s">
        <v>271</v>
      </c>
      <c r="D17" s="168">
        <f>+(DESCRIPCION!D16)</f>
        <v>0</v>
      </c>
      <c r="E17" s="483" t="e">
        <f>+(PROBABILIDAD!#REF!)</f>
        <v>#REF!</v>
      </c>
      <c r="F17" s="483" t="str">
        <f>+(' IMPACTO RIESGOS CORRUPCION'!F11)</f>
        <v>MAYOR</v>
      </c>
      <c r="G17" s="483" t="s">
        <v>272</v>
      </c>
      <c r="H17" s="483" t="s">
        <v>275</v>
      </c>
      <c r="I17" s="140"/>
      <c r="J17" s="140"/>
      <c r="K17" s="140"/>
      <c r="L17" s="140"/>
      <c r="M17" s="142"/>
    </row>
    <row r="18" spans="1:13" s="56" customFormat="1" ht="36" customHeight="1" x14ac:dyDescent="0.2">
      <c r="A18" s="144"/>
      <c r="B18" s="496"/>
      <c r="C18" s="483"/>
      <c r="D18" s="168">
        <f>+(DESCRIPCION!D17)</f>
        <v>0</v>
      </c>
      <c r="E18" s="483"/>
      <c r="F18" s="483"/>
      <c r="G18" s="483"/>
      <c r="H18" s="483"/>
      <c r="I18" s="140"/>
      <c r="J18" s="140"/>
      <c r="K18" s="140"/>
      <c r="L18" s="140"/>
      <c r="M18" s="142"/>
    </row>
    <row r="19" spans="1:13" s="56" customFormat="1" ht="89.25" customHeight="1" x14ac:dyDescent="0.2">
      <c r="A19" s="144"/>
      <c r="B19" s="496"/>
      <c r="C19" s="483"/>
      <c r="D19" s="168">
        <f>+(DESCRIPCION!D18)</f>
        <v>0</v>
      </c>
      <c r="E19" s="483"/>
      <c r="F19" s="483"/>
      <c r="G19" s="483"/>
      <c r="H19" s="483"/>
      <c r="I19" s="140"/>
      <c r="J19" s="140"/>
      <c r="K19" s="140"/>
      <c r="L19" s="140"/>
      <c r="M19" s="142"/>
    </row>
    <row r="20" spans="1:13" s="56" customFormat="1" ht="36" customHeight="1" x14ac:dyDescent="0.2">
      <c r="A20" s="144"/>
      <c r="B20" s="496" t="e">
        <f>+(PROBABILIDAD!#REF!)</f>
        <v>#REF!</v>
      </c>
      <c r="C20" s="483" t="s">
        <v>271</v>
      </c>
      <c r="D20" s="168">
        <f>+(DESCRIPCION!D19)</f>
        <v>0</v>
      </c>
      <c r="E20" s="483" t="e">
        <f>+(PROBABILIDAD!#REF!)</f>
        <v>#REF!</v>
      </c>
      <c r="F20" s="483" t="str">
        <f>+(' IMPACTO RIESGOS CORRUPCION'!F34)</f>
        <v>CATASTROFICO</v>
      </c>
      <c r="G20" s="483" t="s">
        <v>273</v>
      </c>
      <c r="H20" s="483" t="s">
        <v>275</v>
      </c>
      <c r="I20" s="140"/>
      <c r="J20" s="140"/>
      <c r="K20" s="140"/>
      <c r="L20" s="140"/>
      <c r="M20" s="142"/>
    </row>
    <row r="21" spans="1:13" s="56" customFormat="1" ht="108.75" customHeight="1" x14ac:dyDescent="0.2">
      <c r="A21" s="144"/>
      <c r="B21" s="496"/>
      <c r="C21" s="483"/>
      <c r="D21" s="168">
        <f>+(DESCRIPCION!D20)</f>
        <v>0</v>
      </c>
      <c r="E21" s="483"/>
      <c r="F21" s="483"/>
      <c r="G21" s="483"/>
      <c r="H21" s="483"/>
      <c r="I21" s="140"/>
      <c r="J21" s="140"/>
      <c r="K21" s="140"/>
      <c r="L21" s="140"/>
      <c r="M21" s="142"/>
    </row>
  </sheetData>
  <mergeCells count="40">
    <mergeCell ref="H20:H21"/>
    <mergeCell ref="F17:F19"/>
    <mergeCell ref="G17:G19"/>
    <mergeCell ref="H17:H19"/>
    <mergeCell ref="B20:B21"/>
    <mergeCell ref="C20:C21"/>
    <mergeCell ref="E20:E21"/>
    <mergeCell ref="F20:F21"/>
    <mergeCell ref="G20:G21"/>
    <mergeCell ref="B17:B19"/>
    <mergeCell ref="C17:C19"/>
    <mergeCell ref="E17:E19"/>
    <mergeCell ref="H10:H12"/>
    <mergeCell ref="H13:H16"/>
    <mergeCell ref="B10:B12"/>
    <mergeCell ref="C10:C12"/>
    <mergeCell ref="A10:A12"/>
    <mergeCell ref="A13:A16"/>
    <mergeCell ref="E10:E12"/>
    <mergeCell ref="C13:C16"/>
    <mergeCell ref="E13:E16"/>
    <mergeCell ref="F13:F16"/>
    <mergeCell ref="G13:G16"/>
    <mergeCell ref="A8:F8"/>
    <mergeCell ref="F10:F12"/>
    <mergeCell ref="M10:M12"/>
    <mergeCell ref="M13:M15"/>
    <mergeCell ref="M1:M4"/>
    <mergeCell ref="A5:F5"/>
    <mergeCell ref="A1:A4"/>
    <mergeCell ref="J1:L1"/>
    <mergeCell ref="J2:L2"/>
    <mergeCell ref="J3:L3"/>
    <mergeCell ref="J4:L4"/>
    <mergeCell ref="B1:I2"/>
    <mergeCell ref="B3:I4"/>
    <mergeCell ref="B6:M6"/>
    <mergeCell ref="B7:M7"/>
    <mergeCell ref="G10:G12"/>
    <mergeCell ref="B13:B16"/>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24"/>
      <c r="B1" s="220" t="s">
        <v>19</v>
      </c>
      <c r="C1" s="221"/>
      <c r="D1" s="3" t="s">
        <v>20</v>
      </c>
      <c r="E1" s="227"/>
    </row>
    <row r="2" spans="1:5" ht="15" customHeight="1" x14ac:dyDescent="0.25">
      <c r="A2" s="224"/>
      <c r="B2" s="222"/>
      <c r="C2" s="223"/>
      <c r="D2" s="3" t="s">
        <v>2</v>
      </c>
      <c r="E2" s="227"/>
    </row>
    <row r="3" spans="1:5" ht="30" customHeight="1" x14ac:dyDescent="0.25">
      <c r="A3" s="224"/>
      <c r="B3" s="220" t="s">
        <v>21</v>
      </c>
      <c r="C3" s="221"/>
      <c r="D3" s="3" t="s">
        <v>22</v>
      </c>
      <c r="E3" s="227"/>
    </row>
    <row r="4" spans="1:5" ht="15" customHeight="1" x14ac:dyDescent="0.25">
      <c r="A4" s="224"/>
      <c r="B4" s="222"/>
      <c r="C4" s="223"/>
      <c r="D4" s="3" t="s">
        <v>5</v>
      </c>
      <c r="E4" s="227"/>
    </row>
    <row r="5" spans="1:5" ht="15.75" thickBot="1" x14ac:dyDescent="0.3"/>
    <row r="6" spans="1:5" x14ac:dyDescent="0.25">
      <c r="A6" s="225" t="s">
        <v>23</v>
      </c>
      <c r="B6" s="226"/>
      <c r="C6" s="226"/>
      <c r="D6" s="226"/>
      <c r="E6" s="226"/>
    </row>
    <row r="7" spans="1:5" ht="30.75" thickBot="1" x14ac:dyDescent="0.3">
      <c r="A7" s="4" t="s">
        <v>24</v>
      </c>
      <c r="B7" s="5" t="s">
        <v>25</v>
      </c>
      <c r="C7" s="5" t="s">
        <v>26</v>
      </c>
      <c r="D7" s="10" t="s">
        <v>27</v>
      </c>
      <c r="E7" s="5" t="s">
        <v>28</v>
      </c>
    </row>
    <row r="8" spans="1:5" ht="45" x14ac:dyDescent="0.25">
      <c r="A8" s="12" t="s">
        <v>29</v>
      </c>
      <c r="B8" s="6" t="s">
        <v>30</v>
      </c>
      <c r="C8" s="6" t="s">
        <v>30</v>
      </c>
      <c r="D8" s="6" t="s">
        <v>30</v>
      </c>
      <c r="E8" s="7" t="s">
        <v>30</v>
      </c>
    </row>
    <row r="9" spans="1:5" ht="39" x14ac:dyDescent="0.25">
      <c r="A9" s="13" t="s">
        <v>31</v>
      </c>
      <c r="B9" s="8" t="s">
        <v>30</v>
      </c>
      <c r="C9" s="8" t="s">
        <v>30</v>
      </c>
      <c r="D9" s="8" t="s">
        <v>30</v>
      </c>
      <c r="E9" s="9" t="s">
        <v>30</v>
      </c>
    </row>
    <row r="10" spans="1:5" ht="30" x14ac:dyDescent="0.25">
      <c r="A10" s="11" t="s">
        <v>32</v>
      </c>
      <c r="B10" s="8" t="s">
        <v>30</v>
      </c>
      <c r="C10" s="8" t="s">
        <v>30</v>
      </c>
      <c r="D10" s="8" t="s">
        <v>30</v>
      </c>
      <c r="E10" s="9" t="s">
        <v>30</v>
      </c>
    </row>
    <row r="11" spans="1:5" ht="39" x14ac:dyDescent="0.25">
      <c r="A11" s="13" t="s">
        <v>33</v>
      </c>
      <c r="B11" s="8" t="s">
        <v>30</v>
      </c>
      <c r="C11" s="8" t="s">
        <v>30</v>
      </c>
      <c r="D11" s="8" t="s">
        <v>30</v>
      </c>
      <c r="E11" s="9" t="s">
        <v>30</v>
      </c>
    </row>
    <row r="12" spans="1:5" ht="51.75" x14ac:dyDescent="0.25">
      <c r="A12" s="13" t="s">
        <v>34</v>
      </c>
      <c r="B12" s="14" t="s">
        <v>30</v>
      </c>
      <c r="C12" s="14" t="s">
        <v>30</v>
      </c>
      <c r="D12" s="14" t="s">
        <v>30</v>
      </c>
      <c r="E12" s="15" t="s">
        <v>30</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31"/>
      <c r="B1" s="234" t="s">
        <v>0</v>
      </c>
      <c r="C1" s="235"/>
      <c r="D1" s="235"/>
      <c r="E1" s="235"/>
      <c r="F1" s="59" t="s">
        <v>1</v>
      </c>
      <c r="G1" s="238"/>
    </row>
    <row r="2" spans="1:7" x14ac:dyDescent="0.25">
      <c r="A2" s="232"/>
      <c r="B2" s="236"/>
      <c r="C2" s="237"/>
      <c r="D2" s="237"/>
      <c r="E2" s="237"/>
      <c r="F2" s="58" t="s">
        <v>35</v>
      </c>
      <c r="G2" s="239"/>
    </row>
    <row r="3" spans="1:7" x14ac:dyDescent="0.25">
      <c r="A3" s="232"/>
      <c r="B3" s="241" t="s">
        <v>36</v>
      </c>
      <c r="C3" s="242"/>
      <c r="D3" s="242"/>
      <c r="E3" s="242"/>
      <c r="F3" s="58" t="s">
        <v>4</v>
      </c>
      <c r="G3" s="239"/>
    </row>
    <row r="4" spans="1:7" ht="15.75" thickBot="1" x14ac:dyDescent="0.3">
      <c r="A4" s="233"/>
      <c r="B4" s="243"/>
      <c r="C4" s="244"/>
      <c r="D4" s="244"/>
      <c r="E4" s="244"/>
      <c r="F4" s="60" t="s">
        <v>5</v>
      </c>
      <c r="G4" s="240"/>
    </row>
    <row r="5" spans="1:7" ht="15.75" thickBot="1" x14ac:dyDescent="0.3"/>
    <row r="6" spans="1:7" s="70" customFormat="1" ht="15.75" x14ac:dyDescent="0.25">
      <c r="A6" s="245" t="s">
        <v>37</v>
      </c>
      <c r="B6" s="246"/>
      <c r="C6" s="246"/>
      <c r="D6" s="246"/>
      <c r="E6" s="246"/>
      <c r="F6" s="246"/>
      <c r="G6" s="247"/>
    </row>
    <row r="7" spans="1:7" ht="31.5" customHeight="1" x14ac:dyDescent="0.25">
      <c r="A7" s="51" t="s">
        <v>38</v>
      </c>
      <c r="B7" s="29" t="s">
        <v>39</v>
      </c>
      <c r="C7" s="65" t="s">
        <v>40</v>
      </c>
      <c r="D7" s="52" t="s">
        <v>41</v>
      </c>
      <c r="E7" s="29" t="s">
        <v>42</v>
      </c>
      <c r="F7" s="30" t="s">
        <v>43</v>
      </c>
      <c r="G7" s="30" t="s">
        <v>44</v>
      </c>
    </row>
    <row r="8" spans="1:7" ht="33" customHeight="1" x14ac:dyDescent="0.25">
      <c r="A8" s="228"/>
      <c r="B8" s="8"/>
      <c r="C8" s="8"/>
      <c r="D8" s="8"/>
      <c r="E8" s="8"/>
      <c r="F8" s="8"/>
      <c r="G8" s="9"/>
    </row>
    <row r="9" spans="1:7" ht="33" customHeight="1" x14ac:dyDescent="0.25">
      <c r="A9" s="229"/>
      <c r="B9" s="8"/>
      <c r="C9" s="8"/>
      <c r="D9" s="8"/>
      <c r="E9" s="8"/>
      <c r="F9" s="8"/>
      <c r="G9" s="9"/>
    </row>
    <row r="10" spans="1:7" ht="33" customHeight="1" x14ac:dyDescent="0.25">
      <c r="A10" s="229"/>
      <c r="B10" s="8"/>
      <c r="C10" s="8"/>
      <c r="D10" s="8"/>
      <c r="E10" s="8"/>
      <c r="F10" s="8"/>
      <c r="G10" s="9"/>
    </row>
    <row r="11" spans="1:7" ht="33" customHeight="1" x14ac:dyDescent="0.25">
      <c r="A11" s="229"/>
      <c r="B11" s="8"/>
      <c r="C11" s="8"/>
      <c r="D11" s="8"/>
      <c r="E11" s="8"/>
      <c r="F11" s="8"/>
      <c r="G11" s="9"/>
    </row>
    <row r="12" spans="1:7" ht="33" customHeight="1" x14ac:dyDescent="0.25">
      <c r="A12" s="229"/>
      <c r="B12" s="8"/>
      <c r="C12" s="8"/>
      <c r="D12" s="8"/>
      <c r="E12" s="8"/>
      <c r="F12" s="8"/>
      <c r="G12" s="9"/>
    </row>
    <row r="13" spans="1:7" ht="33" customHeight="1" x14ac:dyDescent="0.25">
      <c r="A13" s="229"/>
      <c r="B13" s="8"/>
      <c r="C13" s="8"/>
      <c r="D13" s="8"/>
      <c r="E13" s="8"/>
      <c r="F13" s="8"/>
      <c r="G13" s="9"/>
    </row>
    <row r="14" spans="1:7" ht="33" customHeight="1" x14ac:dyDescent="0.25">
      <c r="A14" s="229"/>
      <c r="B14" s="8"/>
      <c r="C14" s="8"/>
      <c r="D14" s="8"/>
      <c r="E14" s="8"/>
      <c r="F14" s="8"/>
      <c r="G14" s="9"/>
    </row>
    <row r="15" spans="1:7" ht="33" customHeight="1" x14ac:dyDescent="0.25">
      <c r="A15" s="229"/>
      <c r="B15" s="8"/>
      <c r="C15" s="8"/>
      <c r="D15" s="8"/>
      <c r="E15" s="8"/>
      <c r="F15" s="8"/>
      <c r="G15" s="9"/>
    </row>
    <row r="16" spans="1:7" ht="33" customHeight="1" x14ac:dyDescent="0.25">
      <c r="A16" s="229"/>
      <c r="B16" s="8"/>
      <c r="C16" s="8"/>
      <c r="D16" s="8"/>
      <c r="E16" s="8"/>
      <c r="F16" s="8"/>
      <c r="G16" s="9"/>
    </row>
    <row r="17" spans="1:7" ht="33" customHeight="1" x14ac:dyDescent="0.25">
      <c r="A17" s="229"/>
      <c r="B17" s="8"/>
      <c r="C17" s="8"/>
      <c r="D17" s="8"/>
      <c r="E17" s="8"/>
      <c r="F17" s="8"/>
      <c r="G17" s="9"/>
    </row>
    <row r="18" spans="1:7" ht="33" customHeight="1" thickBot="1" x14ac:dyDescent="0.3">
      <c r="A18" s="230"/>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5"/>
  <sheetViews>
    <sheetView topLeftCell="A8" workbookViewId="0">
      <pane xSplit="2" ySplit="1" topLeftCell="C12" activePane="bottomRight" state="frozen"/>
      <selection pane="topRight" activeCell="C8" sqref="C8"/>
      <selection pane="bottomLeft" activeCell="A9" sqref="A9"/>
      <selection pane="bottomRight" activeCell="B14" sqref="B14"/>
    </sheetView>
  </sheetViews>
  <sheetFormatPr baseColWidth="10" defaultColWidth="11.42578125" defaultRowHeight="15" x14ac:dyDescent="0.25"/>
  <cols>
    <col min="1" max="1" width="5.140625" style="83" customWidth="1"/>
    <col min="2" max="2" width="40.42578125" style="83" customWidth="1"/>
    <col min="3" max="17" width="6.42578125" style="83" customWidth="1"/>
    <col min="18" max="18" width="8.140625" style="83" customWidth="1"/>
    <col min="19" max="19" width="10.7109375" style="92" customWidth="1"/>
  </cols>
  <sheetData>
    <row r="1" spans="1:31" ht="15" customHeight="1" thickBot="1" x14ac:dyDescent="0.3">
      <c r="A1" s="259"/>
      <c r="B1" s="259"/>
      <c r="C1" s="256" t="s">
        <v>0</v>
      </c>
      <c r="D1" s="256"/>
      <c r="E1" s="256"/>
      <c r="F1" s="256"/>
      <c r="G1" s="256"/>
      <c r="H1" s="256"/>
      <c r="I1" s="256"/>
      <c r="J1" s="256"/>
      <c r="K1" s="256"/>
      <c r="L1" s="256"/>
      <c r="M1" s="256"/>
      <c r="N1" s="260" t="s">
        <v>20</v>
      </c>
      <c r="O1" s="261"/>
      <c r="P1" s="261"/>
      <c r="Q1" s="262"/>
      <c r="R1" s="248"/>
      <c r="S1" s="248"/>
    </row>
    <row r="2" spans="1:31" ht="15" customHeight="1" thickBot="1" x14ac:dyDescent="0.3">
      <c r="A2" s="259"/>
      <c r="B2" s="259"/>
      <c r="C2" s="257"/>
      <c r="D2" s="257"/>
      <c r="E2" s="257"/>
      <c r="F2" s="257"/>
      <c r="G2" s="257"/>
      <c r="H2" s="257"/>
      <c r="I2" s="257"/>
      <c r="J2" s="257"/>
      <c r="K2" s="257"/>
      <c r="L2" s="257"/>
      <c r="M2" s="257"/>
      <c r="N2" s="260" t="s">
        <v>2</v>
      </c>
      <c r="O2" s="261"/>
      <c r="P2" s="261"/>
      <c r="Q2" s="262"/>
      <c r="R2" s="248"/>
      <c r="S2" s="248"/>
    </row>
    <row r="3" spans="1:31" ht="15" customHeight="1" thickBot="1" x14ac:dyDescent="0.3">
      <c r="A3" s="259"/>
      <c r="B3" s="259"/>
      <c r="C3" s="257" t="s">
        <v>45</v>
      </c>
      <c r="D3" s="257"/>
      <c r="E3" s="257"/>
      <c r="F3" s="257"/>
      <c r="G3" s="257"/>
      <c r="H3" s="257"/>
      <c r="I3" s="257"/>
      <c r="J3" s="257"/>
      <c r="K3" s="257"/>
      <c r="L3" s="257"/>
      <c r="M3" s="257"/>
      <c r="N3" s="260" t="s">
        <v>4</v>
      </c>
      <c r="O3" s="261"/>
      <c r="P3" s="261"/>
      <c r="Q3" s="262"/>
      <c r="R3" s="248"/>
      <c r="S3" s="248"/>
    </row>
    <row r="4" spans="1:31" ht="15.75" customHeight="1" thickBot="1" x14ac:dyDescent="0.3">
      <c r="A4" s="259"/>
      <c r="B4" s="259"/>
      <c r="C4" s="258"/>
      <c r="D4" s="258"/>
      <c r="E4" s="258"/>
      <c r="F4" s="258"/>
      <c r="G4" s="258"/>
      <c r="H4" s="258"/>
      <c r="I4" s="258"/>
      <c r="J4" s="258"/>
      <c r="K4" s="258"/>
      <c r="L4" s="258"/>
      <c r="M4" s="258"/>
      <c r="N4" s="260" t="s">
        <v>5</v>
      </c>
      <c r="O4" s="261"/>
      <c r="P4" s="261"/>
      <c r="Q4" s="262"/>
      <c r="R4" s="248"/>
      <c r="S4" s="248"/>
    </row>
    <row r="5" spans="1:31" ht="15.75" customHeight="1" x14ac:dyDescent="0.25">
      <c r="A5" s="86"/>
      <c r="B5" s="86"/>
      <c r="C5" s="87"/>
      <c r="D5" s="87"/>
      <c r="E5" s="87"/>
      <c r="F5" s="87"/>
      <c r="G5" s="87"/>
      <c r="H5" s="87"/>
      <c r="I5" s="87"/>
      <c r="J5" s="87"/>
      <c r="K5" s="87"/>
      <c r="L5" s="87"/>
      <c r="M5" s="87"/>
      <c r="N5" s="88"/>
      <c r="O5" s="88"/>
      <c r="P5" s="88"/>
      <c r="Q5" s="88"/>
      <c r="R5" s="89"/>
      <c r="S5" s="90"/>
    </row>
    <row r="6" spans="1:31" s="1" customFormat="1" ht="27" customHeight="1" x14ac:dyDescent="0.2">
      <c r="A6" s="252" t="s">
        <v>46</v>
      </c>
      <c r="B6" s="252"/>
      <c r="C6" s="252"/>
      <c r="D6" s="252"/>
      <c r="E6" s="252"/>
      <c r="F6" s="252"/>
      <c r="G6" s="252"/>
      <c r="H6" s="252"/>
      <c r="I6" s="252"/>
      <c r="J6" s="252"/>
      <c r="K6" s="252"/>
      <c r="L6" s="252"/>
      <c r="M6" s="252"/>
      <c r="N6" s="252"/>
      <c r="O6" s="252"/>
      <c r="P6" s="252"/>
      <c r="Q6" s="252"/>
      <c r="R6" s="252"/>
      <c r="S6" s="252"/>
    </row>
    <row r="7" spans="1:31" s="1" customFormat="1" ht="81" customHeight="1" x14ac:dyDescent="0.2">
      <c r="A7" s="253" t="s">
        <v>47</v>
      </c>
      <c r="B7" s="254"/>
      <c r="C7" s="254"/>
      <c r="D7" s="254"/>
      <c r="E7" s="254"/>
      <c r="F7" s="254"/>
      <c r="G7" s="254"/>
      <c r="H7" s="254"/>
      <c r="I7" s="254"/>
      <c r="J7" s="254"/>
      <c r="K7" s="254"/>
      <c r="L7" s="254"/>
      <c r="M7" s="254"/>
      <c r="N7" s="254"/>
      <c r="O7" s="254"/>
      <c r="P7" s="254"/>
      <c r="Q7" s="254"/>
      <c r="R7" s="254"/>
      <c r="S7" s="255"/>
    </row>
    <row r="8" spans="1:31" s="1" customFormat="1" ht="28.5" customHeight="1" x14ac:dyDescent="0.25">
      <c r="A8" s="249" t="s">
        <v>48</v>
      </c>
      <c r="B8" s="250"/>
      <c r="C8" s="250"/>
      <c r="D8" s="250"/>
      <c r="E8" s="250"/>
      <c r="F8" s="250"/>
      <c r="G8" s="250"/>
      <c r="H8" s="250"/>
      <c r="I8" s="250"/>
      <c r="J8" s="250"/>
      <c r="K8" s="250"/>
      <c r="L8" s="250"/>
      <c r="M8" s="250"/>
      <c r="N8" s="250"/>
      <c r="O8" s="250"/>
      <c r="P8" s="250"/>
      <c r="Q8" s="250"/>
      <c r="R8" s="250"/>
      <c r="S8" s="251"/>
    </row>
    <row r="9" spans="1:31" s="82" customFormat="1" ht="30" x14ac:dyDescent="0.25">
      <c r="A9" s="84" t="s">
        <v>49</v>
      </c>
      <c r="B9" s="84" t="s">
        <v>50</v>
      </c>
      <c r="C9" s="84" t="s">
        <v>51</v>
      </c>
      <c r="D9" s="84" t="s">
        <v>52</v>
      </c>
      <c r="E9" s="84" t="s">
        <v>53</v>
      </c>
      <c r="F9" s="84" t="s">
        <v>54</v>
      </c>
      <c r="G9" s="84" t="s">
        <v>55</v>
      </c>
      <c r="H9" s="84" t="s">
        <v>56</v>
      </c>
      <c r="I9" s="84" t="s">
        <v>57</v>
      </c>
      <c r="J9" s="84" t="s">
        <v>58</v>
      </c>
      <c r="K9" s="84" t="s">
        <v>59</v>
      </c>
      <c r="L9" s="84" t="s">
        <v>60</v>
      </c>
      <c r="M9" s="84" t="s">
        <v>61</v>
      </c>
      <c r="N9" s="84" t="s">
        <v>62</v>
      </c>
      <c r="O9" s="84" t="s">
        <v>63</v>
      </c>
      <c r="P9" s="84" t="s">
        <v>64</v>
      </c>
      <c r="Q9" s="84" t="s">
        <v>65</v>
      </c>
      <c r="R9" s="84" t="s">
        <v>66</v>
      </c>
      <c r="S9" s="91" t="s">
        <v>67</v>
      </c>
    </row>
    <row r="10" spans="1:31" ht="39.75" customHeight="1" x14ac:dyDescent="0.25">
      <c r="A10" s="188">
        <v>1</v>
      </c>
      <c r="B10" s="189" t="s">
        <v>287</v>
      </c>
      <c r="C10" s="155">
        <v>3</v>
      </c>
      <c r="D10" s="155"/>
      <c r="E10" s="155"/>
      <c r="F10" s="155"/>
      <c r="G10" s="155"/>
      <c r="H10" s="155"/>
      <c r="I10" s="155"/>
      <c r="J10" s="155"/>
      <c r="K10" s="155"/>
      <c r="L10" s="155"/>
      <c r="M10" s="155"/>
      <c r="N10" s="155"/>
      <c r="O10" s="155"/>
      <c r="P10" s="155"/>
      <c r="Q10" s="85"/>
      <c r="R10" s="93">
        <f>SUM(C10:Q10)</f>
        <v>3</v>
      </c>
      <c r="S10" s="94">
        <f>IF(ISERROR(AVERAGE(C10:Q10)),0,AVERAGE(C10:Q10))</f>
        <v>3</v>
      </c>
      <c r="T10" s="194"/>
      <c r="W10" t="s">
        <v>291</v>
      </c>
      <c r="X10" t="s">
        <v>292</v>
      </c>
    </row>
    <row r="11" spans="1:31" ht="45.75" customHeight="1" x14ac:dyDescent="0.25">
      <c r="A11" s="188">
        <v>2</v>
      </c>
      <c r="B11" s="183" t="s">
        <v>278</v>
      </c>
      <c r="C11" s="155">
        <v>3</v>
      </c>
      <c r="D11" s="155"/>
      <c r="E11" s="155"/>
      <c r="F11" s="155"/>
      <c r="G11" s="155"/>
      <c r="H11" s="155"/>
      <c r="I11" s="155"/>
      <c r="J11" s="155"/>
      <c r="K11" s="155"/>
      <c r="L11" s="155"/>
      <c r="M11" s="155"/>
      <c r="N11" s="155"/>
      <c r="O11" s="155"/>
      <c r="P11" s="155"/>
      <c r="Q11" s="85"/>
      <c r="R11" s="93">
        <f>SUM(C11:Q11)</f>
        <v>3</v>
      </c>
      <c r="S11" s="94">
        <f t="shared" ref="S11:S33" si="0">IF(ISERROR(AVERAGE(C11:Q11)),0,AVERAGE(C11:Q11))</f>
        <v>3</v>
      </c>
      <c r="T11" s="194"/>
      <c r="W11" t="s">
        <v>293</v>
      </c>
      <c r="X11" t="s">
        <v>294</v>
      </c>
    </row>
    <row r="12" spans="1:31" ht="39.75" customHeight="1" x14ac:dyDescent="0.25">
      <c r="A12" s="188">
        <v>3</v>
      </c>
      <c r="B12" s="190" t="s">
        <v>16</v>
      </c>
      <c r="C12" s="155">
        <v>3</v>
      </c>
      <c r="D12" s="155"/>
      <c r="E12" s="155"/>
      <c r="F12" s="155"/>
      <c r="G12" s="155"/>
      <c r="H12" s="155"/>
      <c r="I12" s="155"/>
      <c r="J12" s="155"/>
      <c r="K12" s="155"/>
      <c r="L12" s="155"/>
      <c r="M12" s="155"/>
      <c r="N12" s="155"/>
      <c r="O12" s="155"/>
      <c r="P12" s="155"/>
      <c r="Q12" s="85"/>
      <c r="R12" s="93">
        <f t="shared" ref="R12:R33" si="1">SUM(C12:Q12)</f>
        <v>3</v>
      </c>
      <c r="S12" s="94">
        <f t="shared" si="0"/>
        <v>3</v>
      </c>
      <c r="T12" s="194"/>
      <c r="W12" t="s">
        <v>295</v>
      </c>
      <c r="X12" t="s">
        <v>297</v>
      </c>
    </row>
    <row r="13" spans="1:31" ht="39.75" customHeight="1" x14ac:dyDescent="0.25">
      <c r="A13" s="188">
        <v>5</v>
      </c>
      <c r="B13" s="190" t="s">
        <v>18</v>
      </c>
      <c r="C13" s="155">
        <v>3</v>
      </c>
      <c r="D13" s="155"/>
      <c r="E13" s="155"/>
      <c r="F13" s="155"/>
      <c r="G13" s="155"/>
      <c r="H13" s="155"/>
      <c r="I13" s="155"/>
      <c r="J13" s="155"/>
      <c r="K13" s="155"/>
      <c r="L13" s="155"/>
      <c r="M13" s="155"/>
      <c r="N13" s="155"/>
      <c r="O13" s="155"/>
      <c r="P13" s="155"/>
      <c r="Q13" s="85"/>
      <c r="R13" s="93">
        <f t="shared" si="1"/>
        <v>3</v>
      </c>
      <c r="S13" s="94">
        <f t="shared" si="0"/>
        <v>3</v>
      </c>
      <c r="T13" s="194"/>
      <c r="W13" t="s">
        <v>296</v>
      </c>
      <c r="X13" t="s">
        <v>292</v>
      </c>
      <c r="AE13" t="s">
        <v>298</v>
      </c>
    </row>
    <row r="14" spans="1:31" ht="46.5" customHeight="1" x14ac:dyDescent="0.25">
      <c r="A14" s="188">
        <v>6</v>
      </c>
      <c r="B14" s="191" t="s">
        <v>327</v>
      </c>
      <c r="C14" s="155">
        <v>4</v>
      </c>
      <c r="D14" s="155"/>
      <c r="E14" s="155"/>
      <c r="F14" s="155"/>
      <c r="G14" s="155"/>
      <c r="H14" s="155"/>
      <c r="I14" s="155"/>
      <c r="J14" s="155"/>
      <c r="K14" s="155"/>
      <c r="L14" s="155"/>
      <c r="M14" s="155"/>
      <c r="N14" s="155"/>
      <c r="O14" s="155"/>
      <c r="P14" s="155"/>
      <c r="Q14" s="85"/>
      <c r="R14" s="93">
        <f t="shared" si="1"/>
        <v>4</v>
      </c>
      <c r="S14" s="94">
        <f t="shared" si="0"/>
        <v>4</v>
      </c>
      <c r="T14" s="195"/>
      <c r="W14" t="s">
        <v>295</v>
      </c>
      <c r="X14" t="s">
        <v>294</v>
      </c>
    </row>
    <row r="15" spans="1:31" ht="39.75" customHeight="1" x14ac:dyDescent="0.25">
      <c r="A15" s="188">
        <v>7</v>
      </c>
      <c r="B15" s="191" t="s">
        <v>321</v>
      </c>
      <c r="C15" s="155">
        <v>5</v>
      </c>
      <c r="D15" s="155"/>
      <c r="E15" s="155"/>
      <c r="F15" s="155"/>
      <c r="G15" s="155"/>
      <c r="H15" s="155"/>
      <c r="I15" s="155"/>
      <c r="J15" s="155"/>
      <c r="K15" s="155"/>
      <c r="L15" s="155"/>
      <c r="M15" s="155"/>
      <c r="N15" s="155"/>
      <c r="O15" s="155"/>
      <c r="P15" s="155"/>
      <c r="Q15" s="85"/>
      <c r="R15" s="93">
        <f t="shared" si="1"/>
        <v>5</v>
      </c>
      <c r="S15" s="94">
        <f t="shared" si="0"/>
        <v>5</v>
      </c>
      <c r="T15" s="157"/>
    </row>
    <row r="16" spans="1:31" ht="63" customHeight="1" x14ac:dyDescent="0.25">
      <c r="A16" s="188">
        <v>9</v>
      </c>
      <c r="B16" s="193" t="s">
        <v>288</v>
      </c>
      <c r="C16" s="155">
        <v>5</v>
      </c>
      <c r="D16" s="155"/>
      <c r="E16" s="155"/>
      <c r="F16" s="155"/>
      <c r="G16" s="155"/>
      <c r="H16" s="155"/>
      <c r="I16" s="155"/>
      <c r="J16" s="155"/>
      <c r="K16" s="155"/>
      <c r="L16" s="155"/>
      <c r="M16" s="155"/>
      <c r="N16" s="155"/>
      <c r="O16" s="155"/>
      <c r="P16" s="155"/>
      <c r="Q16" s="85"/>
      <c r="R16" s="93">
        <f t="shared" si="1"/>
        <v>5</v>
      </c>
      <c r="S16" s="94">
        <f t="shared" si="0"/>
        <v>5</v>
      </c>
      <c r="T16" s="157"/>
    </row>
    <row r="17" spans="1:20" ht="57" customHeight="1" x14ac:dyDescent="0.25">
      <c r="A17" s="188">
        <v>10</v>
      </c>
      <c r="B17" s="192" t="s">
        <v>289</v>
      </c>
      <c r="C17" s="155">
        <v>4</v>
      </c>
      <c r="D17" s="155"/>
      <c r="E17" s="155"/>
      <c r="F17" s="155"/>
      <c r="G17" s="155"/>
      <c r="H17" s="155"/>
      <c r="I17" s="155"/>
      <c r="J17" s="155"/>
      <c r="K17" s="155"/>
      <c r="L17" s="155"/>
      <c r="M17" s="155"/>
      <c r="N17" s="155"/>
      <c r="O17" s="155"/>
      <c r="P17" s="155"/>
      <c r="Q17" s="85"/>
      <c r="R17" s="93">
        <f t="shared" si="1"/>
        <v>4</v>
      </c>
      <c r="S17" s="94">
        <f t="shared" si="0"/>
        <v>4</v>
      </c>
      <c r="T17" s="195"/>
    </row>
    <row r="18" spans="1:20" ht="71.25" customHeight="1" x14ac:dyDescent="0.25">
      <c r="A18" s="188">
        <v>11</v>
      </c>
      <c r="B18" s="184" t="s">
        <v>279</v>
      </c>
      <c r="C18" s="155">
        <v>4</v>
      </c>
      <c r="D18" s="155"/>
      <c r="E18" s="155"/>
      <c r="F18" s="155"/>
      <c r="G18" s="155"/>
      <c r="H18" s="155"/>
      <c r="I18" s="155"/>
      <c r="J18" s="155"/>
      <c r="K18" s="155"/>
      <c r="L18" s="155"/>
      <c r="M18" s="155"/>
      <c r="N18" s="155"/>
      <c r="O18" s="155"/>
      <c r="P18" s="155"/>
      <c r="Q18" s="85"/>
      <c r="R18" s="93">
        <f t="shared" si="1"/>
        <v>4</v>
      </c>
      <c r="S18" s="94">
        <f t="shared" si="0"/>
        <v>4</v>
      </c>
      <c r="T18" s="195"/>
    </row>
    <row r="19" spans="1:20" ht="39.75" customHeight="1" x14ac:dyDescent="0.25">
      <c r="A19" s="188">
        <v>12</v>
      </c>
      <c r="B19" s="184" t="s">
        <v>280</v>
      </c>
      <c r="C19" s="155">
        <v>3</v>
      </c>
      <c r="D19" s="155"/>
      <c r="E19" s="155"/>
      <c r="F19" s="155"/>
      <c r="G19" s="155"/>
      <c r="H19" s="155"/>
      <c r="I19" s="155"/>
      <c r="J19" s="155"/>
      <c r="K19" s="155"/>
      <c r="L19" s="155"/>
      <c r="M19" s="155"/>
      <c r="N19" s="155"/>
      <c r="O19" s="155"/>
      <c r="P19" s="155"/>
      <c r="Q19" s="85"/>
      <c r="R19" s="93">
        <f t="shared" si="1"/>
        <v>3</v>
      </c>
      <c r="S19" s="94">
        <f t="shared" si="0"/>
        <v>3</v>
      </c>
      <c r="T19" s="194"/>
    </row>
    <row r="20" spans="1:20" ht="39.75" customHeight="1" x14ac:dyDescent="0.25">
      <c r="A20" s="188">
        <v>13</v>
      </c>
      <c r="B20" s="184" t="s">
        <v>290</v>
      </c>
      <c r="C20" s="155">
        <v>3</v>
      </c>
      <c r="D20" s="155"/>
      <c r="E20" s="155"/>
      <c r="F20" s="155"/>
      <c r="G20" s="155"/>
      <c r="H20" s="155"/>
      <c r="I20" s="155"/>
      <c r="J20" s="155"/>
      <c r="K20" s="155"/>
      <c r="L20" s="155"/>
      <c r="M20" s="155"/>
      <c r="N20" s="155"/>
      <c r="O20" s="155"/>
      <c r="P20" s="155"/>
      <c r="Q20" s="85"/>
      <c r="R20" s="93">
        <f t="shared" si="1"/>
        <v>3</v>
      </c>
      <c r="S20" s="94">
        <f t="shared" si="0"/>
        <v>3</v>
      </c>
      <c r="T20" s="194"/>
    </row>
    <row r="21" spans="1:20" ht="61.5" customHeight="1" x14ac:dyDescent="0.25">
      <c r="A21" s="155">
        <v>12</v>
      </c>
      <c r="B21" s="185"/>
      <c r="C21" s="155"/>
      <c r="D21" s="155"/>
      <c r="E21" s="155"/>
      <c r="F21" s="155"/>
      <c r="G21" s="155"/>
      <c r="H21" s="155"/>
      <c r="I21" s="155"/>
      <c r="J21" s="155"/>
      <c r="K21" s="155"/>
      <c r="L21" s="155"/>
      <c r="M21" s="155"/>
      <c r="N21" s="155"/>
      <c r="O21" s="155"/>
      <c r="P21" s="155"/>
      <c r="Q21" s="85"/>
      <c r="R21" s="93">
        <f t="shared" si="1"/>
        <v>0</v>
      </c>
      <c r="S21" s="94">
        <f t="shared" si="0"/>
        <v>0</v>
      </c>
      <c r="T21" s="194"/>
    </row>
    <row r="22" spans="1:20" ht="60" customHeight="1" x14ac:dyDescent="0.25">
      <c r="A22" s="155">
        <v>13</v>
      </c>
      <c r="B22" s="185"/>
      <c r="C22" s="155"/>
      <c r="D22" s="155"/>
      <c r="E22" s="155"/>
      <c r="F22" s="155"/>
      <c r="G22" s="155"/>
      <c r="H22" s="155"/>
      <c r="I22" s="155"/>
      <c r="J22" s="155"/>
      <c r="K22" s="155"/>
      <c r="L22" s="155"/>
      <c r="M22" s="155"/>
      <c r="N22" s="155"/>
      <c r="O22" s="155"/>
      <c r="P22" s="155"/>
      <c r="Q22" s="85"/>
      <c r="R22" s="93">
        <f t="shared" si="1"/>
        <v>0</v>
      </c>
      <c r="S22" s="94">
        <f t="shared" si="0"/>
        <v>0</v>
      </c>
      <c r="T22" s="194"/>
    </row>
    <row r="23" spans="1:20" ht="39.75" customHeight="1" x14ac:dyDescent="0.25">
      <c r="A23" s="155">
        <v>14</v>
      </c>
      <c r="B23" s="185"/>
      <c r="C23" s="155"/>
      <c r="D23" s="155"/>
      <c r="E23" s="155"/>
      <c r="F23" s="155"/>
      <c r="G23" s="155"/>
      <c r="H23" s="155"/>
      <c r="I23" s="155"/>
      <c r="J23" s="155"/>
      <c r="K23" s="155"/>
      <c r="L23" s="155"/>
      <c r="M23" s="155"/>
      <c r="N23" s="155"/>
      <c r="O23" s="155"/>
      <c r="P23" s="155"/>
      <c r="Q23" s="85"/>
      <c r="R23" s="93">
        <f t="shared" si="1"/>
        <v>0</v>
      </c>
      <c r="S23" s="94">
        <f t="shared" si="0"/>
        <v>0</v>
      </c>
      <c r="T23" s="194"/>
    </row>
    <row r="24" spans="1:20" ht="39.75" customHeight="1" x14ac:dyDescent="0.25">
      <c r="A24" s="155">
        <v>15</v>
      </c>
      <c r="B24" s="185"/>
      <c r="C24" s="155"/>
      <c r="D24" s="155"/>
      <c r="E24" s="155"/>
      <c r="F24" s="155"/>
      <c r="G24" s="155"/>
      <c r="H24" s="155"/>
      <c r="I24" s="155"/>
      <c r="J24" s="155"/>
      <c r="K24" s="155"/>
      <c r="L24" s="155"/>
      <c r="M24" s="155"/>
      <c r="N24" s="155"/>
      <c r="O24" s="155"/>
      <c r="P24" s="155"/>
      <c r="Q24" s="85"/>
      <c r="R24" s="93">
        <f t="shared" si="1"/>
        <v>0</v>
      </c>
      <c r="S24" s="94">
        <f t="shared" si="0"/>
        <v>0</v>
      </c>
      <c r="T24" s="194"/>
    </row>
    <row r="25" spans="1:20" ht="48.75" customHeight="1" x14ac:dyDescent="0.25">
      <c r="A25" s="155">
        <v>16</v>
      </c>
      <c r="B25" s="186"/>
      <c r="C25" s="155"/>
      <c r="D25" s="155"/>
      <c r="E25" s="155"/>
      <c r="F25" s="155"/>
      <c r="G25" s="155"/>
      <c r="H25" s="155"/>
      <c r="I25" s="155"/>
      <c r="J25" s="155"/>
      <c r="K25" s="155"/>
      <c r="L25" s="155"/>
      <c r="M25" s="155"/>
      <c r="N25" s="155"/>
      <c r="O25" s="155"/>
      <c r="P25" s="155"/>
      <c r="Q25" s="85"/>
      <c r="R25" s="93">
        <f t="shared" si="1"/>
        <v>0</v>
      </c>
      <c r="S25" s="94">
        <f t="shared" si="0"/>
        <v>0</v>
      </c>
      <c r="T25" s="194"/>
    </row>
    <row r="26" spans="1:20" ht="39.75" customHeight="1" x14ac:dyDescent="0.25">
      <c r="A26" s="155">
        <v>17</v>
      </c>
      <c r="B26" s="187"/>
      <c r="C26" s="155"/>
      <c r="D26" s="155"/>
      <c r="E26" s="155"/>
      <c r="F26" s="155"/>
      <c r="G26" s="155"/>
      <c r="H26" s="155"/>
      <c r="I26" s="155"/>
      <c r="J26" s="155"/>
      <c r="K26" s="155"/>
      <c r="L26" s="155"/>
      <c r="M26" s="155"/>
      <c r="N26" s="155"/>
      <c r="O26" s="155"/>
      <c r="P26" s="155"/>
      <c r="Q26" s="85"/>
      <c r="R26" s="93">
        <f t="shared" si="1"/>
        <v>0</v>
      </c>
      <c r="S26" s="94">
        <f t="shared" si="0"/>
        <v>0</v>
      </c>
      <c r="T26" s="194"/>
    </row>
    <row r="27" spans="1:20" ht="39.75" customHeight="1" x14ac:dyDescent="0.25">
      <c r="A27" s="155">
        <v>18</v>
      </c>
      <c r="B27" s="187"/>
      <c r="C27" s="155"/>
      <c r="D27" s="155"/>
      <c r="E27" s="155"/>
      <c r="F27" s="155"/>
      <c r="G27" s="155"/>
      <c r="H27" s="155"/>
      <c r="I27" s="155"/>
      <c r="J27" s="155"/>
      <c r="K27" s="155"/>
      <c r="L27" s="155"/>
      <c r="M27" s="155"/>
      <c r="N27" s="155"/>
      <c r="O27" s="155"/>
      <c r="P27" s="155"/>
      <c r="Q27" s="85"/>
      <c r="R27" s="93">
        <f t="shared" si="1"/>
        <v>0</v>
      </c>
      <c r="S27" s="94">
        <f t="shared" si="0"/>
        <v>0</v>
      </c>
      <c r="T27" s="194"/>
    </row>
    <row r="28" spans="1:20" ht="48" customHeight="1" x14ac:dyDescent="0.25">
      <c r="A28" s="155">
        <v>19</v>
      </c>
      <c r="B28" s="185"/>
      <c r="C28" s="155"/>
      <c r="D28" s="155"/>
      <c r="E28" s="155"/>
      <c r="F28" s="155"/>
      <c r="G28" s="155"/>
      <c r="H28" s="155"/>
      <c r="I28" s="155"/>
      <c r="J28" s="155"/>
      <c r="K28" s="155"/>
      <c r="L28" s="155"/>
      <c r="M28" s="155"/>
      <c r="N28" s="155"/>
      <c r="O28" s="155"/>
      <c r="P28" s="155"/>
      <c r="Q28" s="85"/>
      <c r="R28" s="93">
        <f t="shared" si="1"/>
        <v>0</v>
      </c>
      <c r="S28" s="94">
        <f t="shared" si="0"/>
        <v>0</v>
      </c>
      <c r="T28" s="194"/>
    </row>
    <row r="29" spans="1:20" ht="39.75" customHeight="1" x14ac:dyDescent="0.25">
      <c r="A29" s="155">
        <v>20</v>
      </c>
      <c r="B29" s="185"/>
      <c r="C29" s="155"/>
      <c r="D29" s="155"/>
      <c r="E29" s="155"/>
      <c r="F29" s="155"/>
      <c r="G29" s="155"/>
      <c r="H29" s="155"/>
      <c r="I29" s="155"/>
      <c r="J29" s="155"/>
      <c r="K29" s="155"/>
      <c r="L29" s="155"/>
      <c r="M29" s="155"/>
      <c r="N29" s="155"/>
      <c r="O29" s="155"/>
      <c r="P29" s="155"/>
      <c r="Q29" s="85"/>
      <c r="R29" s="93">
        <f t="shared" si="1"/>
        <v>0</v>
      </c>
      <c r="S29" s="94">
        <f t="shared" si="0"/>
        <v>0</v>
      </c>
      <c r="T29" s="194"/>
    </row>
    <row r="30" spans="1:20" ht="100.5" customHeight="1" x14ac:dyDescent="0.25">
      <c r="A30" s="155">
        <v>21</v>
      </c>
      <c r="B30" s="185"/>
      <c r="C30" s="155"/>
      <c r="D30" s="155"/>
      <c r="E30" s="155"/>
      <c r="F30" s="155"/>
      <c r="G30" s="155"/>
      <c r="H30" s="155"/>
      <c r="I30" s="155"/>
      <c r="J30" s="155"/>
      <c r="K30" s="155"/>
      <c r="L30" s="155"/>
      <c r="M30" s="155"/>
      <c r="N30" s="155"/>
      <c r="O30" s="155"/>
      <c r="P30" s="155"/>
      <c r="Q30" s="85"/>
      <c r="R30" s="93">
        <f t="shared" si="1"/>
        <v>0</v>
      </c>
      <c r="S30" s="94">
        <f t="shared" si="0"/>
        <v>0</v>
      </c>
      <c r="T30" s="194"/>
    </row>
    <row r="31" spans="1:20" ht="33.75" customHeight="1" x14ac:dyDescent="0.25">
      <c r="A31" s="155">
        <v>22</v>
      </c>
      <c r="B31" s="187"/>
      <c r="C31" s="155"/>
      <c r="D31" s="155"/>
      <c r="E31" s="155"/>
      <c r="F31" s="155"/>
      <c r="G31" s="155"/>
      <c r="H31" s="155"/>
      <c r="I31" s="155"/>
      <c r="J31" s="155"/>
      <c r="K31" s="155"/>
      <c r="L31" s="155"/>
      <c r="M31" s="155"/>
      <c r="N31" s="155"/>
      <c r="O31" s="155"/>
      <c r="P31" s="155"/>
      <c r="Q31" s="85"/>
      <c r="R31" s="85">
        <f t="shared" si="1"/>
        <v>0</v>
      </c>
      <c r="S31" s="156">
        <f t="shared" si="0"/>
        <v>0</v>
      </c>
      <c r="T31" s="194"/>
    </row>
    <row r="32" spans="1:20" ht="60.75" customHeight="1" x14ac:dyDescent="0.25">
      <c r="A32" s="155">
        <v>23</v>
      </c>
      <c r="B32" s="187"/>
      <c r="C32" s="155"/>
      <c r="D32" s="155"/>
      <c r="E32" s="155"/>
      <c r="F32" s="155"/>
      <c r="G32" s="155"/>
      <c r="H32" s="155"/>
      <c r="I32" s="155"/>
      <c r="J32" s="155"/>
      <c r="K32" s="155"/>
      <c r="L32" s="155"/>
      <c r="M32" s="155"/>
      <c r="N32" s="155"/>
      <c r="O32" s="155"/>
      <c r="P32" s="155"/>
      <c r="Q32" s="85"/>
      <c r="R32" s="85">
        <f t="shared" si="1"/>
        <v>0</v>
      </c>
      <c r="S32" s="156">
        <f t="shared" si="0"/>
        <v>0</v>
      </c>
      <c r="T32" s="194"/>
    </row>
    <row r="33" spans="1:20" ht="54.75" customHeight="1" x14ac:dyDescent="0.25">
      <c r="A33" s="155">
        <v>24</v>
      </c>
      <c r="B33" s="187"/>
      <c r="C33" s="155"/>
      <c r="D33" s="155"/>
      <c r="E33" s="155"/>
      <c r="F33" s="155"/>
      <c r="G33" s="155"/>
      <c r="H33" s="155"/>
      <c r="I33" s="155"/>
      <c r="J33" s="155"/>
      <c r="K33" s="155"/>
      <c r="L33" s="155"/>
      <c r="M33" s="155"/>
      <c r="N33" s="155"/>
      <c r="O33" s="155"/>
      <c r="P33" s="155"/>
      <c r="Q33" s="85"/>
      <c r="R33" s="85">
        <f t="shared" si="1"/>
        <v>0</v>
      </c>
      <c r="S33" s="156">
        <f t="shared" si="0"/>
        <v>0</v>
      </c>
      <c r="T33" s="194"/>
    </row>
    <row r="34" spans="1:20" x14ac:dyDescent="0.25">
      <c r="S34" s="92">
        <f>SUM(S10:S33)</f>
        <v>40</v>
      </c>
    </row>
    <row r="35" spans="1:20" x14ac:dyDescent="0.25">
      <c r="S35" s="92">
        <f>+S34/24</f>
        <v>1.6666666666666667</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8"/>
  <sheetViews>
    <sheetView topLeftCell="B23" zoomScale="106" zoomScaleNormal="106" workbookViewId="0">
      <selection activeCell="E27" sqref="E27:F27"/>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288"/>
      <c r="D1" s="241" t="s">
        <v>0</v>
      </c>
      <c r="E1" s="242"/>
      <c r="F1" s="242"/>
      <c r="G1" s="289"/>
      <c r="H1" s="304" t="s">
        <v>20</v>
      </c>
      <c r="I1" s="304"/>
      <c r="J1" s="201"/>
      <c r="K1" s="2"/>
      <c r="N1" s="203"/>
    </row>
    <row r="2" spans="1:14" ht="15" customHeight="1" x14ac:dyDescent="0.25">
      <c r="C2" s="288"/>
      <c r="D2" s="236"/>
      <c r="E2" s="237"/>
      <c r="F2" s="237"/>
      <c r="G2" s="290"/>
      <c r="H2" s="304" t="s">
        <v>2</v>
      </c>
      <c r="I2" s="304"/>
      <c r="J2" s="202"/>
      <c r="K2" s="2"/>
      <c r="N2" s="203"/>
    </row>
    <row r="3" spans="1:14" ht="15" customHeight="1" x14ac:dyDescent="0.25">
      <c r="C3" s="288"/>
      <c r="D3" s="241" t="s">
        <v>68</v>
      </c>
      <c r="E3" s="242"/>
      <c r="F3" s="242"/>
      <c r="G3" s="289"/>
      <c r="H3" s="304" t="s">
        <v>4</v>
      </c>
      <c r="I3" s="304"/>
      <c r="J3" s="202"/>
      <c r="K3" s="2"/>
      <c r="N3" s="203"/>
    </row>
    <row r="4" spans="1:14" ht="15.75" customHeight="1" x14ac:dyDescent="0.25">
      <c r="C4" s="288"/>
      <c r="D4" s="236"/>
      <c r="E4" s="237"/>
      <c r="F4" s="237"/>
      <c r="G4" s="290"/>
      <c r="H4" s="304" t="s">
        <v>5</v>
      </c>
      <c r="I4" s="304"/>
      <c r="J4" s="303"/>
      <c r="K4" s="2"/>
      <c r="N4" s="203"/>
    </row>
    <row r="6" spans="1:14" ht="32.25" customHeight="1" x14ac:dyDescent="0.25">
      <c r="A6" s="272" t="s">
        <v>7</v>
      </c>
      <c r="B6" s="272"/>
      <c r="C6" s="271"/>
      <c r="D6" s="271"/>
      <c r="E6" s="271"/>
      <c r="F6" s="271"/>
      <c r="G6" s="271"/>
      <c r="H6" s="271"/>
      <c r="I6" s="271"/>
      <c r="J6" s="271"/>
    </row>
    <row r="7" spans="1:14" ht="23.25" customHeight="1" x14ac:dyDescent="0.25">
      <c r="A7" s="301" t="s">
        <v>69</v>
      </c>
      <c r="B7" s="301"/>
      <c r="C7" s="301"/>
      <c r="D7" s="302"/>
      <c r="E7" s="285" t="s">
        <v>13</v>
      </c>
      <c r="F7" s="286"/>
      <c r="G7" s="286"/>
      <c r="H7" s="286"/>
      <c r="I7" s="286"/>
      <c r="J7" s="287"/>
    </row>
    <row r="8" spans="1:14" ht="23.25" customHeight="1" x14ac:dyDescent="0.25">
      <c r="A8" s="301"/>
      <c r="B8" s="301"/>
      <c r="C8" s="301"/>
      <c r="D8" s="302"/>
      <c r="E8" s="305" t="s">
        <v>70</v>
      </c>
      <c r="F8" s="305"/>
      <c r="G8" s="305" t="s">
        <v>71</v>
      </c>
      <c r="H8" s="305"/>
      <c r="I8" s="305"/>
      <c r="J8" s="305"/>
    </row>
    <row r="9" spans="1:14" ht="23.25" customHeight="1" x14ac:dyDescent="0.3">
      <c r="A9" s="301"/>
      <c r="B9" s="301"/>
      <c r="C9" s="301"/>
      <c r="D9" s="302"/>
      <c r="E9" s="279" t="s">
        <v>72</v>
      </c>
      <c r="F9" s="279"/>
      <c r="G9" s="306" t="s">
        <v>73</v>
      </c>
      <c r="H9" s="307"/>
      <c r="I9" s="307"/>
      <c r="J9" s="308"/>
    </row>
    <row r="10" spans="1:14" ht="43.5" customHeight="1" x14ac:dyDescent="0.25">
      <c r="A10" s="301"/>
      <c r="B10" s="301"/>
      <c r="C10" s="301"/>
      <c r="D10" s="302"/>
      <c r="E10" s="291" t="s">
        <v>328</v>
      </c>
      <c r="F10" s="292"/>
      <c r="G10" s="284" t="s">
        <v>337</v>
      </c>
      <c r="H10" s="284"/>
      <c r="I10" s="284"/>
      <c r="J10" s="284"/>
    </row>
    <row r="11" spans="1:14" ht="43.5" customHeight="1" x14ac:dyDescent="0.25">
      <c r="A11" s="301"/>
      <c r="B11" s="301"/>
      <c r="C11" s="301"/>
      <c r="D11" s="302"/>
      <c r="E11" s="291" t="s">
        <v>322</v>
      </c>
      <c r="F11" s="292"/>
      <c r="G11" s="284" t="s">
        <v>336</v>
      </c>
      <c r="H11" s="284"/>
      <c r="I11" s="284"/>
      <c r="J11" s="284"/>
    </row>
    <row r="12" spans="1:14" ht="43.5" customHeight="1" x14ac:dyDescent="0.25">
      <c r="A12" s="301"/>
      <c r="B12" s="301"/>
      <c r="C12" s="301"/>
      <c r="D12" s="302"/>
      <c r="E12" s="291" t="s">
        <v>329</v>
      </c>
      <c r="F12" s="292"/>
      <c r="G12" s="265" t="s">
        <v>301</v>
      </c>
      <c r="H12" s="265"/>
      <c r="I12" s="265"/>
      <c r="J12" s="265"/>
    </row>
    <row r="13" spans="1:14" ht="43.5" customHeight="1" x14ac:dyDescent="0.25">
      <c r="A13" s="301"/>
      <c r="B13" s="301"/>
      <c r="C13" s="301"/>
      <c r="D13" s="302"/>
      <c r="E13" s="291" t="s">
        <v>330</v>
      </c>
      <c r="F13" s="292"/>
      <c r="G13" s="284" t="s">
        <v>338</v>
      </c>
      <c r="H13" s="284"/>
      <c r="I13" s="284"/>
      <c r="J13" s="284"/>
    </row>
    <row r="14" spans="1:14" ht="31.5" customHeight="1" x14ac:dyDescent="0.25">
      <c r="A14" s="301"/>
      <c r="B14" s="301"/>
      <c r="C14" s="301"/>
      <c r="D14" s="302"/>
      <c r="E14" s="263" t="s">
        <v>305</v>
      </c>
      <c r="F14" s="264"/>
      <c r="G14" s="284"/>
      <c r="H14" s="284"/>
      <c r="I14" s="284"/>
      <c r="J14" s="284"/>
    </row>
    <row r="15" spans="1:14" ht="36.75" customHeight="1" x14ac:dyDescent="0.25">
      <c r="A15" s="301"/>
      <c r="B15" s="301"/>
      <c r="C15" s="301"/>
      <c r="D15" s="302"/>
      <c r="E15" s="291" t="s">
        <v>331</v>
      </c>
      <c r="F15" s="292"/>
      <c r="G15" s="280"/>
      <c r="H15" s="280"/>
      <c r="I15" s="280"/>
      <c r="J15" s="280"/>
    </row>
    <row r="16" spans="1:14" ht="71.25" customHeight="1" x14ac:dyDescent="0.25">
      <c r="A16" s="301"/>
      <c r="B16" s="301"/>
      <c r="C16" s="301"/>
      <c r="D16" s="302"/>
      <c r="E16" s="291" t="s">
        <v>332</v>
      </c>
      <c r="F16" s="292"/>
      <c r="G16" s="280"/>
      <c r="H16" s="280"/>
      <c r="I16" s="280"/>
      <c r="J16" s="280"/>
    </row>
    <row r="17" spans="1:10" ht="51.75" customHeight="1" x14ac:dyDescent="0.25">
      <c r="A17" s="273" t="s">
        <v>11</v>
      </c>
      <c r="B17" s="273" t="s">
        <v>71</v>
      </c>
      <c r="C17" s="279" t="s">
        <v>74</v>
      </c>
      <c r="D17" s="279"/>
      <c r="E17" s="293" t="s">
        <v>75</v>
      </c>
      <c r="F17" s="294"/>
      <c r="G17" s="295" t="s">
        <v>76</v>
      </c>
      <c r="H17" s="296"/>
      <c r="I17" s="296"/>
      <c r="J17" s="297"/>
    </row>
    <row r="18" spans="1:10" ht="48.75" customHeight="1" x14ac:dyDescent="0.25">
      <c r="A18" s="273"/>
      <c r="B18" s="273"/>
      <c r="C18" s="263" t="s">
        <v>300</v>
      </c>
      <c r="D18" s="264"/>
      <c r="E18" s="267" t="s">
        <v>339</v>
      </c>
      <c r="F18" s="268"/>
      <c r="G18" s="298" t="s">
        <v>341</v>
      </c>
      <c r="H18" s="299"/>
      <c r="I18" s="299"/>
      <c r="J18" s="300"/>
    </row>
    <row r="19" spans="1:10" ht="68.25" customHeight="1" x14ac:dyDescent="0.25">
      <c r="A19" s="273"/>
      <c r="B19" s="273"/>
      <c r="C19" s="263" t="s">
        <v>302</v>
      </c>
      <c r="D19" s="264"/>
      <c r="E19" s="267" t="s">
        <v>306</v>
      </c>
      <c r="F19" s="268"/>
      <c r="G19" s="267" t="s">
        <v>342</v>
      </c>
      <c r="H19" s="269"/>
      <c r="I19" s="269"/>
      <c r="J19" s="268"/>
    </row>
    <row r="20" spans="1:10" ht="54.75" customHeight="1" x14ac:dyDescent="0.25">
      <c r="A20" s="273"/>
      <c r="B20" s="273"/>
      <c r="C20" s="263" t="s">
        <v>303</v>
      </c>
      <c r="D20" s="264"/>
      <c r="E20" s="267" t="s">
        <v>344</v>
      </c>
      <c r="F20" s="268"/>
      <c r="G20" s="267" t="s">
        <v>307</v>
      </c>
      <c r="H20" s="269"/>
      <c r="I20" s="269"/>
      <c r="J20" s="268"/>
    </row>
    <row r="21" spans="1:10" ht="61.5" customHeight="1" x14ac:dyDescent="0.25">
      <c r="A21" s="273"/>
      <c r="B21" s="273"/>
      <c r="C21" s="265" t="s">
        <v>304</v>
      </c>
      <c r="D21" s="266"/>
      <c r="E21" s="267" t="s">
        <v>340</v>
      </c>
      <c r="F21" s="268"/>
      <c r="G21" s="267" t="s">
        <v>308</v>
      </c>
      <c r="H21" s="269"/>
      <c r="I21" s="269"/>
      <c r="J21" s="268"/>
    </row>
    <row r="22" spans="1:10" ht="50.25" customHeight="1" x14ac:dyDescent="0.3">
      <c r="A22" s="273"/>
      <c r="B22" s="273" t="s">
        <v>70</v>
      </c>
      <c r="C22" s="279" t="s">
        <v>77</v>
      </c>
      <c r="D22" s="279"/>
      <c r="E22" s="274" t="s">
        <v>78</v>
      </c>
      <c r="F22" s="275"/>
      <c r="G22" s="276" t="s">
        <v>79</v>
      </c>
      <c r="H22" s="277"/>
      <c r="I22" s="277"/>
      <c r="J22" s="278"/>
    </row>
    <row r="23" spans="1:10" ht="51.75" customHeight="1" x14ac:dyDescent="0.25">
      <c r="A23" s="273"/>
      <c r="B23" s="273"/>
      <c r="C23" s="263" t="s">
        <v>299</v>
      </c>
      <c r="D23" s="264"/>
      <c r="E23" s="267" t="s">
        <v>343</v>
      </c>
      <c r="F23" s="268"/>
      <c r="G23" s="267" t="s">
        <v>346</v>
      </c>
      <c r="H23" s="269"/>
      <c r="I23" s="269"/>
      <c r="J23" s="268"/>
    </row>
    <row r="24" spans="1:10" ht="66.75" customHeight="1" x14ac:dyDescent="0.25">
      <c r="A24" s="273"/>
      <c r="B24" s="273"/>
      <c r="C24" s="263" t="s">
        <v>333</v>
      </c>
      <c r="D24" s="264"/>
      <c r="E24" s="267" t="s">
        <v>345</v>
      </c>
      <c r="F24" s="268"/>
      <c r="G24" s="267"/>
      <c r="H24" s="269"/>
      <c r="I24" s="269"/>
      <c r="J24" s="268"/>
    </row>
    <row r="25" spans="1:10" ht="33" customHeight="1" x14ac:dyDescent="0.25">
      <c r="A25" s="273"/>
      <c r="B25" s="273"/>
      <c r="C25" s="263" t="s">
        <v>334</v>
      </c>
      <c r="D25" s="264"/>
      <c r="E25" s="282" t="s">
        <v>367</v>
      </c>
      <c r="F25" s="283"/>
      <c r="G25" s="280"/>
      <c r="H25" s="280"/>
      <c r="I25" s="280"/>
      <c r="J25" s="280"/>
    </row>
    <row r="26" spans="1:10" ht="23.25" customHeight="1" x14ac:dyDescent="0.25">
      <c r="A26" s="273"/>
      <c r="B26" s="273"/>
      <c r="C26" s="263" t="s">
        <v>335</v>
      </c>
      <c r="D26" s="264"/>
      <c r="E26" s="280"/>
      <c r="F26" s="280"/>
      <c r="G26" s="280"/>
      <c r="H26" s="280"/>
      <c r="I26" s="280"/>
      <c r="J26" s="280"/>
    </row>
    <row r="27" spans="1:10" ht="23.25" customHeight="1" x14ac:dyDescent="0.25">
      <c r="A27" s="273"/>
      <c r="B27" s="273"/>
      <c r="C27" s="280"/>
      <c r="D27" s="280"/>
      <c r="E27" s="280"/>
      <c r="F27" s="280"/>
      <c r="G27" s="280"/>
      <c r="H27" s="280"/>
      <c r="I27" s="280"/>
      <c r="J27" s="280"/>
    </row>
    <row r="28" spans="1:10" ht="23.25" customHeight="1" x14ac:dyDescent="0.25">
      <c r="A28" s="273"/>
      <c r="B28" s="273"/>
      <c r="C28" s="280"/>
      <c r="D28" s="280"/>
      <c r="E28" s="280"/>
      <c r="F28" s="280"/>
      <c r="G28" s="280"/>
      <c r="H28" s="280"/>
      <c r="I28" s="280"/>
      <c r="J28" s="280"/>
    </row>
    <row r="29" spans="1:10" ht="23.25" customHeight="1" x14ac:dyDescent="0.25">
      <c r="A29" s="273"/>
      <c r="B29" s="273"/>
      <c r="C29" s="280"/>
      <c r="D29" s="280"/>
      <c r="E29" s="280"/>
      <c r="F29" s="280"/>
      <c r="G29" s="280"/>
      <c r="H29" s="280"/>
      <c r="I29" s="280"/>
      <c r="J29" s="280"/>
    </row>
    <row r="30" spans="1:10" ht="23.25" customHeight="1" x14ac:dyDescent="0.25">
      <c r="A30" s="273"/>
      <c r="B30" s="273"/>
      <c r="C30" s="281"/>
      <c r="D30" s="281"/>
      <c r="E30" s="281"/>
      <c r="F30" s="281"/>
      <c r="G30" s="281"/>
      <c r="H30" s="281"/>
      <c r="I30" s="281"/>
      <c r="J30" s="281"/>
    </row>
    <row r="31" spans="1:10" x14ac:dyDescent="0.25">
      <c r="E31" s="270"/>
      <c r="F31" s="270"/>
      <c r="G31" s="270"/>
      <c r="H31" s="270"/>
      <c r="I31" s="270"/>
      <c r="J31" s="270"/>
    </row>
    <row r="32" spans="1:10" x14ac:dyDescent="0.25">
      <c r="E32" s="270"/>
      <c r="F32" s="270"/>
      <c r="G32" s="270"/>
      <c r="H32" s="270"/>
      <c r="I32" s="270"/>
      <c r="J32" s="270"/>
    </row>
    <row r="33" spans="5:10" x14ac:dyDescent="0.25">
      <c r="E33" s="270"/>
      <c r="F33" s="270"/>
      <c r="G33" s="270"/>
      <c r="H33" s="270"/>
      <c r="I33" s="270"/>
      <c r="J33" s="270"/>
    </row>
    <row r="34" spans="5:10" x14ac:dyDescent="0.25">
      <c r="E34" s="270"/>
      <c r="F34" s="270"/>
      <c r="G34" s="270"/>
      <c r="H34" s="270"/>
      <c r="I34" s="270"/>
      <c r="J34" s="270"/>
    </row>
    <row r="35" spans="5:10" x14ac:dyDescent="0.25">
      <c r="E35" s="270"/>
      <c r="F35" s="270"/>
      <c r="G35" s="270"/>
      <c r="H35" s="270"/>
      <c r="I35" s="270"/>
      <c r="J35" s="270"/>
    </row>
    <row r="36" spans="5:10" x14ac:dyDescent="0.25">
      <c r="E36" s="270"/>
      <c r="F36" s="270"/>
      <c r="G36" s="270"/>
      <c r="H36" s="270"/>
      <c r="I36" s="270"/>
      <c r="J36" s="270"/>
    </row>
    <row r="37" spans="5:10" x14ac:dyDescent="0.25">
      <c r="E37" s="270"/>
      <c r="F37" s="270"/>
      <c r="G37" s="270"/>
      <c r="H37" s="270"/>
      <c r="I37" s="270"/>
      <c r="J37" s="270"/>
    </row>
    <row r="38" spans="5:10" x14ac:dyDescent="0.25">
      <c r="E38" s="270"/>
      <c r="F38" s="270"/>
      <c r="G38" s="270"/>
      <c r="H38" s="270"/>
      <c r="I38" s="270"/>
      <c r="J38" s="270"/>
    </row>
    <row r="39" spans="5:10" x14ac:dyDescent="0.25">
      <c r="E39" s="270"/>
      <c r="F39" s="270"/>
      <c r="G39" s="270"/>
      <c r="H39" s="270"/>
      <c r="I39" s="270"/>
      <c r="J39" s="270"/>
    </row>
    <row r="40" spans="5:10" x14ac:dyDescent="0.25">
      <c r="E40" s="270"/>
      <c r="F40" s="270"/>
      <c r="G40" s="270"/>
      <c r="H40" s="270"/>
      <c r="I40" s="270"/>
      <c r="J40" s="270"/>
    </row>
    <row r="41" spans="5:10" x14ac:dyDescent="0.25">
      <c r="E41" s="270"/>
      <c r="F41" s="270"/>
      <c r="G41" s="270"/>
      <c r="H41" s="270"/>
      <c r="I41" s="270"/>
      <c r="J41" s="270"/>
    </row>
    <row r="42" spans="5:10" x14ac:dyDescent="0.25">
      <c r="E42" s="270"/>
      <c r="F42" s="270"/>
      <c r="G42" s="270"/>
      <c r="H42" s="270"/>
      <c r="I42" s="270"/>
      <c r="J42" s="270"/>
    </row>
    <row r="43" spans="5:10" x14ac:dyDescent="0.25">
      <c r="E43" s="270"/>
      <c r="F43" s="270"/>
      <c r="G43" s="270"/>
      <c r="H43" s="270"/>
      <c r="I43" s="270"/>
      <c r="J43" s="270"/>
    </row>
    <row r="44" spans="5:10" x14ac:dyDescent="0.25">
      <c r="E44" s="270"/>
      <c r="F44" s="270"/>
      <c r="G44" s="270"/>
      <c r="H44" s="270"/>
      <c r="I44" s="270"/>
      <c r="J44" s="270"/>
    </row>
    <row r="45" spans="5:10" x14ac:dyDescent="0.25">
      <c r="E45" s="270"/>
      <c r="F45" s="270"/>
      <c r="G45" s="270"/>
      <c r="H45" s="270"/>
      <c r="I45" s="270"/>
      <c r="J45" s="270"/>
    </row>
    <row r="46" spans="5:10" x14ac:dyDescent="0.25">
      <c r="E46" s="270"/>
      <c r="F46" s="270"/>
      <c r="G46" s="270"/>
      <c r="H46" s="270"/>
      <c r="I46" s="270"/>
      <c r="J46" s="270"/>
    </row>
    <row r="47" spans="5:10" x14ac:dyDescent="0.25">
      <c r="E47" s="270"/>
      <c r="F47" s="270"/>
      <c r="G47" s="270"/>
      <c r="H47" s="270"/>
      <c r="I47" s="270"/>
      <c r="J47" s="270"/>
    </row>
    <row r="48" spans="5:10" x14ac:dyDescent="0.25">
      <c r="E48" s="270"/>
      <c r="F48" s="270"/>
      <c r="G48" s="270"/>
      <c r="H48" s="270"/>
      <c r="I48" s="270"/>
      <c r="J48" s="270"/>
    </row>
    <row r="49" spans="5:10" x14ac:dyDescent="0.25">
      <c r="E49" s="270"/>
      <c r="F49" s="270"/>
      <c r="G49" s="270"/>
      <c r="H49" s="270"/>
      <c r="I49" s="270"/>
      <c r="J49" s="270"/>
    </row>
    <row r="50" spans="5:10" x14ac:dyDescent="0.25">
      <c r="E50" s="270"/>
      <c r="F50" s="270"/>
      <c r="G50" s="270"/>
      <c r="H50" s="270"/>
      <c r="I50" s="270"/>
      <c r="J50" s="270"/>
    </row>
    <row r="51" spans="5:10" x14ac:dyDescent="0.25">
      <c r="E51" s="270"/>
      <c r="F51" s="270"/>
      <c r="G51" s="270"/>
      <c r="H51" s="270"/>
      <c r="I51" s="270"/>
      <c r="J51" s="270"/>
    </row>
    <row r="52" spans="5:10" x14ac:dyDescent="0.25">
      <c r="E52" s="270"/>
      <c r="F52" s="270"/>
      <c r="G52" s="270"/>
      <c r="H52" s="270"/>
      <c r="I52" s="270"/>
      <c r="J52" s="270"/>
    </row>
    <row r="53" spans="5:10" x14ac:dyDescent="0.25">
      <c r="E53" s="270"/>
      <c r="F53" s="270"/>
      <c r="G53" s="270"/>
      <c r="H53" s="270"/>
      <c r="I53" s="270"/>
      <c r="J53" s="270"/>
    </row>
    <row r="54" spans="5:10" x14ac:dyDescent="0.25">
      <c r="E54" s="270"/>
      <c r="F54" s="270"/>
      <c r="G54" s="270"/>
      <c r="H54" s="270"/>
      <c r="I54" s="270"/>
      <c r="J54" s="270"/>
    </row>
    <row r="55" spans="5:10" x14ac:dyDescent="0.25">
      <c r="E55" s="270"/>
      <c r="F55" s="270"/>
      <c r="G55" s="270"/>
      <c r="H55" s="270"/>
      <c r="I55" s="270"/>
      <c r="J55" s="270"/>
    </row>
    <row r="56" spans="5:10" x14ac:dyDescent="0.25">
      <c r="E56" s="270"/>
      <c r="F56" s="270"/>
      <c r="G56" s="270"/>
      <c r="H56" s="270"/>
      <c r="I56" s="270"/>
      <c r="J56" s="270"/>
    </row>
    <row r="57" spans="5:10" x14ac:dyDescent="0.25">
      <c r="E57" s="270"/>
      <c r="F57" s="270"/>
      <c r="G57" s="270"/>
      <c r="H57" s="270"/>
      <c r="I57" s="270"/>
      <c r="J57" s="270"/>
    </row>
    <row r="58" spans="5:10" x14ac:dyDescent="0.25">
      <c r="E58" s="270"/>
      <c r="F58" s="270"/>
      <c r="G58" s="270"/>
      <c r="H58" s="270"/>
      <c r="I58" s="270"/>
      <c r="J58" s="270"/>
    </row>
    <row r="59" spans="5:10" x14ac:dyDescent="0.25">
      <c r="E59" s="270"/>
      <c r="F59" s="270"/>
      <c r="G59" s="270"/>
      <c r="H59" s="270"/>
      <c r="I59" s="270"/>
      <c r="J59" s="270"/>
    </row>
    <row r="60" spans="5:10" x14ac:dyDescent="0.25">
      <c r="E60" s="270"/>
      <c r="F60" s="270"/>
      <c r="G60" s="270"/>
      <c r="H60" s="270"/>
      <c r="I60" s="270"/>
      <c r="J60" s="270"/>
    </row>
    <row r="61" spans="5:10" x14ac:dyDescent="0.25">
      <c r="E61" s="270"/>
      <c r="F61" s="270"/>
      <c r="G61" s="270"/>
      <c r="H61" s="270"/>
      <c r="I61" s="270"/>
      <c r="J61" s="270"/>
    </row>
    <row r="62" spans="5:10" x14ac:dyDescent="0.25">
      <c r="E62" s="270"/>
      <c r="F62" s="270"/>
      <c r="G62" s="270"/>
      <c r="H62" s="270"/>
      <c r="I62" s="270"/>
      <c r="J62" s="270"/>
    </row>
    <row r="63" spans="5:10" x14ac:dyDescent="0.25">
      <c r="E63" s="270"/>
      <c r="F63" s="270"/>
      <c r="G63" s="270"/>
      <c r="H63" s="270"/>
      <c r="I63" s="270"/>
      <c r="J63" s="270"/>
    </row>
    <row r="64" spans="5:10" x14ac:dyDescent="0.25">
      <c r="E64" s="270"/>
      <c r="F64" s="270"/>
      <c r="G64" s="270"/>
      <c r="H64" s="270"/>
      <c r="I64" s="270"/>
      <c r="J64" s="270"/>
    </row>
    <row r="65" spans="5:10" x14ac:dyDescent="0.25">
      <c r="E65" s="270"/>
      <c r="F65" s="270"/>
      <c r="G65" s="270"/>
      <c r="H65" s="270"/>
      <c r="I65" s="270"/>
      <c r="J65" s="270"/>
    </row>
    <row r="66" spans="5:10" x14ac:dyDescent="0.25">
      <c r="E66" s="270"/>
      <c r="F66" s="270"/>
      <c r="G66" s="270"/>
      <c r="H66" s="270"/>
      <c r="I66" s="270"/>
      <c r="J66" s="270"/>
    </row>
    <row r="67" spans="5:10" x14ac:dyDescent="0.25">
      <c r="E67" s="270"/>
      <c r="F67" s="270"/>
      <c r="G67" s="270"/>
      <c r="H67" s="270"/>
      <c r="I67" s="270"/>
      <c r="J67" s="270"/>
    </row>
    <row r="68" spans="5:10" x14ac:dyDescent="0.25">
      <c r="E68" s="270"/>
      <c r="F68" s="270"/>
      <c r="G68" s="270"/>
      <c r="H68" s="270"/>
      <c r="I68" s="270"/>
      <c r="J68" s="270"/>
    </row>
    <row r="69" spans="5:10" x14ac:dyDescent="0.25">
      <c r="E69" s="270"/>
      <c r="F69" s="270"/>
      <c r="G69" s="270"/>
      <c r="H69" s="270"/>
      <c r="I69" s="270"/>
      <c r="J69" s="270"/>
    </row>
    <row r="70" spans="5:10" x14ac:dyDescent="0.25">
      <c r="E70" s="270"/>
      <c r="F70" s="270"/>
      <c r="G70" s="270"/>
      <c r="H70" s="270"/>
      <c r="I70" s="270"/>
      <c r="J70" s="270"/>
    </row>
    <row r="71" spans="5:10" x14ac:dyDescent="0.25">
      <c r="E71" s="270"/>
      <c r="F71" s="270"/>
      <c r="G71" s="270"/>
      <c r="H71" s="270"/>
      <c r="I71" s="270"/>
      <c r="J71" s="270"/>
    </row>
    <row r="72" spans="5:10" x14ac:dyDescent="0.25">
      <c r="E72" s="270"/>
      <c r="F72" s="270"/>
      <c r="G72" s="270"/>
      <c r="H72" s="270"/>
      <c r="I72" s="270"/>
      <c r="J72" s="270"/>
    </row>
    <row r="73" spans="5:10" x14ac:dyDescent="0.25">
      <c r="E73" s="270"/>
      <c r="F73" s="270"/>
      <c r="G73" s="270"/>
      <c r="H73" s="270"/>
      <c r="I73" s="270"/>
      <c r="J73" s="270"/>
    </row>
    <row r="74" spans="5:10" x14ac:dyDescent="0.25">
      <c r="E74" s="270"/>
      <c r="F74" s="270"/>
      <c r="G74" s="270"/>
      <c r="H74" s="270"/>
      <c r="I74" s="270"/>
      <c r="J74" s="270"/>
    </row>
    <row r="75" spans="5:10" x14ac:dyDescent="0.25">
      <c r="E75" s="270"/>
      <c r="F75" s="270"/>
      <c r="G75" s="270"/>
      <c r="H75" s="270"/>
      <c r="I75" s="270"/>
      <c r="J75" s="270"/>
    </row>
    <row r="76" spans="5:10" x14ac:dyDescent="0.25">
      <c r="E76" s="270"/>
      <c r="F76" s="270"/>
      <c r="G76" s="270"/>
      <c r="H76" s="270"/>
      <c r="I76" s="270"/>
      <c r="J76" s="270"/>
    </row>
    <row r="77" spans="5:10" x14ac:dyDescent="0.25">
      <c r="E77" s="270"/>
      <c r="F77" s="270"/>
      <c r="G77" s="270"/>
      <c r="H77" s="270"/>
      <c r="I77" s="270"/>
      <c r="J77" s="270"/>
    </row>
    <row r="78" spans="5:10" x14ac:dyDescent="0.25">
      <c r="E78" s="270"/>
      <c r="F78" s="270"/>
      <c r="G78" s="270"/>
      <c r="H78" s="270"/>
      <c r="I78" s="270"/>
      <c r="J78" s="270"/>
    </row>
    <row r="79" spans="5:10" x14ac:dyDescent="0.25">
      <c r="E79" s="270"/>
      <c r="F79" s="270"/>
      <c r="G79" s="270"/>
      <c r="H79" s="270"/>
      <c r="I79" s="270"/>
      <c r="J79" s="270"/>
    </row>
    <row r="80" spans="5:10" x14ac:dyDescent="0.25">
      <c r="E80" s="270"/>
      <c r="F80" s="270"/>
      <c r="G80" s="270"/>
      <c r="H80" s="270"/>
      <c r="I80" s="270"/>
      <c r="J80" s="270"/>
    </row>
    <row r="81" spans="5:10" x14ac:dyDescent="0.25">
      <c r="E81" s="270"/>
      <c r="F81" s="270"/>
      <c r="G81" s="270"/>
      <c r="H81" s="270"/>
      <c r="I81" s="270"/>
      <c r="J81" s="270"/>
    </row>
    <row r="82" spans="5:10" x14ac:dyDescent="0.25">
      <c r="E82" s="270"/>
      <c r="F82" s="270"/>
      <c r="G82" s="270"/>
      <c r="H82" s="270"/>
      <c r="I82" s="270"/>
      <c r="J82" s="270"/>
    </row>
    <row r="83" spans="5:10" x14ac:dyDescent="0.25">
      <c r="E83" s="270"/>
      <c r="F83" s="270"/>
      <c r="G83" s="270"/>
      <c r="H83" s="270"/>
      <c r="I83" s="270"/>
      <c r="J83" s="270"/>
    </row>
    <row r="84" spans="5:10" x14ac:dyDescent="0.25">
      <c r="E84" s="270"/>
      <c r="F84" s="270"/>
      <c r="G84" s="270"/>
      <c r="H84" s="270"/>
      <c r="I84" s="270"/>
      <c r="J84" s="270"/>
    </row>
    <row r="85" spans="5:10" x14ac:dyDescent="0.25">
      <c r="E85" s="270"/>
      <c r="F85" s="270"/>
      <c r="G85" s="270"/>
      <c r="H85" s="270"/>
      <c r="I85" s="270"/>
      <c r="J85" s="270"/>
    </row>
    <row r="86" spans="5:10" x14ac:dyDescent="0.25">
      <c r="E86" s="270"/>
      <c r="F86" s="270"/>
      <c r="G86" s="270"/>
      <c r="H86" s="270"/>
      <c r="I86" s="270"/>
      <c r="J86" s="270"/>
    </row>
    <row r="87" spans="5:10" x14ac:dyDescent="0.25">
      <c r="E87" s="270"/>
      <c r="F87" s="270"/>
      <c r="G87" s="270"/>
      <c r="H87" s="270"/>
      <c r="I87" s="270"/>
      <c r="J87" s="270"/>
    </row>
    <row r="88" spans="5:10" x14ac:dyDescent="0.25">
      <c r="E88" s="270"/>
      <c r="F88" s="270"/>
      <c r="G88" s="270"/>
      <c r="H88" s="270"/>
      <c r="I88" s="270"/>
      <c r="J88" s="270"/>
    </row>
    <row r="89" spans="5:10" x14ac:dyDescent="0.25">
      <c r="E89" s="270"/>
      <c r="F89" s="270"/>
      <c r="G89" s="270"/>
      <c r="H89" s="270"/>
      <c r="I89" s="270"/>
      <c r="J89" s="270"/>
    </row>
    <row r="90" spans="5:10" x14ac:dyDescent="0.25">
      <c r="E90" s="270"/>
      <c r="F90" s="270"/>
      <c r="G90" s="270"/>
      <c r="H90" s="270"/>
      <c r="I90" s="270"/>
      <c r="J90" s="270"/>
    </row>
    <row r="91" spans="5:10" x14ac:dyDescent="0.25">
      <c r="E91" s="270"/>
      <c r="F91" s="270"/>
      <c r="G91" s="270"/>
      <c r="H91" s="270"/>
      <c r="I91" s="270"/>
      <c r="J91" s="270"/>
    </row>
    <row r="92" spans="5:10" x14ac:dyDescent="0.25">
      <c r="E92" s="270"/>
      <c r="F92" s="270"/>
      <c r="G92" s="270"/>
      <c r="H92" s="270"/>
      <c r="I92" s="270"/>
      <c r="J92" s="270"/>
    </row>
    <row r="93" spans="5:10" x14ac:dyDescent="0.25">
      <c r="E93" s="270"/>
      <c r="F93" s="270"/>
      <c r="G93" s="270"/>
      <c r="H93" s="270"/>
      <c r="I93" s="270"/>
      <c r="J93" s="270"/>
    </row>
    <row r="94" spans="5:10" x14ac:dyDescent="0.25">
      <c r="E94" s="270"/>
      <c r="F94" s="270"/>
      <c r="G94" s="270"/>
      <c r="H94" s="270"/>
      <c r="I94" s="270"/>
      <c r="J94" s="270"/>
    </row>
    <row r="95" spans="5:10" x14ac:dyDescent="0.25">
      <c r="E95" s="270"/>
      <c r="F95" s="270"/>
      <c r="G95" s="270"/>
      <c r="H95" s="270"/>
      <c r="I95" s="270"/>
      <c r="J95" s="270"/>
    </row>
    <row r="96" spans="5:10" x14ac:dyDescent="0.25">
      <c r="E96" s="270"/>
      <c r="F96" s="270"/>
      <c r="G96" s="270"/>
      <c r="H96" s="270"/>
      <c r="I96" s="270"/>
      <c r="J96" s="270"/>
    </row>
    <row r="97" spans="5:10" x14ac:dyDescent="0.25">
      <c r="E97" s="270"/>
      <c r="F97" s="270"/>
      <c r="G97" s="270"/>
      <c r="H97" s="270"/>
      <c r="I97" s="270"/>
      <c r="J97" s="270"/>
    </row>
    <row r="98" spans="5:10" x14ac:dyDescent="0.25">
      <c r="E98" s="270"/>
      <c r="F98" s="270"/>
      <c r="G98" s="270"/>
      <c r="H98" s="270"/>
      <c r="I98" s="270"/>
      <c r="J98" s="270"/>
    </row>
    <row r="99" spans="5:10" x14ac:dyDescent="0.25">
      <c r="E99" s="270"/>
      <c r="F99" s="270"/>
      <c r="G99" s="270"/>
      <c r="H99" s="270"/>
      <c r="I99" s="270"/>
      <c r="J99" s="270"/>
    </row>
    <row r="100" spans="5:10" x14ac:dyDescent="0.25">
      <c r="E100" s="270"/>
      <c r="F100" s="270"/>
      <c r="G100" s="270"/>
      <c r="H100" s="270"/>
      <c r="I100" s="270"/>
      <c r="J100" s="270"/>
    </row>
    <row r="101" spans="5:10" x14ac:dyDescent="0.25">
      <c r="E101" s="270"/>
      <c r="F101" s="270"/>
      <c r="G101" s="270"/>
      <c r="H101" s="270"/>
      <c r="I101" s="270"/>
      <c r="J101" s="270"/>
    </row>
    <row r="102" spans="5:10" x14ac:dyDescent="0.25">
      <c r="E102" s="270"/>
      <c r="F102" s="270"/>
      <c r="G102" s="270"/>
      <c r="H102" s="270"/>
      <c r="I102" s="270"/>
      <c r="J102" s="270"/>
    </row>
    <row r="103" spans="5:10" x14ac:dyDescent="0.25">
      <c r="E103" s="270"/>
      <c r="F103" s="270"/>
      <c r="G103" s="270"/>
      <c r="H103" s="270"/>
      <c r="I103" s="270"/>
      <c r="J103" s="270"/>
    </row>
    <row r="104" spans="5:10" x14ac:dyDescent="0.25">
      <c r="E104" s="270"/>
      <c r="F104" s="270"/>
      <c r="G104" s="270"/>
      <c r="H104" s="270"/>
      <c r="I104" s="270"/>
      <c r="J104" s="270"/>
    </row>
    <row r="105" spans="5:10" x14ac:dyDescent="0.25">
      <c r="E105" s="270"/>
      <c r="F105" s="270"/>
      <c r="G105" s="270"/>
      <c r="H105" s="270"/>
      <c r="I105" s="270"/>
      <c r="J105" s="270"/>
    </row>
    <row r="106" spans="5:10" x14ac:dyDescent="0.25">
      <c r="E106" s="270"/>
      <c r="F106" s="270"/>
      <c r="G106" s="270"/>
      <c r="H106" s="270"/>
      <c r="I106" s="270"/>
      <c r="J106" s="270"/>
    </row>
    <row r="107" spans="5:10" x14ac:dyDescent="0.25">
      <c r="E107" s="270"/>
      <c r="F107" s="270"/>
      <c r="G107" s="270"/>
      <c r="H107" s="270"/>
      <c r="I107" s="270"/>
      <c r="J107" s="270"/>
    </row>
    <row r="108" spans="5:10" x14ac:dyDescent="0.25">
      <c r="E108" s="270"/>
      <c r="F108" s="270"/>
      <c r="G108" s="270"/>
      <c r="H108" s="270"/>
      <c r="I108" s="270"/>
      <c r="J108" s="270"/>
    </row>
  </sheetData>
  <mergeCells count="232">
    <mergeCell ref="E13:F13"/>
    <mergeCell ref="G13:J13"/>
    <mergeCell ref="E14:F14"/>
    <mergeCell ref="G24:J24"/>
    <mergeCell ref="E30:F30"/>
    <mergeCell ref="G30:J30"/>
    <mergeCell ref="A7:D16"/>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5:F15"/>
    <mergeCell ref="G15:J15"/>
    <mergeCell ref="E16:F16"/>
    <mergeCell ref="G16:J16"/>
    <mergeCell ref="E19:F19"/>
    <mergeCell ref="G19:J19"/>
    <mergeCell ref="E20:F20"/>
    <mergeCell ref="G20:J20"/>
    <mergeCell ref="E21:F21"/>
    <mergeCell ref="G21:J21"/>
    <mergeCell ref="E17:F17"/>
    <mergeCell ref="G17:J17"/>
    <mergeCell ref="E18:F18"/>
    <mergeCell ref="G18:J18"/>
    <mergeCell ref="E35:F35"/>
    <mergeCell ref="G35:J35"/>
    <mergeCell ref="E36:F36"/>
    <mergeCell ref="G36:J36"/>
    <mergeCell ref="E37:F37"/>
    <mergeCell ref="G37:J37"/>
    <mergeCell ref="E31:F31"/>
    <mergeCell ref="G31:J31"/>
    <mergeCell ref="E27:F27"/>
    <mergeCell ref="G27:J27"/>
    <mergeCell ref="E28:F28"/>
    <mergeCell ref="G28:J28"/>
    <mergeCell ref="E29:F29"/>
    <mergeCell ref="G29:J29"/>
    <mergeCell ref="E32:F32"/>
    <mergeCell ref="G32:J32"/>
    <mergeCell ref="E33:F33"/>
    <mergeCell ref="G33:J33"/>
    <mergeCell ref="E34:F34"/>
    <mergeCell ref="G34:J34"/>
    <mergeCell ref="E41:F41"/>
    <mergeCell ref="G41:J41"/>
    <mergeCell ref="E42:F42"/>
    <mergeCell ref="G42:J42"/>
    <mergeCell ref="E43:F43"/>
    <mergeCell ref="G43:J43"/>
    <mergeCell ref="E38:F38"/>
    <mergeCell ref="G38:J38"/>
    <mergeCell ref="E39:F39"/>
    <mergeCell ref="G39:J39"/>
    <mergeCell ref="E40:F40"/>
    <mergeCell ref="G40:J40"/>
    <mergeCell ref="E47:F47"/>
    <mergeCell ref="G47:J47"/>
    <mergeCell ref="E48:F48"/>
    <mergeCell ref="G48:J48"/>
    <mergeCell ref="E49:F49"/>
    <mergeCell ref="G49:J49"/>
    <mergeCell ref="E44:F44"/>
    <mergeCell ref="G44:J44"/>
    <mergeCell ref="E45:F45"/>
    <mergeCell ref="G45:J45"/>
    <mergeCell ref="E46:F46"/>
    <mergeCell ref="G46:J46"/>
    <mergeCell ref="E53:F53"/>
    <mergeCell ref="G53:J53"/>
    <mergeCell ref="E54:F54"/>
    <mergeCell ref="G54:J54"/>
    <mergeCell ref="E55:F55"/>
    <mergeCell ref="G55:J55"/>
    <mergeCell ref="E50:F50"/>
    <mergeCell ref="G50:J50"/>
    <mergeCell ref="E51:F51"/>
    <mergeCell ref="G51:J51"/>
    <mergeCell ref="E52:F52"/>
    <mergeCell ref="G52:J52"/>
    <mergeCell ref="E59:F59"/>
    <mergeCell ref="G59:J59"/>
    <mergeCell ref="E60:F60"/>
    <mergeCell ref="G60:J60"/>
    <mergeCell ref="E61:F61"/>
    <mergeCell ref="G61:J61"/>
    <mergeCell ref="E56:F56"/>
    <mergeCell ref="G56:J56"/>
    <mergeCell ref="E57:F57"/>
    <mergeCell ref="G57:J57"/>
    <mergeCell ref="E58:F58"/>
    <mergeCell ref="G58:J58"/>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90:F90"/>
    <mergeCell ref="G90:J90"/>
    <mergeCell ref="E91:F91"/>
    <mergeCell ref="E80:F80"/>
    <mergeCell ref="G80:J80"/>
    <mergeCell ref="E81:F81"/>
    <mergeCell ref="G81:J81"/>
    <mergeCell ref="E82:F82"/>
    <mergeCell ref="G82:J82"/>
    <mergeCell ref="E88:F88"/>
    <mergeCell ref="G88:J88"/>
    <mergeCell ref="E83:F83"/>
    <mergeCell ref="G83:J83"/>
    <mergeCell ref="E84:F84"/>
    <mergeCell ref="G84:J84"/>
    <mergeCell ref="E85:F85"/>
    <mergeCell ref="G85:J85"/>
    <mergeCell ref="E89:F89"/>
    <mergeCell ref="G89:J89"/>
    <mergeCell ref="E108:F108"/>
    <mergeCell ref="G108:J108"/>
    <mergeCell ref="E7:J7"/>
    <mergeCell ref="C1:C4"/>
    <mergeCell ref="D1:G2"/>
    <mergeCell ref="D3:G4"/>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E107:F107"/>
    <mergeCell ref="G107:J107"/>
    <mergeCell ref="E95:F95"/>
    <mergeCell ref="G95:J95"/>
    <mergeCell ref="E96:F96"/>
    <mergeCell ref="C6:J6"/>
    <mergeCell ref="A6:B6"/>
    <mergeCell ref="A17:A30"/>
    <mergeCell ref="E22:F22"/>
    <mergeCell ref="G22:J22"/>
    <mergeCell ref="B22:B30"/>
    <mergeCell ref="C22:D22"/>
    <mergeCell ref="C17:D17"/>
    <mergeCell ref="C29:D29"/>
    <mergeCell ref="C30:D30"/>
    <mergeCell ref="B17:B21"/>
    <mergeCell ref="C18:D18"/>
    <mergeCell ref="C19:D19"/>
    <mergeCell ref="C25:D25"/>
    <mergeCell ref="C26:D26"/>
    <mergeCell ref="C27:D27"/>
    <mergeCell ref="C28:D28"/>
    <mergeCell ref="C23:D23"/>
    <mergeCell ref="C24:D24"/>
    <mergeCell ref="E25:F25"/>
    <mergeCell ref="G25:J25"/>
    <mergeCell ref="E26:F26"/>
    <mergeCell ref="G26:J26"/>
    <mergeCell ref="G14:J14"/>
    <mergeCell ref="C20:D20"/>
    <mergeCell ref="C21:D21"/>
    <mergeCell ref="E23:F23"/>
    <mergeCell ref="G23:J23"/>
    <mergeCell ref="E24:F24"/>
    <mergeCell ref="G98:J98"/>
    <mergeCell ref="E99:F99"/>
    <mergeCell ref="G99:J99"/>
    <mergeCell ref="E100:F100"/>
    <mergeCell ref="G100:J100"/>
    <mergeCell ref="G96:J96"/>
    <mergeCell ref="E97:F97"/>
    <mergeCell ref="G97:J97"/>
    <mergeCell ref="E92:F92"/>
    <mergeCell ref="G92:J92"/>
    <mergeCell ref="E93:F93"/>
    <mergeCell ref="G93:J93"/>
    <mergeCell ref="E94:F94"/>
    <mergeCell ref="G94:J94"/>
    <mergeCell ref="G91:J91"/>
    <mergeCell ref="E86:F86"/>
    <mergeCell ref="G86:J86"/>
    <mergeCell ref="E87:F87"/>
    <mergeCell ref="G87:J8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5"/>
  <sheetViews>
    <sheetView topLeftCell="C9" zoomScaleNormal="100" workbookViewId="0">
      <pane ySplit="1" topLeftCell="A10" activePane="bottomLeft" state="frozen"/>
      <selection activeCell="A9" sqref="A9"/>
      <selection pane="bottomLeft" activeCell="C9" sqref="A9:XFD9"/>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31"/>
      <c r="B1" s="217" t="s">
        <v>0</v>
      </c>
      <c r="C1" s="217"/>
      <c r="D1" s="217"/>
      <c r="E1" s="217"/>
      <c r="F1" s="320" t="s">
        <v>1</v>
      </c>
      <c r="G1" s="320"/>
      <c r="H1" s="320"/>
      <c r="I1" s="320"/>
      <c r="J1" s="238"/>
    </row>
    <row r="2" spans="1:10" x14ac:dyDescent="0.25">
      <c r="A2" s="232"/>
      <c r="B2" s="218" t="s">
        <v>80</v>
      </c>
      <c r="C2" s="218"/>
      <c r="D2" s="218"/>
      <c r="E2" s="218"/>
      <c r="F2" s="304" t="s">
        <v>35</v>
      </c>
      <c r="G2" s="304"/>
      <c r="H2" s="304"/>
      <c r="I2" s="304"/>
      <c r="J2" s="239"/>
    </row>
    <row r="3" spans="1:10" ht="15" customHeight="1" x14ac:dyDescent="0.25">
      <c r="A3" s="232"/>
      <c r="B3" s="218"/>
      <c r="C3" s="218"/>
      <c r="D3" s="218"/>
      <c r="E3" s="218"/>
      <c r="F3" s="304" t="s">
        <v>4</v>
      </c>
      <c r="G3" s="304"/>
      <c r="H3" s="304"/>
      <c r="I3" s="304"/>
      <c r="J3" s="239"/>
    </row>
    <row r="4" spans="1:10" ht="15.75" thickBot="1" x14ac:dyDescent="0.3">
      <c r="A4" s="233"/>
      <c r="B4" s="218"/>
      <c r="C4" s="218"/>
      <c r="D4" s="218"/>
      <c r="E4" s="218"/>
      <c r="F4" s="304" t="s">
        <v>5</v>
      </c>
      <c r="G4" s="304"/>
      <c r="H4" s="304"/>
      <c r="I4" s="304"/>
      <c r="J4" s="240"/>
    </row>
    <row r="5" spans="1:10" ht="15.75" thickBot="1" x14ac:dyDescent="0.3">
      <c r="A5" s="78"/>
      <c r="J5" s="79"/>
    </row>
    <row r="6" spans="1:10" s="70" customFormat="1" ht="15.75" x14ac:dyDescent="0.25">
      <c r="A6" s="245" t="s">
        <v>37</v>
      </c>
      <c r="B6" s="246"/>
      <c r="C6" s="246"/>
      <c r="D6" s="246"/>
      <c r="E6" s="319"/>
      <c r="F6" s="319"/>
      <c r="G6" s="319"/>
      <c r="H6" s="319"/>
      <c r="I6" s="319"/>
      <c r="J6" s="247"/>
    </row>
    <row r="7" spans="1:10" s="70" customFormat="1" ht="25.5" customHeight="1" x14ac:dyDescent="0.25">
      <c r="A7" s="22" t="s">
        <v>7</v>
      </c>
      <c r="B7" s="309" t="s">
        <v>8</v>
      </c>
      <c r="C7" s="310"/>
      <c r="D7" s="310"/>
      <c r="E7" s="310"/>
      <c r="F7" s="310"/>
      <c r="G7" s="310"/>
      <c r="H7" s="310"/>
      <c r="I7" s="310"/>
      <c r="J7" s="311"/>
    </row>
    <row r="8" spans="1:10" s="70" customFormat="1" ht="69" customHeight="1" x14ac:dyDescent="0.25">
      <c r="A8" s="21" t="s">
        <v>9</v>
      </c>
      <c r="B8" s="312" t="s">
        <v>10</v>
      </c>
      <c r="C8" s="313"/>
      <c r="D8" s="313"/>
      <c r="E8" s="313"/>
      <c r="F8" s="313"/>
      <c r="G8" s="313"/>
      <c r="H8" s="313"/>
      <c r="I8" s="313"/>
      <c r="J8" s="314"/>
    </row>
    <row r="9" spans="1:10" ht="39.75" customHeight="1" x14ac:dyDescent="0.25">
      <c r="A9" s="65" t="s">
        <v>40</v>
      </c>
      <c r="B9" s="52" t="s">
        <v>41</v>
      </c>
      <c r="C9" s="29" t="s">
        <v>42</v>
      </c>
      <c r="D9" s="30" t="s">
        <v>43</v>
      </c>
      <c r="E9" s="71" t="s">
        <v>81</v>
      </c>
      <c r="F9" s="75" t="s">
        <v>82</v>
      </c>
      <c r="G9" s="75" t="s">
        <v>83</v>
      </c>
      <c r="H9" s="75" t="s">
        <v>84</v>
      </c>
      <c r="I9" s="75" t="s">
        <v>85</v>
      </c>
      <c r="J9" s="80" t="s">
        <v>86</v>
      </c>
    </row>
    <row r="10" spans="1:10" ht="110.25" customHeight="1" x14ac:dyDescent="0.25">
      <c r="A10" s="318" t="s">
        <v>313</v>
      </c>
      <c r="B10" s="158" t="s">
        <v>310</v>
      </c>
      <c r="C10" s="317" t="s">
        <v>311</v>
      </c>
      <c r="D10" s="159" t="s">
        <v>309</v>
      </c>
      <c r="E10" s="317" t="s">
        <v>318</v>
      </c>
      <c r="F10" s="315" t="s">
        <v>156</v>
      </c>
      <c r="G10" s="315" t="s">
        <v>156</v>
      </c>
      <c r="H10" s="315" t="s">
        <v>156</v>
      </c>
      <c r="I10" s="315" t="s">
        <v>157</v>
      </c>
      <c r="J10" s="316" t="str">
        <f>IF(F10="NA","GESTION",IF(G10="NA","GESTION",IF(H10="NA","GESTION",IF(I10="NA","GESTION",IF(F10&lt;&gt;"X"," ",IF(G10&lt;&gt;"X"," ",IF(H10&lt;&gt;"X"," ",IF(I10&lt;&gt;"X"," ","CORRUPCION"))))))))</f>
        <v>GESTION</v>
      </c>
    </row>
    <row r="11" spans="1:10" ht="107.25" customHeight="1" x14ac:dyDescent="0.25">
      <c r="A11" s="318"/>
      <c r="B11" s="158" t="s">
        <v>288</v>
      </c>
      <c r="C11" s="317"/>
      <c r="D11" s="196" t="s">
        <v>270</v>
      </c>
      <c r="E11" s="317"/>
      <c r="F11" s="315"/>
      <c r="G11" s="315"/>
      <c r="H11" s="315"/>
      <c r="I11" s="315"/>
      <c r="J11" s="316"/>
    </row>
    <row r="12" spans="1:10" ht="86.25" customHeight="1" x14ac:dyDescent="0.25">
      <c r="A12" s="318"/>
      <c r="B12" s="158" t="s">
        <v>327</v>
      </c>
      <c r="C12" s="317"/>
      <c r="D12" s="182" t="s">
        <v>312</v>
      </c>
      <c r="E12" s="317"/>
      <c r="F12" s="315"/>
      <c r="G12" s="315"/>
      <c r="H12" s="315"/>
      <c r="I12" s="315"/>
      <c r="J12" s="316"/>
    </row>
    <row r="13" spans="1:10" ht="68.25" customHeight="1" x14ac:dyDescent="0.25">
      <c r="A13" s="318" t="s">
        <v>324</v>
      </c>
      <c r="B13" s="198" t="s">
        <v>321</v>
      </c>
      <c r="C13" s="317" t="s">
        <v>325</v>
      </c>
      <c r="D13" s="198" t="s">
        <v>270</v>
      </c>
      <c r="E13" s="317" t="s">
        <v>314</v>
      </c>
      <c r="F13" s="315" t="s">
        <v>156</v>
      </c>
      <c r="G13" s="315" t="s">
        <v>156</v>
      </c>
      <c r="H13" s="315" t="s">
        <v>156</v>
      </c>
      <c r="I13" s="315" t="s">
        <v>156</v>
      </c>
      <c r="J13" s="316" t="str">
        <f>IF(F13="NA","GESTION",IF(G13="NA","GESTION",IF(H13="NA","GESTION",IF(I13="NA","GESTION",IF(F13&lt;&gt;"X"," ",IF(G13&lt;&gt;"X"," ",IF(H13&lt;&gt;"X"," ",IF(I13&lt;&gt;"X"," ","CORRUPCION"))))))))</f>
        <v>CORRUPCION</v>
      </c>
    </row>
    <row r="14" spans="1:10" ht="68.25" customHeight="1" x14ac:dyDescent="0.25">
      <c r="A14" s="318"/>
      <c r="B14" s="198" t="s">
        <v>327</v>
      </c>
      <c r="C14" s="317"/>
      <c r="D14" s="198" t="s">
        <v>312</v>
      </c>
      <c r="E14" s="317"/>
      <c r="F14" s="315"/>
      <c r="G14" s="315"/>
      <c r="H14" s="315"/>
      <c r="I14" s="315"/>
      <c r="J14" s="316"/>
    </row>
    <row r="15" spans="1:10" ht="64.5" customHeight="1" x14ac:dyDescent="0.25">
      <c r="A15" s="318"/>
      <c r="B15" s="159" t="s">
        <v>289</v>
      </c>
      <c r="C15" s="317"/>
      <c r="D15" s="198" t="s">
        <v>326</v>
      </c>
      <c r="E15" s="317"/>
      <c r="F15" s="315"/>
      <c r="G15" s="315"/>
      <c r="H15" s="315"/>
      <c r="I15" s="315"/>
      <c r="J15" s="316"/>
    </row>
  </sheetData>
  <mergeCells count="27">
    <mergeCell ref="A1:A4"/>
    <mergeCell ref="J1:J4"/>
    <mergeCell ref="A6:J6"/>
    <mergeCell ref="F1:I1"/>
    <mergeCell ref="F2:I2"/>
    <mergeCell ref="F3:I3"/>
    <mergeCell ref="F4:I4"/>
    <mergeCell ref="B1:E1"/>
    <mergeCell ref="B2:E4"/>
    <mergeCell ref="A10:A12"/>
    <mergeCell ref="E10:E12"/>
    <mergeCell ref="F10:F12"/>
    <mergeCell ref="G10:G12"/>
    <mergeCell ref="G13:G15"/>
    <mergeCell ref="H13:H15"/>
    <mergeCell ref="I13:I15"/>
    <mergeCell ref="J13:J15"/>
    <mergeCell ref="A13:A15"/>
    <mergeCell ref="C13:C15"/>
    <mergeCell ref="E13:E15"/>
    <mergeCell ref="F13:F15"/>
    <mergeCell ref="B7:J7"/>
    <mergeCell ref="B8:J8"/>
    <mergeCell ref="H10:H12"/>
    <mergeCell ref="I10:I12"/>
    <mergeCell ref="J10:J12"/>
    <mergeCell ref="C10:C12"/>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0"/>
  <sheetViews>
    <sheetView topLeftCell="A9" workbookViewId="0">
      <pane ySplit="1" topLeftCell="A13" activePane="bottomLeft" state="frozen"/>
      <selection activeCell="A9" sqref="A9"/>
      <selection pane="bottomLeft" activeCell="D13" sqref="D13:D15"/>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31"/>
      <c r="B1" s="218" t="s">
        <v>0</v>
      </c>
      <c r="C1" s="218"/>
      <c r="D1" s="304" t="s">
        <v>1</v>
      </c>
      <c r="E1" s="304"/>
      <c r="F1" s="238"/>
    </row>
    <row r="2" spans="1:6" x14ac:dyDescent="0.25">
      <c r="A2" s="232"/>
      <c r="B2" s="218" t="s">
        <v>87</v>
      </c>
      <c r="C2" s="218"/>
      <c r="D2" s="304" t="s">
        <v>35</v>
      </c>
      <c r="E2" s="304"/>
      <c r="F2" s="239"/>
    </row>
    <row r="3" spans="1:6" ht="15" customHeight="1" x14ac:dyDescent="0.25">
      <c r="A3" s="232"/>
      <c r="B3" s="218"/>
      <c r="C3" s="218"/>
      <c r="D3" s="304" t="s">
        <v>4</v>
      </c>
      <c r="E3" s="304"/>
      <c r="F3" s="239"/>
    </row>
    <row r="4" spans="1:6" ht="15.75" thickBot="1" x14ac:dyDescent="0.3">
      <c r="A4" s="233"/>
      <c r="B4" s="218"/>
      <c r="C4" s="218"/>
      <c r="D4" s="304" t="s">
        <v>5</v>
      </c>
      <c r="E4" s="304"/>
      <c r="F4" s="240"/>
    </row>
    <row r="5" spans="1:6" ht="15.75" thickBot="1" x14ac:dyDescent="0.3"/>
    <row r="6" spans="1:6" s="70" customFormat="1" ht="15.75" x14ac:dyDescent="0.25">
      <c r="A6" s="245" t="s">
        <v>88</v>
      </c>
      <c r="B6" s="246"/>
      <c r="C6" s="246"/>
      <c r="D6" s="319"/>
      <c r="E6" s="319"/>
      <c r="F6" s="247"/>
    </row>
    <row r="7" spans="1:6" s="70" customFormat="1" ht="25.5" customHeight="1" x14ac:dyDescent="0.25">
      <c r="A7" s="22" t="s">
        <v>7</v>
      </c>
      <c r="B7" s="325"/>
      <c r="C7" s="325"/>
      <c r="D7" s="325"/>
      <c r="E7" s="325"/>
      <c r="F7" s="325"/>
    </row>
    <row r="8" spans="1:6" s="70" customFormat="1" ht="40.5" customHeight="1" x14ac:dyDescent="0.25">
      <c r="A8" s="21" t="s">
        <v>9</v>
      </c>
      <c r="B8" s="325"/>
      <c r="C8" s="325"/>
      <c r="D8" s="325"/>
      <c r="E8" s="325"/>
      <c r="F8" s="325"/>
    </row>
    <row r="9" spans="1:6" ht="39.75" customHeight="1" x14ac:dyDescent="0.25">
      <c r="A9" s="71" t="s">
        <v>81</v>
      </c>
      <c r="B9" s="71" t="s">
        <v>89</v>
      </c>
      <c r="C9" s="71" t="s">
        <v>90</v>
      </c>
      <c r="D9" s="72" t="s">
        <v>91</v>
      </c>
      <c r="E9" s="324" t="s">
        <v>92</v>
      </c>
      <c r="F9" s="324"/>
    </row>
    <row r="10" spans="1:6" ht="76.5" customHeight="1" x14ac:dyDescent="0.25">
      <c r="A10" s="283" t="s">
        <v>318</v>
      </c>
      <c r="B10" s="283" t="s">
        <v>320</v>
      </c>
      <c r="C10" s="283" t="s">
        <v>319</v>
      </c>
      <c r="D10" s="158" t="s">
        <v>310</v>
      </c>
      <c r="E10" s="322" t="s">
        <v>309</v>
      </c>
      <c r="F10" s="323"/>
    </row>
    <row r="11" spans="1:6" ht="76.5" customHeight="1" x14ac:dyDescent="0.25">
      <c r="A11" s="283"/>
      <c r="B11" s="283"/>
      <c r="C11" s="283"/>
      <c r="D11" s="158" t="s">
        <v>288</v>
      </c>
      <c r="E11" s="322" t="s">
        <v>270</v>
      </c>
      <c r="F11" s="323"/>
    </row>
    <row r="12" spans="1:6" ht="135" customHeight="1" x14ac:dyDescent="0.25">
      <c r="A12" s="283"/>
      <c r="B12" s="283"/>
      <c r="C12" s="283"/>
      <c r="D12" s="158" t="s">
        <v>317</v>
      </c>
      <c r="E12" s="322" t="s">
        <v>312</v>
      </c>
      <c r="F12" s="323"/>
    </row>
    <row r="13" spans="1:6" ht="70.5" customHeight="1" x14ac:dyDescent="0.25">
      <c r="A13" s="283" t="s">
        <v>314</v>
      </c>
      <c r="B13" s="283" t="s">
        <v>323</v>
      </c>
      <c r="C13" s="280" t="s">
        <v>347</v>
      </c>
      <c r="D13" s="198" t="s">
        <v>321</v>
      </c>
      <c r="E13" s="322" t="s">
        <v>270</v>
      </c>
      <c r="F13" s="323"/>
    </row>
    <row r="14" spans="1:6" ht="69.75" customHeight="1" x14ac:dyDescent="0.25">
      <c r="A14" s="283"/>
      <c r="B14" s="283"/>
      <c r="C14" s="280"/>
      <c r="D14" s="198" t="s">
        <v>327</v>
      </c>
      <c r="E14" s="322" t="s">
        <v>312</v>
      </c>
      <c r="F14" s="323"/>
    </row>
    <row r="15" spans="1:6" ht="97.5" customHeight="1" x14ac:dyDescent="0.25">
      <c r="A15" s="283"/>
      <c r="B15" s="283"/>
      <c r="C15" s="280"/>
      <c r="D15" s="198" t="s">
        <v>289</v>
      </c>
      <c r="E15" s="322" t="s">
        <v>326</v>
      </c>
      <c r="F15" s="323"/>
    </row>
    <row r="16" spans="1:6" ht="53.25" customHeight="1" x14ac:dyDescent="0.25">
      <c r="A16" s="283"/>
      <c r="B16" s="283"/>
      <c r="C16" s="280"/>
      <c r="D16" s="163"/>
      <c r="E16" s="321"/>
      <c r="F16" s="321"/>
    </row>
    <row r="17" spans="1:6" ht="42.75" customHeight="1" x14ac:dyDescent="0.25">
      <c r="A17" s="283"/>
      <c r="B17" s="283"/>
      <c r="C17" s="280"/>
      <c r="D17" s="163"/>
      <c r="E17" s="321"/>
      <c r="F17" s="321"/>
    </row>
    <row r="18" spans="1:6" ht="81.75" customHeight="1" x14ac:dyDescent="0.25">
      <c r="A18" s="283"/>
      <c r="B18" s="283"/>
      <c r="C18" s="280"/>
      <c r="D18" s="163"/>
      <c r="E18" s="321"/>
      <c r="F18" s="321"/>
    </row>
    <row r="19" spans="1:6" ht="42" customHeight="1" x14ac:dyDescent="0.25">
      <c r="A19" s="283"/>
      <c r="B19" s="283"/>
      <c r="C19" s="280"/>
      <c r="D19" s="163"/>
      <c r="E19" s="321"/>
      <c r="F19" s="321"/>
    </row>
    <row r="20" spans="1:6" ht="79.5" customHeight="1" x14ac:dyDescent="0.25">
      <c r="A20" s="283"/>
      <c r="B20" s="283"/>
      <c r="C20" s="280"/>
      <c r="D20" s="163"/>
      <c r="E20" s="321"/>
      <c r="F20" s="321"/>
    </row>
  </sheetData>
  <mergeCells count="35">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E14:F14"/>
    <mergeCell ref="E15:F15"/>
    <mergeCell ref="A16:A18"/>
    <mergeCell ref="B16:B18"/>
    <mergeCell ref="C16:C18"/>
    <mergeCell ref="A13:A15"/>
    <mergeCell ref="B13:B15"/>
    <mergeCell ref="C13:C15"/>
    <mergeCell ref="E16:F16"/>
    <mergeCell ref="E13:F13"/>
    <mergeCell ref="E19:F19"/>
    <mergeCell ref="E20:F20"/>
    <mergeCell ref="E17:F17"/>
    <mergeCell ref="E18:F18"/>
    <mergeCell ref="A19:A20"/>
    <mergeCell ref="B19:B20"/>
    <mergeCell ref="C19:C20"/>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8"/>
  <sheetViews>
    <sheetView topLeftCell="A9" zoomScale="110" zoomScaleNormal="110" workbookViewId="0">
      <pane ySplit="1" topLeftCell="A10" activePane="bottomLeft" state="frozen"/>
      <selection activeCell="A9" sqref="A9"/>
      <selection pane="bottomLeft" activeCell="A12" sqref="A12:B12"/>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31"/>
      <c r="B1" s="234" t="s">
        <v>0</v>
      </c>
      <c r="C1" s="235"/>
      <c r="D1" s="235"/>
      <c r="E1" s="235"/>
      <c r="F1" s="235"/>
      <c r="G1" s="235"/>
      <c r="H1" s="235"/>
      <c r="I1" s="235"/>
      <c r="J1" s="235"/>
      <c r="K1" s="235"/>
      <c r="L1" s="235"/>
      <c r="M1" s="235"/>
      <c r="N1" s="235"/>
      <c r="O1" s="235"/>
      <c r="P1" s="331"/>
      <c r="Q1" s="304" t="s">
        <v>94</v>
      </c>
      <c r="R1" s="304"/>
      <c r="S1" s="304"/>
      <c r="T1" s="238"/>
    </row>
    <row r="2" spans="1:20" ht="20.25" customHeight="1" x14ac:dyDescent="0.25">
      <c r="A2" s="232"/>
      <c r="B2" s="236"/>
      <c r="C2" s="237"/>
      <c r="D2" s="237"/>
      <c r="E2" s="237"/>
      <c r="F2" s="237"/>
      <c r="G2" s="237"/>
      <c r="H2" s="237"/>
      <c r="I2" s="237"/>
      <c r="J2" s="237"/>
      <c r="K2" s="237"/>
      <c r="L2" s="237"/>
      <c r="M2" s="237"/>
      <c r="N2" s="237"/>
      <c r="O2" s="237"/>
      <c r="P2" s="290"/>
      <c r="Q2" s="304" t="s">
        <v>35</v>
      </c>
      <c r="R2" s="304"/>
      <c r="S2" s="304"/>
      <c r="T2" s="239"/>
    </row>
    <row r="3" spans="1:20" ht="18.75" customHeight="1" x14ac:dyDescent="0.25">
      <c r="A3" s="232"/>
      <c r="B3" s="241" t="s">
        <v>95</v>
      </c>
      <c r="C3" s="242"/>
      <c r="D3" s="242"/>
      <c r="E3" s="242"/>
      <c r="F3" s="242"/>
      <c r="G3" s="242"/>
      <c r="H3" s="242"/>
      <c r="I3" s="242"/>
      <c r="J3" s="242"/>
      <c r="K3" s="242"/>
      <c r="L3" s="242"/>
      <c r="M3" s="242"/>
      <c r="N3" s="242"/>
      <c r="O3" s="242"/>
      <c r="P3" s="289"/>
      <c r="Q3" s="304" t="s">
        <v>4</v>
      </c>
      <c r="R3" s="304"/>
      <c r="S3" s="304"/>
      <c r="T3" s="239"/>
    </row>
    <row r="4" spans="1:20" ht="19.5" customHeight="1" thickBot="1" x14ac:dyDescent="0.3">
      <c r="A4" s="233"/>
      <c r="B4" s="243"/>
      <c r="C4" s="244"/>
      <c r="D4" s="244"/>
      <c r="E4" s="244"/>
      <c r="F4" s="244"/>
      <c r="G4" s="244"/>
      <c r="H4" s="244"/>
      <c r="I4" s="244"/>
      <c r="J4" s="244"/>
      <c r="K4" s="244"/>
      <c r="L4" s="244"/>
      <c r="M4" s="244"/>
      <c r="N4" s="244"/>
      <c r="O4" s="244"/>
      <c r="P4" s="332"/>
      <c r="Q4" s="304" t="s">
        <v>5</v>
      </c>
      <c r="R4" s="304"/>
      <c r="S4" s="304"/>
      <c r="T4" s="240"/>
    </row>
    <row r="5" spans="1:20" ht="15.75" thickBot="1" x14ac:dyDescent="0.3"/>
    <row r="6" spans="1:20" ht="15.75" x14ac:dyDescent="0.25">
      <c r="A6" s="340" t="s">
        <v>96</v>
      </c>
      <c r="B6" s="341"/>
      <c r="C6" s="341"/>
      <c r="D6" s="341"/>
      <c r="E6" s="341"/>
      <c r="F6" s="341"/>
      <c r="G6" s="341"/>
      <c r="H6" s="341"/>
      <c r="I6" s="341"/>
      <c r="J6" s="341"/>
      <c r="K6" s="341"/>
      <c r="L6" s="341"/>
      <c r="M6" s="341"/>
      <c r="N6" s="341"/>
      <c r="O6" s="342"/>
      <c r="P6" s="342"/>
      <c r="Q6" s="342"/>
      <c r="R6" s="342"/>
      <c r="S6" s="342"/>
      <c r="T6" s="343"/>
    </row>
    <row r="7" spans="1:20" ht="33" customHeight="1" x14ac:dyDescent="0.25">
      <c r="A7" s="98" t="s">
        <v>7</v>
      </c>
      <c r="B7" s="328"/>
      <c r="C7" s="329"/>
      <c r="D7" s="329"/>
      <c r="E7" s="329"/>
      <c r="F7" s="329"/>
      <c r="G7" s="329"/>
      <c r="H7" s="329"/>
      <c r="I7" s="329"/>
      <c r="J7" s="329"/>
      <c r="K7" s="329"/>
      <c r="L7" s="329"/>
      <c r="M7" s="329"/>
      <c r="N7" s="329"/>
      <c r="O7" s="329"/>
      <c r="P7" s="329"/>
      <c r="Q7" s="329"/>
      <c r="R7" s="329"/>
      <c r="S7" s="329"/>
      <c r="T7" s="330"/>
    </row>
    <row r="8" spans="1:20" ht="33" customHeight="1" x14ac:dyDescent="0.25">
      <c r="A8" s="99" t="s">
        <v>9</v>
      </c>
      <c r="B8" s="328"/>
      <c r="C8" s="329"/>
      <c r="D8" s="329"/>
      <c r="E8" s="329"/>
      <c r="F8" s="329"/>
      <c r="G8" s="329"/>
      <c r="H8" s="329"/>
      <c r="I8" s="329"/>
      <c r="J8" s="329"/>
      <c r="K8" s="329"/>
      <c r="L8" s="329"/>
      <c r="M8" s="329"/>
      <c r="N8" s="329"/>
      <c r="O8" s="329"/>
      <c r="P8" s="329"/>
      <c r="Q8" s="329"/>
      <c r="R8" s="329"/>
      <c r="S8" s="329"/>
      <c r="T8" s="330"/>
    </row>
    <row r="9" spans="1:20" ht="37.5" customHeight="1" x14ac:dyDescent="0.25">
      <c r="A9" s="333" t="s">
        <v>81</v>
      </c>
      <c r="B9" s="333"/>
      <c r="C9" s="335" t="s">
        <v>97</v>
      </c>
      <c r="D9" s="336"/>
      <c r="E9" s="336"/>
      <c r="F9" s="336"/>
      <c r="G9" s="336"/>
      <c r="H9" s="336"/>
      <c r="I9" s="336"/>
      <c r="J9" s="336"/>
      <c r="K9" s="336"/>
      <c r="L9" s="336"/>
      <c r="M9" s="336"/>
      <c r="N9" s="336"/>
      <c r="O9" s="336"/>
      <c r="P9" s="336"/>
      <c r="Q9" s="336"/>
      <c r="R9" s="336"/>
      <c r="S9" s="336"/>
      <c r="T9" s="336"/>
    </row>
    <row r="10" spans="1:20" ht="25.5" customHeight="1" x14ac:dyDescent="0.25">
      <c r="A10" s="334"/>
      <c r="B10" s="334"/>
      <c r="C10" s="109" t="s">
        <v>51</v>
      </c>
      <c r="D10" s="109" t="s">
        <v>52</v>
      </c>
      <c r="E10" s="109" t="s">
        <v>53</v>
      </c>
      <c r="F10" s="109" t="s">
        <v>54</v>
      </c>
      <c r="G10" s="109" t="s">
        <v>55</v>
      </c>
      <c r="H10" s="109" t="s">
        <v>56</v>
      </c>
      <c r="I10" s="109" t="s">
        <v>57</v>
      </c>
      <c r="J10" s="109" t="s">
        <v>58</v>
      </c>
      <c r="K10" s="109" t="s">
        <v>59</v>
      </c>
      <c r="L10" s="109" t="s">
        <v>60</v>
      </c>
      <c r="M10" s="109" t="s">
        <v>61</v>
      </c>
      <c r="N10" s="109" t="s">
        <v>62</v>
      </c>
      <c r="O10" s="109" t="s">
        <v>63</v>
      </c>
      <c r="P10" s="109" t="s">
        <v>64</v>
      </c>
      <c r="Q10" s="109" t="s">
        <v>65</v>
      </c>
      <c r="R10" s="109" t="s">
        <v>66</v>
      </c>
      <c r="S10" s="100" t="s">
        <v>67</v>
      </c>
      <c r="T10" s="110" t="s">
        <v>98</v>
      </c>
    </row>
    <row r="11" spans="1:20" ht="55.5" customHeight="1" x14ac:dyDescent="0.25">
      <c r="A11" s="337" t="s">
        <v>318</v>
      </c>
      <c r="B11" s="339"/>
      <c r="C11" s="103">
        <v>5</v>
      </c>
      <c r="D11" s="103">
        <v>5</v>
      </c>
      <c r="E11" s="103"/>
      <c r="F11" s="103"/>
      <c r="G11" s="103"/>
      <c r="H11" s="103"/>
      <c r="I11" s="103"/>
      <c r="J11" s="103"/>
      <c r="K11" s="103"/>
      <c r="L11" s="103"/>
      <c r="M11" s="103"/>
      <c r="N11" s="103"/>
      <c r="O11" s="103"/>
      <c r="P11" s="103"/>
      <c r="Q11" s="103"/>
      <c r="R11" s="106">
        <f>SUM(C11:Q11)</f>
        <v>10</v>
      </c>
      <c r="S11" s="107">
        <f>IF(ISERROR(AVERAGE(C11:Q11)),0,AVERAGE(C11:Q11))</f>
        <v>5</v>
      </c>
      <c r="T11" s="54" t="str">
        <f>IF(AND(S11&gt;=1,S11&lt;2),"Rara Vez",IF(AND(S11&gt;=2,S11&lt;3),"Improbable",IF(AND(S11&gt;=3,S11&lt;4),"Posible",IF(AND(S11&gt;=4,S11&lt;5),"Probable",IF(AND(S11=5),"Casi Seguro"," ")))))</f>
        <v>Casi Seguro</v>
      </c>
    </row>
    <row r="12" spans="1:20" ht="58.5" customHeight="1" x14ac:dyDescent="0.25">
      <c r="A12" s="337" t="s">
        <v>314</v>
      </c>
      <c r="B12" s="338"/>
      <c r="C12" s="103">
        <v>5</v>
      </c>
      <c r="D12" s="103">
        <v>5</v>
      </c>
      <c r="E12" s="103"/>
      <c r="F12" s="103"/>
      <c r="G12" s="103"/>
      <c r="H12" s="103"/>
      <c r="I12" s="103"/>
      <c r="J12" s="103"/>
      <c r="K12" s="103"/>
      <c r="L12" s="103"/>
      <c r="M12" s="103"/>
      <c r="N12" s="103"/>
      <c r="O12" s="103"/>
      <c r="P12" s="103"/>
      <c r="Q12" s="103"/>
      <c r="R12" s="106">
        <f t="shared" ref="R12:R18" si="0">SUM(C12:Q12)</f>
        <v>10</v>
      </c>
      <c r="S12" s="107">
        <f t="shared" ref="S12:S18" si="1">IF(ISERROR(AVERAGE(C12:Q12)),0,AVERAGE(C12:Q12))</f>
        <v>5</v>
      </c>
      <c r="T12" s="54" t="str">
        <f t="shared" ref="T12:T18" si="2">IF(AND(S12&gt;=1,S12&lt;2),"Rara Vez",IF(AND(S12&gt;=2,S12&lt;3),"Improbable",IF(AND(S12&gt;=3,S12&lt;4),"Posible",IF(AND(S12&gt;=4,S12&lt;5),"Probable",IF(AND(S12=5),"Casi Seguro"," ")))))</f>
        <v>Casi Seguro</v>
      </c>
    </row>
    <row r="13" spans="1:20" ht="39.75" customHeight="1" x14ac:dyDescent="0.25">
      <c r="A13" s="326"/>
      <c r="B13" s="327"/>
      <c r="C13" s="103"/>
      <c r="D13" s="103"/>
      <c r="E13" s="103"/>
      <c r="F13" s="103"/>
      <c r="G13" s="103"/>
      <c r="H13" s="103"/>
      <c r="I13" s="103"/>
      <c r="J13" s="103"/>
      <c r="K13" s="103"/>
      <c r="L13" s="103"/>
      <c r="M13" s="103"/>
      <c r="N13" s="103"/>
      <c r="O13" s="103"/>
      <c r="P13" s="103"/>
      <c r="Q13" s="103"/>
      <c r="R13" s="106">
        <f t="shared" si="0"/>
        <v>0</v>
      </c>
      <c r="S13" s="107">
        <f t="shared" si="1"/>
        <v>0</v>
      </c>
      <c r="T13" s="54" t="str">
        <f t="shared" si="2"/>
        <v xml:space="preserve"> </v>
      </c>
    </row>
    <row r="14" spans="1:20" ht="39.75" customHeight="1" x14ac:dyDescent="0.25">
      <c r="A14" s="326"/>
      <c r="B14" s="327"/>
      <c r="C14" s="103"/>
      <c r="D14" s="103"/>
      <c r="E14" s="103"/>
      <c r="F14" s="103"/>
      <c r="G14" s="103"/>
      <c r="H14" s="103"/>
      <c r="I14" s="103"/>
      <c r="J14" s="103"/>
      <c r="K14" s="103"/>
      <c r="L14" s="103"/>
      <c r="M14" s="103"/>
      <c r="N14" s="103"/>
      <c r="O14" s="103"/>
      <c r="P14" s="103"/>
      <c r="Q14" s="103"/>
      <c r="R14" s="106">
        <f t="shared" si="0"/>
        <v>0</v>
      </c>
      <c r="S14" s="107">
        <f t="shared" si="1"/>
        <v>0</v>
      </c>
      <c r="T14" s="54" t="str">
        <f t="shared" si="2"/>
        <v xml:space="preserve"> </v>
      </c>
    </row>
    <row r="15" spans="1:20" ht="39.75" customHeight="1" x14ac:dyDescent="0.25">
      <c r="A15" s="326"/>
      <c r="B15" s="327"/>
      <c r="C15" s="103"/>
      <c r="D15" s="103"/>
      <c r="E15" s="103"/>
      <c r="F15" s="103"/>
      <c r="G15" s="103"/>
      <c r="H15" s="103"/>
      <c r="I15" s="103"/>
      <c r="J15" s="103"/>
      <c r="K15" s="103"/>
      <c r="L15" s="103"/>
      <c r="M15" s="103"/>
      <c r="N15" s="103"/>
      <c r="O15" s="103"/>
      <c r="P15" s="103"/>
      <c r="Q15" s="103"/>
      <c r="R15" s="106">
        <f t="shared" si="0"/>
        <v>0</v>
      </c>
      <c r="S15" s="107">
        <f t="shared" si="1"/>
        <v>0</v>
      </c>
      <c r="T15" s="54" t="str">
        <f t="shared" si="2"/>
        <v xml:space="preserve"> </v>
      </c>
    </row>
    <row r="16" spans="1:20" ht="39.75" customHeight="1" x14ac:dyDescent="0.25">
      <c r="A16" s="326"/>
      <c r="B16" s="327"/>
      <c r="C16" s="103"/>
      <c r="D16" s="103"/>
      <c r="E16" s="103"/>
      <c r="F16" s="103"/>
      <c r="G16" s="103"/>
      <c r="H16" s="103"/>
      <c r="I16" s="103"/>
      <c r="J16" s="103"/>
      <c r="K16" s="103"/>
      <c r="L16" s="103"/>
      <c r="M16" s="103"/>
      <c r="N16" s="103"/>
      <c r="O16" s="103"/>
      <c r="P16" s="103"/>
      <c r="Q16" s="103"/>
      <c r="R16" s="106">
        <f t="shared" si="0"/>
        <v>0</v>
      </c>
      <c r="S16" s="107">
        <f t="shared" si="1"/>
        <v>0</v>
      </c>
      <c r="T16" s="54" t="str">
        <f t="shared" si="2"/>
        <v xml:space="preserve"> </v>
      </c>
    </row>
    <row r="17" spans="1:20" ht="39.75" customHeight="1" x14ac:dyDescent="0.25">
      <c r="A17" s="326"/>
      <c r="B17" s="327"/>
      <c r="C17" s="103"/>
      <c r="D17" s="103"/>
      <c r="E17" s="103"/>
      <c r="F17" s="103"/>
      <c r="G17" s="103"/>
      <c r="H17" s="103"/>
      <c r="I17" s="103"/>
      <c r="J17" s="103"/>
      <c r="K17" s="103"/>
      <c r="L17" s="103"/>
      <c r="M17" s="103"/>
      <c r="N17" s="103"/>
      <c r="O17" s="103"/>
      <c r="P17" s="103"/>
      <c r="Q17" s="103"/>
      <c r="R17" s="106">
        <f t="shared" si="0"/>
        <v>0</v>
      </c>
      <c r="S17" s="107">
        <f t="shared" si="1"/>
        <v>0</v>
      </c>
      <c r="T17" s="54" t="str">
        <f t="shared" si="2"/>
        <v xml:space="preserve"> </v>
      </c>
    </row>
    <row r="18" spans="1:20" ht="39.75" customHeight="1" x14ac:dyDescent="0.25">
      <c r="A18" s="326"/>
      <c r="B18" s="327"/>
      <c r="C18" s="103"/>
      <c r="D18" s="103"/>
      <c r="E18" s="103"/>
      <c r="F18" s="103"/>
      <c r="G18" s="103"/>
      <c r="H18" s="103"/>
      <c r="I18" s="103"/>
      <c r="J18" s="103"/>
      <c r="K18" s="103"/>
      <c r="L18" s="103"/>
      <c r="M18" s="103"/>
      <c r="N18" s="103"/>
      <c r="O18" s="103"/>
      <c r="P18" s="103"/>
      <c r="Q18" s="103"/>
      <c r="R18" s="106">
        <f t="shared" si="0"/>
        <v>0</v>
      </c>
      <c r="S18" s="107">
        <f t="shared" si="1"/>
        <v>0</v>
      </c>
      <c r="T18" s="54" t="str">
        <f t="shared" si="2"/>
        <v xml:space="preserve"> </v>
      </c>
    </row>
  </sheetData>
  <mergeCells count="21">
    <mergeCell ref="Q1:S1"/>
    <mergeCell ref="Q2:S2"/>
    <mergeCell ref="Q3:S3"/>
    <mergeCell ref="Q4:S4"/>
    <mergeCell ref="A1:A4"/>
    <mergeCell ref="A17:B17"/>
    <mergeCell ref="A18:B18"/>
    <mergeCell ref="B7:T7"/>
    <mergeCell ref="B8:T8"/>
    <mergeCell ref="B1:P2"/>
    <mergeCell ref="B3:P4"/>
    <mergeCell ref="A9:B10"/>
    <mergeCell ref="C9:T9"/>
    <mergeCell ref="A12:B12"/>
    <mergeCell ref="A13:B13"/>
    <mergeCell ref="A14:B14"/>
    <mergeCell ref="A15:B15"/>
    <mergeCell ref="A16:B16"/>
    <mergeCell ref="A11:B11"/>
    <mergeCell ref="T1:T4"/>
    <mergeCell ref="A6:T6"/>
  </mergeCells>
  <dataValidations count="1">
    <dataValidation type="whole" allowBlank="1" showInputMessage="1" showErrorMessage="1" sqref="C11:Q18">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140" zoomScaleNormal="140" workbookViewId="0">
      <pane ySplit="1" topLeftCell="A10" activePane="bottomLeft" state="frozen"/>
      <selection activeCell="A9" sqref="A9"/>
      <selection pane="bottomLeft" activeCell="B13" sqref="B13"/>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49"/>
      <c r="B1" s="344" t="s">
        <v>0</v>
      </c>
      <c r="C1" s="235"/>
      <c r="D1" s="331"/>
      <c r="E1" s="61" t="s">
        <v>99</v>
      </c>
      <c r="F1" s="238"/>
    </row>
    <row r="2" spans="1:6" ht="15.75" customHeight="1" x14ac:dyDescent="0.25">
      <c r="A2" s="349"/>
      <c r="B2" s="345"/>
      <c r="C2" s="346"/>
      <c r="D2" s="347"/>
      <c r="E2" s="62" t="s">
        <v>2</v>
      </c>
      <c r="F2" s="239"/>
    </row>
    <row r="3" spans="1:6" ht="15" customHeight="1" x14ac:dyDescent="0.25">
      <c r="A3" s="349"/>
      <c r="B3" s="345" t="s">
        <v>100</v>
      </c>
      <c r="C3" s="346"/>
      <c r="D3" s="347"/>
      <c r="E3" s="62" t="s">
        <v>101</v>
      </c>
      <c r="F3" s="239"/>
    </row>
    <row r="4" spans="1:6" ht="15.75" customHeight="1" thickBot="1" x14ac:dyDescent="0.3">
      <c r="A4" s="349"/>
      <c r="B4" s="348"/>
      <c r="C4" s="244"/>
      <c r="D4" s="332"/>
      <c r="E4" s="63" t="s">
        <v>5</v>
      </c>
      <c r="F4" s="240"/>
    </row>
    <row r="6" spans="1:6" ht="33" customHeight="1" x14ac:dyDescent="0.25">
      <c r="A6" s="114" t="s">
        <v>7</v>
      </c>
      <c r="B6" s="328"/>
      <c r="C6" s="329"/>
      <c r="D6" s="329"/>
      <c r="E6" s="329"/>
      <c r="F6" s="329"/>
    </row>
    <row r="7" spans="1:6" ht="33" customHeight="1" x14ac:dyDescent="0.25">
      <c r="A7" s="115" t="s">
        <v>9</v>
      </c>
      <c r="B7" s="328"/>
      <c r="C7" s="329"/>
      <c r="D7" s="329"/>
      <c r="E7" s="329"/>
      <c r="F7" s="329"/>
    </row>
    <row r="8" spans="1:6" ht="15.75" thickBot="1" x14ac:dyDescent="0.3"/>
    <row r="9" spans="1:6" ht="51" customHeight="1" x14ac:dyDescent="0.25">
      <c r="A9" s="358" t="s">
        <v>102</v>
      </c>
      <c r="B9" s="353" t="s">
        <v>103</v>
      </c>
      <c r="C9" s="353" t="s">
        <v>104</v>
      </c>
      <c r="D9" s="353"/>
      <c r="E9" s="353"/>
      <c r="F9" s="355"/>
    </row>
    <row r="10" spans="1:6" x14ac:dyDescent="0.25">
      <c r="A10" s="359"/>
      <c r="B10" s="354"/>
      <c r="C10" s="354" t="s">
        <v>105</v>
      </c>
      <c r="D10" s="354"/>
      <c r="E10" s="356" t="s">
        <v>106</v>
      </c>
      <c r="F10" s="357"/>
    </row>
    <row r="11" spans="1:6" ht="174" customHeight="1" x14ac:dyDescent="0.25">
      <c r="A11" s="169" t="s">
        <v>318</v>
      </c>
      <c r="B11" s="106" t="s">
        <v>170</v>
      </c>
      <c r="C11" s="350"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50"/>
      <c r="E11" s="351"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52"/>
    </row>
    <row r="12" spans="1:6" ht="174" customHeight="1" x14ac:dyDescent="0.25">
      <c r="A12" s="169"/>
      <c r="B12" s="106"/>
      <c r="C12" s="350"/>
      <c r="D12" s="350"/>
      <c r="E12" s="351"/>
      <c r="F12" s="352"/>
    </row>
    <row r="13" spans="1:6" ht="174" customHeight="1" x14ac:dyDescent="0.25">
      <c r="A13" s="66"/>
      <c r="B13" s="106" t="s">
        <v>107</v>
      </c>
      <c r="C13" s="350" t="str">
        <f>IF(B13="5. CATASTROFICO",+Hoja3!$C$28,IF(B13="4. MAYOR",+Hoja3!$C$29,IF(B13="3. MODERADO",+Hoja3!$C$30,IF(B13="2. MENOR",+Hoja3!$C$31,IF(B13="1. INSIGNIFICANTE",Hoja3!$C$32," ")))))</f>
        <v xml:space="preserve"> </v>
      </c>
      <c r="D13" s="350"/>
      <c r="E13" s="351" t="str">
        <f>IF(B13="5. CATASTROFICO",+Hoja3!$B$28,IF(B13="4. MAYOR",+Hoja3!$B$29,IF(B13="3. MODERADO",+Hoja3!$B$30,IF(B13="2. MENOR",+Hoja3!$B$31,IF(B13="1. INSIGNIFICANTE",Hoja3!$B$32," ")))))</f>
        <v xml:space="preserve"> </v>
      </c>
      <c r="F13" s="352"/>
    </row>
    <row r="14" spans="1:6" ht="174" customHeight="1" x14ac:dyDescent="0.25">
      <c r="A14" s="66"/>
      <c r="B14" s="106" t="s">
        <v>107</v>
      </c>
      <c r="C14" s="350" t="str">
        <f>IF(B14="5. CATASTROFICO",+Hoja3!$C$28,IF(B14="4. MAYOR",+Hoja3!$C$29,IF(B14="3. MODERADO",+Hoja3!$C$30,IF(B14="2. MENOR",+Hoja3!$C$31,IF(B14="1. INSIGNIFICANTE",Hoja3!$C$32," ")))))</f>
        <v xml:space="preserve"> </v>
      </c>
      <c r="D14" s="350"/>
      <c r="E14" s="351" t="str">
        <f>IF(B14="5. CATASTROFICO",+Hoja3!$B$28,IF(B14="4. MAYOR",+Hoja3!$B$29,IF(B14="3. MODERADO",+Hoja3!$B$30,IF(B14="2. MENOR",+Hoja3!$B$31,IF(B14="1. INSIGNIFICANTE",Hoja3!$B$32," ")))))</f>
        <v xml:space="preserve"> </v>
      </c>
      <c r="F14" s="352"/>
    </row>
    <row r="15" spans="1:6" ht="174" customHeight="1" x14ac:dyDescent="0.25">
      <c r="A15" s="66"/>
      <c r="B15" s="106" t="s">
        <v>107</v>
      </c>
      <c r="C15" s="350" t="str">
        <f>IF(B15="5. CATASTROFICO",+Hoja3!$C$28,IF(B15="4. MAYOR",+Hoja3!$C$29,IF(B15="3. MODERADO",+Hoja3!$C$30,IF(B15="2. MENOR",+Hoja3!$C$31,IF(B15="1. INSIGNIFICANTE",Hoja3!$C$32," ")))))</f>
        <v xml:space="preserve"> </v>
      </c>
      <c r="D15" s="350"/>
      <c r="E15" s="351" t="str">
        <f>IF(B15="5. CATASTROFICO",+Hoja3!$B$28,IF(B15="4. MAYOR",+Hoja3!$B$29,IF(B15="3. MODERADO",+Hoja3!$B$30,IF(B15="2. MENOR",+Hoja3!$B$31,IF(B15="1. INSIGNIFICANTE",Hoja3!$B$32," ")))))</f>
        <v xml:space="preserve"> </v>
      </c>
      <c r="F15" s="352"/>
    </row>
    <row r="16" spans="1:6" ht="174" customHeight="1" x14ac:dyDescent="0.25">
      <c r="A16" s="66"/>
      <c r="B16" s="106" t="s">
        <v>107</v>
      </c>
      <c r="C16" s="350" t="str">
        <f>IF(B16="5. CATASTROFICO",+Hoja3!$C$28,IF(B16="4. MAYOR",+Hoja3!$C$29,IF(B16="3. MODERADO",+Hoja3!$C$30,IF(B16="2. MENOR",+Hoja3!$C$31,IF(B16="1. INSIGNIFICANTE",Hoja3!$C$32," ")))))</f>
        <v xml:space="preserve"> </v>
      </c>
      <c r="D16" s="350"/>
      <c r="E16" s="351" t="str">
        <f>IF(B16="5. CATASTROFICO",+Hoja3!$B$28,IF(B16="4. MAYOR",+Hoja3!$B$29,IF(B16="3. MODERADO",+Hoja3!$B$30,IF(B16="2. MENOR",+Hoja3!$B$31,IF(B16="1. INSIGNIFICANTE",Hoja3!$B$32," ")))))</f>
        <v xml:space="preserve"> </v>
      </c>
      <c r="F16" s="352"/>
    </row>
    <row r="17" spans="1:6" ht="174" customHeight="1" x14ac:dyDescent="0.25">
      <c r="A17" s="66"/>
      <c r="B17" s="106" t="s">
        <v>107</v>
      </c>
      <c r="C17" s="350" t="str">
        <f>IF(B17="5. CATASTROFICO",+Hoja3!$C$28,IF(B17="4. MAYOR",+Hoja3!$C$29,IF(B17="3. MODERADO",+Hoja3!$C$30,IF(B17="2. MENOR",+Hoja3!$C$31,IF(B17="1. INSIGNIFICANTE",Hoja3!$C$32," ")))))</f>
        <v xml:space="preserve"> </v>
      </c>
      <c r="D17" s="350"/>
      <c r="E17" s="351" t="str">
        <f>IF(B17="5. CATASTROFICO",+Hoja3!$B$28,IF(B17="4. MAYOR",+Hoja3!$B$29,IF(B17="3. MODERADO",+Hoja3!$B$30,IF(B17="2. MENOR",+Hoja3!$B$31,IF(B17="1. INSIGNIFICANTE",Hoja3!$B$32," ")))))</f>
        <v xml:space="preserve"> </v>
      </c>
      <c r="F17" s="352"/>
    </row>
    <row r="18" spans="1:6" ht="174" customHeight="1" thickBot="1" x14ac:dyDescent="0.3">
      <c r="A18" s="67"/>
      <c r="B18" s="116" t="s">
        <v>107</v>
      </c>
      <c r="C18" s="360" t="str">
        <f>IF(B18="5. CATASTROFICO",+Hoja3!$C$28,IF(B18="4. MAYOR",+Hoja3!$C$29,IF(B18="3. MODERADO",+Hoja3!$C$30,IF(B18="2. MENOR",+Hoja3!$C$31,IF(B18="1. INSIGNIFICANTE",Hoja3!$C$32," ")))))</f>
        <v xml:space="preserve"> </v>
      </c>
      <c r="D18" s="360"/>
      <c r="E18" s="361" t="str">
        <f>IF(B18="5. CATASTROFICO",+Hoja3!$B$28,IF(B18="4. MAYOR",+Hoja3!$B$29,IF(B18="3. MODERADO",+Hoja3!$B$30,IF(B18="2. MENOR",+Hoja3!$B$31,IF(B18="1. INSIGNIFICANTE",Hoja3!$B$32," ")))))</f>
        <v xml:space="preserve"> </v>
      </c>
      <c r="F18" s="362"/>
    </row>
  </sheetData>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dcterms:created xsi:type="dcterms:W3CDTF">2014-12-30T19:27:19Z</dcterms:created>
  <dcterms:modified xsi:type="dcterms:W3CDTF">2019-02-21T21:55:02Z</dcterms:modified>
  <cp:category/>
  <cp:contentStatus/>
</cp:coreProperties>
</file>