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2.bin" ContentType="application/vnd.openxmlformats-officedocument.oleObject"/>
  <Override PartName="/xl/drawings/drawing5.xml" ContentType="application/vnd.openxmlformats-officedocument.drawing+xml"/>
  <Override PartName="/xl/embeddings/oleObject3.bin" ContentType="application/vnd.openxmlformats-officedocument.oleObject"/>
  <Override PartName="/xl/drawings/drawing6.xml" ContentType="application/vnd.openxmlformats-officedocument.drawing+xml"/>
  <Override PartName="/xl/embeddings/oleObject4.bin" ContentType="application/vnd.openxmlformats-officedocument.oleObject"/>
  <Override PartName="/xl/drawings/drawing7.xml" ContentType="application/vnd.openxmlformats-officedocument.drawing+xml"/>
  <Override PartName="/xl/embeddings/oleObject5.bin" ContentType="application/vnd.openxmlformats-officedocument.oleObject"/>
  <Override PartName="/xl/drawings/drawing8.xml" ContentType="application/vnd.openxmlformats-officedocument.drawing+xml"/>
  <Override PartName="/xl/embeddings/oleObject6.bin" ContentType="application/vnd.openxmlformats-officedocument.oleObject"/>
  <Override PartName="/xl/drawings/drawing9.xml" ContentType="application/vnd.openxmlformats-officedocument.drawing+xml"/>
  <Override PartName="/xl/embeddings/oleObject7.bin" ContentType="application/vnd.openxmlformats-officedocument.oleObject"/>
  <Override PartName="/xl/drawings/drawing10.xml" ContentType="application/vnd.openxmlformats-officedocument.drawing+xml"/>
  <Override PartName="/xl/embeddings/oleObject8.bin" ContentType="application/vnd.openxmlformats-officedocument.oleObject"/>
  <Override PartName="/xl/drawings/drawing11.xml" ContentType="application/vnd.openxmlformats-officedocument.drawing+xml"/>
  <Override PartName="/xl/embeddings/oleObject9.bin" ContentType="application/vnd.openxmlformats-officedocument.oleObject"/>
  <Override PartName="/xl/drawings/drawing12.xml" ContentType="application/vnd.openxmlformats-officedocument.drawing+xml"/>
  <Override PartName="/xl/embeddings/oleObject10.bin" ContentType="application/vnd.openxmlformats-officedocument.oleObject"/>
  <Override PartName="/xl/drawings/drawing13.xml" ContentType="application/vnd.openxmlformats-officedocument.drawing+xml"/>
  <Override PartName="/xl/embeddings/oleObject11.bin" ContentType="application/vnd.openxmlformats-officedocument.oleObject"/>
  <Override PartName="/xl/drawings/drawing14.xml" ContentType="application/vnd.openxmlformats-officedocument.drawing+xml"/>
  <Override PartName="/xl/embeddings/oleObject12.bin" ContentType="application/vnd.openxmlformats-officedocument.oleObject"/>
  <Override PartName="/xl/drawings/drawing15.xml" ContentType="application/vnd.openxmlformats-officedocument.drawing+xml"/>
  <Override PartName="/xl/embeddings/oleObject13.bin" ContentType="application/vnd.openxmlformats-officedocument.oleObject"/>
  <Override PartName="/xl/drawings/drawing16.xml" ContentType="application/vnd.openxmlformats-officedocument.drawing+xml"/>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quipo1\Desktop\Mapa de Riesgos por proceso\2018\"/>
    </mc:Choice>
  </mc:AlternateContent>
  <bookViews>
    <workbookView xWindow="0" yWindow="0" windowWidth="10395" windowHeight="3150" tabRatio="763" firstSheet="12" activeTab="16"/>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Hoja3" sheetId="21" state="hidden" r:id="rId14"/>
    <sheet name="CONTROLES Y EVALUACION" sheetId="3" r:id="rId15"/>
    <sheet name="SOLIDEZ DE LOS CONTROLES" sheetId="26" r:id="rId16"/>
    <sheet name="MAPA DE RIESGO ADMON" sheetId="1" r:id="rId17"/>
  </sheets>
  <definedNames>
    <definedName name="_xlnm.Print_Titles" localSheetId="6">DESCRIPCION!$1:$9</definedName>
    <definedName name="_xlnm.Print_Titles" localSheetId="5">'IDENTIFICACION(GyC)'!$1:$9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0" i="22" l="1"/>
  <c r="T27" i="24" l="1"/>
  <c r="S27" i="24"/>
  <c r="S26" i="24"/>
  <c r="T26" i="24"/>
  <c r="C30" i="24" l="1"/>
  <c r="C29" i="24"/>
  <c r="C28" i="24"/>
  <c r="C27" i="24"/>
  <c r="C26" i="24"/>
  <c r="S25" i="24"/>
  <c r="T25" i="24"/>
  <c r="C25" i="24"/>
  <c r="C24" i="24"/>
  <c r="C23" i="24"/>
  <c r="C22" i="24"/>
  <c r="S18" i="24"/>
  <c r="T18" i="24"/>
  <c r="C21" i="24"/>
  <c r="C20" i="24"/>
  <c r="C18" i="24"/>
  <c r="B11" i="20" s="1"/>
  <c r="C19" i="24"/>
  <c r="C17" i="24"/>
  <c r="C16" i="24"/>
  <c r="C15" i="24"/>
  <c r="C14" i="24"/>
  <c r="C13" i="24"/>
  <c r="C12" i="24"/>
  <c r="C11" i="24"/>
  <c r="C10" i="24"/>
  <c r="C18" i="26" l="1"/>
  <c r="G18" i="26"/>
  <c r="S21" i="24" l="1"/>
  <c r="T21" i="24"/>
  <c r="T24" i="24"/>
  <c r="S24" i="24"/>
  <c r="B10" i="20"/>
  <c r="B12" i="20"/>
  <c r="B13" i="20"/>
  <c r="B14" i="20"/>
  <c r="B16" i="20"/>
  <c r="B15" i="20"/>
  <c r="G12" i="26" l="1"/>
  <c r="G13" i="26"/>
  <c r="G14" i="26"/>
  <c r="G15" i="26"/>
  <c r="G16" i="26"/>
  <c r="G17" i="26"/>
  <c r="C11" i="26"/>
  <c r="D16" i="22" l="1"/>
  <c r="D15" i="22"/>
  <c r="A15" i="22"/>
  <c r="D14" i="22"/>
  <c r="D13" i="22"/>
  <c r="D12" i="22"/>
  <c r="E16" i="22"/>
  <c r="E15" i="22"/>
  <c r="E14" i="22"/>
  <c r="E13" i="22"/>
  <c r="E12" i="22"/>
  <c r="A12" i="22"/>
  <c r="A11" i="25" l="1"/>
  <c r="B9" i="18"/>
  <c r="A13" i="8"/>
  <c r="B9" i="17" s="1"/>
  <c r="A12" i="13"/>
  <c r="B13" i="1"/>
  <c r="A36" i="3"/>
  <c r="A58" i="3"/>
  <c r="A13" i="26"/>
  <c r="A47" i="3"/>
  <c r="B13" i="26"/>
  <c r="B36" i="3"/>
  <c r="A12" i="8"/>
  <c r="B14" i="26"/>
  <c r="B47" i="3"/>
  <c r="B15" i="26"/>
  <c r="B58" i="3"/>
  <c r="B17" i="1"/>
  <c r="A80" i="3"/>
  <c r="A16" i="26"/>
  <c r="A69" i="3"/>
  <c r="B16" i="26"/>
  <c r="B69" i="3"/>
  <c r="B17" i="26"/>
  <c r="B80" i="3"/>
  <c r="D10" i="22"/>
  <c r="B11" i="26" s="1"/>
  <c r="D11" i="22"/>
  <c r="B12" i="26" s="1"/>
  <c r="E11" i="22"/>
  <c r="E10" i="22"/>
  <c r="B9" i="16"/>
  <c r="A11" i="8" l="1"/>
  <c r="B10" i="1"/>
  <c r="A11" i="26"/>
  <c r="A11" i="13"/>
  <c r="T30" i="24" l="1"/>
  <c r="S30" i="24"/>
  <c r="T29" i="24"/>
  <c r="S29" i="24"/>
  <c r="T28" i="24"/>
  <c r="S28" i="24"/>
  <c r="B22" i="3" l="1"/>
  <c r="B11" i="3"/>
  <c r="A22" i="3"/>
  <c r="A11" i="3"/>
  <c r="D17" i="1" l="1"/>
  <c r="D18" i="1"/>
  <c r="D14" i="1"/>
  <c r="D15" i="1"/>
  <c r="D13" i="1"/>
  <c r="D11" i="1"/>
  <c r="D10" i="1"/>
  <c r="T10" i="24" l="1"/>
  <c r="T11" i="24"/>
  <c r="T12" i="24"/>
  <c r="T13" i="24"/>
  <c r="T14" i="24"/>
  <c r="T15" i="24"/>
  <c r="T16" i="24"/>
  <c r="T17" i="24"/>
  <c r="T19" i="24"/>
  <c r="T20" i="24"/>
  <c r="T22" i="24"/>
  <c r="T23" i="24"/>
  <c r="G11" i="26"/>
  <c r="G130" i="3"/>
  <c r="G129" i="3"/>
  <c r="G128" i="3"/>
  <c r="G127" i="3"/>
  <c r="G126" i="3"/>
  <c r="G125" i="3"/>
  <c r="G124" i="3"/>
  <c r="G119" i="3"/>
  <c r="G118" i="3"/>
  <c r="G117" i="3"/>
  <c r="G116" i="3"/>
  <c r="G115" i="3"/>
  <c r="G114" i="3"/>
  <c r="G113" i="3"/>
  <c r="G108" i="3"/>
  <c r="G107" i="3"/>
  <c r="G106" i="3"/>
  <c r="G105" i="3"/>
  <c r="G104" i="3"/>
  <c r="G103" i="3"/>
  <c r="G102" i="3"/>
  <c r="G97" i="3"/>
  <c r="G96" i="3"/>
  <c r="G95" i="3"/>
  <c r="G94" i="3"/>
  <c r="G93" i="3"/>
  <c r="G92" i="3"/>
  <c r="G91" i="3"/>
  <c r="G86" i="3"/>
  <c r="G85" i="3"/>
  <c r="G84" i="3"/>
  <c r="G83" i="3"/>
  <c r="G82" i="3"/>
  <c r="G81" i="3"/>
  <c r="G80" i="3"/>
  <c r="G75" i="3"/>
  <c r="G74" i="3"/>
  <c r="G73" i="3"/>
  <c r="G72" i="3"/>
  <c r="G71" i="3"/>
  <c r="G70" i="3"/>
  <c r="G69" i="3"/>
  <c r="G64" i="3"/>
  <c r="G63" i="3"/>
  <c r="G62" i="3"/>
  <c r="G61" i="3"/>
  <c r="G60" i="3"/>
  <c r="G59" i="3"/>
  <c r="G58" i="3"/>
  <c r="G53" i="3"/>
  <c r="G52" i="3"/>
  <c r="G51" i="3"/>
  <c r="G50" i="3"/>
  <c r="G49" i="3"/>
  <c r="G48" i="3"/>
  <c r="G47" i="3"/>
  <c r="G42" i="3"/>
  <c r="G41" i="3"/>
  <c r="G40" i="3"/>
  <c r="G39" i="3"/>
  <c r="G38" i="3"/>
  <c r="G37" i="3"/>
  <c r="G36" i="3"/>
  <c r="G28" i="3"/>
  <c r="G27" i="3"/>
  <c r="G26" i="3"/>
  <c r="G25" i="3"/>
  <c r="G24" i="3"/>
  <c r="G23" i="3"/>
  <c r="G22" i="3"/>
  <c r="G17" i="3"/>
  <c r="G16" i="3"/>
  <c r="G15" i="3"/>
  <c r="G14" i="3"/>
  <c r="G13" i="3"/>
  <c r="G12" i="3"/>
  <c r="G11" i="3"/>
  <c r="B145" i="2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8" i="13"/>
  <c r="C18" i="13"/>
  <c r="E17" i="13"/>
  <c r="C17" i="13"/>
  <c r="E16" i="13"/>
  <c r="C16" i="13"/>
  <c r="E15" i="13"/>
  <c r="C15" i="13"/>
  <c r="E14" i="13"/>
  <c r="C14" i="13"/>
  <c r="E13" i="13"/>
  <c r="C13" i="13"/>
  <c r="E12" i="13"/>
  <c r="C12" i="13"/>
  <c r="E11" i="13"/>
  <c r="C11" i="13"/>
  <c r="S13" i="8"/>
  <c r="T13" i="8" s="1"/>
  <c r="E17" i="1" s="1"/>
  <c r="R13" i="8"/>
  <c r="S12" i="8"/>
  <c r="T12" i="8" s="1"/>
  <c r="E13" i="1" s="1"/>
  <c r="R12" i="8"/>
  <c r="S11" i="8"/>
  <c r="T11" i="8" s="1"/>
  <c r="E10" i="1" s="1"/>
  <c r="R11" i="8"/>
  <c r="S23" i="24"/>
  <c r="S22" i="24"/>
  <c r="S20" i="24"/>
  <c r="S19" i="24"/>
  <c r="S17" i="24"/>
  <c r="S16" i="24"/>
  <c r="S15" i="24"/>
  <c r="S14" i="24"/>
  <c r="S13" i="24"/>
  <c r="S12" i="24"/>
  <c r="S11" i="24"/>
  <c r="S10" i="24"/>
  <c r="J15" i="20"/>
  <c r="C15" i="22" s="1"/>
  <c r="C17" i="1" s="1"/>
  <c r="J12" i="20"/>
  <c r="C12" i="22" s="1"/>
  <c r="C13" i="1" s="1"/>
  <c r="J10" i="20"/>
  <c r="C10" i="22" s="1"/>
  <c r="C10" i="1" s="1"/>
  <c r="B146" i="21" l="1"/>
  <c r="D122" i="25" s="1"/>
  <c r="F103" i="25" s="1"/>
  <c r="G29" i="3"/>
  <c r="H22" i="3" s="1"/>
  <c r="J22" i="3" s="1"/>
  <c r="K22" i="3" s="1"/>
  <c r="G54" i="3"/>
  <c r="H47" i="3" s="1"/>
  <c r="J47" i="3" s="1"/>
  <c r="K47" i="3" s="1"/>
  <c r="B100" i="21"/>
  <c r="D76" i="25" s="1"/>
  <c r="F57" i="25" s="1"/>
  <c r="G43" i="3"/>
  <c r="H36" i="3" s="1"/>
  <c r="J36" i="3" s="1"/>
  <c r="K36" i="3" s="1"/>
  <c r="G98" i="3"/>
  <c r="H91" i="3" s="1"/>
  <c r="J91" i="3" s="1"/>
  <c r="K91" i="3" s="1"/>
  <c r="B123" i="21"/>
  <c r="D99" i="25" s="1"/>
  <c r="F80" i="25" s="1"/>
  <c r="G19" i="26"/>
  <c r="H11" i="26" s="1"/>
  <c r="G65" i="3"/>
  <c r="H58" i="3" s="1"/>
  <c r="J58" i="3" s="1"/>
  <c r="K58" i="3" s="1"/>
  <c r="G76" i="3"/>
  <c r="H69" i="3" s="1"/>
  <c r="J69" i="3" s="1"/>
  <c r="K69" i="3" s="1"/>
  <c r="G87" i="3"/>
  <c r="H80" i="3" s="1"/>
  <c r="J80" i="3" s="1"/>
  <c r="K80" i="3" s="1"/>
  <c r="G109" i="3"/>
  <c r="H102" i="3" s="1"/>
  <c r="J102" i="3" s="1"/>
  <c r="K102" i="3" s="1"/>
  <c r="G120" i="3"/>
  <c r="H113" i="3" s="1"/>
  <c r="J113" i="3" s="1"/>
  <c r="K113" i="3" s="1"/>
  <c r="G131" i="3"/>
  <c r="H124" i="3" s="1"/>
  <c r="J124" i="3" s="1"/>
  <c r="K124" i="3" s="1"/>
  <c r="T31" i="24"/>
  <c r="T33" i="24" s="1"/>
  <c r="G18" i="3"/>
  <c r="H11" i="3" s="1"/>
  <c r="J11" i="3" s="1"/>
  <c r="K11" i="3" s="1"/>
  <c r="B77" i="21"/>
  <c r="D53" i="25" s="1"/>
  <c r="F34" i="25" s="1"/>
  <c r="B54" i="21"/>
  <c r="D30" i="25" s="1"/>
  <c r="F11" i="25" s="1"/>
  <c r="F17" i="1" s="1"/>
</calcChain>
</file>

<file path=xl/sharedStrings.xml><?xml version="1.0" encoding="utf-8"?>
<sst xmlns="http://schemas.openxmlformats.org/spreadsheetml/2006/main" count="1264" uniqueCount="470">
  <si>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</si>
  <si>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</si>
  <si>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</si>
  <si>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</si>
  <si>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</si>
  <si>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</si>
  <si>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</si>
  <si>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</si>
  <si>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OBJETIVO: </t>
  </si>
  <si>
    <t>FACTORES EXTERNOS</t>
  </si>
  <si>
    <t>CAUSAS</t>
  </si>
  <si>
    <t>FACTORES INTERNOS</t>
  </si>
  <si>
    <t>FACTORES DEL PROCESO</t>
  </si>
  <si>
    <t>Constante innovación tecnológica.</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</si>
  <si>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</si>
  <si>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</si>
  <si>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</si>
  <si>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</si>
  <si>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</si>
  <si>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</si>
  <si>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</si>
  <si>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</si>
  <si>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</si>
  <si>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</si>
  <si>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</si>
  <si>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</si>
  <si>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</si>
  <si>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</si>
  <si>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</si>
  <si>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</si>
  <si>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</si>
  <si>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</si>
  <si>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</si>
  <si>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</si>
  <si>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</si>
  <si>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</si>
  <si>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</si>
  <si>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</si>
  <si>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</si>
  <si>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</si>
  <si>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</si>
  <si>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</si>
  <si>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</si>
  <si>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</si>
  <si>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</si>
  <si>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</si>
  <si>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</si>
  <si>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</si>
  <si>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</si>
  <si>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</si>
  <si>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</si>
  <si>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</si>
  <si>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</si>
  <si>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</si>
  <si>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</si>
  <si>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</si>
  <si>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</si>
  <si>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</si>
  <si>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</si>
  <si>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</si>
  <si>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</si>
  <si>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</si>
  <si>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</si>
  <si>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</si>
  <si>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</si>
  <si>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</si>
  <si>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</si>
  <si>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</si>
  <si>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</si>
  <si>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</si>
  <si>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</si>
  <si>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</si>
  <si>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</si>
  <si>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</si>
  <si>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</si>
  <si>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</si>
  <si>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</si>
  <si>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</si>
  <si>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</si>
  <si>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</si>
  <si>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</si>
  <si>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</si>
  <si>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</si>
  <si>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</si>
  <si>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</si>
  <si>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</si>
  <si>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</si>
  <si>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</si>
  <si>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</si>
  <si>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</si>
  <si>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</si>
  <si>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</si>
  <si>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</si>
  <si>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</si>
  <si>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</si>
  <si>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</si>
  <si>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</si>
  <si>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</si>
  <si>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</si>
  <si>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</si>
  <si>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</si>
  <si>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</si>
  <si>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</si>
  <si>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</si>
  <si>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</si>
  <si>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</si>
  <si>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</si>
  <si>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</si>
  <si>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</si>
  <si>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</si>
  <si>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</si>
  <si>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</si>
  <si>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</si>
  <si>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</si>
  <si>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</si>
  <si>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</si>
  <si>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</si>
  <si>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</si>
  <si>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</si>
  <si>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</si>
  <si>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</si>
  <si>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</si>
  <si>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</si>
  <si>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</si>
  <si>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</si>
  <si>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</si>
  <si>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</si>
  <si>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</si>
  <si>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</si>
  <si>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</si>
  <si>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</si>
  <si>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</si>
  <si>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</si>
  <si>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</si>
  <si>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</si>
  <si>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</si>
  <si>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</si>
  <si>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</si>
  <si>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</si>
  <si>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</si>
  <si>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</si>
  <si>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</si>
  <si>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</si>
  <si>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</si>
  <si>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</si>
  <si>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</si>
  <si>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</si>
  <si>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</si>
  <si>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</si>
  <si>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</si>
  <si>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</si>
  <si>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</si>
  <si>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</si>
  <si>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</si>
  <si>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</si>
  <si>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</si>
  <si>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</si>
  <si>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</si>
  <si>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</si>
  <si>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</si>
  <si>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</si>
  <si>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</si>
  <si>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</si>
  <si>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</si>
  <si>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</si>
  <si>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</si>
  <si>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</si>
  <si>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</si>
  <si>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</si>
  <si>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</si>
  <si>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</si>
  <si>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</si>
  <si>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</si>
  <si>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</si>
  <si>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</si>
  <si>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</si>
  <si>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</si>
  <si>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</si>
  <si>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</si>
  <si>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</si>
  <si>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</si>
  <si>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</si>
  <si>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</si>
  <si>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</si>
  <si>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</si>
  <si>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</si>
  <si>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</si>
  <si>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</si>
  <si>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</si>
  <si>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</si>
  <si>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</si>
  <si>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</si>
  <si>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</si>
  <si>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</si>
  <si>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</si>
  <si>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</si>
  <si>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</si>
  <si>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</si>
  <si>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</si>
  <si>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</si>
  <si>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</si>
  <si>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</si>
  <si>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</si>
  <si>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</si>
  <si>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</si>
  <si>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</si>
  <si>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</si>
  <si>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</si>
  <si>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</si>
  <si>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</si>
  <si>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</si>
  <si>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</si>
  <si>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</si>
  <si>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</si>
  <si>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</si>
  <si>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</si>
  <si>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</si>
  <si>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</si>
  <si>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</si>
  <si>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</si>
  <si>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</si>
  <si>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</si>
  <si>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</si>
  <si>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</si>
  <si>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</si>
  <si>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</si>
  <si>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</si>
  <si>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</si>
  <si>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</si>
  <si>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</si>
  <si>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</si>
  <si>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</si>
  <si>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</si>
  <si>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</si>
  <si>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</si>
  <si>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</si>
  <si>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</si>
  <si>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</si>
  <si>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</si>
  <si>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</si>
  <si>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</si>
  <si>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</si>
  <si>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</si>
  <si>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</si>
  <si>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</si>
  <si>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</si>
  <si>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</si>
  <si>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</si>
  <si>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PROCESO: GESTION INTEGRAL DE CALIDAD</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</si>
  <si>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</si>
  <si>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</si>
  <si>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</si>
  <si>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</si>
  <si>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</si>
  <si>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</si>
  <si>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</si>
  <si>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</si>
  <si>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</si>
  <si>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</si>
  <si>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</si>
  <si>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</si>
  <si>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</si>
  <si>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</si>
  <si>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Pérdida de imagen y credibilidad</t>
  </si>
  <si>
    <t>ALTO</t>
  </si>
  <si>
    <t>Improbable</t>
  </si>
  <si>
    <t>REDUCIR</t>
  </si>
  <si>
    <t>DESCRIPCION DEL CONTROL  -  Plan Anual de Auditoría</t>
  </si>
  <si>
    <t xml:space="preserve">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</si>
  <si>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r>
      <t xml:space="preserve">PROCESO: </t>
    </r>
    <r>
      <rPr>
        <sz val="11"/>
        <color indexed="8"/>
        <rFont val="Arial"/>
        <family val="2"/>
      </rPr>
      <t>GESTION JURÍDICA</t>
    </r>
  </si>
  <si>
    <t>Gestión Jurídica</t>
  </si>
  <si>
    <t>Desconocimiento y/o no aplicabilidad de la normatividad vigente a nivel nacional, departamental y territorial</t>
  </si>
  <si>
    <t xml:space="preserve">Inexistencia de unificación de criterios normativos aplicables a la administración municipal </t>
  </si>
  <si>
    <t>No someter solicitudes de conciliación, acciones de repetición, pago de sentencia a consideración del Comité de Conciliación</t>
  </si>
  <si>
    <t>COMUNICACIÓN ENTRE LOS PROCESOS</t>
  </si>
  <si>
    <t>LEGALES Y REGLAMENTARIOS</t>
  </si>
  <si>
    <t>POLÍTICOS</t>
  </si>
  <si>
    <t>AMBIENTALES</t>
  </si>
  <si>
    <t>TECNOLOGICO</t>
  </si>
  <si>
    <t xml:space="preserve">Fallas en aplicativos para cargue o reporte de información </t>
  </si>
  <si>
    <t>PERSONAL</t>
  </si>
  <si>
    <t>PROCESOS</t>
  </si>
  <si>
    <t>COMUNICACIÓN INTERNA</t>
  </si>
  <si>
    <t>TECNOLOGÍA</t>
  </si>
  <si>
    <t>FINANCIEROS</t>
  </si>
  <si>
    <t>INTERACCIONES CON OTROS PROCESOS</t>
  </si>
  <si>
    <t>ACTIVOS DE SEGURIDAD DIGITAL DEL PROCESO</t>
  </si>
  <si>
    <t>OJO:  Reunion en calle 17 con cra 2: reunión martes 13 noviembre 7 a 9:30 am</t>
  </si>
  <si>
    <r>
      <rPr>
        <b/>
        <sz val="12"/>
        <color theme="1"/>
        <rFont val="Arial"/>
        <family val="2"/>
      </rPr>
      <t>OBJETIVO:</t>
    </r>
    <r>
      <rPr>
        <sz val="12"/>
        <color theme="1"/>
        <rFont val="Arial"/>
        <family val="2"/>
      </rPr>
      <t xml:space="preserve">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r>
  </si>
  <si>
    <t xml:space="preserve">PROCESO: Gestión Jurídica </t>
  </si>
  <si>
    <t>Alcaldía de Ibagué</t>
  </si>
  <si>
    <t xml:space="preserve">La alcaldía de Ibagué como entidad pública territorial, garantiza el desarrollo humano, social, económico y cultural de la ciudadanía, en armonía con el medio ambiente, a través de la implementación de planes y programas que promueven de manera eficaz, eficiente y efectiva la gestión transparente de los recursos públicos. </t>
  </si>
  <si>
    <t>Catástrofes naturales</t>
  </si>
  <si>
    <t>conveniones</t>
  </si>
  <si>
    <t>Demora en la adición de recursos presupuestales para el pago de sentencias, conciliaciones y laudos arbitrales</t>
  </si>
  <si>
    <t>Cambios de gobierno - Estilos de Dirección</t>
  </si>
  <si>
    <t xml:space="preserve">1) Inexistencia de unificación de criterios normativos aplicables a la administración municipal </t>
  </si>
  <si>
    <t>Puntaje Promedio</t>
  </si>
  <si>
    <t xml:space="preserve">Observación: Se utilizo la técnica de promediar el valor total entre el número de causas y el promedio dada fue 4.3 y a partir del valor  4.5 se empezo a priorizar de acuerdo a las convenciones siguientes: </t>
  </si>
  <si>
    <t>Constantes cambios constitucionales y legales, que generan confusiones en la interpretacion</t>
  </si>
  <si>
    <t xml:space="preserve">1) Cambios de Gobierno (Estilos de Dirección) </t>
  </si>
  <si>
    <t>3) Constantes cambios constitucionales y legales, que generan confusiones en la interpretacion</t>
  </si>
  <si>
    <t>Acompañamiento Jurídico en los procesos misionales de la Entidad para fortalecer el proceso de toma de decisiones en los mismos</t>
  </si>
  <si>
    <t>Vencimiento de términos y demora en trámites de pago de sentencias para beneficio de un tercero, ocasionando pérdidas financieras al Ente Territorial</t>
  </si>
  <si>
    <t>Omitir, retardar, negar o rehusarse a realizar actos propios que le corresponden de las funciones de servidor público y/o de apoderado para beneficio propio o de un tercero en las acciones legales, ocasionando pérdidas financieras al Ente Territorial</t>
  </si>
  <si>
    <t>Causa</t>
  </si>
  <si>
    <t>No someter solicitudes de conciliación, acciones de repetición, pago de sentencia a consideración del Comité de Conciliación Falta de una Política de prevención del Daño Antijurídico</t>
  </si>
  <si>
    <t xml:space="preserve">Demandas, sanciones, Investigaciones, Multas, Detrimento patrimonial                   </t>
  </si>
  <si>
    <t xml:space="preserve">Inexistencia de unificación de criterios normativos aplicables a la administración municipal                                                                                                                    </t>
  </si>
  <si>
    <t xml:space="preserve">Posible demora en el tramite de pago de sentencias aplicación del Decreto 1000-0607 de 2013 </t>
  </si>
  <si>
    <t>Normatividad no aplicada, contingencia judicial no confiable</t>
  </si>
  <si>
    <t>Abuso de autoridad (acción arbitraria o injusta)</t>
  </si>
  <si>
    <t xml:space="preserve">Favorecimiento a un tercero por intereses particulares </t>
  </si>
  <si>
    <t>Prevalecen lon interes políticos</t>
  </si>
  <si>
    <t>Controles</t>
  </si>
  <si>
    <t xml:space="preserve">Comité de Conciliación ordinarios, extraordinarios del municipio de Ibagué </t>
  </si>
  <si>
    <t>Evaluación de la Gestión Procesal</t>
  </si>
  <si>
    <t xml:space="preserve">Inaplicación de los actos administrativos, directrices, procedimientos, circulares establecidos por parte de las dependencias adscritas a la Administración Central Municipal </t>
  </si>
  <si>
    <t xml:space="preserve">Sistemas de Información no integrados -Softcon </t>
  </si>
  <si>
    <t xml:space="preserve">Poca renovación de equipos tecnológicos obsoletos y  mantenimiento preventivo a los mismos </t>
  </si>
  <si>
    <r>
      <rPr>
        <b/>
        <sz val="11"/>
        <color theme="1"/>
        <rFont val="Arial"/>
        <family val="2"/>
      </rPr>
      <t>F11 A2,3</t>
    </r>
    <r>
      <rPr>
        <sz val="11"/>
        <color theme="1"/>
        <rFont val="Arial"/>
        <family val="2"/>
      </rPr>
      <t xml:space="preserve"> Solicitar capacitación en modificaciones normativas y procedimental vigentes y realizar jornadas internas de actualización.</t>
    </r>
  </si>
  <si>
    <t>2) Desconocimiento y/o no aplicabilidad de la normatividad vigente a nivel nacional, departamental y territorial</t>
  </si>
  <si>
    <t>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t>
  </si>
  <si>
    <r>
      <rPr>
        <b/>
        <sz val="11"/>
        <color theme="1"/>
        <rFont val="Arial"/>
        <family val="2"/>
      </rPr>
      <t xml:space="preserve">F1,12 A1,2,3 </t>
    </r>
    <r>
      <rPr>
        <sz val="11"/>
        <color theme="1"/>
        <rFont val="Arial"/>
        <family val="2"/>
      </rPr>
      <t>El comité de conciliación  invite a los  funcionarios que tengan a su cargo las actividades específicas de cumplimiento de fallos en contra y  se generen compromisos para contribuir al cumplimiento de pago. Adicionalmente definan estrategias de gestión para el cumplimiento</t>
    </r>
  </si>
  <si>
    <r>
      <rPr>
        <b/>
        <sz val="11"/>
        <color theme="1"/>
        <rFont val="Arial"/>
        <family val="2"/>
      </rPr>
      <t xml:space="preserve">F4 A1,2,3 </t>
    </r>
    <r>
      <rPr>
        <sz val="11"/>
        <color theme="1"/>
        <rFont val="Arial"/>
        <family val="2"/>
      </rPr>
      <t>Los apoderados presenten las fichas técnicas de estudio al Comité de Conciliación para que este pueda determinar la procedencia del llamamiento en garantía, para fines de repetición en los procesos judiciales de responsabilidad patrimonial</t>
    </r>
  </si>
  <si>
    <t>Las causas generales formuladas en la política de prevención del daño antijurídico están expresadas de acuerdo a la parametrización de causas contenidas en el sistema de información litigiosa -Softcon</t>
  </si>
  <si>
    <t xml:space="preserve">El grupo de contabilidad realice la provisión contable con base a la información sobre pretensiones económicas y cuantías de los procesos judiciales y conciliaciones extrajudiciales de la entidad registrada en el Sistema de información de control de procesos judiciales -Softcon </t>
  </si>
  <si>
    <t>Comité de conciliación designados como una instancia administrativa que deberá actuar como sede de estudio, análisis, formular y ejecutar políticas sobre prevención del daño antijurídico</t>
  </si>
  <si>
    <t>No cumplimiento de los fallos en contra</t>
  </si>
  <si>
    <r>
      <rPr>
        <b/>
        <sz val="11"/>
        <color theme="1"/>
        <rFont val="Arial"/>
        <family val="2"/>
      </rPr>
      <t xml:space="preserve">F1 O7 </t>
    </r>
    <r>
      <rPr>
        <sz val="11"/>
        <color theme="1"/>
        <rFont val="Arial"/>
        <family val="2"/>
      </rPr>
      <t>Fijar directrices institucionales para la aplicación de los mecanismos de arreglo directo, tales como la transacción y la conciliación, sin perjuicio de su estudio y decisión en cada caso concreto</t>
    </r>
  </si>
  <si>
    <t>En todos las acciones constitucionales (acciones populares, acciones de tutela, acción de grupo, acciones de cumplimiento)</t>
  </si>
  <si>
    <t xml:space="preserve">Apertura de incidente de desacato a la entidad  </t>
  </si>
  <si>
    <t xml:space="preserve">En el tiempo legal o contractualmente establecido u ordenado </t>
  </si>
  <si>
    <t>Orden judicial que se interpone cuando se haya vencido el término establecido para su cumplimiento</t>
  </si>
  <si>
    <t xml:space="preserve">Sanciones (pecuniarias, disciplinarias, administrativas, penales, fiscales), Investigaciones o Procesos disciplinarios </t>
  </si>
  <si>
    <t xml:space="preserve">Indebida defensa y/o desprovistas de pruebas para el litigio judicial    </t>
  </si>
  <si>
    <t>Profieran providencias condenatorias</t>
  </si>
  <si>
    <t>Sanciones al representante legal de la entidad, Secretarios de Despacho y/o Directores; fraude a resolución judicial, Demora en el cumplimiento de providencias judiciales por parte de las dependencias ejecutoras, Investigaciones disciplianrias, Multas</t>
  </si>
  <si>
    <t xml:space="preserve">Deficiencia parcial en el control de los procesos, Demora en la generación de respuesta oportuna en los trámites dentro de los términos de ley, Sobrecarga laboral y desgaste administrativo, reprocesos </t>
  </si>
  <si>
    <t>Pérdida de imagen y credibilidad de la Oficina Jurídica y de la Entidad</t>
  </si>
  <si>
    <t xml:space="preserve">Falta de asistencia a las audiencias de procesos judiciales por parte de los Secretarios de despacho delegados y en atención a las recomendaciones establecidas en las mesa de trabajo llevados a cabo por la Oficina Jurídica </t>
  </si>
  <si>
    <t xml:space="preserve">Dentro de las etapas y términos procesales </t>
  </si>
  <si>
    <r>
      <t xml:space="preserve">PROCESO: </t>
    </r>
    <r>
      <rPr>
        <sz val="12"/>
        <color indexed="8"/>
        <rFont val="Arial"/>
        <family val="2"/>
      </rPr>
      <t>GESTION INTEGRAL DE CALIDAD</t>
    </r>
  </si>
  <si>
    <t>La combinanción de factores como: Demoras en la entrega de información por parte de las dependencias ejecutoras en respuesta a los requerimientos de la oficina jurídica y a los plazos establecidos por la Administración de Justicia para la entrega de informes entre otros, ausencia a  asistencia a diligencias ; Cambios normativos en los que establecen responsabilidades a la entidad; Ausencia de liderazgo de los Secretarios de Despachos, Jefe de Oficina, Directores de Grupo; pueden ocasionar inoportunidad en la defensa jurídica del municipio</t>
  </si>
  <si>
    <t>En los plazos establecidos por la Administración de Justicia para la entrega de informes entre otros, y asistencia a diligencias</t>
  </si>
  <si>
    <t>Ejercer la defensa jurídica ante la Administracion de Justicia de los cargos que se imputan a la entidad, que se da en todos las órdenes jurisdiccionales, y se aplica en cualquiera de las fases del procedimiento penal (sumario, intermedia y juicio oral) y civil (alegaciones, prueba y conclusiones).</t>
  </si>
  <si>
    <t>GESTIÓN JURÍDICA</t>
  </si>
  <si>
    <t>Insuficiencia o inoportunidad en la entrega de informes y/o elementos materiales probatorios que se deban presentar en la actuaciones procesales por parte de las dependencias ejecutoras</t>
  </si>
  <si>
    <t>Perfil profesional rotativo de asesores jurídicos insuficientes para realizar la labor de la repesentación judicial y legal del municipio con poca experiencia e idoneidad</t>
  </si>
  <si>
    <t xml:space="preserve">Multas, Arresto (representante legal, Secretarios de Despacho y/o Directores), fraude a resolución judicial, Alto nivel de quejas por parte de los accionantes, Pérdida de la imagen institucional </t>
  </si>
  <si>
    <t>La Jefe de la Oficina Jurídica a través de circular o memorando solicita  información y/o elementos materiales probatorios cada vez que se encuentre pendiente probar el cumplimiento de una orden judicial, de no allegarse la información solicitada es necesario requirir cuantas veces sea necesario</t>
  </si>
  <si>
    <t>Mesas técnicas de seguimiento de providencias en contra del Municipio</t>
  </si>
  <si>
    <t>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t>
  </si>
  <si>
    <t xml:space="preserve">El Comité de Conciliación sesiona de manera ordinaria dos veces al mes y extraordinaria cada vez que se requiera.  Los casos son sometidos a través de fichas técnicas que son elaboradas por los apoderados y avaladas por los miembros, generandose actas que continen las decisiones o posición de los que integran el comité </t>
  </si>
  <si>
    <t>Débil</t>
  </si>
  <si>
    <t>Fuerte</t>
  </si>
  <si>
    <r>
      <rPr>
        <b/>
        <sz val="11"/>
        <rFont val="Arial"/>
        <family val="2"/>
      </rPr>
      <t xml:space="preserve">D2 O1,3,7 </t>
    </r>
    <r>
      <rPr>
        <sz val="11"/>
        <rFont val="Arial"/>
        <family val="2"/>
      </rPr>
      <t>Aplicar la Política de Prevención del Daño Antijurídico por parte de las dependencias adscritas a la Administración Central Municipal</t>
    </r>
  </si>
  <si>
    <r>
      <rPr>
        <b/>
        <sz val="11"/>
        <rFont val="Arial"/>
        <family val="2"/>
      </rPr>
      <t xml:space="preserve">D2, O3,7 </t>
    </r>
    <r>
      <rPr>
        <sz val="11"/>
        <rFont val="Arial"/>
        <family val="2"/>
      </rPr>
      <t xml:space="preserve">Actualizar anualmente o cuando se requiera la Política de Prevención del Daño Antijurídico </t>
    </r>
  </si>
  <si>
    <r>
      <t xml:space="preserve">D4,7 O3,5 </t>
    </r>
    <r>
      <rPr>
        <sz val="11"/>
        <rFont val="Arial"/>
        <family val="2"/>
      </rPr>
      <t xml:space="preserve">Realizar comités jurídicos o mesas de trabajo con las dependencias ejecutoras que tengan a su cargo las actividades específicas de cumplimiento y  se generen compromisos para contribuir al cumplimiento de pago. Adicionalmente definir estrategias de gestión para el cumplimiento de la sentencia </t>
    </r>
  </si>
  <si>
    <t>D</t>
  </si>
  <si>
    <t>A</t>
  </si>
  <si>
    <r>
      <rPr>
        <b/>
        <sz val="11"/>
        <rFont val="Arial"/>
        <family val="2"/>
      </rPr>
      <t>D4,5 O2,5,6,9</t>
    </r>
    <r>
      <rPr>
        <sz val="11"/>
        <rFont val="Arial"/>
        <family val="2"/>
      </rPr>
      <t xml:space="preserve"> Solicitar mediante memorandos la necesidad de integrar el Sistema de Información litigiosa -Softcon a la Plataforma Integrada de Sistemas de Gestión documental y Presupuesto-Pisami y las necesidades de personal profesional especializado con idoneidad y experiencia para la defensa judicial </t>
    </r>
  </si>
  <si>
    <r>
      <rPr>
        <b/>
        <sz val="11"/>
        <color theme="1"/>
        <rFont val="Arial"/>
        <family val="2"/>
      </rPr>
      <t>D4 O4,7</t>
    </r>
    <r>
      <rPr>
        <sz val="11"/>
        <color theme="1"/>
        <rFont val="Arial"/>
        <family val="2"/>
      </rPr>
      <t xml:space="preserve"> Realizar comités jurídicos de estudio con el equipo interdisciplinaio de asesores jurídicos adscritos a la Oficina Jurídica para tratar temas asociados a las demandas judiciales, prejudiciales y administrativas en contra de la entidad e identifica los riesgos inherentes al ciclo de defensa juridica</t>
    </r>
  </si>
  <si>
    <r>
      <rPr>
        <b/>
        <sz val="11"/>
        <rFont val="Arial"/>
        <family val="2"/>
      </rPr>
      <t>D5,6 O2,10</t>
    </r>
    <r>
      <rPr>
        <sz val="11"/>
        <rFont val="Arial"/>
        <family val="2"/>
      </rPr>
      <t xml:space="preserve"> Diligenciar el formato de necesidades de equipos tecnológicos para el personal adscrito a la Oficina y/o requerir soporte técnico cuando se requiera. </t>
    </r>
  </si>
  <si>
    <r>
      <rPr>
        <b/>
        <sz val="11"/>
        <rFont val="Arial"/>
        <family val="2"/>
      </rPr>
      <t>D7 O5</t>
    </r>
    <r>
      <rPr>
        <sz val="11"/>
        <rFont val="Arial"/>
        <family val="2"/>
      </rPr>
      <t xml:space="preserve"> Solicitar mediante memorando la asignación de personal de planta y de recursos presupuestales para el pago de sentencias, conciliaciones y laudos arbitrales.</t>
    </r>
  </si>
  <si>
    <t>Solicitar mediante memorando o circular al personal adscrito a la Oficina Jurídica la aplicación de la cultura de autocontrol y el registro de todos los campos en los aplicativos propios de la entidad para la gestión jurídica, documental y presupuestal</t>
  </si>
  <si>
    <r>
      <t xml:space="preserve">D1 A2  </t>
    </r>
    <r>
      <rPr>
        <sz val="11"/>
        <color theme="1"/>
        <rFont val="Arial"/>
        <family val="2"/>
      </rPr>
      <t>Solicitar mediante circular o memorando la oportunidad en la entrega de informes y/o elementos materiales probatorios que se deban presentar en la actuaciones procesales por parte de las dependencias ejecutoras</t>
    </r>
  </si>
  <si>
    <t>No existe, son decisiones de la Alta Dirección y por parte del Comité de Conciliación no ha elaborado los perfiles de abogados externos,  y tiendo en cuenta los criterios de  litigiosidad, complejidad de los casos y el impacto de los procesos y remitir los  perfiles de abogados externos a la oficina jurídica,  a la dependencia encargada de la contratación y al representante legal</t>
  </si>
  <si>
    <t>La Jefe de la Oficina Jurídica proyecto acto administrativo el cual fue suscrito por el Señor Alcalde Municipal, donde se delegó en los Secretarios de Despacho la representación legal del Municipio de Ibagué para el cumplimiento de las ordenes impartidas en las providencias de la Administración de Justicia conforme sus competencias, siendo aplicado cada vez que seamos requeridos mediante citación por los Despachos Judiciales. El no cumplimiento acarreara consecuencias legales sobre el funcionario evidenciada en Acta de Audiencia</t>
  </si>
  <si>
    <t>La Jefe de Oficina Jurídia convoca a comités jurídicos de estudio, con el ánimo de unificar criterios frente a la interpreatción normativa que se pueda dar a un caso concreto cuando se requiera, generando acta.  En el caso, que no se acate la directriz impartida, la jefe toma los correctivos necesarios para su cumplimiento</t>
  </si>
  <si>
    <r>
      <rPr>
        <b/>
        <sz val="10"/>
        <color theme="1"/>
        <rFont val="Arial"/>
        <family val="2"/>
      </rPr>
      <t>GESTIÓN JURÍDICA</t>
    </r>
    <r>
      <rPr>
        <sz val="10"/>
        <color theme="1"/>
        <rFont val="Arial"/>
        <family val="2"/>
      </rPr>
      <t xml:space="preserve">: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r>
  </si>
  <si>
    <t>Jefe Oficina Jurídica</t>
  </si>
  <si>
    <t>Memorandos de solicitud a las dependencias ejecutoras</t>
  </si>
  <si>
    <t>Actas de Consejo Directivo, Actas de Comité de Conciliación, Memorandos de solicitud a las dependencias ejecutoras</t>
  </si>
  <si>
    <r>
      <rPr>
        <b/>
        <sz val="11"/>
        <color theme="1"/>
        <rFont val="Arial"/>
        <family val="2"/>
      </rPr>
      <t>F5,6 A2</t>
    </r>
    <r>
      <rPr>
        <sz val="11"/>
        <color theme="1"/>
        <rFont val="Arial"/>
        <family val="2"/>
      </rPr>
      <t xml:space="preserve"> Solicitar a los Secretarios de Despacho y Directores de Grupo, la información requerida a las dependencias con suficiente antelación a la fecha de vencimiento </t>
    </r>
  </si>
  <si>
    <r>
      <rPr>
        <b/>
        <sz val="10"/>
        <rFont val="Arial"/>
        <family val="2"/>
      </rPr>
      <t>D4 O6</t>
    </r>
    <r>
      <rPr>
        <sz val="10"/>
        <rFont val="Arial"/>
        <family val="2"/>
      </rPr>
      <t xml:space="preserve"> Elaborar el proyecto de aprendizaje y solicitar la capacitación grupal en las temáticas referentes a oralidad entre otras, para que se incluya en la matriz del Plan Institucional de Capacitación.</t>
    </r>
  </si>
  <si>
    <r>
      <rPr>
        <b/>
        <sz val="11"/>
        <rFont val="Arial"/>
        <family val="2"/>
      </rPr>
      <t>D4 O6</t>
    </r>
    <r>
      <rPr>
        <sz val="11"/>
        <rFont val="Arial"/>
        <family val="2"/>
      </rPr>
      <t xml:space="preserve"> Elaborar el proyecto de aprendizaje y solicitar la capacitación grupal en las temáticas referentes a oralidad entre otras, para que se incluya en la matriz del Plan Institucional de Capacitación.</t>
    </r>
  </si>
  <si>
    <t>Jefe Oficina Jurídica, Apoderados</t>
  </si>
  <si>
    <t>Actas de Comité de Conciliación, Memorandos de solicitud a los supervisor (es)</t>
  </si>
  <si>
    <t>Memorandos y correo electrónico</t>
  </si>
  <si>
    <t>Memorandos</t>
  </si>
  <si>
    <t>EFECTIVIDAD: (Número funcionarios de oficina jurídica capacitados / Número de solicitudes de capacitaciones solicitadas en PIC) *100</t>
  </si>
  <si>
    <r>
      <rPr>
        <b/>
        <sz val="10"/>
        <color rgb="FFFF0000"/>
        <rFont val="Arial"/>
        <family val="2"/>
      </rPr>
      <t xml:space="preserve">EFECTIVIDAD: </t>
    </r>
    <r>
      <rPr>
        <sz val="10"/>
        <color rgb="FFFF0000"/>
        <rFont val="Arial"/>
        <family val="2"/>
      </rPr>
      <t>(Número de memorandos de respuesta recibidos / Número de memorandos requiriendo información) *100</t>
    </r>
  </si>
  <si>
    <r>
      <rPr>
        <b/>
        <sz val="10"/>
        <color rgb="FFFF0000"/>
        <rFont val="Arial"/>
        <family val="2"/>
      </rPr>
      <t>EFECTIVIDAD</t>
    </r>
    <r>
      <rPr>
        <sz val="10"/>
        <color rgb="FFFF0000"/>
        <rFont val="Arial"/>
        <family val="2"/>
      </rPr>
      <t>: (Número de comités jurídicos celebrados / Número de comités jurídicos programados) *100</t>
    </r>
  </si>
  <si>
    <t>Actas comité jurídico, Memorandos y/o correo electrónico de convocatoria</t>
  </si>
  <si>
    <t>EFECTIVIDAD: (Número de seguimientos realizados / Número de seguimientos programados) *100</t>
  </si>
  <si>
    <t>Gestión inoportuna para dar cumplimiento a las providencias condenatorias por parte de los Secretarios de Despacho</t>
  </si>
  <si>
    <t>No proyectar y adoptar las providencias condenatorias por parte de los apoderados que ejercen la representación judicial y legal del municipio</t>
  </si>
  <si>
    <t>1.4 a 4.2</t>
  </si>
  <si>
    <t>4.2  a    4.7</t>
  </si>
  <si>
    <t>4.8   a   5.0</t>
  </si>
  <si>
    <t xml:space="preserve">1) Falta de asistencia a las audiencias de procesos judiciales por parte de los Secretarios de despacho delegados y en atención a las recomendaciones establecidas en las mesa de trabajo llevados a cabo por la Oficina Jurídica </t>
  </si>
  <si>
    <t>2) Gestión inoportuna para dar cumplimiento a las providencias condenatorias por parte de los Secretarios de Despacho</t>
  </si>
  <si>
    <t>3) Insuficiencia o inoportunidad en la entrega de informes y/o elementos materiales probatorios que se deban presentar en la actuaciones procesales por parte de las dependencias ejecutoras</t>
  </si>
  <si>
    <t xml:space="preserve">5) Inaplicación de los actos administrativos, directrices, procedimientos, circulares establecidos por parte de las dependencias adscritas a la Administración Central Municipal </t>
  </si>
  <si>
    <t>7) Perfil profesional rotativo de asesores jurídicos insuficientes para realizar la labor de la repesentación judicial y legal del municipio con poca experiencia e idoneidad</t>
  </si>
  <si>
    <t>No comunicar las providencias condenatorias a las dependencias ejecutoras responsables del cumplimiento</t>
  </si>
  <si>
    <t>3) La entidad territorial cuenta con una Política de Prevención del Daño Antijurídico</t>
  </si>
  <si>
    <t xml:space="preserve">6) Indebida defensa y/o desprovistas de pruebas para el litigio judicial    </t>
  </si>
  <si>
    <t>Defensas Débiles</t>
  </si>
  <si>
    <t>1) La Administración cuenta con acto administrativo, donde se delega a los Secretarios de Despacho la representación legal del Municipio de Ibagué para el cumplimiento de las ordenes impartidas en las providencias de la Administración de Justicia conforme sus competencias</t>
  </si>
  <si>
    <t xml:space="preserve">5) Fichas técnicas creadas para estudio en los Comités de conciliación </t>
  </si>
  <si>
    <t xml:space="preserve">6) La Administración Municipal cuenta con una Plataforma Integrada de Sistemas de Alcaldía Municipal con alertas -módulo de Gestión Documental y módulo de Presupuesto -PISAMI </t>
  </si>
  <si>
    <t>4) La Oficina Jurídica cuenta con un sistema de información litigiosa propio de la Administración Municipal -Sistema de Control de Procesos Judiciales -SOFTCON con alarmas, donde son registradas todas demandas y solicitudes de conciliaciones prejudiciales en contra de la entidad</t>
  </si>
  <si>
    <t>sesiona como mínimo dos (2) veces al mes o cada vez que se requiere y elaboró su propio reglamento con normatividad concreta que regula el comportamiento de los miembros</t>
  </si>
  <si>
    <t>2) La Administración Central Municipal cuenta con un Comité de Conciliación, conformado por funcionarios de nivel directivo, sesiona como mínimo dos (2) veces al mes o cada vez que se requiere y un reglamento con normatividad concreta que regula el comportamiento de los miembros. Además, se constituye en una instancia administrativa que deberá actuar como sede de estudio, análisis y formulación de políticas sobre defensa de los intereses litigiosos de la entidad</t>
  </si>
  <si>
    <t xml:space="preserve">7)  La Oficina Jurídica cuenta con participación en Consejos Directivos, Comité de Coordinación de Control Interno, Comité Interinstitucional de Gestión y Desempeño
</t>
  </si>
  <si>
    <t xml:space="preserve">8) Se cuenta con un formato de evaluación de la Gestión Procesal de los Abogados que ejercen la representación Judicial del Municipio adscritos a la oficina jurídica </t>
  </si>
  <si>
    <t>9)  La Oficina Jurídica realiza con los apoderados Comités Jurídicos de estudio y Mesas de Trabajo con dependencias ejecutoras</t>
  </si>
  <si>
    <t>10) Contamos con un Sistema Integrado de Gestión de la Administración Municipal de Ibagué -SIGAMI</t>
  </si>
  <si>
    <t>11) Programa de Capacitación Institucional -PIC, actualización en oralidad, normatividad y en temas transversales, dirigidas a los servidores públicos que permiten el mejoramiento del desempeño laboral  e institucional</t>
  </si>
  <si>
    <r>
      <rPr>
        <b/>
        <sz val="11"/>
        <rFont val="Arial"/>
        <family val="2"/>
      </rPr>
      <t>D1,2,3,4,5,6 O3,5</t>
    </r>
    <r>
      <rPr>
        <sz val="11"/>
        <rFont val="Arial"/>
        <family val="2"/>
      </rPr>
      <t xml:space="preserve"> Incluir dentro de las temáticas a tratar en los Consejos Directivos,  Comité de Coordinación de Control Interno, Comité Interinstitucional de Gestión y Desempeño
y Comité de Conciliación, la falta de compromiso por parte de los líderes de los procesos en atención a la asistencia a las audiencias de procesos judiciales, al incumplimiento de las providencias condenatorias, a los actos administrativos, directrices, circulares,  y recomendaciones de la Oficina Jurídica  y a la inoportunidad en la entrega de la información requerida para la contestación de demandas, incidentes de desacatos, entre otros</t>
    </r>
  </si>
  <si>
    <t xml:space="preserve">4) Incumplimiento a providencias condenatorias: acción de tutela, acción popular, acción de grupo o acción de cumplimiento por parte de los Secretarios de Despacho y Directores a lo ordenado </t>
  </si>
  <si>
    <t xml:space="preserve">Incumplimiento a providencias condenatorias: acción de tutela, acción popular, acción de grupo o acción de cumplimiento por parte de los Secretarios de Despacho y Directores a lo ordenado </t>
  </si>
  <si>
    <t>D1 O1,2,4,10 Solicitar la información requerida a las dependencias ejecutoras con suficiente antelación a la fecha de vencimiento y mantener actualizado el sistema de con trol de procesos judiciales -Softcon para la rendición de cuentas a los entes de control antes de los términos de vencimiento</t>
  </si>
  <si>
    <t xml:space="preserve">2) Acceso de consulta al Sistema de información de la Rama Judicial -Siglo XXI, facilitando la consulta a procesos judiciales </t>
  </si>
  <si>
    <t>3) Acceso a páginas web de entidades reguladoras ANDJE,  normas y disposiciones que regulan el Código de Procedimiento Administrativo y de lo Contencioso Administrativo, Procedimiento Civil, líneas jurisprudenciales, entre otras</t>
  </si>
  <si>
    <t xml:space="preserve">D7 O5 Incluir dentro de los Consejos Directivos la necesidad de profesionales especializados con experiencia para suplir las necesidades interna de talento humano para realizar la labor de la repesentación judicial y legal del municipio </t>
  </si>
  <si>
    <t xml:space="preserve">Inaplicación de los procedimientos establecidos e inoperatividad en el registros de información en la base de datos </t>
  </si>
  <si>
    <t xml:space="preserve">Inaplicación de la cultura de autocontrol y registro de todos los campos en el Sistema de Control de Procesos Judiciales  </t>
  </si>
  <si>
    <t xml:space="preserve">4) Constante normatividad vigente aplicada a nivel nacional, departamental y territorial </t>
  </si>
  <si>
    <t>5) El Departamento Administrativo de la Función Pública -DAFP genero una herramienta para la Gestión sistemática y transparente que nos permite dirigir y evaluar el desempeño institucional - Autodiagnóstico Defensa Jurídica, en términos de calidad y satisfacción social en la prestación de servicios -MIPG</t>
  </si>
  <si>
    <t xml:space="preserve">6) Oferta de profesionales especializados con experiencia para suplir las necesidades de la repesentación judicial  </t>
  </si>
  <si>
    <t xml:space="preserve">7) Constante innovación tecnológica </t>
  </si>
  <si>
    <r>
      <rPr>
        <b/>
        <sz val="11"/>
        <rFont val="Arial"/>
        <family val="2"/>
      </rPr>
      <t>D7 O6</t>
    </r>
    <r>
      <rPr>
        <sz val="11"/>
        <rFont val="Arial"/>
        <family val="2"/>
      </rPr>
      <t xml:space="preserve"> Incluir dentro de los Consejos Directivos la necesidad de profesionales especializados con experiencia para suplir las necesidades internas de talento humano para realizar la labor de la repesentación judicial y legal del municipio </t>
    </r>
  </si>
  <si>
    <r>
      <rPr>
        <b/>
        <sz val="11"/>
        <color theme="1"/>
        <rFont val="Arial"/>
        <family val="2"/>
      </rPr>
      <t xml:space="preserve">D7 A1,3 </t>
    </r>
    <r>
      <rPr>
        <sz val="11"/>
        <color theme="1"/>
        <rFont val="Arial"/>
        <family val="2"/>
      </rPr>
      <t>Solicitar personal de contrato con especialización, con conocimientos y experiencia que aporten al cumplimiento de las actividades de la defensa judicial propias de la Oficina Jurídica</t>
    </r>
  </si>
  <si>
    <r>
      <rPr>
        <b/>
        <sz val="11"/>
        <color theme="1"/>
        <rFont val="Arial"/>
        <family val="2"/>
      </rPr>
      <t>D1,2,3,5,6  A2</t>
    </r>
    <r>
      <rPr>
        <sz val="11"/>
        <color theme="1"/>
        <rFont val="Arial"/>
        <family val="2"/>
      </rPr>
      <t xml:space="preserve"> Solicitar en los Consejos Directivos, Comité de Coordinación de Control Interno, Comité Interinstitucional de Gestión y Desempeño más compromiso por parte de los Secretarios de Despachos delegados para el cumplimiento de providencias condenatorias, asistencia a las audiencias de procesos judiciales, actos administrativos, circulares y estrategias para la prevención del Daño Antijurídico y en atención a las recomendaciones establecidas por la Oficina Jurídica </t>
    </r>
  </si>
  <si>
    <r>
      <t xml:space="preserve">D3 A2  </t>
    </r>
    <r>
      <rPr>
        <sz val="11"/>
        <color theme="1"/>
        <rFont val="Arial"/>
        <family val="2"/>
      </rPr>
      <t>Solicitar mediante circular o memorando la oportunidad en la entrega de informes y/o elementos materiales probatorios que se deban presentar en la actuaciones procesales por parte de las dependencias ejecutoras</t>
    </r>
  </si>
  <si>
    <r>
      <t xml:space="preserve">D1,2,3,4 O1 </t>
    </r>
    <r>
      <rPr>
        <sz val="11"/>
        <color theme="1"/>
        <rFont val="Arial"/>
        <family val="2"/>
      </rPr>
      <t>Solicitar mediante memorandos la gestión oportuna a la asistencia a las audiencias, dar cumplimiento a las providencias condenatorias de procesos judiciales, la entrega de informes y/o elementos materiales probatorios que se deban presentar en la actuaciones procesales por parte de las dependencias ejecutoras</t>
    </r>
  </si>
  <si>
    <r>
      <t xml:space="preserve">D5,6 O1,2,3,4 </t>
    </r>
    <r>
      <rPr>
        <sz val="11"/>
        <rFont val="Arial"/>
        <family val="2"/>
      </rPr>
      <t>Aplicar los lineamientos de ANDJE  al interior de la Administración Central Municipal -Política de Prevención del Daño Antijurídico</t>
    </r>
  </si>
  <si>
    <r>
      <t xml:space="preserve">D5,6 O1,2,3,4,5 </t>
    </r>
    <r>
      <rPr>
        <sz val="11"/>
        <rFont val="Arial"/>
        <family val="2"/>
      </rPr>
      <t xml:space="preserve">Aplicar el autodiagóstico Defensa Jurídica al interior de la Oficina Jurídica para evaluar el desempeño de la Oficina Jurídica -MIPG -Modelo Integrado de Planeación y Gestión </t>
    </r>
  </si>
  <si>
    <r>
      <t xml:space="preserve">D7 O6 </t>
    </r>
    <r>
      <rPr>
        <sz val="11"/>
        <color theme="1"/>
        <rFont val="Arial"/>
        <family val="2"/>
      </rPr>
      <t xml:space="preserve">Incluir dentro de los Consejos Directivos la necesidad de profesionales especializados con experiencia para suplir las necesidades internas de talento humano para realizar la labor de la repesentación judicial y legal del municipio </t>
    </r>
  </si>
  <si>
    <r>
      <t xml:space="preserve">D7 O7 </t>
    </r>
    <r>
      <rPr>
        <sz val="11"/>
        <color theme="1"/>
        <rFont val="Arial"/>
        <family val="2"/>
      </rPr>
      <t xml:space="preserve">Incluir dentro de los Consejos Directivos la necesidad de innovación tecnológica de hadwares para suplir las necesidades internas de la Oficina Jurídica para desarrollar labor de la repesentación judicial y legal del municipio </t>
    </r>
  </si>
  <si>
    <r>
      <t xml:space="preserve">D7 O6 </t>
    </r>
    <r>
      <rPr>
        <sz val="11"/>
        <color theme="1"/>
        <rFont val="Arial"/>
        <family val="2"/>
      </rPr>
      <t xml:space="preserve">Incluir dentro de los Consejos Directivos la necesidad de integrar en la Plataforma integrada de sistemas -Pisami, el Sistema de control de procesos judiciales para evitar reprocesos de la repesentación judicial y legal del municipio </t>
    </r>
  </si>
  <si>
    <r>
      <rPr>
        <b/>
        <sz val="11"/>
        <color theme="1"/>
        <rFont val="Arial"/>
        <family val="2"/>
      </rPr>
      <t>F9  A1</t>
    </r>
    <r>
      <rPr>
        <sz val="11"/>
        <color theme="1"/>
        <rFont val="Arial"/>
        <family val="2"/>
      </rPr>
      <t xml:space="preserve"> Realizar comités jurídicos y/o mesas de trabajo cada vez que se requiera para un caso concreto</t>
    </r>
  </si>
  <si>
    <r>
      <rPr>
        <b/>
        <sz val="11"/>
        <rFont val="Arial"/>
        <family val="2"/>
      </rPr>
      <t>F1,12 O1,7</t>
    </r>
    <r>
      <rPr>
        <sz val="11"/>
        <rFont val="Arial"/>
        <family val="2"/>
      </rPr>
      <t xml:space="preserve">  El Comité de Conciliación efectuará a traves de los supervisores seguimientos permanente a la gestión del apoderado externo sobre los procesos que se le hayan asignado</t>
    </r>
  </si>
  <si>
    <r>
      <rPr>
        <b/>
        <sz val="11"/>
        <rFont val="Arial"/>
        <family val="2"/>
      </rPr>
      <t>F2</t>
    </r>
    <r>
      <rPr>
        <b/>
        <sz val="9"/>
        <rFont val="Arial"/>
        <family val="2"/>
      </rPr>
      <t xml:space="preserve"> </t>
    </r>
    <r>
      <rPr>
        <b/>
        <sz val="11"/>
        <rFont val="Arial"/>
        <family val="2"/>
      </rPr>
      <t>O1</t>
    </r>
    <r>
      <rPr>
        <sz val="11"/>
        <rFont val="Arial"/>
        <family val="2"/>
      </rPr>
      <t xml:space="preserve"> Asesorar y acompañar al nivel directivo desde el Comité de Conciliación, Comités Jurídicos y Mesas de Trabajo.</t>
    </r>
  </si>
  <si>
    <r>
      <rPr>
        <b/>
        <sz val="11"/>
        <color theme="1"/>
        <rFont val="Arial"/>
        <family val="2"/>
      </rPr>
      <t xml:space="preserve">F3,4  O1,3,4 </t>
    </r>
    <r>
      <rPr>
        <sz val="11"/>
        <color theme="1"/>
        <rFont val="Arial"/>
        <family val="2"/>
      </rPr>
      <t>Formular y ejecutar estrategias para la prevención del daño antijurídico</t>
    </r>
  </si>
  <si>
    <r>
      <rPr>
        <b/>
        <sz val="11"/>
        <rFont val="Arial"/>
        <family val="2"/>
      </rPr>
      <t>F2 O6</t>
    </r>
    <r>
      <rPr>
        <sz val="11"/>
        <rFont val="Arial"/>
        <family val="2"/>
      </rPr>
      <t xml:space="preserve"> El Comite de Conciliación defina los criterios para la selección de abogados externos para la defensa judicial que garanticen su idoneidad para la defender los intereses públicos y realizar seguimiento sobre los procesos a ellos encomendados</t>
    </r>
  </si>
  <si>
    <r>
      <rPr>
        <b/>
        <sz val="11"/>
        <rFont val="Arial"/>
        <family val="2"/>
      </rPr>
      <t>F11 O6</t>
    </r>
    <r>
      <rPr>
        <sz val="11"/>
        <rFont val="Arial"/>
        <family val="2"/>
      </rPr>
      <t xml:space="preserve"> Solicitar al Grupo de Gestión de Talento Humano capacitar a los abogados, especialmente en lo que se refiere a las competencias de actuación en los procesos orales y en los nuevos cambios normativos y otras temáticas requeridas   </t>
    </r>
  </si>
  <si>
    <r>
      <rPr>
        <b/>
        <sz val="11"/>
        <rFont val="Arial"/>
        <family val="2"/>
      </rPr>
      <t xml:space="preserve">F4,6 O7 </t>
    </r>
    <r>
      <rPr>
        <sz val="11"/>
        <rFont val="Arial"/>
        <family val="2"/>
      </rPr>
      <t>Solicitar soporte técnico a la Dirección de Informática para el manejo de los aplicativos desarrollados por la entidad.</t>
    </r>
  </si>
  <si>
    <r>
      <rPr>
        <b/>
        <sz val="11"/>
        <rFont val="Arial"/>
        <family val="2"/>
      </rPr>
      <t xml:space="preserve">F1,2,3 O5 </t>
    </r>
    <r>
      <rPr>
        <sz val="11"/>
        <rFont val="Arial"/>
        <family val="2"/>
      </rPr>
      <t>El comité de conciliación mida la eficiencia de la gestión en materia de implementación de la conciliación,  mida la eficiencia de la conciliación, la eficacia de la conciliación, el ahorro patrimonial y la efectividad de las decisiones del comité de conciliación</t>
    </r>
  </si>
  <si>
    <r>
      <rPr>
        <b/>
        <sz val="11"/>
        <rFont val="Arial"/>
        <family val="2"/>
      </rPr>
      <t xml:space="preserve">F3,7 O6 </t>
    </r>
    <r>
      <rPr>
        <sz val="11"/>
        <rFont val="Arial"/>
        <family val="2"/>
      </rPr>
      <t>Implementar el plan de acción de su política de prevención del daño antijurídico dentro del año calendario para el cual fue diseñado</t>
    </r>
  </si>
  <si>
    <r>
      <rPr>
        <b/>
        <sz val="11"/>
        <color theme="1"/>
        <rFont val="Arial"/>
        <family val="2"/>
      </rPr>
      <t xml:space="preserve">F3 O3,4,6 </t>
    </r>
    <r>
      <rPr>
        <sz val="11"/>
        <color theme="1"/>
        <rFont val="Arial"/>
        <family val="2"/>
      </rPr>
      <t>Revisa por lo menos una vez al año el reglamento del Comité de Conciliación y la Polìtica de Prevención del Daño Antijurídico</t>
    </r>
  </si>
  <si>
    <t>12) Conocimiento de la entidad, caracterizaciones de los procesos, procedimientos, mapas de riesgos, caracterización del ciudadano, indicadores</t>
  </si>
  <si>
    <t xml:space="preserve">13) Autonomía para  desarrollar las funciones asignadas a la Oficina Jurídica </t>
  </si>
  <si>
    <t>14) Soporte técnico y de desarrolladores de programación de softwares por parte de la Dirección del Grupo de Informática</t>
  </si>
  <si>
    <r>
      <rPr>
        <b/>
        <sz val="11"/>
        <rFont val="Arial"/>
        <family val="2"/>
      </rPr>
      <t>F4,6,11,14 O7</t>
    </r>
    <r>
      <rPr>
        <sz val="11"/>
        <rFont val="Arial"/>
        <family val="2"/>
      </rPr>
      <t xml:space="preserve"> Mantener actualizado el sistema de control de procesos judiciales -Softcon y Pisami, utilizar y generar las alertas tempranas para contestación de demandas, audiencias, alegatos, entre otras</t>
    </r>
  </si>
  <si>
    <r>
      <t xml:space="preserve">F5.8 O6 </t>
    </r>
    <r>
      <rPr>
        <sz val="11"/>
        <rFont val="Arial"/>
        <family val="2"/>
      </rPr>
      <t xml:space="preserve">Aplicar los criterios de evaluación de la Gestión Procesal de los Abogados que ejercen la representación Judicial del Municipio adscritos a la oficina jurídica </t>
    </r>
  </si>
  <si>
    <t xml:space="preserve">EFICACIA: Índice de cumplimiento actividades= (# de actividades cumplidas / # de actividades programadas) x 100
EFECTIVIDAD: Efectividad del plan de manejo de riesgos= ((# de casos de desabastecimiento presentados periodo actual - # de casos de desabastecimiento presentados periodo anterior) / # de casos de desabastecimiento presentados periodo anterior) x 100
</t>
  </si>
  <si>
    <t>De 26/11/2018 a 31/12/2018</t>
  </si>
  <si>
    <t>Acción de Contingencia</t>
  </si>
  <si>
    <t xml:space="preserve">Iniciar la investigación disciplinaria, fiscal o remitir a las instancias correspondientes para el proceso penal
</t>
  </si>
  <si>
    <t>Comunicación iniciando o remitiendo investigación</t>
  </si>
  <si>
    <t>1 semana, una vez el riesgo se materialice</t>
  </si>
  <si>
    <t>Jefe Oficina Jurídica, Jefe control disciplinario interno</t>
  </si>
  <si>
    <r>
      <rPr>
        <b/>
        <sz val="11"/>
        <color theme="1"/>
        <rFont val="Arial"/>
        <family val="2"/>
      </rPr>
      <t>D3,5,6  A2</t>
    </r>
    <r>
      <rPr>
        <sz val="11"/>
        <color theme="1"/>
        <rFont val="Arial"/>
        <family val="2"/>
      </rPr>
      <t xml:space="preserve"> Solicitar en los Consejos Directivos, Comité de Coordinación de Control Interno más compromiso por parte de los Secretarios de Despachos, Directores delegados para  la entrega de informes y/o elementos materiales probatorios que se deban presentar en la actuaciones procesales por parte de las dependencias ejecutoras en atención a las recomendaciones establecidas por la Oficina Jurídica para la prevención del Daño Anitujirídico</t>
    </r>
  </si>
  <si>
    <t>Actas de: Consejos Directivos, Comité de Coordinación de Control Interno, Comités Jurídicos de estudio</t>
  </si>
  <si>
    <t>Elaborador: Serafin Garzón / Mabel Lobo A./asesores/2018/11/19</t>
  </si>
  <si>
    <t>Providencias condenatorias incumplidas - apertura de incidente de desacato</t>
  </si>
  <si>
    <r>
      <rPr>
        <b/>
        <sz val="10"/>
        <rFont val="Arial"/>
        <family val="2"/>
      </rPr>
      <t>D1,2,3 O3,5</t>
    </r>
    <r>
      <rPr>
        <sz val="10"/>
        <rFont val="Arial"/>
        <family val="2"/>
      </rPr>
      <t xml:space="preserve"> Incluir dentro de las temáticas a tratar en los Consejos Directivos y Comité de Conciliación, la falta de compromiso por parte de los líderes de los procesos en atención a la asistencia a las audiencias de procesos judiciales, a los actos administrativos, directrices, circulares,  y recomendaciones de la Oficina Jurídica  y oportunidad en la entrega de la información requerida para la contestación de demandas, desacatos entre otros.  </t>
    </r>
    <r>
      <rPr>
        <b/>
        <sz val="10"/>
        <color theme="1"/>
        <rFont val="Arial"/>
        <family val="2"/>
      </rPr>
      <t/>
    </r>
  </si>
  <si>
    <r>
      <rPr>
        <b/>
        <sz val="10"/>
        <rFont val="Arial"/>
        <family val="2"/>
      </rPr>
      <t>EFICACIA:</t>
    </r>
    <r>
      <rPr>
        <sz val="10"/>
        <rFont val="Arial"/>
        <family val="2"/>
      </rPr>
      <t xml:space="preserve"> Índice de cumplimiento actividades= (# de actividades cumplidas / # de actividades programadas) x 100
</t>
    </r>
    <r>
      <rPr>
        <b/>
        <sz val="10"/>
        <rFont val="Arial"/>
        <family val="2"/>
      </rPr>
      <t>EFECTIVIDAD:</t>
    </r>
    <r>
      <rPr>
        <sz val="10"/>
        <rFont val="Arial"/>
        <family val="2"/>
      </rPr>
      <t xml:space="preserve"> Efectividad del plan de manejo de riesgos= ((# de casos de providencias condenatorias no cumplidas presentados periodo actual - # de casos de providencias condenatorias no cumplidas presentados periodo anterior) / # de casos de providencias condenatorias no cumplidas presentados periodo anterior) x 100
</t>
    </r>
  </si>
  <si>
    <r>
      <rPr>
        <b/>
        <sz val="10"/>
        <rFont val="Arial"/>
        <family val="2"/>
      </rPr>
      <t xml:space="preserve">F5,6 A2 </t>
    </r>
    <r>
      <rPr>
        <sz val="10"/>
        <rFont val="Arial"/>
        <family val="2"/>
      </rPr>
      <t xml:space="preserve">Solicitar a los Secretarios de Despacho y Directores de Grupo, la información requerida a las dependencias con suficiente antelación a la fecha de vencimiento </t>
    </r>
  </si>
  <si>
    <r>
      <rPr>
        <b/>
        <sz val="10"/>
        <rFont val="Arial"/>
        <family val="2"/>
      </rPr>
      <t>D1,2,3,5,6  A2</t>
    </r>
    <r>
      <rPr>
        <sz val="10"/>
        <rFont val="Arial"/>
        <family val="2"/>
      </rPr>
      <t xml:space="preserve"> Solicitar en los Consejos Directivos, Comité de Coordinación de Control Interno, Comité Interinstitucional de Gestión y Desempeño más compromiso por parte de los Secretarios de Despachos delegados para el cumplimiento de providencias condenatorias, asistencia a las audiencias de procesos judiciales, actos administrativos, circulares y estrategias para la prevención del Daño Antijurídico y en atención a las recomendaciones establecidas por la Oficina Jurídica.                                                                           Convocar a mesas técnicas de seguimiento de providencias en contra a la dependencias responsables del cumplimiento </t>
    </r>
  </si>
  <si>
    <r>
      <rPr>
        <b/>
        <sz val="10"/>
        <rFont val="Arial"/>
        <family val="2"/>
      </rPr>
      <t>D1,2,3 O3,5</t>
    </r>
    <r>
      <rPr>
        <sz val="10"/>
        <rFont val="Arial"/>
        <family val="2"/>
      </rPr>
      <t xml:space="preserve"> Incluir dentro de las temáticas a tratar en los Consejos Directivos y Comité de Conciliación, la falta de compromiso por parte de los líderes de los procesos en atención a la asistencia a las audiencias de procesos judiciales, a los actos administrativos, directrices, circulares y recomendaciones de la Oficina Jurídica  y oportunidad en la entrega de la información requerida para la contestación de demandas, desacatos entre otros</t>
    </r>
  </si>
  <si>
    <r>
      <rPr>
        <b/>
        <sz val="10"/>
        <rFont val="Arial"/>
        <family val="2"/>
      </rPr>
      <t>EFICACIA:</t>
    </r>
    <r>
      <rPr>
        <sz val="10"/>
        <rFont val="Arial"/>
        <family val="2"/>
      </rPr>
      <t xml:space="preserve"> Índice de cumplimiento actividades= (# de actividades cumplidas / # de actividades programadas) x 100
</t>
    </r>
    <r>
      <rPr>
        <b/>
        <sz val="10"/>
        <rFont val="Arial"/>
        <family val="2"/>
      </rPr>
      <t>EFECTIVIDAD:</t>
    </r>
    <r>
      <rPr>
        <sz val="10"/>
        <rFont val="Arial"/>
        <family val="2"/>
      </rPr>
      <t xml:space="preserve"> Efectividad del plan de manejo de riesgos= ((# de casos de favorecimiento a proponentes presentados periodo actual - # de casos de favorecimiento a proponentes presentados periodo anterior) / # de casos de favorecimiento a proponentes presentados periodo anterior ) x 100
</t>
    </r>
  </si>
  <si>
    <r>
      <rPr>
        <b/>
        <sz val="10"/>
        <rFont val="Arial"/>
        <family val="2"/>
      </rPr>
      <t>F9 O7</t>
    </r>
    <r>
      <rPr>
        <sz val="10"/>
        <rFont val="Arial"/>
        <family val="2"/>
      </rPr>
      <t xml:space="preserve"> El Comite de Conciliación defina los criterios para la selección de abogados externos para la defensa judicial que garanticen su idoneidad para la defender los intereses públicos y realizar seguimiento sobre los procesos a ellos encomendados</t>
    </r>
    <r>
      <rPr>
        <b/>
        <sz val="10"/>
        <rFont val="Arial"/>
        <family val="2"/>
      </rPr>
      <t>. F1,12 O1,7</t>
    </r>
    <r>
      <rPr>
        <sz val="10"/>
        <rFont val="Arial"/>
        <family val="2"/>
      </rPr>
      <t xml:space="preserve"> El Comité de Conciliación efectuará a traves de los supervisores seguimientos permanente a la gestión del apoderado externo sobre los procesos que se le hayan asignado</t>
    </r>
  </si>
  <si>
    <r>
      <rPr>
        <b/>
        <sz val="10"/>
        <rFont val="Arial"/>
        <family val="2"/>
      </rPr>
      <t xml:space="preserve">EFICACIA: </t>
    </r>
    <r>
      <rPr>
        <sz val="10"/>
        <rFont val="Arial"/>
        <family val="2"/>
      </rPr>
      <t xml:space="preserve">Índice de cumplimiento actividades= (# de actividades cumplidas / # de actividades programadas) x 100
</t>
    </r>
    <r>
      <rPr>
        <b/>
        <sz val="10"/>
        <rFont val="Arial"/>
        <family val="2"/>
      </rPr>
      <t xml:space="preserve">EFECTIVIDAD: </t>
    </r>
    <r>
      <rPr>
        <sz val="10"/>
        <rFont val="Arial"/>
        <family val="2"/>
      </rPr>
      <t xml:space="preserve">Efectividad del plan de manejo de riesgos= (# de informes y/o elementos materiales probatorios no recibidos)
</t>
    </r>
  </si>
  <si>
    <r>
      <rPr>
        <b/>
        <sz val="10"/>
        <rFont val="Arial"/>
        <family val="2"/>
      </rPr>
      <t>F10  A1</t>
    </r>
    <r>
      <rPr>
        <sz val="10"/>
        <rFont val="Arial"/>
        <family val="2"/>
      </rPr>
      <t xml:space="preserve"> Realizar comités jurídicos cada vez que se requiera para un caso concreto</t>
    </r>
  </si>
  <si>
    <r>
      <rPr>
        <b/>
        <sz val="10"/>
        <rFont val="Arial"/>
        <family val="2"/>
      </rPr>
      <t>D3,5,6  A2</t>
    </r>
    <r>
      <rPr>
        <sz val="10"/>
        <rFont val="Arial"/>
        <family val="2"/>
      </rPr>
      <t xml:space="preserve"> Solicitar en los Consejos Directivos, Comité de Coordinación de Control Interno más compromiso por parte de los Secretarios de Despachos, Directores delegados para  la entrega de informes y/o elementos materiales probatorios que se deban presentar en la actuaciones procesales por parte de las dependencias ejecutoras en atención a las recomendaciones establecidas por la Oficina Jurídica para la prevención del Daño Anitujirídico.                                                                                                                                                      Convocar en forma extraordinaria Comité Jurídico de estudio para analizar y aplicar medidas inmediatas que dentro de la legalidad, permitan la unificación de criteros normativos aplicables a la Administración Municipal.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</si>
</sst>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9"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sz val="11"/>
      <color rgb="FFFF0000"/>
      <name val="Arial"/>
      <family val="2"/>
    </font>
    <font>
      <b/>
      <sz val="11"/>
      <color rgb="FFFF0000"/>
      <name val="Arial"/>
      <family val="2"/>
    </font>
    <font>
      <b/>
      <sz val="11"/>
      <name val="Arial"/>
      <family val="2"/>
    </font>
    <font>
      <b/>
      <sz val="9"/>
      <name val="Arial"/>
      <family val="2"/>
    </font>
    <font>
      <sz val="11"/>
      <name val="Arial"/>
      <family val="2"/>
    </font>
    <font>
      <sz val="11"/>
      <name val="Calibri"/>
      <family val="2"/>
      <scheme val="minor"/>
    </font>
    <font>
      <sz val="14"/>
      <color theme="1"/>
      <name val="Arial"/>
      <family val="2"/>
    </font>
    <font>
      <sz val="14"/>
      <name val="Arial"/>
      <family val="2"/>
    </font>
    <font>
      <sz val="12"/>
      <color rgb="FFFF0000"/>
      <name val="Arial"/>
      <family val="2"/>
    </font>
    <font>
      <sz val="12"/>
      <name val="Arial"/>
      <family val="2"/>
    </font>
    <font>
      <sz val="10"/>
      <color rgb="FFFF0000"/>
      <name val="Arial"/>
      <family val="2"/>
    </font>
    <font>
      <b/>
      <sz val="10"/>
      <color rgb="FFFF0000"/>
      <name val="Arial"/>
      <family val="2"/>
    </font>
    <font>
      <sz val="10"/>
      <name val="Arial"/>
      <family val="2"/>
    </font>
    <font>
      <b/>
      <sz val="10"/>
      <name val="Arial"/>
      <family val="2"/>
    </font>
    <font>
      <sz val="11"/>
      <color theme="5" tint="-0.249977111117893"/>
      <name val="Arial"/>
      <family val="2"/>
    </font>
    <font>
      <sz val="11"/>
      <color rgb="FFFF0000"/>
      <name val="Calibri"/>
      <family val="2"/>
      <scheme val="minor"/>
    </font>
    <font>
      <b/>
      <sz val="11"/>
      <name val="Calibri"/>
      <family val="2"/>
      <scheme val="minor"/>
    </font>
    <font>
      <sz val="14"/>
      <color rgb="FFFF0000"/>
      <name val="Arial"/>
      <family val="2"/>
    </font>
  </fonts>
  <fills count="24">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rgb="FFFF000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CCFF66"/>
        <bgColor indexed="64"/>
      </patternFill>
    </fill>
    <fill>
      <patternFill patternType="solid">
        <fgColor rgb="FF99FFCC"/>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788">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0" fillId="0" borderId="0" xfId="0" applyAlignment="1">
      <alignment wrapText="1"/>
    </xf>
    <xf numFmtId="0" fontId="0" fillId="4" borderId="1" xfId="0" applyFill="1" applyBorder="1"/>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19" fillId="0" borderId="1" xfId="0" applyFont="1" applyBorder="1"/>
    <xf numFmtId="0" fontId="19" fillId="0" borderId="1" xfId="0" applyFont="1" applyBorder="1" applyAlignment="1">
      <alignment horizontal="center"/>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7" fillId="5" borderId="8" xfId="0" applyFont="1" applyFill="1" applyBorder="1" applyAlignment="1">
      <alignment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wrapText="1"/>
    </xf>
    <xf numFmtId="0" fontId="0" fillId="0" borderId="1" xfId="0"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4" fillId="0" borderId="1" xfId="0" applyFont="1" applyBorder="1" applyAlignment="1">
      <alignment horizontal="center" vertical="top" wrapText="1"/>
    </xf>
    <xf numFmtId="0" fontId="0" fillId="0" borderId="0" xfId="0"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7" xfId="0" applyFont="1" applyBorder="1" applyAlignment="1">
      <alignment horizontal="center"/>
    </xf>
    <xf numFmtId="0" fontId="4" fillId="0" borderId="24" xfId="0" applyFont="1" applyBorder="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xf numFmtId="0" fontId="4" fillId="0" borderId="0" xfId="0" applyFont="1" applyBorder="1" applyAlignment="1">
      <alignment vertical="center" wrapText="1"/>
    </xf>
    <xf numFmtId="0" fontId="4" fillId="0" borderId="0" xfId="0" applyFont="1" applyBorder="1" applyAlignment="1">
      <alignment wrapText="1"/>
    </xf>
    <xf numFmtId="0" fontId="4" fillId="0" borderId="0" xfId="0" applyFont="1" applyBorder="1" applyAlignment="1">
      <alignment horizontal="left" vertical="center" wrapText="1"/>
    </xf>
    <xf numFmtId="0" fontId="25" fillId="0" borderId="0" xfId="0" applyFont="1" applyBorder="1" applyAlignment="1">
      <alignment vertical="center" wrapText="1"/>
    </xf>
    <xf numFmtId="0" fontId="25" fillId="0" borderId="0" xfId="0" applyFont="1" applyBorder="1"/>
    <xf numFmtId="0" fontId="25" fillId="0" borderId="0" xfId="0" applyFont="1" applyBorder="1" applyAlignment="1">
      <alignment horizontal="left" vertical="center" wrapText="1"/>
    </xf>
    <xf numFmtId="0" fontId="25" fillId="0" borderId="0" xfId="0" applyFont="1" applyBorder="1" applyAlignment="1">
      <alignment wrapText="1"/>
    </xf>
    <xf numFmtId="0" fontId="4" fillId="8" borderId="0" xfId="0" applyFont="1" applyFill="1" applyAlignment="1">
      <alignment horizontal="left" vertical="center" wrapText="1"/>
    </xf>
    <xf numFmtId="0" fontId="0" fillId="0" borderId="0" xfId="0" applyFill="1"/>
    <xf numFmtId="0" fontId="4" fillId="0" borderId="0" xfId="0" applyFont="1" applyFill="1"/>
    <xf numFmtId="0" fontId="9" fillId="0" borderId="0" xfId="0" applyFont="1" applyFill="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17" xfId="0" applyFont="1" applyBorder="1" applyAlignment="1">
      <alignment horizontal="center" vertical="center" wrapText="1"/>
    </xf>
    <xf numFmtId="0" fontId="0" fillId="7" borderId="1" xfId="0" applyFill="1" applyBorder="1"/>
    <xf numFmtId="0" fontId="0" fillId="16" borderId="1" xfId="0" applyFill="1" applyBorder="1"/>
    <xf numFmtId="0" fontId="26" fillId="16" borderId="28" xfId="0" applyFont="1" applyFill="1" applyBorder="1"/>
    <xf numFmtId="0" fontId="0" fillId="18" borderId="1" xfId="0" applyFill="1" applyBorder="1" applyAlignment="1" applyProtection="1">
      <alignment horizontal="center" vertical="center"/>
      <protection locked="0"/>
    </xf>
    <xf numFmtId="0" fontId="0" fillId="17" borderId="1" xfId="0" applyFill="1" applyBorder="1" applyAlignment="1" applyProtection="1">
      <alignment horizontal="center" vertical="center"/>
      <protection locked="0"/>
    </xf>
    <xf numFmtId="0" fontId="0" fillId="0" borderId="0"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18" fillId="14" borderId="1" xfId="0" applyFont="1" applyFill="1" applyBorder="1" applyAlignment="1">
      <alignment horizontal="center" vertical="center" textRotation="255"/>
    </xf>
    <xf numFmtId="0" fontId="17" fillId="19" borderId="1" xfId="0" applyFont="1" applyFill="1" applyBorder="1" applyAlignment="1">
      <alignment horizontal="center" vertical="center"/>
    </xf>
    <xf numFmtId="0" fontId="17" fillId="19" borderId="1" xfId="0" applyFont="1" applyFill="1" applyBorder="1" applyAlignment="1">
      <alignment horizontal="center" vertical="center" wrapText="1"/>
    </xf>
    <xf numFmtId="0" fontId="17" fillId="19" borderId="3" xfId="0" applyFont="1" applyFill="1" applyBorder="1" applyAlignment="1">
      <alignment horizontal="center" vertical="center"/>
    </xf>
    <xf numFmtId="0" fontId="27" fillId="0" borderId="1" xfId="0" applyFont="1" applyBorder="1" applyAlignment="1" applyProtection="1">
      <alignment vertical="top" wrapText="1"/>
    </xf>
    <xf numFmtId="0" fontId="27" fillId="0" borderId="0" xfId="0" applyFont="1" applyFill="1" applyBorder="1" applyAlignment="1">
      <alignment vertical="top" wrapText="1"/>
    </xf>
    <xf numFmtId="0" fontId="27" fillId="0" borderId="1" xfId="0" applyFont="1" applyBorder="1" applyAlignment="1" applyProtection="1">
      <alignment horizontal="left" vertical="top" wrapText="1"/>
    </xf>
    <xf numFmtId="0" fontId="28" fillId="0" borderId="1" xfId="0" applyFont="1" applyFill="1" applyBorder="1" applyAlignment="1">
      <alignment horizontal="justify" vertical="top" wrapText="1"/>
    </xf>
    <xf numFmtId="0" fontId="27" fillId="0" borderId="0" xfId="0" applyFont="1" applyFill="1" applyBorder="1" applyAlignment="1" applyProtection="1">
      <alignment vertical="top" wrapText="1"/>
    </xf>
    <xf numFmtId="0" fontId="5" fillId="0" borderId="0" xfId="0" applyFont="1" applyBorder="1" applyAlignment="1">
      <alignment vertical="center"/>
    </xf>
    <xf numFmtId="0" fontId="27" fillId="3" borderId="0" xfId="0" applyFont="1" applyFill="1" applyBorder="1" applyAlignment="1" applyProtection="1">
      <alignment vertical="top" wrapText="1"/>
    </xf>
    <xf numFmtId="0" fontId="7" fillId="0" borderId="62" xfId="0" applyFont="1" applyFill="1" applyBorder="1" applyAlignment="1" applyProtection="1">
      <alignment vertical="center" wrapText="1"/>
    </xf>
    <xf numFmtId="0" fontId="28" fillId="0" borderId="10" xfId="0" applyFont="1" applyBorder="1" applyAlignment="1">
      <alignment horizontal="justify" vertical="top" wrapText="1"/>
    </xf>
    <xf numFmtId="0" fontId="27" fillId="0" borderId="60" xfId="0" applyFont="1" applyBorder="1" applyAlignment="1" applyProtection="1">
      <alignment vertical="top" wrapText="1"/>
    </xf>
    <xf numFmtId="0" fontId="27" fillId="0" borderId="18" xfId="0" applyFont="1" applyBorder="1" applyAlignment="1">
      <alignment horizontal="left" vertical="top" wrapText="1"/>
    </xf>
    <xf numFmtId="0" fontId="27" fillId="0" borderId="16" xfId="0" applyFont="1" applyBorder="1" applyAlignment="1">
      <alignment horizontal="left" vertical="top" wrapText="1"/>
    </xf>
    <xf numFmtId="0" fontId="7" fillId="0" borderId="0" xfId="0" applyFont="1" applyFill="1" applyBorder="1" applyAlignment="1" applyProtection="1">
      <alignment vertical="center" wrapText="1"/>
    </xf>
    <xf numFmtId="0" fontId="27" fillId="0" borderId="0" xfId="0" applyFont="1" applyFill="1" applyBorder="1" applyAlignment="1" applyProtection="1">
      <alignment horizontal="left" vertical="top" wrapText="1"/>
    </xf>
    <xf numFmtId="0" fontId="7" fillId="0" borderId="10" xfId="0" applyFont="1" applyFill="1" applyBorder="1" applyAlignment="1" applyProtection="1">
      <alignment vertical="center" wrapText="1"/>
    </xf>
    <xf numFmtId="0" fontId="22" fillId="0" borderId="0" xfId="0"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Border="1"/>
    <xf numFmtId="0" fontId="0" fillId="0" borderId="0" xfId="0" applyAlignment="1">
      <alignment horizontal="left" vertical="top" wrapText="1"/>
    </xf>
    <xf numFmtId="0" fontId="0" fillId="0" borderId="0" xfId="0" applyAlignment="1">
      <alignment vertical="top" wrapText="1"/>
    </xf>
    <xf numFmtId="0" fontId="0" fillId="20" borderId="1" xfId="0" applyFill="1" applyBorder="1" applyAlignment="1">
      <alignment horizontal="center" vertical="center" wrapText="1"/>
    </xf>
    <xf numFmtId="0" fontId="4" fillId="20" borderId="3" xfId="0" applyFont="1" applyFill="1" applyBorder="1" applyAlignment="1">
      <alignment horizontal="center" vertical="center"/>
    </xf>
    <xf numFmtId="0" fontId="4" fillId="0" borderId="28" xfId="0" applyFont="1" applyBorder="1" applyAlignment="1">
      <alignment horizontal="left" vertical="center" wrapText="1"/>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28" fillId="0" borderId="28" xfId="0" applyFont="1" applyBorder="1" applyAlignment="1">
      <alignment horizontal="left" vertical="top" wrapText="1"/>
    </xf>
    <xf numFmtId="0" fontId="8" fillId="19" borderId="1" xfId="0" applyFont="1" applyFill="1" applyBorder="1" applyAlignment="1">
      <alignment horizontal="left" vertical="center" wrapText="1"/>
    </xf>
    <xf numFmtId="0" fontId="4" fillId="0" borderId="1" xfId="0" applyFont="1" applyBorder="1" applyAlignment="1">
      <alignment horizontal="left" vertical="top" wrapText="1"/>
    </xf>
    <xf numFmtId="0" fontId="5" fillId="0" borderId="1" xfId="0" applyFont="1" applyBorder="1" applyAlignment="1">
      <alignment horizontal="center" vertical="center"/>
    </xf>
    <xf numFmtId="0" fontId="25" fillId="20" borderId="28" xfId="0" applyFont="1" applyFill="1" applyBorder="1" applyAlignment="1">
      <alignment horizontal="center" vertical="center" wrapText="1"/>
    </xf>
    <xf numFmtId="0" fontId="4" fillId="20" borderId="28" xfId="0" applyFont="1" applyFill="1" applyBorder="1" applyAlignment="1">
      <alignment horizontal="center" vertical="center" wrapText="1"/>
    </xf>
    <xf numFmtId="1" fontId="0" fillId="20" borderId="1" xfId="0" applyNumberFormat="1" applyFill="1" applyBorder="1" applyAlignment="1">
      <alignment horizontal="center" vertical="center"/>
    </xf>
    <xf numFmtId="0" fontId="30" fillId="21" borderId="1" xfId="0" applyFont="1" applyFill="1" applyBorder="1" applyAlignment="1">
      <alignment vertical="center" wrapText="1"/>
    </xf>
    <xf numFmtId="0" fontId="30" fillId="21" borderId="28" xfId="0" applyFont="1" applyFill="1" applyBorder="1" applyAlignment="1">
      <alignment vertical="center" wrapText="1"/>
    </xf>
    <xf numFmtId="0" fontId="30" fillId="21" borderId="10" xfId="0" applyFont="1" applyFill="1" applyBorder="1" applyAlignment="1">
      <alignment vertical="center"/>
    </xf>
    <xf numFmtId="0" fontId="30" fillId="6" borderId="1" xfId="0" applyFont="1" applyFill="1" applyBorder="1" applyAlignment="1">
      <alignment horizontal="left" vertical="center" wrapText="1"/>
    </xf>
    <xf numFmtId="0" fontId="4" fillId="21" borderId="28" xfId="0" applyFont="1" applyFill="1" applyBorder="1" applyAlignment="1">
      <alignment horizontal="center" vertical="center" wrapText="1"/>
    </xf>
    <xf numFmtId="0" fontId="0" fillId="21" borderId="1" xfId="0" applyFill="1" applyBorder="1" applyAlignment="1">
      <alignment horizontal="center" vertical="center" wrapText="1"/>
    </xf>
    <xf numFmtId="1" fontId="0" fillId="21" borderId="1" xfId="0" applyNumberFormat="1" applyFill="1" applyBorder="1" applyAlignment="1">
      <alignment horizontal="center" vertical="center"/>
    </xf>
    <xf numFmtId="0" fontId="4" fillId="21" borderId="3" xfId="0" applyFont="1" applyFill="1" applyBorder="1" applyAlignment="1">
      <alignment horizontal="center" vertical="center"/>
    </xf>
    <xf numFmtId="0" fontId="4" fillId="6" borderId="28" xfId="0" applyFont="1" applyFill="1" applyBorder="1" applyAlignment="1">
      <alignment horizontal="center" vertical="center" wrapText="1"/>
    </xf>
    <xf numFmtId="0" fontId="0" fillId="6" borderId="1" xfId="0" applyFill="1" applyBorder="1" applyAlignment="1">
      <alignment horizontal="center" vertical="center" wrapText="1"/>
    </xf>
    <xf numFmtId="1" fontId="0" fillId="6" borderId="1" xfId="0" applyNumberFormat="1" applyFill="1" applyBorder="1" applyAlignment="1">
      <alignment horizontal="center" vertical="center"/>
    </xf>
    <xf numFmtId="0" fontId="4" fillId="6" borderId="3" xfId="0" applyFont="1" applyFill="1" applyBorder="1" applyAlignment="1">
      <alignment horizontal="center" vertical="center"/>
    </xf>
    <xf numFmtId="0" fontId="0" fillId="0" borderId="0" xfId="0" applyFont="1"/>
    <xf numFmtId="0" fontId="5" fillId="5" borderId="14" xfId="0" applyFont="1" applyFill="1" applyBorder="1" applyAlignment="1">
      <alignment horizontal="center" vertical="center"/>
    </xf>
    <xf numFmtId="0" fontId="11" fillId="0" borderId="39" xfId="0" applyFont="1" applyBorder="1"/>
    <xf numFmtId="0" fontId="11" fillId="0" borderId="22" xfId="0" applyFont="1" applyBorder="1"/>
    <xf numFmtId="0" fontId="5" fillId="5" borderId="10" xfId="0" applyFont="1" applyFill="1" applyBorder="1" applyAlignment="1">
      <alignment vertical="center"/>
    </xf>
    <xf numFmtId="0" fontId="5" fillId="5" borderId="10" xfId="0" applyFont="1" applyFill="1" applyBorder="1" applyAlignment="1">
      <alignment horizontal="center" vertical="center" wrapText="1"/>
    </xf>
    <xf numFmtId="0" fontId="5" fillId="5" borderId="10" xfId="0" applyFont="1" applyFill="1" applyBorder="1" applyAlignment="1">
      <alignment horizontal="center" vertical="center"/>
    </xf>
    <xf numFmtId="0" fontId="5" fillId="5" borderId="13" xfId="0" applyFont="1" applyFill="1" applyBorder="1" applyAlignment="1">
      <alignment horizontal="center" vertical="center"/>
    </xf>
    <xf numFmtId="0" fontId="0" fillId="0" borderId="0" xfId="0" applyFont="1" applyAlignment="1">
      <alignment horizontal="left" vertical="top" wrapText="1"/>
    </xf>
    <xf numFmtId="0" fontId="0" fillId="0" borderId="2" xfId="0" applyBorder="1" applyAlignment="1">
      <alignment horizontal="left" vertical="center" wrapText="1"/>
    </xf>
    <xf numFmtId="0" fontId="2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14" borderId="1" xfId="0" applyFont="1" applyFill="1" applyBorder="1" applyAlignment="1">
      <alignment horizontal="center"/>
    </xf>
    <xf numFmtId="0" fontId="4" fillId="5" borderId="66" xfId="0" applyFont="1" applyFill="1" applyBorder="1" applyAlignment="1">
      <alignment horizontal="center"/>
    </xf>
    <xf numFmtId="0" fontId="4" fillId="0" borderId="9" xfId="0" applyFont="1" applyBorder="1" applyAlignment="1">
      <alignment horizontal="center"/>
    </xf>
    <xf numFmtId="0" fontId="4" fillId="0" borderId="3" xfId="0" applyFont="1" applyBorder="1" applyAlignment="1">
      <alignment horizontal="center"/>
    </xf>
    <xf numFmtId="0" fontId="5" fillId="13" borderId="10" xfId="0" applyFont="1" applyFill="1" applyBorder="1" applyAlignment="1">
      <alignment horizontal="center" vertical="center" wrapText="1"/>
    </xf>
    <xf numFmtId="0" fontId="5" fillId="13" borderId="10" xfId="0" applyFont="1" applyFill="1" applyBorder="1" applyAlignment="1">
      <alignment horizontal="center" vertical="center"/>
    </xf>
    <xf numFmtId="0" fontId="5" fillId="13" borderId="10" xfId="0" applyFont="1" applyFill="1" applyBorder="1" applyAlignment="1">
      <alignment vertical="center" wrapText="1"/>
    </xf>
    <xf numFmtId="0" fontId="4" fillId="0" borderId="68" xfId="0" applyFont="1" applyBorder="1"/>
    <xf numFmtId="0" fontId="4" fillId="0" borderId="69" xfId="0" applyFont="1" applyBorder="1"/>
    <xf numFmtId="0" fontId="4" fillId="0" borderId="70" xfId="0" applyFont="1" applyBorder="1"/>
    <xf numFmtId="0" fontId="6" fillId="0" borderId="1" xfId="0" applyFont="1" applyBorder="1" applyAlignment="1">
      <alignment horizontal="left" vertical="top" wrapText="1"/>
    </xf>
    <xf numFmtId="0" fontId="27" fillId="0" borderId="28" xfId="0" applyFont="1" applyBorder="1" applyAlignment="1">
      <alignment vertical="top" wrapText="1"/>
    </xf>
    <xf numFmtId="0" fontId="27" fillId="0" borderId="1" xfId="0" applyFont="1" applyBorder="1" applyAlignment="1">
      <alignment horizontal="left" vertical="top" wrapText="1"/>
    </xf>
    <xf numFmtId="0" fontId="29" fillId="21" borderId="1" xfId="0" applyFont="1" applyFill="1" applyBorder="1" applyAlignment="1">
      <alignment horizontal="left" vertical="center" wrapText="1"/>
    </xf>
    <xf numFmtId="0" fontId="29" fillId="19" borderId="1" xfId="0" applyFont="1" applyFill="1" applyBorder="1" applyAlignment="1">
      <alignment horizontal="left" vertical="center" wrapText="1"/>
    </xf>
    <xf numFmtId="0" fontId="29" fillId="6" borderId="1" xfId="0" applyFont="1" applyFill="1" applyBorder="1" applyAlignment="1">
      <alignment horizontal="left" vertical="center" wrapText="1"/>
    </xf>
    <xf numFmtId="0" fontId="30" fillId="6" borderId="1" xfId="0" applyFont="1" applyFill="1" applyBorder="1" applyAlignment="1">
      <alignment vertical="center" wrapText="1"/>
    </xf>
    <xf numFmtId="0" fontId="25" fillId="0" borderId="7" xfId="0" applyFont="1" applyBorder="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4" fillId="0" borderId="0" xfId="0" applyFont="1" applyAlignment="1">
      <alignment vertical="top" wrapText="1"/>
    </xf>
    <xf numFmtId="0" fontId="4" fillId="6" borderId="1" xfId="0" applyFont="1" applyFill="1" applyBorder="1" applyAlignment="1">
      <alignment horizontal="left" vertical="center" wrapText="1"/>
    </xf>
    <xf numFmtId="0" fontId="4" fillId="0" borderId="1" xfId="0" applyFont="1" applyBorder="1" applyAlignment="1">
      <alignment horizontal="left" vertical="top" wrapText="1"/>
    </xf>
    <xf numFmtId="0" fontId="5" fillId="0" borderId="1" xfId="0" applyFont="1" applyBorder="1" applyAlignment="1">
      <alignment horizontal="center" vertical="center"/>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21" fillId="22" borderId="1" xfId="0" applyFont="1" applyFill="1" applyBorder="1" applyAlignment="1">
      <alignment vertical="top" wrapText="1"/>
    </xf>
    <xf numFmtId="0" fontId="4" fillId="22" borderId="1" xfId="0" applyFont="1" applyFill="1" applyBorder="1" applyAlignment="1">
      <alignment horizontal="left" vertical="top" wrapText="1"/>
    </xf>
    <xf numFmtId="0" fontId="21" fillId="22" borderId="10" xfId="0" applyFont="1" applyFill="1" applyBorder="1" applyAlignment="1">
      <alignment horizontal="justify" vertical="top"/>
    </xf>
    <xf numFmtId="0" fontId="4" fillId="22" borderId="60" xfId="0" applyFont="1" applyFill="1" applyBorder="1" applyAlignment="1">
      <alignment horizontal="left" vertical="center" wrapText="1"/>
    </xf>
    <xf numFmtId="0" fontId="4" fillId="22" borderId="60" xfId="0" applyFont="1" applyFill="1" applyBorder="1" applyAlignment="1">
      <alignment horizontal="left" vertical="top" wrapText="1"/>
    </xf>
    <xf numFmtId="0" fontId="4" fillId="22" borderId="1" xfId="0" applyFont="1" applyFill="1" applyBorder="1" applyAlignment="1">
      <alignment vertical="center" wrapText="1"/>
    </xf>
    <xf numFmtId="0" fontId="25" fillId="22" borderId="1" xfId="0" applyFont="1" applyFill="1" applyBorder="1" applyAlignment="1">
      <alignment horizontal="justify" vertical="top"/>
    </xf>
    <xf numFmtId="0" fontId="4" fillId="22" borderId="10" xfId="0" applyFont="1" applyFill="1" applyBorder="1" applyAlignment="1">
      <alignment vertical="center" wrapText="1"/>
    </xf>
    <xf numFmtId="0" fontId="4" fillId="23" borderId="1" xfId="0" applyFont="1" applyFill="1" applyBorder="1" applyAlignment="1">
      <alignment horizontal="left" vertical="center" wrapText="1"/>
    </xf>
    <xf numFmtId="0" fontId="21" fillId="23" borderId="1" xfId="0" applyFont="1" applyFill="1" applyBorder="1" applyAlignment="1">
      <alignment horizontal="left" vertical="top" wrapText="1"/>
    </xf>
    <xf numFmtId="0" fontId="4" fillId="23" borderId="1" xfId="0" applyFont="1" applyFill="1" applyBorder="1" applyAlignment="1">
      <alignment horizontal="left" vertical="top" wrapText="1"/>
    </xf>
    <xf numFmtId="0" fontId="21" fillId="6" borderId="1" xfId="0" applyFont="1" applyFill="1" applyBorder="1" applyAlignment="1">
      <alignment horizontal="left" vertical="top" wrapText="1"/>
    </xf>
    <xf numFmtId="0" fontId="25" fillId="6" borderId="1" xfId="0" applyFont="1" applyFill="1" applyBorder="1" applyAlignment="1">
      <alignment vertical="top" wrapText="1"/>
    </xf>
    <xf numFmtId="0" fontId="4" fillId="6" borderId="1" xfId="0" applyFont="1" applyFill="1" applyBorder="1" applyAlignment="1">
      <alignment horizontal="left" vertical="top" wrapText="1"/>
    </xf>
    <xf numFmtId="0" fontId="0" fillId="0" borderId="0" xfId="0" applyAlignment="1">
      <alignment horizontal="center" vertical="center"/>
    </xf>
    <xf numFmtId="0" fontId="4" fillId="0" borderId="0" xfId="0" applyFont="1" applyAlignment="1">
      <alignment horizontal="center" vertical="center"/>
    </xf>
    <xf numFmtId="0" fontId="0" fillId="22" borderId="0" xfId="0" applyFill="1" applyAlignment="1">
      <alignment horizontal="center" vertical="center"/>
    </xf>
    <xf numFmtId="0" fontId="0" fillId="6" borderId="0" xfId="0" applyFill="1" applyAlignment="1">
      <alignment horizontal="center" vertical="center"/>
    </xf>
    <xf numFmtId="0" fontId="0" fillId="0" borderId="0" xfId="0" applyFill="1" applyAlignment="1">
      <alignment horizontal="center" vertical="center"/>
    </xf>
    <xf numFmtId="0" fontId="26" fillId="0" borderId="1" xfId="0" applyFont="1" applyFill="1" applyBorder="1" applyAlignment="1">
      <alignment horizontal="center" vertical="center" wrapText="1"/>
    </xf>
    <xf numFmtId="1" fontId="5" fillId="9" borderId="1" xfId="0" applyNumberFormat="1" applyFont="1" applyFill="1" applyBorder="1" applyAlignment="1">
      <alignment horizontal="center" vertical="center"/>
    </xf>
    <xf numFmtId="0" fontId="31" fillId="0" borderId="3" xfId="0" applyFont="1" applyBorder="1" applyAlignment="1">
      <alignment horizontal="left" vertical="center" wrapText="1"/>
    </xf>
    <xf numFmtId="0" fontId="33" fillId="0" borderId="1" xfId="0" applyFont="1" applyBorder="1" applyAlignment="1">
      <alignment horizontal="left" vertical="top" wrapText="1"/>
    </xf>
    <xf numFmtId="0" fontId="33" fillId="0" borderId="1" xfId="0" applyFont="1" applyBorder="1" applyAlignment="1">
      <alignment horizontal="center" vertical="center" wrapText="1"/>
    </xf>
    <xf numFmtId="0" fontId="6" fillId="0" borderId="0" xfId="0" applyFont="1" applyFill="1"/>
    <xf numFmtId="0" fontId="21" fillId="6" borderId="1" xfId="0" applyFont="1" applyFill="1" applyBorder="1" applyAlignment="1">
      <alignment vertical="top" wrapText="1"/>
    </xf>
    <xf numFmtId="0" fontId="4" fillId="0" borderId="28" xfId="0" applyFont="1" applyBorder="1" applyAlignment="1">
      <alignment vertical="center" wrapText="1"/>
    </xf>
    <xf numFmtId="0" fontId="35" fillId="23" borderId="1" xfId="0" applyFont="1" applyFill="1" applyBorder="1" applyAlignment="1">
      <alignment horizontal="left" vertical="top" wrapText="1"/>
    </xf>
    <xf numFmtId="0" fontId="35" fillId="23" borderId="1" xfId="0" applyFont="1" applyFill="1" applyBorder="1" applyAlignment="1">
      <alignment vertical="top" wrapText="1"/>
    </xf>
    <xf numFmtId="0" fontId="35" fillId="23" borderId="28" xfId="0" applyFont="1" applyFill="1" applyBorder="1" applyAlignment="1">
      <alignment vertical="top" wrapText="1"/>
    </xf>
    <xf numFmtId="0" fontId="21" fillId="6" borderId="1" xfId="0" applyFont="1" applyFill="1" applyBorder="1" applyAlignment="1">
      <alignment vertical="center" wrapText="1"/>
    </xf>
    <xf numFmtId="0" fontId="35" fillId="6" borderId="1" xfId="0" applyFont="1" applyFill="1" applyBorder="1" applyAlignment="1">
      <alignment vertical="center" wrapText="1"/>
    </xf>
    <xf numFmtId="0" fontId="21" fillId="6" borderId="1" xfId="0" applyFont="1" applyFill="1" applyBorder="1" applyAlignment="1">
      <alignment horizontal="left" vertical="center" wrapText="1"/>
    </xf>
    <xf numFmtId="0" fontId="0" fillId="0" borderId="1" xfId="0" applyFill="1" applyBorder="1" applyAlignment="1" applyProtection="1">
      <alignment horizontal="center" vertical="center"/>
      <protection locked="0"/>
    </xf>
    <xf numFmtId="0" fontId="35" fillId="23" borderId="1" xfId="0" applyFont="1" applyFill="1" applyBorder="1" applyAlignment="1">
      <alignment vertical="center" wrapText="1"/>
    </xf>
    <xf numFmtId="0" fontId="25" fillId="0" borderId="60" xfId="0" applyFont="1" applyBorder="1" applyAlignment="1">
      <alignment horizontal="left" vertical="center" wrapText="1"/>
    </xf>
    <xf numFmtId="0" fontId="25" fillId="0" borderId="62" xfId="0" applyFont="1" applyBorder="1" applyAlignment="1">
      <alignment horizontal="left" vertical="center" wrapText="1"/>
    </xf>
    <xf numFmtId="0" fontId="18" fillId="14" borderId="1" xfId="0" applyFont="1" applyFill="1" applyBorder="1" applyAlignment="1">
      <alignment horizontal="center" vertical="center" textRotation="255"/>
    </xf>
    <xf numFmtId="0" fontId="22" fillId="0" borderId="0" xfId="0" applyFont="1" applyBorder="1" applyAlignment="1">
      <alignment horizontal="left" vertical="center" wrapText="1"/>
    </xf>
    <xf numFmtId="0" fontId="8" fillId="6" borderId="1" xfId="0" applyFont="1" applyFill="1" applyBorder="1" applyAlignment="1">
      <alignment horizontal="left" vertical="center" wrapText="1"/>
    </xf>
    <xf numFmtId="0" fontId="8" fillId="21" borderId="1" xfId="0" applyFont="1" applyFill="1" applyBorder="1" applyAlignment="1">
      <alignment horizontal="left" vertical="center" wrapText="1"/>
    </xf>
    <xf numFmtId="0" fontId="8" fillId="20" borderId="1" xfId="0" applyFont="1" applyFill="1" applyBorder="1" applyAlignment="1">
      <alignment horizontal="left" vertical="center" wrapText="1"/>
    </xf>
    <xf numFmtId="0" fontId="21" fillId="23" borderId="1" xfId="0" applyFont="1" applyFill="1" applyBorder="1" applyAlignment="1">
      <alignment horizontal="left" vertical="center" wrapText="1"/>
    </xf>
    <xf numFmtId="0" fontId="25" fillId="23" borderId="1" xfId="0" applyFont="1" applyFill="1" applyBorder="1" applyAlignment="1">
      <alignment horizontal="left" vertical="center" wrapText="1"/>
    </xf>
    <xf numFmtId="0" fontId="21" fillId="23" borderId="1" xfId="0" applyFont="1" applyFill="1" applyBorder="1" applyAlignment="1">
      <alignment vertical="top" wrapText="1"/>
    </xf>
    <xf numFmtId="0" fontId="25" fillId="23" borderId="1" xfId="0" applyFont="1" applyFill="1" applyBorder="1" applyAlignment="1">
      <alignment horizontal="left" vertical="top" wrapText="1"/>
    </xf>
    <xf numFmtId="0" fontId="0" fillId="12" borderId="1" xfId="0" applyFill="1" applyBorder="1" applyAlignment="1" applyProtection="1">
      <alignment horizontal="center" vertical="center"/>
      <protection locked="0"/>
    </xf>
    <xf numFmtId="165" fontId="0" fillId="12" borderId="1" xfId="0" applyNumberFormat="1" applyFill="1" applyBorder="1" applyAlignment="1">
      <alignment horizontal="center" vertical="center"/>
    </xf>
    <xf numFmtId="164" fontId="0" fillId="0" borderId="0" xfId="0" applyNumberFormat="1" applyAlignment="1" applyProtection="1">
      <alignment horizontal="center" vertical="center"/>
      <protection locked="0"/>
    </xf>
    <xf numFmtId="0" fontId="0" fillId="0" borderId="0" xfId="0"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Border="1" applyAlignment="1" applyProtection="1">
      <alignment horizontal="center" vertical="center"/>
      <protection locked="0"/>
    </xf>
    <xf numFmtId="0" fontId="36" fillId="16" borderId="1" xfId="0" applyFont="1" applyFill="1" applyBorder="1"/>
    <xf numFmtId="0" fontId="36" fillId="6" borderId="0" xfId="0" applyFont="1" applyFill="1" applyAlignment="1">
      <alignment horizontal="center" vertical="center"/>
    </xf>
    <xf numFmtId="0" fontId="21" fillId="23" borderId="1" xfId="0" applyFont="1" applyFill="1" applyBorder="1" applyAlignment="1">
      <alignment vertical="center" wrapText="1"/>
    </xf>
    <xf numFmtId="0" fontId="36" fillId="0" borderId="0" xfId="0" applyFont="1" applyFill="1" applyAlignment="1">
      <alignment horizontal="center" vertical="center"/>
    </xf>
    <xf numFmtId="0" fontId="8" fillId="0" borderId="0" xfId="0" applyFont="1"/>
    <xf numFmtId="0" fontId="31" fillId="0" borderId="0" xfId="0" applyFont="1" applyBorder="1" applyAlignment="1">
      <alignment horizontal="left" vertical="center" wrapText="1"/>
    </xf>
    <xf numFmtId="0" fontId="14" fillId="5" borderId="25" xfId="0" applyFont="1" applyFill="1" applyBorder="1" applyAlignment="1">
      <alignment vertical="center" wrapText="1"/>
    </xf>
    <xf numFmtId="0" fontId="14" fillId="5" borderId="10" xfId="0" applyFont="1" applyFill="1" applyBorder="1" applyAlignment="1">
      <alignment vertical="center"/>
    </xf>
    <xf numFmtId="0" fontId="14" fillId="5" borderId="10" xfId="0" applyFont="1" applyFill="1" applyBorder="1" applyAlignment="1">
      <alignment horizontal="center" vertical="center" wrapText="1"/>
    </xf>
    <xf numFmtId="0" fontId="14" fillId="5" borderId="10" xfId="0" applyFont="1" applyFill="1" applyBorder="1" applyAlignment="1">
      <alignment horizontal="center" vertical="center"/>
    </xf>
    <xf numFmtId="0" fontId="14" fillId="5" borderId="13" xfId="0" applyFont="1" applyFill="1" applyBorder="1" applyAlignment="1">
      <alignment horizontal="center" vertical="center"/>
    </xf>
    <xf numFmtId="0" fontId="6" fillId="0" borderId="7" xfId="0" applyFont="1" applyBorder="1" applyAlignment="1">
      <alignment horizontal="left" vertical="top" wrapText="1"/>
    </xf>
    <xf numFmtId="0" fontId="33" fillId="0" borderId="7" xfId="0" applyFont="1" applyBorder="1" applyAlignment="1">
      <alignment horizontal="center" vertical="center" wrapText="1"/>
    </xf>
    <xf numFmtId="0" fontId="6" fillId="0" borderId="41" xfId="0" applyFont="1" applyBorder="1" applyAlignment="1">
      <alignment horizontal="left" vertical="top" wrapText="1"/>
    </xf>
    <xf numFmtId="0" fontId="6" fillId="0" borderId="62" xfId="0" applyFont="1" applyBorder="1" applyAlignment="1">
      <alignment horizontal="left" vertical="top" wrapText="1"/>
    </xf>
    <xf numFmtId="0" fontId="38" fillId="0" borderId="3" xfId="0" applyFont="1" applyBorder="1" applyAlignment="1">
      <alignment horizontal="left" vertical="center" wrapText="1"/>
    </xf>
    <xf numFmtId="0" fontId="13" fillId="0" borderId="0" xfId="0" applyFont="1" applyAlignment="1">
      <alignment vertical="top"/>
    </xf>
    <xf numFmtId="0" fontId="33" fillId="0" borderId="7" xfId="0" applyFont="1" applyBorder="1" applyAlignment="1">
      <alignment horizontal="left" vertical="top" wrapText="1"/>
    </xf>
    <xf numFmtId="0" fontId="33" fillId="0" borderId="1" xfId="0" applyFont="1" applyBorder="1" applyAlignment="1">
      <alignment horizontal="center" vertical="center" textRotation="90"/>
    </xf>
    <xf numFmtId="0" fontId="33" fillId="0" borderId="1" xfId="0" applyFont="1" applyFill="1" applyBorder="1" applyAlignment="1">
      <alignment horizontal="left" vertical="top" wrapText="1"/>
    </xf>
    <xf numFmtId="0" fontId="33" fillId="0" borderId="48" xfId="0" applyFont="1" applyBorder="1" applyAlignment="1">
      <alignment horizontal="center" vertical="center" textRotation="90"/>
    </xf>
    <xf numFmtId="0" fontId="33" fillId="0" borderId="5" xfId="0" applyFont="1" applyBorder="1" applyAlignment="1">
      <alignment horizontal="left" vertical="top" wrapText="1"/>
    </xf>
    <xf numFmtId="0" fontId="33" fillId="0" borderId="48" xfId="0" applyFont="1" applyBorder="1" applyAlignment="1">
      <alignment horizontal="center" vertical="center" wrapText="1"/>
    </xf>
    <xf numFmtId="0" fontId="33" fillId="0" borderId="5" xfId="0" applyFont="1" applyBorder="1" applyAlignment="1">
      <alignment horizontal="center" vertical="center" wrapText="1"/>
    </xf>
    <xf numFmtId="0" fontId="21" fillId="6" borderId="10" xfId="0" applyFont="1" applyFill="1" applyBorder="1" applyAlignment="1">
      <alignment horizontal="left" vertical="top" wrapText="1"/>
    </xf>
    <xf numFmtId="0" fontId="21" fillId="6" borderId="28" xfId="0" applyFont="1" applyFill="1" applyBorder="1" applyAlignment="1">
      <alignment horizontal="left" vertical="top"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22" borderId="10" xfId="0" applyFont="1" applyFill="1" applyBorder="1" applyAlignment="1">
      <alignment horizontal="left" vertical="top" wrapText="1"/>
    </xf>
    <xf numFmtId="0" fontId="4" fillId="22" borderId="28" xfId="0" applyFont="1" applyFill="1" applyBorder="1" applyAlignment="1">
      <alignment horizontal="left" vertical="top"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7" fillId="6" borderId="1" xfId="0" applyFont="1" applyFill="1" applyBorder="1" applyAlignment="1">
      <alignment vertical="center"/>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35" fillId="6" borderId="10" xfId="0" applyFont="1" applyFill="1" applyBorder="1" applyAlignment="1">
      <alignment horizontal="left" vertical="top" wrapText="1"/>
    </xf>
    <xf numFmtId="0" fontId="35" fillId="6" borderId="28" xfId="0" applyFont="1" applyFill="1" applyBorder="1" applyAlignment="1">
      <alignment horizontal="left" vertical="top"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0" fillId="0" borderId="1" xfId="0"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9" fillId="5" borderId="60" xfId="0" applyFont="1" applyFill="1" applyBorder="1" applyAlignment="1" applyProtection="1">
      <alignment horizontal="center" wrapText="1"/>
      <protection locked="0"/>
    </xf>
    <xf numFmtId="0" fontId="9" fillId="5" borderId="56" xfId="0" applyFont="1" applyFill="1" applyBorder="1" applyAlignment="1" applyProtection="1">
      <alignment horizontal="center"/>
      <protection locked="0"/>
    </xf>
    <xf numFmtId="0" fontId="9" fillId="5" borderId="6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25" fillId="0" borderId="60" xfId="0" applyFont="1" applyBorder="1" applyAlignment="1">
      <alignment horizontal="left" vertical="center" wrapText="1"/>
    </xf>
    <xf numFmtId="0" fontId="25" fillId="0" borderId="62" xfId="0" applyFont="1" applyBorder="1" applyAlignment="1">
      <alignment horizontal="left" vertical="center" wrapText="1"/>
    </xf>
    <xf numFmtId="0" fontId="4" fillId="0" borderId="60" xfId="0" applyFont="1" applyBorder="1" applyAlignment="1">
      <alignment horizontal="left" vertical="center" wrapText="1"/>
    </xf>
    <xf numFmtId="0" fontId="4" fillId="0" borderId="62" xfId="0" applyFont="1" applyBorder="1" applyAlignment="1">
      <alignment horizontal="left" vertical="center" wrapText="1"/>
    </xf>
    <xf numFmtId="0" fontId="23" fillId="0" borderId="60" xfId="0" applyFont="1" applyBorder="1" applyAlignment="1">
      <alignment horizontal="left" vertical="center" wrapText="1"/>
    </xf>
    <xf numFmtId="0" fontId="23" fillId="0" borderId="62" xfId="0" applyFont="1" applyBorder="1" applyAlignment="1">
      <alignment horizontal="left" vertical="center" wrapText="1"/>
    </xf>
    <xf numFmtId="0" fontId="5" fillId="0" borderId="60" xfId="0" applyFont="1" applyBorder="1" applyAlignment="1">
      <alignment horizontal="left" vertical="center" wrapText="1"/>
    </xf>
    <xf numFmtId="0" fontId="5" fillId="0" borderId="62" xfId="0" applyFont="1" applyBorder="1" applyAlignment="1">
      <alignment horizontal="left" vertical="center" wrapText="1"/>
    </xf>
    <xf numFmtId="0" fontId="25" fillId="0" borderId="60" xfId="0" applyFont="1" applyFill="1" applyBorder="1" applyAlignment="1">
      <alignment horizontal="center" vertical="center" wrapText="1"/>
    </xf>
    <xf numFmtId="0" fontId="25" fillId="0" borderId="62" xfId="0" applyFont="1" applyFill="1" applyBorder="1" applyAlignment="1">
      <alignment horizontal="center" vertical="center" wrapText="1"/>
    </xf>
    <xf numFmtId="0" fontId="23" fillId="0" borderId="56" xfId="0" applyFont="1" applyBorder="1" applyAlignment="1">
      <alignment horizontal="left" vertical="center" wrapText="1"/>
    </xf>
    <xf numFmtId="0" fontId="25" fillId="0" borderId="56" xfId="0" applyFont="1" applyBorder="1" applyAlignment="1">
      <alignment horizontal="left" vertical="center" wrapText="1"/>
    </xf>
    <xf numFmtId="0" fontId="18" fillId="6" borderId="1" xfId="0" applyFont="1" applyFill="1" applyBorder="1" applyAlignment="1">
      <alignment horizontal="center" vertical="top"/>
    </xf>
    <xf numFmtId="0" fontId="18" fillId="14" borderId="1" xfId="0" applyFont="1" applyFill="1" applyBorder="1" applyAlignment="1">
      <alignment horizontal="center" vertical="center" textRotation="255"/>
    </xf>
    <xf numFmtId="0" fontId="18" fillId="12" borderId="1" xfId="0" applyFont="1" applyFill="1" applyBorder="1" applyAlignment="1">
      <alignment horizontal="center" wrapText="1"/>
    </xf>
    <xf numFmtId="0" fontId="18" fillId="12" borderId="1" xfId="0" applyFont="1" applyFill="1" applyBorder="1" applyAlignment="1">
      <alignment horizontal="center"/>
    </xf>
    <xf numFmtId="0" fontId="18" fillId="12" borderId="60" xfId="0" applyFont="1" applyFill="1" applyBorder="1" applyAlignment="1">
      <alignment horizontal="center" vertical="top" wrapText="1"/>
    </xf>
    <xf numFmtId="0" fontId="18" fillId="12" borderId="56" xfId="0" applyFont="1" applyFill="1" applyBorder="1" applyAlignment="1">
      <alignment horizontal="center" vertical="top"/>
    </xf>
    <xf numFmtId="0" fontId="18" fillId="12" borderId="62" xfId="0" applyFont="1" applyFill="1" applyBorder="1" applyAlignment="1">
      <alignment horizontal="center" vertical="top"/>
    </xf>
    <xf numFmtId="0" fontId="18" fillId="14" borderId="1" xfId="0" applyFont="1" applyFill="1" applyBorder="1" applyAlignment="1">
      <alignment horizontal="center" vertical="center"/>
    </xf>
    <xf numFmtId="0" fontId="0" fillId="0" borderId="60" xfId="0" applyBorder="1" applyAlignment="1">
      <alignment horizontal="left" vertical="center" wrapText="1"/>
    </xf>
    <xf numFmtId="0" fontId="0" fillId="0" borderId="62" xfId="0" applyBorder="1" applyAlignment="1">
      <alignment horizontal="left" vertical="center" wrapText="1"/>
    </xf>
    <xf numFmtId="0" fontId="25" fillId="0" borderId="60" xfId="0" applyFont="1" applyFill="1" applyBorder="1" applyAlignment="1">
      <alignment horizontal="left" vertical="center" wrapText="1"/>
    </xf>
    <xf numFmtId="0" fontId="25" fillId="0" borderId="62" xfId="0" applyFont="1" applyFill="1" applyBorder="1" applyAlignment="1">
      <alignment horizontal="left" vertical="center" wrapText="1"/>
    </xf>
    <xf numFmtId="0" fontId="4" fillId="22" borderId="60" xfId="0" applyFont="1" applyFill="1" applyBorder="1" applyAlignment="1">
      <alignment horizontal="left" vertical="center" wrapText="1"/>
    </xf>
    <xf numFmtId="0" fontId="4" fillId="22" borderId="62" xfId="0" applyFont="1" applyFill="1" applyBorder="1" applyAlignment="1">
      <alignment horizontal="left" vertical="center" wrapText="1"/>
    </xf>
    <xf numFmtId="0" fontId="25" fillId="22" borderId="60" xfId="0" applyFont="1" applyFill="1" applyBorder="1" applyAlignment="1">
      <alignment horizontal="left" vertical="center" wrapText="1"/>
    </xf>
    <xf numFmtId="0" fontId="25" fillId="22" borderId="62" xfId="0" applyFont="1" applyFill="1" applyBorder="1" applyAlignment="1">
      <alignment horizontal="left" vertical="center" wrapText="1"/>
    </xf>
    <xf numFmtId="0" fontId="0" fillId="0" borderId="0" xfId="0" applyAlignment="1">
      <alignment horizontal="center"/>
    </xf>
    <xf numFmtId="0" fontId="18" fillId="14" borderId="16" xfId="0" applyFont="1" applyFill="1" applyBorder="1" applyAlignment="1">
      <alignment horizontal="center" vertical="center" wrapText="1"/>
    </xf>
    <xf numFmtId="0" fontId="18" fillId="14" borderId="38" xfId="0" applyFont="1" applyFill="1" applyBorder="1" applyAlignment="1">
      <alignment horizontal="center" vertical="center" wrapText="1"/>
    </xf>
    <xf numFmtId="0" fontId="18" fillId="14" borderId="17" xfId="0" applyFont="1" applyFill="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28"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4" fillId="0" borderId="1" xfId="0" applyFont="1" applyBorder="1" applyAlignment="1">
      <alignment horizontal="left" vertical="center" wrapText="1"/>
    </xf>
    <xf numFmtId="0" fontId="4" fillId="0" borderId="56" xfId="0" applyFont="1" applyBorder="1" applyAlignment="1">
      <alignment horizontal="left" vertical="center" wrapText="1"/>
    </xf>
    <xf numFmtId="0" fontId="0" fillId="0" borderId="1" xfId="0" applyBorder="1" applyAlignment="1">
      <alignment horizontal="left" vertical="center" wrapText="1"/>
    </xf>
    <xf numFmtId="0" fontId="25" fillId="0" borderId="60" xfId="0" applyFont="1" applyBorder="1" applyAlignment="1">
      <alignment horizontal="center" vertical="center" wrapText="1"/>
    </xf>
    <xf numFmtId="0" fontId="25" fillId="0" borderId="62" xfId="0" applyFont="1" applyBorder="1" applyAlignment="1">
      <alignment horizontal="center" vertical="center" wrapText="1"/>
    </xf>
    <xf numFmtId="0" fontId="23" fillId="0" borderId="60" xfId="0" applyFont="1" applyFill="1" applyBorder="1" applyAlignment="1">
      <alignment horizontal="left" vertical="center" wrapText="1"/>
    </xf>
    <xf numFmtId="0" fontId="23" fillId="0" borderId="62" xfId="0" applyFont="1" applyFill="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0" borderId="56" xfId="0" applyFont="1" applyFill="1" applyBorder="1" applyAlignment="1">
      <alignment horizontal="left" vertical="center" wrapText="1"/>
    </xf>
    <xf numFmtId="0" fontId="25" fillId="0" borderId="56" xfId="0" applyFont="1" applyFill="1" applyBorder="1" applyAlignment="1">
      <alignment horizontal="left" vertical="center" wrapText="1"/>
    </xf>
    <xf numFmtId="0" fontId="4" fillId="0" borderId="1" xfId="0" applyFont="1" applyBorder="1" applyAlignment="1">
      <alignment horizontal="left" vertical="center"/>
    </xf>
    <xf numFmtId="0" fontId="5" fillId="0" borderId="56" xfId="0" applyFont="1" applyBorder="1" applyAlignment="1">
      <alignment horizontal="left" vertical="center"/>
    </xf>
    <xf numFmtId="0" fontId="5" fillId="0" borderId="62" xfId="0" applyFont="1" applyBorder="1" applyAlignment="1">
      <alignment horizontal="left" vertical="center"/>
    </xf>
    <xf numFmtId="0" fontId="18" fillId="12" borderId="1" xfId="0" applyFont="1" applyFill="1" applyBorder="1" applyAlignment="1">
      <alignment horizontal="center" vertical="center" wrapText="1"/>
    </xf>
    <xf numFmtId="0" fontId="18" fillId="12" borderId="1" xfId="0" applyFont="1" applyFill="1" applyBorder="1" applyAlignment="1">
      <alignment horizontal="center" vertical="center"/>
    </xf>
    <xf numFmtId="0" fontId="18" fillId="12" borderId="60" xfId="0" applyFont="1" applyFill="1" applyBorder="1" applyAlignment="1">
      <alignment horizontal="center" vertical="center" wrapText="1"/>
    </xf>
    <xf numFmtId="0" fontId="18" fillId="12" borderId="56" xfId="0" applyFont="1" applyFill="1" applyBorder="1" applyAlignment="1">
      <alignment horizontal="center" vertical="center"/>
    </xf>
    <xf numFmtId="0" fontId="18" fillId="12" borderId="62" xfId="0" applyFont="1" applyFill="1" applyBorder="1" applyAlignment="1">
      <alignment horizontal="center" vertical="center"/>
    </xf>
    <xf numFmtId="0" fontId="4" fillId="0" borderId="56" xfId="0" applyFont="1" applyBorder="1" applyAlignment="1">
      <alignment horizontal="left" vertical="center"/>
    </xf>
    <xf numFmtId="0" fontId="4" fillId="0" borderId="62" xfId="0" applyFont="1" applyBorder="1" applyAlignment="1">
      <alignment horizontal="left" vertical="center"/>
    </xf>
    <xf numFmtId="0" fontId="35" fillId="6" borderId="60" xfId="0" applyFont="1" applyFill="1" applyBorder="1" applyAlignment="1">
      <alignment horizontal="left" vertical="center" wrapText="1"/>
    </xf>
    <xf numFmtId="0" fontId="35" fillId="6" borderId="62" xfId="0" applyFont="1" applyFill="1" applyBorder="1" applyAlignment="1">
      <alignment horizontal="left" vertical="center" wrapText="1"/>
    </xf>
    <xf numFmtId="0" fontId="21" fillId="23" borderId="60" xfId="0" applyFont="1" applyFill="1" applyBorder="1" applyAlignment="1">
      <alignment horizontal="left" vertical="center" wrapText="1"/>
    </xf>
    <xf numFmtId="0" fontId="21" fillId="23" borderId="62" xfId="0" applyFont="1" applyFill="1" applyBorder="1" applyAlignment="1">
      <alignment horizontal="left" vertical="center" wrapText="1"/>
    </xf>
    <xf numFmtId="0" fontId="18" fillId="14" borderId="1" xfId="0" applyFont="1" applyFill="1" applyBorder="1" applyAlignment="1">
      <alignment horizontal="center" vertical="center" wrapText="1"/>
    </xf>
    <xf numFmtId="0" fontId="18" fillId="14" borderId="60" xfId="0" applyFont="1" applyFill="1" applyBorder="1" applyAlignment="1">
      <alignment horizontal="center"/>
    </xf>
    <xf numFmtId="0" fontId="18" fillId="14" borderId="56" xfId="0" applyFont="1" applyFill="1" applyBorder="1" applyAlignment="1">
      <alignment horizontal="center"/>
    </xf>
    <xf numFmtId="0" fontId="18" fillId="14" borderId="62" xfId="0" applyFont="1" applyFill="1" applyBorder="1" applyAlignment="1">
      <alignment horizontal="center"/>
    </xf>
    <xf numFmtId="0" fontId="10" fillId="6" borderId="1" xfId="0" applyFont="1" applyFill="1" applyBorder="1" applyAlignment="1">
      <alignment horizontal="center" vertical="top"/>
    </xf>
    <xf numFmtId="0" fontId="21" fillId="6" borderId="60" xfId="0" applyFont="1" applyFill="1" applyBorder="1" applyAlignment="1">
      <alignment horizontal="left" vertical="center" wrapText="1"/>
    </xf>
    <xf numFmtId="0" fontId="21" fillId="6" borderId="62" xfId="0" applyFont="1" applyFill="1" applyBorder="1" applyAlignment="1">
      <alignment horizontal="left" vertical="center" wrapText="1"/>
    </xf>
    <xf numFmtId="0" fontId="25" fillId="0" borderId="60" xfId="0" applyFont="1" applyBorder="1" applyAlignment="1">
      <alignment horizontal="left" vertical="top" wrapText="1"/>
    </xf>
    <xf numFmtId="0" fontId="25" fillId="0" borderId="62" xfId="0" applyFont="1" applyBorder="1" applyAlignment="1">
      <alignment horizontal="left" vertical="top" wrapText="1"/>
    </xf>
    <xf numFmtId="0" fontId="22" fillId="0" borderId="0" xfId="0" applyFont="1" applyBorder="1" applyAlignment="1">
      <alignment horizontal="left" vertical="center" wrapText="1"/>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35" fillId="23" borderId="60" xfId="0" applyFont="1" applyFill="1" applyBorder="1" applyAlignment="1">
      <alignment horizontal="left" vertical="center" wrapText="1"/>
    </xf>
    <xf numFmtId="0" fontId="35" fillId="23" borderId="62" xfId="0" applyFont="1" applyFill="1" applyBorder="1" applyAlignment="1">
      <alignment horizontal="left" vertical="center" wrapText="1"/>
    </xf>
    <xf numFmtId="0" fontId="19" fillId="21" borderId="3" xfId="0" applyFont="1" applyFill="1" applyBorder="1" applyAlignment="1">
      <alignment horizontal="center" vertical="center" wrapText="1"/>
    </xf>
    <xf numFmtId="0" fontId="7" fillId="21" borderId="1" xfId="0" applyFont="1" applyFill="1" applyBorder="1" applyAlignment="1">
      <alignment horizontal="center" vertical="center" wrapText="1"/>
    </xf>
    <xf numFmtId="0" fontId="7" fillId="6" borderId="14" xfId="0" applyFont="1" applyFill="1" applyBorder="1" applyAlignment="1">
      <alignment horizontal="center" vertical="center"/>
    </xf>
    <xf numFmtId="0" fontId="7" fillId="6" borderId="37" xfId="0" applyFont="1" applyFill="1" applyBorder="1" applyAlignment="1">
      <alignment horizontal="center" vertical="center"/>
    </xf>
    <xf numFmtId="0" fontId="7" fillId="6" borderId="63" xfId="0" applyFont="1" applyFill="1" applyBorder="1" applyAlignment="1">
      <alignment horizontal="center" vertical="center"/>
    </xf>
    <xf numFmtId="0" fontId="8" fillId="6" borderId="60" xfId="0" applyFont="1" applyFill="1" applyBorder="1" applyAlignment="1">
      <alignment horizontal="left" vertical="center" wrapText="1"/>
    </xf>
    <xf numFmtId="0" fontId="8" fillId="6" borderId="56" xfId="0" applyFont="1" applyFill="1" applyBorder="1" applyAlignment="1">
      <alignment horizontal="left" vertical="center" wrapText="1"/>
    </xf>
    <xf numFmtId="0" fontId="8" fillId="6" borderId="66" xfId="0" applyFont="1" applyFill="1" applyBorder="1" applyAlignment="1">
      <alignment horizontal="left" vertical="center" wrapText="1"/>
    </xf>
    <xf numFmtId="0" fontId="7" fillId="19" borderId="1" xfId="0" applyFont="1" applyFill="1" applyBorder="1" applyAlignment="1">
      <alignment horizontal="center" vertical="center" wrapText="1"/>
    </xf>
    <xf numFmtId="0" fontId="19" fillId="19" borderId="3" xfId="0" applyFont="1" applyFill="1" applyBorder="1" applyAlignment="1">
      <alignment horizontal="center" vertical="center" wrapText="1"/>
    </xf>
    <xf numFmtId="0" fontId="8" fillId="19" borderId="1"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19" fillId="6" borderId="29" xfId="0" applyFont="1" applyFill="1" applyBorder="1" applyAlignment="1">
      <alignment horizontal="center" vertical="center" wrapText="1"/>
    </xf>
    <xf numFmtId="0" fontId="8" fillId="19" borderId="25" xfId="0" applyFont="1" applyFill="1" applyBorder="1" applyAlignment="1">
      <alignment horizontal="center" vertical="center" wrapText="1"/>
    </xf>
    <xf numFmtId="0" fontId="8" fillId="19" borderId="20" xfId="0" applyFont="1" applyFill="1" applyBorder="1" applyAlignment="1">
      <alignment horizontal="center" vertical="center" wrapText="1"/>
    </xf>
    <xf numFmtId="0" fontId="7" fillId="19" borderId="1" xfId="0" applyFont="1" applyFill="1" applyBorder="1" applyAlignment="1">
      <alignment horizontal="left" vertical="center" wrapText="1"/>
    </xf>
    <xf numFmtId="0" fontId="30" fillId="21" borderId="2" xfId="0" applyFont="1" applyFill="1" applyBorder="1" applyAlignment="1">
      <alignment horizontal="center" vertical="center" wrapText="1"/>
    </xf>
    <xf numFmtId="0" fontId="30" fillId="21" borderId="1"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28" xfId="0" applyFont="1" applyFill="1" applyBorder="1" applyAlignment="1">
      <alignment horizontal="center" vertical="center" wrapText="1"/>
    </xf>
    <xf numFmtId="0" fontId="30" fillId="6" borderId="25" xfId="0" applyFont="1" applyFill="1" applyBorder="1" applyAlignment="1">
      <alignment horizontal="center" vertical="center" wrapText="1"/>
    </xf>
    <xf numFmtId="0" fontId="30" fillId="6" borderId="27" xfId="0" applyFont="1" applyFill="1" applyBorder="1" applyAlignment="1">
      <alignment horizontal="center" vertical="center" wrapText="1"/>
    </xf>
    <xf numFmtId="0" fontId="7" fillId="6" borderId="10" xfId="0" applyFont="1" applyFill="1" applyBorder="1" applyAlignment="1">
      <alignment horizontal="left" vertical="center" wrapText="1"/>
    </xf>
    <xf numFmtId="0" fontId="7" fillId="6" borderId="28" xfId="0" applyFont="1" applyFill="1" applyBorder="1" applyAlignment="1">
      <alignment horizontal="left" vertical="center" wrapText="1"/>
    </xf>
    <xf numFmtId="0" fontId="7" fillId="21" borderId="1" xfId="0" applyFont="1" applyFill="1" applyBorder="1" applyAlignment="1">
      <alignment horizontal="left" vertical="center" wrapText="1"/>
    </xf>
    <xf numFmtId="0" fontId="11" fillId="0" borderId="9" xfId="0" applyFont="1" applyBorder="1" applyAlignment="1">
      <alignment horizontal="center"/>
    </xf>
    <xf numFmtId="0" fontId="11" fillId="0" borderId="3" xfId="0" applyFont="1" applyBorder="1" applyAlignment="1">
      <alignment horizontal="center"/>
    </xf>
    <xf numFmtId="0" fontId="11" fillId="0" borderId="6" xfId="0" applyFont="1" applyBorder="1" applyAlignment="1">
      <alignment horizontal="center"/>
    </xf>
    <xf numFmtId="0" fontId="7" fillId="5" borderId="59" xfId="0" applyFont="1" applyFill="1" applyBorder="1" applyAlignment="1">
      <alignment horizontal="center" vertical="center"/>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1" fillId="0" borderId="7" xfId="0" applyFont="1" applyBorder="1" applyAlignment="1">
      <alignment horizontal="center" vertical="center" wrapText="1"/>
    </xf>
    <xf numFmtId="0" fontId="8" fillId="21" borderId="1" xfId="0" applyFont="1" applyFill="1" applyBorder="1" applyAlignment="1">
      <alignment horizontal="left" vertical="center" wrapText="1"/>
    </xf>
    <xf numFmtId="0" fontId="8" fillId="6" borderId="1" xfId="0" applyFont="1" applyFill="1" applyBorder="1" applyAlignment="1">
      <alignment horizontal="left" vertical="center" wrapText="1"/>
    </xf>
    <xf numFmtId="0" fontId="8" fillId="6" borderId="1" xfId="0" applyFont="1" applyFill="1" applyBorder="1" applyAlignment="1">
      <alignment horizontal="center" vertical="center"/>
    </xf>
    <xf numFmtId="0" fontId="8" fillId="21" borderId="1" xfId="0" applyFont="1" applyFill="1" applyBorder="1" applyAlignment="1">
      <alignment horizontal="center" vertical="center"/>
    </xf>
    <xf numFmtId="0" fontId="8" fillId="6" borderId="62" xfId="0" applyFont="1" applyFill="1" applyBorder="1" applyAlignment="1">
      <alignment horizontal="left" vertical="center" wrapText="1"/>
    </xf>
    <xf numFmtId="0" fontId="8" fillId="20" borderId="1" xfId="0" applyFont="1" applyFill="1" applyBorder="1" applyAlignment="1">
      <alignment horizontal="left" vertical="center" wrapText="1"/>
    </xf>
    <xf numFmtId="0" fontId="7" fillId="5" borderId="1" xfId="0" applyFont="1" applyFill="1" applyBorder="1" applyAlignment="1">
      <alignment horizontal="center" vertical="center"/>
    </xf>
    <xf numFmtId="0" fontId="8" fillId="20" borderId="1" xfId="0" applyFont="1" applyFill="1" applyBorder="1" applyAlignment="1">
      <alignment horizontal="center" vertical="center"/>
    </xf>
    <xf numFmtId="0" fontId="7" fillId="6" borderId="1" xfId="0" applyFont="1" applyFill="1" applyBorder="1" applyAlignment="1">
      <alignment horizontal="center" vertical="center"/>
    </xf>
    <xf numFmtId="0" fontId="8" fillId="20" borderId="14" xfId="0" applyFont="1" applyFill="1" applyBorder="1" applyAlignment="1">
      <alignment horizontal="left" vertical="center" wrapText="1"/>
    </xf>
    <xf numFmtId="0" fontId="8" fillId="20" borderId="15" xfId="0" applyFont="1" applyFill="1" applyBorder="1" applyAlignment="1">
      <alignment horizontal="left" vertical="center" wrapText="1"/>
    </xf>
    <xf numFmtId="0" fontId="8" fillId="21" borderId="14" xfId="0" applyFont="1" applyFill="1" applyBorder="1" applyAlignment="1">
      <alignment horizontal="left" vertical="center" wrapText="1"/>
    </xf>
    <xf numFmtId="0" fontId="8" fillId="21" borderId="15" xfId="0" applyFont="1" applyFill="1" applyBorder="1" applyAlignment="1">
      <alignment horizontal="left" vertical="center" wrapText="1"/>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62"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15" fillId="0" borderId="26"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0" fillId="0" borderId="1" xfId="0"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0" fillId="0" borderId="1" xfId="0" applyBorder="1" applyAlignment="1">
      <alignment horizontal="center"/>
    </xf>
    <xf numFmtId="0" fontId="4" fillId="0" borderId="1" xfId="0" applyFont="1" applyBorder="1" applyAlignment="1">
      <alignment horizontal="left" vertical="top" wrapText="1"/>
    </xf>
    <xf numFmtId="0" fontId="0" fillId="0" borderId="1" xfId="0" applyBorder="1" applyAlignment="1">
      <alignment horizontal="center" vertical="center"/>
    </xf>
    <xf numFmtId="0" fontId="9" fillId="14" borderId="1" xfId="0" applyFont="1" applyFill="1" applyBorder="1" applyAlignment="1">
      <alignment horizontal="center" wrapText="1"/>
    </xf>
    <xf numFmtId="0" fontId="10" fillId="14" borderId="1" xfId="0" applyFont="1" applyFill="1" applyBorder="1" applyAlignment="1">
      <alignment horizontal="center" vertical="center"/>
    </xf>
    <xf numFmtId="0" fontId="19" fillId="14" borderId="60" xfId="0" applyFont="1" applyFill="1" applyBorder="1" applyAlignment="1">
      <alignment horizontal="center"/>
    </xf>
    <xf numFmtId="0" fontId="19" fillId="14" borderId="62" xfId="0" applyFont="1" applyFill="1" applyBorder="1" applyAlignment="1">
      <alignment horizontal="center"/>
    </xf>
    <xf numFmtId="0" fontId="0" fillId="0" borderId="1" xfId="0" applyBorder="1" applyAlignment="1">
      <alignment horizontal="center" vertic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7" xfId="0" applyBorder="1" applyAlignment="1">
      <alignment horizontal="center"/>
    </xf>
    <xf numFmtId="0" fontId="19" fillId="0" borderId="1" xfId="0" applyFont="1" applyBorder="1" applyAlignment="1">
      <alignment horizontal="left" vertical="center" wrapText="1"/>
    </xf>
    <xf numFmtId="0" fontId="9" fillId="6" borderId="10"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28" xfId="0" applyFont="1" applyFill="1" applyBorder="1" applyAlignment="1">
      <alignment horizontal="center" vertic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0" fillId="10" borderId="31" xfId="0" applyFill="1" applyBorder="1" applyAlignment="1">
      <alignment horizont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0" fillId="9" borderId="31" xfId="0" applyFill="1" applyBorder="1" applyAlignment="1">
      <alignment horizontal="center"/>
    </xf>
    <xf numFmtId="0" fontId="0" fillId="9" borderId="32" xfId="0" applyFill="1" applyBorder="1" applyAlignment="1">
      <alignment horizontal="center"/>
    </xf>
    <xf numFmtId="0" fontId="0" fillId="8" borderId="33" xfId="0" applyFill="1" applyBorder="1" applyAlignment="1">
      <alignment horizontal="center"/>
    </xf>
    <xf numFmtId="0" fontId="19" fillId="10" borderId="31" xfId="0" applyFont="1" applyFill="1" applyBorder="1" applyAlignment="1">
      <alignment horizontal="center" vertic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7" fillId="6" borderId="3" xfId="0" applyFont="1" applyFill="1" applyBorder="1" applyAlignment="1">
      <alignment horizontal="center" vertical="center"/>
    </xf>
    <xf numFmtId="0" fontId="2" fillId="6" borderId="1"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10" fillId="0" borderId="39" xfId="0" applyFont="1" applyBorder="1" applyAlignment="1">
      <alignment vertical="center" textRotation="90"/>
    </xf>
    <xf numFmtId="0" fontId="0" fillId="9" borderId="33" xfId="0" applyFill="1" applyBorder="1" applyAlignment="1">
      <alignment horizontal="center"/>
    </xf>
    <xf numFmtId="0" fontId="3" fillId="0" borderId="1" xfId="0" applyFont="1" applyBorder="1" applyAlignment="1">
      <alignment horizontal="center" vertical="center" wrapText="1"/>
    </xf>
    <xf numFmtId="0" fontId="9" fillId="10" borderId="51" xfId="0" applyFont="1" applyFill="1" applyBorder="1" applyAlignment="1">
      <alignment horizontal="center" vertical="center" wrapText="1"/>
    </xf>
    <xf numFmtId="0" fontId="9" fillId="10" borderId="52" xfId="0" applyFont="1" applyFill="1" applyBorder="1" applyAlignment="1">
      <alignment horizontal="center" vertical="center" wrapText="1"/>
    </xf>
    <xf numFmtId="0" fontId="9" fillId="10" borderId="51" xfId="0" applyFont="1" applyFill="1" applyBorder="1" applyAlignment="1">
      <alignment horizontal="center" vertical="center"/>
    </xf>
    <xf numFmtId="0" fontId="9" fillId="10" borderId="52" xfId="0" applyFont="1" applyFill="1" applyBorder="1" applyAlignment="1">
      <alignment horizontal="center" vertical="center"/>
    </xf>
    <xf numFmtId="0" fontId="37" fillId="10" borderId="51" xfId="0" applyFont="1" applyFill="1" applyBorder="1" applyAlignment="1">
      <alignment horizontal="center" vertical="center" wrapText="1"/>
    </xf>
    <xf numFmtId="0" fontId="37" fillId="10" borderId="52" xfId="0" applyFont="1" applyFill="1" applyBorder="1" applyAlignment="1">
      <alignment horizontal="center" vertical="center" wrapText="1"/>
    </xf>
    <xf numFmtId="0" fontId="9" fillId="10" borderId="31" xfId="0" applyFont="1" applyFill="1" applyBorder="1" applyAlignment="1">
      <alignment horizontal="center" vertical="center"/>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0" fillId="0" borderId="30" xfId="0" applyBorder="1" applyAlignment="1">
      <alignment horizontal="center"/>
    </xf>
    <xf numFmtId="0" fontId="15" fillId="0" borderId="18" xfId="0" applyFont="1" applyBorder="1" applyAlignment="1">
      <alignment horizontal="center" vertical="center" wrapText="1"/>
    </xf>
    <xf numFmtId="0" fontId="4" fillId="0" borderId="53" xfId="0" applyFont="1" applyBorder="1" applyAlignment="1">
      <alignment horizontal="center"/>
    </xf>
    <xf numFmtId="0" fontId="4" fillId="0" borderId="54" xfId="0" applyFont="1" applyBorder="1" applyAlignment="1">
      <alignment horizontal="center"/>
    </xf>
    <xf numFmtId="0" fontId="4" fillId="0" borderId="55" xfId="0" applyFont="1" applyBorder="1" applyAlignment="1">
      <alignment horizontal="center"/>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64" xfId="0" applyFont="1" applyBorder="1" applyAlignment="1">
      <alignment horizontal="left" vertical="center" wrapText="1"/>
    </xf>
    <xf numFmtId="0" fontId="4" fillId="0" borderId="28" xfId="0" applyFont="1" applyBorder="1" applyAlignment="1">
      <alignment horizontal="left"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5" fillId="13" borderId="8"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5" fillId="0" borderId="53" xfId="0" applyFont="1" applyBorder="1" applyAlignment="1">
      <alignment horizontal="left"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4" fillId="0" borderId="38" xfId="0" applyFont="1" applyBorder="1" applyAlignment="1">
      <alignment horizontal="center" vertical="center" wrapText="1"/>
    </xf>
    <xf numFmtId="0" fontId="4" fillId="0" borderId="53" xfId="0" applyFont="1" applyBorder="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30" xfId="0" applyFont="1" applyBorder="1" applyAlignment="1">
      <alignment horizontal="center" vertical="center" wrapText="1"/>
    </xf>
    <xf numFmtId="0" fontId="4" fillId="0" borderId="45" xfId="0" applyFont="1" applyBorder="1" applyAlignment="1">
      <alignment horizontal="center" vertical="center"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4" fillId="0" borderId="53" xfId="0" applyFont="1" applyBorder="1" applyAlignment="1">
      <alignment horizontal="left" vertical="top" wrapText="1"/>
    </xf>
    <xf numFmtId="0" fontId="4" fillId="0" borderId="54" xfId="0" applyFont="1" applyBorder="1" applyAlignment="1">
      <alignment horizontal="left" vertical="top" wrapText="1"/>
    </xf>
    <xf numFmtId="0" fontId="4" fillId="0" borderId="55" xfId="0" applyFont="1" applyBorder="1" applyAlignment="1">
      <alignment horizontal="left" vertical="top" wrapText="1"/>
    </xf>
    <xf numFmtId="0" fontId="5" fillId="13" borderId="64" xfId="0" applyFont="1" applyFill="1" applyBorder="1" applyAlignment="1">
      <alignment horizontal="center" vertical="center"/>
    </xf>
    <xf numFmtId="0" fontId="5" fillId="13" borderId="65" xfId="0" applyFont="1" applyFill="1" applyBorder="1" applyAlignment="1">
      <alignment horizontal="center" vertical="center"/>
    </xf>
    <xf numFmtId="0" fontId="4" fillId="0" borderId="30" xfId="0" applyFont="1" applyBorder="1" applyAlignment="1">
      <alignment horizontal="left" vertical="top" wrapText="1"/>
    </xf>
    <xf numFmtId="0" fontId="4" fillId="0" borderId="20" xfId="0" applyFont="1" applyBorder="1" applyAlignment="1">
      <alignment horizontal="left" vertical="top" wrapText="1"/>
    </xf>
    <xf numFmtId="0" fontId="4" fillId="0" borderId="45" xfId="0" applyFont="1" applyBorder="1" applyAlignment="1">
      <alignment horizontal="left" vertical="top" wrapText="1"/>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4" fillId="0" borderId="43" xfId="0" applyFont="1" applyBorder="1" applyAlignment="1">
      <alignment horizontal="center" vertical="center" wrapText="1"/>
    </xf>
    <xf numFmtId="0" fontId="7" fillId="0" borderId="8" xfId="0" applyFont="1" applyBorder="1" applyAlignment="1">
      <alignment horizontal="left" vertical="top" wrapText="1"/>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0" fontId="5" fillId="13" borderId="11" xfId="0" applyFont="1" applyFill="1" applyBorder="1" applyAlignment="1">
      <alignment horizontal="center" vertical="center"/>
    </xf>
    <xf numFmtId="0" fontId="25" fillId="0" borderId="30" xfId="0" applyFont="1" applyBorder="1" applyAlignment="1">
      <alignment horizontal="left" vertical="top" wrapText="1"/>
    </xf>
    <xf numFmtId="0" fontId="25" fillId="0" borderId="20" xfId="0" applyFont="1" applyBorder="1" applyAlignment="1">
      <alignment horizontal="left" vertical="top" wrapText="1"/>
    </xf>
    <xf numFmtId="0" fontId="25" fillId="0" borderId="45" xfId="0" applyFont="1" applyBorder="1" applyAlignment="1">
      <alignment horizontal="left" vertical="top" wrapText="1"/>
    </xf>
    <xf numFmtId="0" fontId="0" fillId="0" borderId="21" xfId="0" applyBorder="1" applyAlignment="1">
      <alignment horizontal="center"/>
    </xf>
    <xf numFmtId="0" fontId="0" fillId="0" borderId="24" xfId="0" applyBorder="1" applyAlignment="1">
      <alignment horizontal="center"/>
    </xf>
    <xf numFmtId="0" fontId="5" fillId="13" borderId="25" xfId="0" applyFont="1" applyFill="1" applyBorder="1" applyAlignment="1">
      <alignment horizontal="center" vertical="center"/>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17" fillId="0" borderId="10" xfId="0" applyFont="1" applyBorder="1" applyAlignment="1">
      <alignment horizontal="center" vertical="center"/>
    </xf>
    <xf numFmtId="0" fontId="14" fillId="13" borderId="13" xfId="0" applyFont="1" applyFill="1" applyBorder="1" applyAlignment="1">
      <alignment horizontal="center" vertical="center" wrapText="1"/>
    </xf>
    <xf numFmtId="0" fontId="4" fillId="0" borderId="15" xfId="0" applyFont="1" applyBorder="1" applyAlignment="1">
      <alignment horizontal="center" vertical="center" wrapText="1"/>
    </xf>
    <xf numFmtId="0" fontId="5" fillId="13" borderId="10" xfId="0" applyFont="1" applyFill="1" applyBorder="1" applyAlignment="1">
      <alignment horizontal="center" vertical="center" wrapText="1"/>
    </xf>
    <xf numFmtId="0" fontId="4" fillId="0" borderId="0" xfId="0" applyFont="1" applyAlignment="1">
      <alignment horizontal="center"/>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7" fillId="6" borderId="60" xfId="0" applyFont="1" applyFill="1" applyBorder="1" applyAlignment="1">
      <alignment horizontal="left" vertical="center"/>
    </xf>
    <xf numFmtId="0" fontId="7" fillId="6" borderId="56" xfId="0" applyFont="1" applyFill="1" applyBorder="1" applyAlignment="1">
      <alignment horizontal="left" vertical="center"/>
    </xf>
    <xf numFmtId="0" fontId="7" fillId="6" borderId="66" xfId="0" applyFont="1" applyFill="1" applyBorder="1" applyAlignment="1">
      <alignment horizontal="left" vertical="center"/>
    </xf>
    <xf numFmtId="0" fontId="4" fillId="0" borderId="64" xfId="0" applyFont="1" applyBorder="1" applyAlignment="1">
      <alignment horizontal="left" vertical="top" wrapText="1"/>
    </xf>
    <xf numFmtId="0" fontId="4" fillId="0" borderId="11" xfId="0" applyFont="1" applyBorder="1" applyAlignment="1">
      <alignment horizontal="left" vertical="top" wrapText="1"/>
    </xf>
    <xf numFmtId="0" fontId="4" fillId="0" borderId="65" xfId="0" applyFont="1" applyBorder="1" applyAlignment="1">
      <alignment horizontal="left" vertical="top" wrapText="1"/>
    </xf>
    <xf numFmtId="0" fontId="25" fillId="0" borderId="64" xfId="0" applyFont="1" applyBorder="1" applyAlignment="1">
      <alignment horizontal="left" vertical="top" wrapText="1"/>
    </xf>
    <xf numFmtId="0" fontId="25" fillId="0" borderId="11" xfId="0" applyFont="1" applyBorder="1" applyAlignment="1">
      <alignment horizontal="left" vertical="top" wrapText="1"/>
    </xf>
    <xf numFmtId="0" fontId="25" fillId="0" borderId="65" xfId="0" applyFont="1" applyBorder="1" applyAlignment="1">
      <alignment horizontal="left" vertical="top" wrapText="1"/>
    </xf>
    <xf numFmtId="0" fontId="9" fillId="13" borderId="1" xfId="0" applyFont="1" applyFill="1" applyBorder="1" applyAlignment="1">
      <alignment horizontal="center" vertical="center" wrapText="1"/>
    </xf>
    <xf numFmtId="0" fontId="7" fillId="5" borderId="57" xfId="0" applyFont="1" applyFill="1" applyBorder="1" applyAlignment="1">
      <alignment horizontal="center" vertical="center"/>
    </xf>
    <xf numFmtId="0" fontId="7" fillId="5" borderId="67" xfId="0" applyFont="1" applyFill="1" applyBorder="1" applyAlignment="1">
      <alignment horizontal="center" vertical="center"/>
    </xf>
    <xf numFmtId="0" fontId="2" fillId="5" borderId="48" xfId="0" applyFont="1" applyFill="1" applyBorder="1" applyAlignment="1">
      <alignment horizontal="left" vertical="center" wrapText="1"/>
    </xf>
    <xf numFmtId="0" fontId="2" fillId="5" borderId="49" xfId="0" applyFont="1" applyFill="1" applyBorder="1" applyAlignment="1">
      <alignment horizontal="left" vertical="center" wrapText="1"/>
    </xf>
    <xf numFmtId="0" fontId="2" fillId="5" borderId="50" xfId="0" applyFont="1" applyFill="1" applyBorder="1" applyAlignment="1">
      <alignment horizontal="left" vertical="center" wrapText="1"/>
    </xf>
    <xf numFmtId="0" fontId="5" fillId="6" borderId="1" xfId="0" applyFont="1" applyFill="1" applyBorder="1" applyAlignment="1">
      <alignment horizontal="center" vertical="center" wrapText="1"/>
    </xf>
    <xf numFmtId="0" fontId="5" fillId="13" borderId="1" xfId="0" applyFont="1" applyFill="1" applyBorder="1" applyAlignment="1">
      <alignment horizontal="center" vertical="center"/>
    </xf>
    <xf numFmtId="0" fontId="27" fillId="0" borderId="10" xfId="0" applyFont="1" applyFill="1" applyBorder="1" applyAlignment="1" applyProtection="1">
      <alignment horizontal="left" vertical="top" wrapText="1"/>
    </xf>
    <xf numFmtId="0" fontId="27" fillId="0" borderId="28" xfId="0" applyFont="1" applyFill="1" applyBorder="1" applyAlignment="1" applyProtection="1">
      <alignment horizontal="left" vertical="top" wrapText="1"/>
    </xf>
    <xf numFmtId="0" fontId="27" fillId="3" borderId="10" xfId="0" applyFont="1" applyFill="1" applyBorder="1" applyAlignment="1" applyProtection="1">
      <alignment horizontal="center" vertical="top" wrapText="1"/>
    </xf>
    <xf numFmtId="0" fontId="27" fillId="3" borderId="11" xfId="0" applyFont="1" applyFill="1" applyBorder="1" applyAlignment="1" applyProtection="1">
      <alignment horizontal="center" vertical="top" wrapText="1"/>
    </xf>
    <xf numFmtId="0" fontId="27" fillId="3" borderId="28" xfId="0" applyFont="1" applyFill="1" applyBorder="1" applyAlignment="1" applyProtection="1">
      <alignment horizontal="center" vertical="top" wrapText="1"/>
    </xf>
    <xf numFmtId="0" fontId="27" fillId="0" borderId="10" xfId="0" applyFont="1" applyBorder="1" applyAlignment="1">
      <alignment horizontal="left" vertical="top" wrapText="1"/>
    </xf>
    <xf numFmtId="0" fontId="27" fillId="0" borderId="11" xfId="0" applyFont="1" applyBorder="1" applyAlignment="1">
      <alignment horizontal="left" vertical="top" wrapText="1"/>
    </xf>
    <xf numFmtId="0" fontId="27" fillId="0" borderId="28" xfId="0" applyFont="1" applyBorder="1" applyAlignment="1">
      <alignment horizontal="left" vertical="top" wrapText="1"/>
    </xf>
    <xf numFmtId="0" fontId="28" fillId="0" borderId="10" xfId="0" applyFont="1" applyBorder="1" applyAlignment="1">
      <alignment horizontal="left" vertical="top" wrapText="1"/>
    </xf>
    <xf numFmtId="0" fontId="28" fillId="0" borderId="28" xfId="0" applyFont="1" applyBorder="1" applyAlignment="1">
      <alignment horizontal="left" vertical="top" wrapText="1"/>
    </xf>
    <xf numFmtId="0" fontId="5" fillId="13" borderId="1" xfId="0" applyFont="1" applyFill="1" applyBorder="1" applyAlignment="1">
      <alignment horizontal="center" vertical="center" wrapText="1"/>
    </xf>
    <xf numFmtId="0" fontId="5" fillId="0" borderId="1" xfId="0" applyFont="1" applyBorder="1" applyAlignment="1">
      <alignment horizontal="center" vertical="center"/>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28" xfId="0" applyFont="1" applyBorder="1" applyAlignment="1">
      <alignment horizontal="left" vertical="center" wrapText="1"/>
    </xf>
    <xf numFmtId="0" fontId="4" fillId="0" borderId="47" xfId="0" applyFont="1" applyBorder="1" applyAlignment="1">
      <alignment horizontal="center" vertical="center" wrapText="1"/>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28" xfId="0" applyFont="1" applyBorder="1" applyAlignment="1">
      <alignment horizontal="center" vertical="center"/>
    </xf>
    <xf numFmtId="0" fontId="6" fillId="0" borderId="64" xfId="0" applyFont="1" applyBorder="1" applyAlignment="1">
      <alignment horizontal="center"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33" fillId="0" borderId="13" xfId="0" applyFont="1" applyBorder="1" applyAlignment="1">
      <alignment horizontal="left" vertical="top" wrapText="1"/>
    </xf>
    <xf numFmtId="0" fontId="33" fillId="0" borderId="12" xfId="0" applyFont="1" applyBorder="1" applyAlignment="1">
      <alignment horizontal="left" vertical="top" wrapText="1"/>
    </xf>
    <xf numFmtId="0" fontId="33" fillId="0" borderId="47" xfId="0" applyFont="1" applyBorder="1" applyAlignment="1">
      <alignment horizontal="left" vertical="top" wrapText="1"/>
    </xf>
    <xf numFmtId="0" fontId="33" fillId="0" borderId="65" xfId="0" applyFont="1" applyBorder="1" applyAlignment="1">
      <alignment horizontal="center" vertical="center"/>
    </xf>
    <xf numFmtId="0" fontId="33" fillId="0" borderId="1" xfId="0" applyFont="1" applyBorder="1" applyAlignment="1">
      <alignment horizontal="center" vertical="center"/>
    </xf>
    <xf numFmtId="0" fontId="6" fillId="0" borderId="10" xfId="0" applyFont="1" applyBorder="1" applyAlignment="1">
      <alignment horizontal="center" vertical="center"/>
    </xf>
    <xf numFmtId="0" fontId="6" fillId="0" borderId="65" xfId="0" applyFont="1" applyBorder="1" applyAlignment="1">
      <alignment horizontal="center" vertical="center"/>
    </xf>
    <xf numFmtId="0" fontId="12" fillId="0" borderId="72"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66" xfId="0" applyFont="1" applyBorder="1" applyAlignment="1">
      <alignment horizontal="center" vertical="center" wrapText="1"/>
    </xf>
    <xf numFmtId="0" fontId="13" fillId="0" borderId="9" xfId="0" applyFont="1" applyBorder="1" applyAlignment="1">
      <alignment horizontal="center"/>
    </xf>
    <xf numFmtId="0" fontId="13" fillId="0" borderId="3" xfId="0" applyFont="1" applyBorder="1" applyAlignment="1">
      <alignment horizontal="center"/>
    </xf>
    <xf numFmtId="0" fontId="12" fillId="0" borderId="8"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6" fillId="0" borderId="3" xfId="0" applyFont="1" applyBorder="1" applyAlignment="1">
      <alignment horizontal="left" vertical="center" wrapText="1"/>
    </xf>
    <xf numFmtId="0" fontId="6" fillId="0" borderId="2" xfId="0" applyFont="1" applyBorder="1" applyAlignment="1">
      <alignment horizontal="center"/>
    </xf>
    <xf numFmtId="0" fontId="6" fillId="0" borderId="1" xfId="0" applyFont="1" applyBorder="1" applyAlignment="1">
      <alignment horizontal="center"/>
    </xf>
    <xf numFmtId="0" fontId="33" fillId="0" borderId="7" xfId="0" applyFont="1" applyBorder="1" applyAlignment="1">
      <alignment horizontal="center" vertical="center"/>
    </xf>
    <xf numFmtId="0" fontId="6" fillId="0" borderId="30" xfId="0" applyFont="1" applyBorder="1" applyAlignment="1">
      <alignment horizontal="left" vertical="top" wrapText="1"/>
    </xf>
    <xf numFmtId="0" fontId="6" fillId="0" borderId="20" xfId="0" applyFont="1" applyBorder="1" applyAlignment="1">
      <alignment horizontal="left" vertical="top" wrapText="1"/>
    </xf>
    <xf numFmtId="0" fontId="6" fillId="0" borderId="45" xfId="0" applyFont="1" applyBorder="1" applyAlignment="1">
      <alignment horizontal="left" vertical="top" wrapText="1"/>
    </xf>
    <xf numFmtId="0" fontId="14" fillId="0" borderId="10" xfId="0" applyFont="1" applyBorder="1" applyAlignment="1">
      <alignment horizontal="center" vertical="top" wrapText="1"/>
    </xf>
    <xf numFmtId="0" fontId="14" fillId="0" borderId="11" xfId="0" applyFont="1" applyBorder="1" applyAlignment="1">
      <alignment horizontal="center" vertical="top" wrapText="1"/>
    </xf>
    <xf numFmtId="0" fontId="14" fillId="0" borderId="65" xfId="0" applyFont="1" applyBorder="1" applyAlignment="1">
      <alignment horizontal="center"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28" xfId="0" applyFont="1" applyBorder="1" applyAlignment="1">
      <alignment horizontal="left" vertical="top" wrapText="1"/>
    </xf>
    <xf numFmtId="0" fontId="14" fillId="0" borderId="64" xfId="0" applyFont="1" applyBorder="1" applyAlignment="1">
      <alignment horizontal="center" vertical="top" wrapText="1"/>
    </xf>
    <xf numFmtId="0" fontId="14" fillId="0" borderId="28" xfId="0" applyFont="1" applyBorder="1" applyAlignment="1">
      <alignment horizontal="center" vertical="top" wrapText="1"/>
    </xf>
    <xf numFmtId="0" fontId="14" fillId="0" borderId="10" xfId="0" applyFont="1" applyBorder="1" applyAlignment="1">
      <alignment horizontal="center" vertical="top"/>
    </xf>
    <xf numFmtId="0" fontId="14" fillId="0" borderId="11" xfId="0" applyFont="1" applyBorder="1" applyAlignment="1">
      <alignment horizontal="center" vertical="top"/>
    </xf>
    <xf numFmtId="0" fontId="14" fillId="0" borderId="65" xfId="0" applyFont="1" applyBorder="1" applyAlignment="1">
      <alignment horizontal="center" vertical="top"/>
    </xf>
    <xf numFmtId="0" fontId="14" fillId="0" borderId="64" xfId="0" applyFont="1" applyBorder="1" applyAlignment="1">
      <alignment horizontal="center" vertical="top"/>
    </xf>
    <xf numFmtId="0" fontId="14" fillId="0" borderId="28" xfId="0" applyFont="1" applyBorder="1" applyAlignment="1">
      <alignment horizontal="center" vertical="top"/>
    </xf>
    <xf numFmtId="0" fontId="33" fillId="0" borderId="46" xfId="0" applyFont="1" applyBorder="1" applyAlignment="1">
      <alignment horizontal="left" vertical="top" wrapText="1"/>
    </xf>
    <xf numFmtId="0" fontId="33" fillId="0" borderId="29" xfId="0" applyFont="1" applyBorder="1" applyAlignment="1">
      <alignment horizontal="left" vertical="top" wrapText="1"/>
    </xf>
    <xf numFmtId="0" fontId="33" fillId="0" borderId="64"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64"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99FFCC"/>
      <color rgb="FFCCFF66"/>
      <color rgb="FFFF66FF"/>
      <color rgb="FFFFA365"/>
      <color rgb="FFFF6600"/>
      <color rgb="FFFF9B57"/>
      <color rgb="FFFF88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733425</xdr:colOff>
      <xdr:row>0</xdr:row>
      <xdr:rowOff>38100</xdr:rowOff>
    </xdr:from>
    <xdr:to>
      <xdr:col>6</xdr:col>
      <xdr:colOff>1257300</xdr:colOff>
      <xdr:row>3</xdr:row>
      <xdr:rowOff>123825</xdr:rowOff>
    </xdr:to>
    <xdr:pic>
      <xdr:nvPicPr>
        <xdr:cNvPr id="2150" name="1 Imagen" descr="logocapitalmusical">
          <a:extLst>
            <a:ext uri="{FF2B5EF4-FFF2-40B4-BE49-F238E27FC236}">
              <a16:creationId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590550</xdr:colOff>
          <xdr:row>0</xdr:row>
          <xdr:rowOff>9525</xdr:rowOff>
        </xdr:from>
        <xdr:to>
          <xdr:col>0</xdr:col>
          <xdr:colOff>1209675</xdr:colOff>
          <xdr:row>1</xdr:row>
          <xdr:rowOff>57150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5</xdr:col>
      <xdr:colOff>196782</xdr:colOff>
      <xdr:row>0</xdr:row>
      <xdr:rowOff>0</xdr:rowOff>
    </xdr:from>
    <xdr:to>
      <xdr:col>5</xdr:col>
      <xdr:colOff>859136</xdr:colOff>
      <xdr:row>3</xdr:row>
      <xdr:rowOff>123824</xdr:rowOff>
    </xdr:to>
    <xdr:pic>
      <xdr:nvPicPr>
        <xdr:cNvPr id="2" name="1 Imagen" descr="logocapitalmusic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64782" y="0"/>
          <a:ext cx="662354" cy="801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180975</xdr:colOff>
          <xdr:row>0</xdr:row>
          <xdr:rowOff>19050</xdr:rowOff>
        </xdr:from>
        <xdr:to>
          <xdr:col>0</xdr:col>
          <xdr:colOff>1771650</xdr:colOff>
          <xdr:row>3</xdr:row>
          <xdr:rowOff>76200</xdr:rowOff>
        </xdr:to>
        <xdr:sp macro="" textlink="">
          <xdr:nvSpPr>
            <xdr:cNvPr id="10241" name="Object 1" hidden="1">
              <a:extLst>
                <a:ext uri="{63B3BB69-23CF-44E3-9099-C40C66FF867C}">
                  <a14:compatExt spid="_x0000_s102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180975</xdr:colOff>
          <xdr:row>0</xdr:row>
          <xdr:rowOff>19050</xdr:rowOff>
        </xdr:from>
        <xdr:to>
          <xdr:col>1</xdr:col>
          <xdr:colOff>800100</xdr:colOff>
          <xdr:row>2</xdr:row>
          <xdr:rowOff>371475</xdr:rowOff>
        </xdr:to>
        <xdr:sp macro="" textlink="">
          <xdr:nvSpPr>
            <xdr:cNvPr id="11265" name="Object 1" hidden="1">
              <a:extLst>
                <a:ext uri="{63B3BB69-23CF-44E3-9099-C40C66FF867C}">
                  <a14:compatExt spid="_x0000_s112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527050</xdr:colOff>
      <xdr:row>0</xdr:row>
      <xdr:rowOff>0</xdr:rowOff>
    </xdr:from>
    <xdr:to>
      <xdr:col>10</xdr:col>
      <xdr:colOff>469900</xdr:colOff>
      <xdr:row>3</xdr:row>
      <xdr:rowOff>57151</xdr:rowOff>
    </xdr:to>
    <xdr:pic>
      <xdr:nvPicPr>
        <xdr:cNvPr id="4" name="1 Imagen" descr="logocapitalmusical">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5613" y="0"/>
          <a:ext cx="704850" cy="8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180975</xdr:colOff>
          <xdr:row>0</xdr:row>
          <xdr:rowOff>19050</xdr:rowOff>
        </xdr:from>
        <xdr:to>
          <xdr:col>1</xdr:col>
          <xdr:colOff>800100</xdr:colOff>
          <xdr:row>2</xdr:row>
          <xdr:rowOff>371475</xdr:rowOff>
        </xdr:to>
        <xdr:sp macro="" textlink="">
          <xdr:nvSpPr>
            <xdr:cNvPr id="12289" name="Object 1" hidden="1">
              <a:extLst>
                <a:ext uri="{63B3BB69-23CF-44E3-9099-C40C66FF867C}">
                  <a14:compatExt spid="_x0000_s122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503237</xdr:colOff>
      <xdr:row>0</xdr:row>
      <xdr:rowOff>0</xdr:rowOff>
    </xdr:from>
    <xdr:to>
      <xdr:col>10</xdr:col>
      <xdr:colOff>446087</xdr:colOff>
      <xdr:row>3</xdr:row>
      <xdr:rowOff>57151</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51800" y="0"/>
          <a:ext cx="704850" cy="8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180975</xdr:colOff>
          <xdr:row>0</xdr:row>
          <xdr:rowOff>19050</xdr:rowOff>
        </xdr:from>
        <xdr:to>
          <xdr:col>1</xdr:col>
          <xdr:colOff>800100</xdr:colOff>
          <xdr:row>2</xdr:row>
          <xdr:rowOff>371475</xdr:rowOff>
        </xdr:to>
        <xdr:sp macro="" textlink="">
          <xdr:nvSpPr>
            <xdr:cNvPr id="13313" name="Object 1" hidden="1">
              <a:extLst>
                <a:ext uri="{63B3BB69-23CF-44E3-9099-C40C66FF867C}">
                  <a14:compatExt spid="_x0000_s1331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9</xdr:col>
      <xdr:colOff>728560</xdr:colOff>
      <xdr:row>0</xdr:row>
      <xdr:rowOff>0</xdr:rowOff>
    </xdr:from>
    <xdr:to>
      <xdr:col>9</xdr:col>
      <xdr:colOff>1419123</xdr:colOff>
      <xdr:row>2</xdr:row>
      <xdr:rowOff>428625</xdr:rowOff>
    </xdr:to>
    <xdr:pic>
      <xdr:nvPicPr>
        <xdr:cNvPr id="3203" name="1 Imagen" descr="logocapitalmusical">
          <a:extLst>
            <a:ext uri="{FF2B5EF4-FFF2-40B4-BE49-F238E27FC236}">
              <a16:creationId xmlns:a16="http://schemas.microsoft.com/office/drawing/2014/main"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7285" y="0"/>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180975</xdr:colOff>
          <xdr:row>0</xdr:row>
          <xdr:rowOff>19050</xdr:rowOff>
        </xdr:from>
        <xdr:to>
          <xdr:col>0</xdr:col>
          <xdr:colOff>1771650</xdr:colOff>
          <xdr:row>2</xdr:row>
          <xdr:rowOff>352425</xdr:rowOff>
        </xdr:to>
        <xdr:sp macro="" textlink="">
          <xdr:nvSpPr>
            <xdr:cNvPr id="14337" name="Object 1" hidden="1">
              <a:extLst>
                <a:ext uri="{63B3BB69-23CF-44E3-9099-C40C66FF867C}">
                  <a14:compatExt spid="_x0000_s143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180975</xdr:colOff>
          <xdr:row>0</xdr:row>
          <xdr:rowOff>19050</xdr:rowOff>
        </xdr:from>
        <xdr:to>
          <xdr:col>0</xdr:col>
          <xdr:colOff>1771650</xdr:colOff>
          <xdr:row>2</xdr:row>
          <xdr:rowOff>352425</xdr:rowOff>
        </xdr:to>
        <xdr:sp macro="" textlink="">
          <xdr:nvSpPr>
            <xdr:cNvPr id="15361" name="Object 1" hidden="1">
              <a:extLst>
                <a:ext uri="{63B3BB69-23CF-44E3-9099-C40C66FF867C}">
                  <a14:compatExt spid="_x0000_s15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editAs="oneCell">
    <xdr:from>
      <xdr:col>12</xdr:col>
      <xdr:colOff>206374</xdr:colOff>
      <xdr:row>0</xdr:row>
      <xdr:rowOff>41586</xdr:rowOff>
    </xdr:from>
    <xdr:to>
      <xdr:col>12</xdr:col>
      <xdr:colOff>717484</xdr:colOff>
      <xdr:row>3</xdr:row>
      <xdr:rowOff>127311</xdr:rowOff>
    </xdr:to>
    <xdr:pic>
      <xdr:nvPicPr>
        <xdr:cNvPr id="1134" name="1 Imagen" descr="logocapitalmusical">
          <a:extLst>
            <a:ext uri="{FF2B5EF4-FFF2-40B4-BE49-F238E27FC236}">
              <a16:creationId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9524" y="41586"/>
          <a:ext cx="5111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0</xdr:row>
          <xdr:rowOff>0</xdr:rowOff>
        </xdr:from>
        <xdr:to>
          <xdr:col>0</xdr:col>
          <xdr:colOff>1695450</xdr:colOff>
          <xdr:row>3</xdr:row>
          <xdr:rowOff>57150</xdr:rowOff>
        </xdr:to>
        <xdr:sp macro="" textlink="">
          <xdr:nvSpPr>
            <xdr:cNvPr id="16385" name="Object 1" hidden="1">
              <a:extLst>
                <a:ext uri="{63B3BB69-23CF-44E3-9099-C40C66FF867C}">
                  <a14:compatExt spid="_x0000_s163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506556</xdr:colOff>
      <xdr:row>0</xdr:row>
      <xdr:rowOff>0</xdr:rowOff>
    </xdr:from>
    <xdr:to>
      <xdr:col>19</xdr:col>
      <xdr:colOff>485334</xdr:colOff>
      <xdr:row>3</xdr:row>
      <xdr:rowOff>86925</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1679381" y="0"/>
          <a:ext cx="521703" cy="658425"/>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47625</xdr:colOff>
          <xdr:row>0</xdr:row>
          <xdr:rowOff>0</xdr:rowOff>
        </xdr:from>
        <xdr:to>
          <xdr:col>2</xdr:col>
          <xdr:colOff>1828800</xdr:colOff>
          <xdr:row>3</xdr:row>
          <xdr:rowOff>123825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9</xdr:col>
      <xdr:colOff>224676</xdr:colOff>
      <xdr:row>0</xdr:row>
      <xdr:rowOff>8331</xdr:rowOff>
    </xdr:from>
    <xdr:to>
      <xdr:col>9</xdr:col>
      <xdr:colOff>748551</xdr:colOff>
      <xdr:row>3</xdr:row>
      <xdr:rowOff>94056</xdr:rowOff>
    </xdr:to>
    <xdr:pic>
      <xdr:nvPicPr>
        <xdr:cNvPr id="2" name="1 Imagen" descr="logocapitalmusic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45364" y="8331"/>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228600</xdr:colOff>
          <xdr:row>0</xdr:row>
          <xdr:rowOff>9525</xdr:rowOff>
        </xdr:from>
        <xdr:to>
          <xdr:col>2</xdr:col>
          <xdr:colOff>1819275</xdr:colOff>
          <xdr:row>3</xdr:row>
          <xdr:rowOff>57150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9</xdr:col>
      <xdr:colOff>315912</xdr:colOff>
      <xdr:row>0</xdr:row>
      <xdr:rowOff>82550</xdr:rowOff>
    </xdr:from>
    <xdr:to>
      <xdr:col>9</xdr:col>
      <xdr:colOff>927100</xdr:colOff>
      <xdr:row>3</xdr:row>
      <xdr:rowOff>50800</xdr:rowOff>
    </xdr:to>
    <xdr:pic>
      <xdr:nvPicPr>
        <xdr:cNvPr id="2" name="1 Imagen" descr="logocapitalmusic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65312" y="82550"/>
          <a:ext cx="611188"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133350</xdr:colOff>
          <xdr:row>0</xdr:row>
          <xdr:rowOff>171450</xdr:rowOff>
        </xdr:from>
        <xdr:to>
          <xdr:col>0</xdr:col>
          <xdr:colOff>1724025</xdr:colOff>
          <xdr:row>3</xdr:row>
          <xdr:rowOff>28575</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5</xdr:col>
      <xdr:colOff>233362</xdr:colOff>
      <xdr:row>0</xdr:row>
      <xdr:rowOff>53974</xdr:rowOff>
    </xdr:from>
    <xdr:to>
      <xdr:col>5</xdr:col>
      <xdr:colOff>844550</xdr:colOff>
      <xdr:row>3</xdr:row>
      <xdr:rowOff>22224</xdr:rowOff>
    </xdr:to>
    <xdr:pic>
      <xdr:nvPicPr>
        <xdr:cNvPr id="2" name="1 Imagen" descr="logocapitalmusic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20362" y="53974"/>
          <a:ext cx="611188"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219075</xdr:colOff>
          <xdr:row>0</xdr:row>
          <xdr:rowOff>171450</xdr:rowOff>
        </xdr:from>
        <xdr:to>
          <xdr:col>0</xdr:col>
          <xdr:colOff>1809750</xdr:colOff>
          <xdr:row>3</xdr:row>
          <xdr:rowOff>57150</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19</xdr:col>
      <xdr:colOff>268432</xdr:colOff>
      <xdr:row>0</xdr:row>
      <xdr:rowOff>68406</xdr:rowOff>
    </xdr:from>
    <xdr:to>
      <xdr:col>19</xdr:col>
      <xdr:colOff>954232</xdr:colOff>
      <xdr:row>3</xdr:row>
      <xdr:rowOff>39831</xdr:rowOff>
    </xdr:to>
    <xdr:pic>
      <xdr:nvPicPr>
        <xdr:cNvPr id="6236" name="1 Imagen" descr="logocapitalmusical">
          <a:extLst>
            <a:ext uri="{FF2B5EF4-FFF2-40B4-BE49-F238E27FC236}">
              <a16:creationId xmlns:a16="http://schemas.microsoft.com/office/drawing/2014/main"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43159" y="68406"/>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219075</xdr:colOff>
          <xdr:row>0</xdr:row>
          <xdr:rowOff>171450</xdr:rowOff>
        </xdr:from>
        <xdr:to>
          <xdr:col>0</xdr:col>
          <xdr:colOff>1809750</xdr:colOff>
          <xdr:row>2</xdr:row>
          <xdr:rowOff>190500</xdr:rowOff>
        </xdr:to>
        <xdr:sp macro="" textlink="">
          <xdr:nvSpPr>
            <xdr:cNvPr id="8193" name="Object 1" hidden="1">
              <a:extLst>
                <a:ext uri="{63B3BB69-23CF-44E3-9099-C40C66FF867C}">
                  <a14:compatExt spid="_x0000_s8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5</xdr:col>
      <xdr:colOff>251732</xdr:colOff>
      <xdr:row>0</xdr:row>
      <xdr:rowOff>0</xdr:rowOff>
    </xdr:from>
    <xdr:to>
      <xdr:col>5</xdr:col>
      <xdr:colOff>937532</xdr:colOff>
      <xdr:row>3</xdr:row>
      <xdr:rowOff>66674</xdr:rowOff>
    </xdr:to>
    <xdr:pic>
      <xdr:nvPicPr>
        <xdr:cNvPr id="4" name="1 Imagen" descr="logocapitalmusical">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678" y="0"/>
          <a:ext cx="685800" cy="740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180975</xdr:colOff>
          <xdr:row>0</xdr:row>
          <xdr:rowOff>171450</xdr:rowOff>
        </xdr:from>
        <xdr:to>
          <xdr:col>0</xdr:col>
          <xdr:colOff>1771650</xdr:colOff>
          <xdr:row>3</xdr:row>
          <xdr:rowOff>9525</xdr:rowOff>
        </xdr:to>
        <xdr:sp macro="" textlink="">
          <xdr:nvSpPr>
            <xdr:cNvPr id="9217" name="Object 1" hidden="1">
              <a:extLst>
                <a:ext uri="{63B3BB69-23CF-44E3-9099-C40C66FF867C}">
                  <a14:compatExt spid="_x0000_s921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oleObject" Target="../embeddings/oleObject8.bin"/><Relationship Id="rId2" Type="http://schemas.openxmlformats.org/officeDocument/2006/relationships/vmlDrawing" Target="../drawings/vmlDrawing8.vml"/><Relationship Id="rId1" Type="http://schemas.openxmlformats.org/officeDocument/2006/relationships/drawing" Target="../drawings/drawing10.xml"/><Relationship Id="rId4" Type="http://schemas.openxmlformats.org/officeDocument/2006/relationships/image" Target="../media/image1.png"/></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9.bin"/><Relationship Id="rId5" Type="http://schemas.openxmlformats.org/officeDocument/2006/relationships/image" Target="../media/image1.png"/><Relationship Id="rId4" Type="http://schemas.openxmlformats.org/officeDocument/2006/relationships/oleObject" Target="../embeddings/oleObject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0.bin"/><Relationship Id="rId5" Type="http://schemas.openxmlformats.org/officeDocument/2006/relationships/image" Target="../media/image1.png"/><Relationship Id="rId4" Type="http://schemas.openxmlformats.org/officeDocument/2006/relationships/oleObject" Target="../embeddings/oleObject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1.bin"/><Relationship Id="rId5" Type="http://schemas.openxmlformats.org/officeDocument/2006/relationships/image" Target="../media/image1.png"/><Relationship Id="rId4" Type="http://schemas.openxmlformats.org/officeDocument/2006/relationships/oleObject" Target="../embeddings/oleObject11.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2.bin"/><Relationship Id="rId5" Type="http://schemas.openxmlformats.org/officeDocument/2006/relationships/image" Target="../media/image1.png"/><Relationship Id="rId4" Type="http://schemas.openxmlformats.org/officeDocument/2006/relationships/oleObject" Target="../embeddings/oleObject12.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3.bin"/><Relationship Id="rId5" Type="http://schemas.openxmlformats.org/officeDocument/2006/relationships/image" Target="../media/image1.png"/><Relationship Id="rId4" Type="http://schemas.openxmlformats.org/officeDocument/2006/relationships/oleObject" Target="../embeddings/oleObject13.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4.bin"/><Relationship Id="rId5" Type="http://schemas.openxmlformats.org/officeDocument/2006/relationships/image" Target="../media/image1.png"/><Relationship Id="rId4" Type="http://schemas.openxmlformats.org/officeDocument/2006/relationships/oleObject" Target="../embeddings/oleObject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png"/><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png"/><Relationship Id="rId4" Type="http://schemas.openxmlformats.org/officeDocument/2006/relationships/oleObject" Target="../embeddings/oleObject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1.png"/><Relationship Id="rId4" Type="http://schemas.openxmlformats.org/officeDocument/2006/relationships/oleObject" Target="../embeddings/oleObject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1.png"/><Relationship Id="rId4" Type="http://schemas.openxmlformats.org/officeDocument/2006/relationships/oleObject" Target="../embeddings/oleObject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image" Target="../media/image1.png"/><Relationship Id="rId4" Type="http://schemas.openxmlformats.org/officeDocument/2006/relationships/oleObject" Target="../embeddings/oleObject6.bin"/></Relationships>
</file>

<file path=xl/worksheets/_rels/sheet9.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7.vml"/><Relationship Id="rId1" Type="http://schemas.openxmlformats.org/officeDocument/2006/relationships/drawing" Target="../drawings/drawing9.xml"/><Relationship Id="rId4"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L36"/>
  <sheetViews>
    <sheetView view="pageBreakPreview" zoomScaleNormal="80" zoomScaleSheetLayoutView="100" workbookViewId="0">
      <selection activeCell="B19" sqref="B19"/>
    </sheetView>
  </sheetViews>
  <sheetFormatPr baseColWidth="10" defaultColWidth="11.42578125" defaultRowHeight="14.25" x14ac:dyDescent="0.2"/>
  <cols>
    <col min="1" max="1" width="18.5703125" style="1" customWidth="1"/>
    <col min="2" max="2" width="34.42578125" style="1" customWidth="1"/>
    <col min="3" max="3" width="26.85546875" style="1" customWidth="1"/>
    <col min="4" max="4" width="33.7109375" style="1" customWidth="1"/>
    <col min="5" max="5" width="29.85546875" style="1" customWidth="1"/>
    <col min="6" max="6" width="39.140625" style="1" customWidth="1"/>
    <col min="7" max="7" width="31.140625" style="1" customWidth="1"/>
    <col min="8" max="8" width="5" style="1" customWidth="1"/>
    <col min="9" max="9" width="31.28515625" style="1" customWidth="1"/>
    <col min="10" max="16384" width="11.42578125" style="1"/>
  </cols>
  <sheetData>
    <row r="1" spans="2:12" ht="15" customHeight="1" x14ac:dyDescent="0.2">
      <c r="B1" s="352"/>
      <c r="C1" s="363" t="s">
        <v>269</v>
      </c>
      <c r="D1" s="363"/>
      <c r="E1" s="363"/>
      <c r="F1" s="56" t="s">
        <v>1</v>
      </c>
      <c r="G1" s="349"/>
      <c r="H1" s="2"/>
      <c r="K1" s="348"/>
    </row>
    <row r="2" spans="2:12" ht="15" customHeight="1" x14ac:dyDescent="0.2">
      <c r="B2" s="353"/>
      <c r="C2" s="364"/>
      <c r="D2" s="364"/>
      <c r="E2" s="364"/>
      <c r="F2" s="55" t="s">
        <v>2</v>
      </c>
      <c r="G2" s="350"/>
      <c r="H2" s="2"/>
      <c r="K2" s="348"/>
    </row>
    <row r="3" spans="2:12" ht="15" customHeight="1" x14ac:dyDescent="0.2">
      <c r="B3" s="353"/>
      <c r="C3" s="364" t="s">
        <v>3</v>
      </c>
      <c r="D3" s="364"/>
      <c r="E3" s="364"/>
      <c r="F3" s="55" t="s">
        <v>4</v>
      </c>
      <c r="G3" s="350"/>
      <c r="H3" s="2"/>
      <c r="K3" s="348"/>
    </row>
    <row r="4" spans="2:12" ht="15.75" customHeight="1" thickBot="1" x14ac:dyDescent="0.25">
      <c r="B4" s="354"/>
      <c r="C4" s="365"/>
      <c r="D4" s="365"/>
      <c r="E4" s="365"/>
      <c r="F4" s="57" t="s">
        <v>5</v>
      </c>
      <c r="G4" s="351"/>
      <c r="H4" s="2"/>
      <c r="K4" s="348"/>
    </row>
    <row r="5" spans="2:12" ht="15" thickBot="1" x14ac:dyDescent="0.25"/>
    <row r="6" spans="2:12" ht="15.75" x14ac:dyDescent="0.2">
      <c r="B6" s="360" t="s">
        <v>6</v>
      </c>
      <c r="C6" s="361"/>
      <c r="D6" s="361"/>
      <c r="E6" s="361"/>
      <c r="F6" s="361"/>
      <c r="G6" s="362"/>
    </row>
    <row r="7" spans="2:12" ht="27" customHeight="1" x14ac:dyDescent="0.2">
      <c r="B7" s="22" t="s">
        <v>7</v>
      </c>
      <c r="C7" s="355" t="s">
        <v>270</v>
      </c>
      <c r="D7" s="356"/>
      <c r="E7" s="356"/>
      <c r="F7" s="356"/>
      <c r="G7" s="357"/>
    </row>
    <row r="8" spans="2:12" ht="48" customHeight="1" x14ac:dyDescent="0.2">
      <c r="B8" s="21" t="s">
        <v>8</v>
      </c>
      <c r="C8" s="358" t="s">
        <v>268</v>
      </c>
      <c r="D8" s="358"/>
      <c r="E8" s="358"/>
      <c r="F8" s="358"/>
      <c r="G8" s="359"/>
      <c r="I8" s="157" t="s">
        <v>287</v>
      </c>
    </row>
    <row r="9" spans="2:12" ht="22.5" customHeight="1" x14ac:dyDescent="0.2">
      <c r="B9" s="48" t="s">
        <v>9</v>
      </c>
      <c r="C9" s="27" t="s">
        <v>10</v>
      </c>
      <c r="D9" s="27" t="s">
        <v>11</v>
      </c>
      <c r="E9" s="27" t="s">
        <v>10</v>
      </c>
      <c r="F9" s="27" t="s">
        <v>12</v>
      </c>
      <c r="G9" s="28" t="s">
        <v>10</v>
      </c>
    </row>
    <row r="10" spans="2:12" ht="119.25" customHeight="1" x14ac:dyDescent="0.2">
      <c r="B10" s="342" t="s">
        <v>275</v>
      </c>
      <c r="C10" s="263" t="s">
        <v>271</v>
      </c>
      <c r="D10" s="342" t="s">
        <v>281</v>
      </c>
      <c r="E10" s="288" t="s">
        <v>340</v>
      </c>
      <c r="F10" s="342" t="s">
        <v>285</v>
      </c>
      <c r="G10" s="272" t="s">
        <v>413</v>
      </c>
      <c r="K10" s="152"/>
      <c r="L10" s="140"/>
    </row>
    <row r="11" spans="2:12" ht="79.5" customHeight="1" x14ac:dyDescent="0.2">
      <c r="B11" s="344"/>
      <c r="C11" s="264" t="s">
        <v>299</v>
      </c>
      <c r="D11" s="344"/>
      <c r="E11" s="366" t="s">
        <v>386</v>
      </c>
      <c r="F11" s="344"/>
      <c r="G11" s="290" t="s">
        <v>387</v>
      </c>
      <c r="K11" s="152"/>
      <c r="L11" s="140"/>
    </row>
    <row r="12" spans="2:12" ht="68.25" customHeight="1" x14ac:dyDescent="0.2">
      <c r="B12" s="343"/>
      <c r="C12" s="265" t="s">
        <v>272</v>
      </c>
      <c r="D12" s="343"/>
      <c r="E12" s="367"/>
      <c r="F12" s="343"/>
      <c r="G12" s="291" t="s">
        <v>335</v>
      </c>
      <c r="J12" s="1" t="s">
        <v>273</v>
      </c>
    </row>
    <row r="13" spans="2:12" ht="69.75" customHeight="1" x14ac:dyDescent="0.2">
      <c r="B13" s="342" t="s">
        <v>276</v>
      </c>
      <c r="C13" s="346" t="s">
        <v>295</v>
      </c>
      <c r="D13" s="342" t="s">
        <v>280</v>
      </c>
      <c r="E13" s="339" t="s">
        <v>348</v>
      </c>
      <c r="F13" s="342" t="s">
        <v>274</v>
      </c>
      <c r="G13" s="292" t="s">
        <v>396</v>
      </c>
    </row>
    <row r="14" spans="2:12" ht="91.5" customHeight="1" x14ac:dyDescent="0.2">
      <c r="B14" s="343"/>
      <c r="C14" s="347"/>
      <c r="D14" s="343"/>
      <c r="E14" s="340"/>
      <c r="F14" s="343"/>
      <c r="G14" s="307" t="s">
        <v>317</v>
      </c>
    </row>
    <row r="15" spans="2:12" ht="110.25" customHeight="1" x14ac:dyDescent="0.2">
      <c r="B15" s="341" t="s">
        <v>278</v>
      </c>
      <c r="C15" s="266" t="s">
        <v>13</v>
      </c>
      <c r="D15" s="146" t="s">
        <v>282</v>
      </c>
      <c r="E15" s="274" t="s">
        <v>347</v>
      </c>
      <c r="F15" s="342" t="s">
        <v>286</v>
      </c>
      <c r="G15" s="308" t="s">
        <v>418</v>
      </c>
    </row>
    <row r="16" spans="2:12" ht="66" customHeight="1" x14ac:dyDescent="0.2">
      <c r="B16" s="341"/>
      <c r="C16" s="267" t="s">
        <v>279</v>
      </c>
      <c r="D16" s="342" t="s">
        <v>283</v>
      </c>
      <c r="E16" s="275" t="s">
        <v>318</v>
      </c>
      <c r="F16" s="343"/>
      <c r="G16" s="273" t="s">
        <v>419</v>
      </c>
    </row>
    <row r="17" spans="2:7" ht="60.75" customHeight="1" x14ac:dyDescent="0.2">
      <c r="B17" s="161" t="s">
        <v>277</v>
      </c>
      <c r="C17" s="268" t="s">
        <v>292</v>
      </c>
      <c r="D17" s="343"/>
      <c r="E17" s="276" t="s">
        <v>319</v>
      </c>
      <c r="F17" s="289"/>
      <c r="G17" s="149"/>
    </row>
    <row r="18" spans="2:7" s="140" customFormat="1" ht="78.75" customHeight="1" x14ac:dyDescent="0.2">
      <c r="B18" s="55"/>
      <c r="C18" s="55"/>
      <c r="D18" s="147" t="s">
        <v>284</v>
      </c>
      <c r="E18" s="276" t="s">
        <v>294</v>
      </c>
      <c r="F18" s="55"/>
      <c r="G18" s="148"/>
    </row>
    <row r="19" spans="2:7" ht="15" customHeight="1" x14ac:dyDescent="0.2">
      <c r="B19" s="331" t="s">
        <v>458</v>
      </c>
      <c r="C19" s="130"/>
      <c r="F19" s="150"/>
      <c r="G19" s="152"/>
    </row>
    <row r="20" spans="2:7" ht="48.75" customHeight="1" x14ac:dyDescent="0.2">
      <c r="B20" s="129"/>
      <c r="C20" s="131"/>
      <c r="F20" s="150"/>
      <c r="G20" s="152"/>
    </row>
    <row r="21" spans="2:7" ht="52.5" customHeight="1" x14ac:dyDescent="0.2">
      <c r="F21" s="150"/>
      <c r="G21" s="152"/>
    </row>
    <row r="24" spans="2:7" x14ac:dyDescent="0.2">
      <c r="D24" s="150"/>
      <c r="E24" s="153"/>
      <c r="F24" s="140"/>
      <c r="G24" s="151"/>
    </row>
    <row r="25" spans="2:7" x14ac:dyDescent="0.2">
      <c r="D25" s="140"/>
      <c r="E25" s="154"/>
      <c r="F25" s="140"/>
      <c r="G25" s="140"/>
    </row>
    <row r="26" spans="2:7" x14ac:dyDescent="0.2">
      <c r="D26" s="140"/>
      <c r="E26" s="140"/>
      <c r="F26" s="140"/>
      <c r="G26" s="140"/>
    </row>
    <row r="27" spans="2:7" x14ac:dyDescent="0.2">
      <c r="D27" s="140"/>
      <c r="E27" s="140"/>
      <c r="F27" s="140"/>
      <c r="G27" s="140"/>
    </row>
    <row r="28" spans="2:7" x14ac:dyDescent="0.2">
      <c r="D28" s="140"/>
      <c r="E28" s="140"/>
      <c r="F28" s="140"/>
      <c r="G28" s="140"/>
    </row>
    <row r="29" spans="2:7" x14ac:dyDescent="0.2">
      <c r="D29" s="140"/>
      <c r="E29" s="140"/>
      <c r="F29" s="140"/>
      <c r="G29" s="140"/>
    </row>
    <row r="30" spans="2:7" x14ac:dyDescent="0.2">
      <c r="D30" s="345"/>
      <c r="E30" s="152"/>
      <c r="F30" s="150"/>
      <c r="G30" s="150"/>
    </row>
    <row r="31" spans="2:7" x14ac:dyDescent="0.2">
      <c r="D31" s="345"/>
      <c r="E31" s="155"/>
      <c r="F31" s="150"/>
      <c r="G31" s="150"/>
    </row>
    <row r="32" spans="2:7" x14ac:dyDescent="0.2">
      <c r="D32" s="345"/>
      <c r="E32" s="155"/>
      <c r="F32" s="150"/>
      <c r="G32" s="150"/>
    </row>
    <row r="33" spans="4:7" x14ac:dyDescent="0.2">
      <c r="D33" s="345"/>
      <c r="E33" s="155"/>
      <c r="F33" s="150"/>
      <c r="G33" s="150"/>
    </row>
    <row r="34" spans="4:7" x14ac:dyDescent="0.2">
      <c r="D34" s="345"/>
      <c r="E34" s="155"/>
      <c r="F34" s="150"/>
      <c r="G34" s="150"/>
    </row>
    <row r="35" spans="4:7" x14ac:dyDescent="0.2">
      <c r="D35" s="345"/>
      <c r="E35" s="155"/>
      <c r="F35" s="140"/>
      <c r="G35" s="140"/>
    </row>
    <row r="36" spans="4:7" x14ac:dyDescent="0.2">
      <c r="D36" s="345"/>
      <c r="E36" s="156"/>
      <c r="F36" s="140"/>
      <c r="G36" s="140"/>
    </row>
  </sheetData>
  <mergeCells count="21">
    <mergeCell ref="D30:D36"/>
    <mergeCell ref="C13:C14"/>
    <mergeCell ref="K1:K4"/>
    <mergeCell ref="G1:G4"/>
    <mergeCell ref="B1:B4"/>
    <mergeCell ref="C7:G7"/>
    <mergeCell ref="C8:G8"/>
    <mergeCell ref="B6:G6"/>
    <mergeCell ref="C1:E2"/>
    <mergeCell ref="C3:E4"/>
    <mergeCell ref="F10:F12"/>
    <mergeCell ref="F15:F16"/>
    <mergeCell ref="E11:E12"/>
    <mergeCell ref="F13:F14"/>
    <mergeCell ref="B10:B12"/>
    <mergeCell ref="B13:B14"/>
    <mergeCell ref="E13:E14"/>
    <mergeCell ref="B15:B16"/>
    <mergeCell ref="D13:D14"/>
    <mergeCell ref="D10:D12"/>
    <mergeCell ref="D16:D17"/>
  </mergeCells>
  <pageMargins left="0.7" right="0.7" top="0.75" bottom="0.75" header="0.3" footer="0.3"/>
  <pageSetup paperSize="5" scale="73" orientation="landscape" r:id="rId1"/>
  <rowBreaks count="1" manualBreakCount="1">
    <brk id="14" max="16383" man="1"/>
  </rowBreaks>
  <colBreaks count="1" manualBreakCount="1">
    <brk id="8" max="1048575" man="1"/>
  </colBreaks>
  <drawing r:id="rId2"/>
  <legacyDrawing r:id="rId3"/>
  <oleObjects>
    <mc:AlternateContent xmlns:mc="http://schemas.openxmlformats.org/markup-compatibility/2006">
      <mc:Choice Requires="x14">
        <oleObject progId="WordPro.Document" shapeId="1025" r:id="rId4">
          <objectPr defaultSize="0" autoPict="0" r:id="rId5">
            <anchor moveWithCells="1" sizeWithCells="1">
              <from>
                <xdr:col>0</xdr:col>
                <xdr:colOff>590550</xdr:colOff>
                <xdr:row>0</xdr:row>
                <xdr:rowOff>9525</xdr:rowOff>
              </from>
              <to>
                <xdr:col>0</xdr:col>
                <xdr:colOff>1209675</xdr:colOff>
                <xdr:row>1</xdr:row>
                <xdr:rowOff>57150</xdr:rowOff>
              </to>
            </anchor>
          </objectPr>
        </oleObject>
      </mc:Choice>
      <mc:Fallback>
        <oleObject progId="WordPro.Document" shapeId="1025"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F122"/>
  <sheetViews>
    <sheetView zoomScaleNormal="100" workbookViewId="0">
      <selection activeCell="F11" sqref="F11:F30"/>
    </sheetView>
  </sheetViews>
  <sheetFormatPr baseColWidth="10" defaultColWidth="11.42578125" defaultRowHeight="15" x14ac:dyDescent="0.25"/>
  <cols>
    <col min="1" max="1" width="34" customWidth="1"/>
    <col min="2" max="2" width="91" customWidth="1"/>
    <col min="3" max="3" width="16.5703125" customWidth="1"/>
    <col min="4" max="4" width="10.28515625" customWidth="1"/>
    <col min="5" max="5" width="8.28515625" customWidth="1"/>
    <col min="6" max="6" width="15" customWidth="1"/>
  </cols>
  <sheetData>
    <row r="1" spans="1:6" ht="22.5" customHeight="1" x14ac:dyDescent="0.25">
      <c r="A1" s="579"/>
      <c r="B1" s="363" t="s">
        <v>0</v>
      </c>
      <c r="C1" s="587" t="s">
        <v>92</v>
      </c>
      <c r="D1" s="587"/>
      <c r="E1" s="587"/>
      <c r="F1" s="590"/>
    </row>
    <row r="2" spans="1:6" ht="15.75" customHeight="1" x14ac:dyDescent="0.25">
      <c r="A2" s="580"/>
      <c r="B2" s="364"/>
      <c r="C2" s="588" t="s">
        <v>2</v>
      </c>
      <c r="D2" s="588"/>
      <c r="E2" s="588"/>
      <c r="F2" s="591"/>
    </row>
    <row r="3" spans="1:6" ht="15" customHeight="1" x14ac:dyDescent="0.25">
      <c r="A3" s="580"/>
      <c r="B3" s="364" t="s">
        <v>101</v>
      </c>
      <c r="C3" s="588" t="s">
        <v>94</v>
      </c>
      <c r="D3" s="588"/>
      <c r="E3" s="588"/>
      <c r="F3" s="591"/>
    </row>
    <row r="4" spans="1:6" ht="15.75" customHeight="1" thickBot="1" x14ac:dyDescent="0.3">
      <c r="A4" s="581"/>
      <c r="B4" s="365"/>
      <c r="C4" s="589" t="s">
        <v>5</v>
      </c>
      <c r="D4" s="589"/>
      <c r="E4" s="589"/>
      <c r="F4" s="592"/>
    </row>
    <row r="6" spans="1:6" ht="33" customHeight="1" x14ac:dyDescent="0.25">
      <c r="A6" s="98" t="s">
        <v>7</v>
      </c>
      <c r="B6" s="535" t="s">
        <v>270</v>
      </c>
      <c r="C6" s="536"/>
      <c r="D6" s="536"/>
      <c r="E6" s="536"/>
      <c r="F6" s="537"/>
    </row>
    <row r="7" spans="1:6" ht="66.75" customHeight="1" x14ac:dyDescent="0.25">
      <c r="A7" s="99" t="s">
        <v>8</v>
      </c>
      <c r="B7" s="493" t="s">
        <v>268</v>
      </c>
      <c r="C7" s="494"/>
      <c r="D7" s="494"/>
      <c r="E7" s="494"/>
      <c r="F7" s="526"/>
    </row>
    <row r="8" spans="1:6" x14ac:dyDescent="0.25">
      <c r="A8" s="582"/>
      <c r="B8" s="582"/>
      <c r="C8" s="582"/>
      <c r="D8" s="582"/>
      <c r="E8" s="582"/>
      <c r="F8" s="582"/>
    </row>
    <row r="9" spans="1:6" ht="34.5" customHeight="1" x14ac:dyDescent="0.25">
      <c r="A9" s="572" t="s">
        <v>102</v>
      </c>
      <c r="B9" s="572" t="s">
        <v>103</v>
      </c>
      <c r="C9" s="572"/>
      <c r="D9" s="571" t="s">
        <v>104</v>
      </c>
      <c r="E9" s="571"/>
      <c r="F9" s="571" t="s">
        <v>105</v>
      </c>
    </row>
    <row r="10" spans="1:6" ht="21" customHeight="1" x14ac:dyDescent="0.25">
      <c r="A10" s="572"/>
      <c r="B10" s="572"/>
      <c r="C10" s="572"/>
      <c r="D10" s="237" t="s">
        <v>106</v>
      </c>
      <c r="E10" s="237" t="s">
        <v>107</v>
      </c>
      <c r="F10" s="571"/>
    </row>
    <row r="11" spans="1:6" ht="26.25" customHeight="1" x14ac:dyDescent="0.25">
      <c r="A11" s="583" t="str">
        <f>DESCRIPCION!A12</f>
        <v>Omitir, retardar, negar o rehusarse a realizar actos propios que le corresponden de las funciones de servidor público y/o de apoderado para beneficio propio o de un tercero en las acciones legales, ocasionando pérdidas financieras al Ente Territorial</v>
      </c>
      <c r="B11" s="569" t="s">
        <v>108</v>
      </c>
      <c r="C11" s="569"/>
      <c r="D11" s="133" t="s">
        <v>149</v>
      </c>
      <c r="E11" s="133"/>
      <c r="F11" s="584" t="str">
        <f>IF(D26="X","CATASTROFICO",IF(AND(D30&gt;0,D30&lt;=5),"MODERADO",IF(AND(D30&gt;=6,D30&lt;=11),"MAYOR",IF(AND(D30&gt;=12,D30&lt;=19),"CATASTROFICO"," "))))</f>
        <v>CATASTROFICO</v>
      </c>
    </row>
    <row r="12" spans="1:6" ht="26.25" customHeight="1" x14ac:dyDescent="0.25">
      <c r="A12" s="583"/>
      <c r="B12" s="569" t="s">
        <v>109</v>
      </c>
      <c r="C12" s="569"/>
      <c r="D12" s="133" t="s">
        <v>149</v>
      </c>
      <c r="E12" s="133"/>
      <c r="F12" s="585"/>
    </row>
    <row r="13" spans="1:6" ht="26.25" customHeight="1" x14ac:dyDescent="0.25">
      <c r="A13" s="583"/>
      <c r="B13" s="569" t="s">
        <v>110</v>
      </c>
      <c r="C13" s="569"/>
      <c r="D13" s="133" t="s">
        <v>149</v>
      </c>
      <c r="E13" s="133"/>
      <c r="F13" s="585"/>
    </row>
    <row r="14" spans="1:6" ht="26.25" customHeight="1" x14ac:dyDescent="0.25">
      <c r="A14" s="583"/>
      <c r="B14" s="569" t="s">
        <v>111</v>
      </c>
      <c r="C14" s="569"/>
      <c r="D14" s="133" t="s">
        <v>149</v>
      </c>
      <c r="E14" s="133"/>
      <c r="F14" s="585"/>
    </row>
    <row r="15" spans="1:6" ht="26.25" customHeight="1" x14ac:dyDescent="0.25">
      <c r="A15" s="583"/>
      <c r="B15" s="569" t="s">
        <v>112</v>
      </c>
      <c r="C15" s="569"/>
      <c r="D15" s="133" t="s">
        <v>149</v>
      </c>
      <c r="E15" s="133"/>
      <c r="F15" s="585"/>
    </row>
    <row r="16" spans="1:6" ht="26.25" customHeight="1" x14ac:dyDescent="0.25">
      <c r="A16" s="583"/>
      <c r="B16" s="569" t="s">
        <v>113</v>
      </c>
      <c r="C16" s="569"/>
      <c r="D16" s="133" t="s">
        <v>149</v>
      </c>
      <c r="E16" s="133"/>
      <c r="F16" s="585"/>
    </row>
    <row r="17" spans="1:6" ht="26.25" customHeight="1" x14ac:dyDescent="0.25">
      <c r="A17" s="583"/>
      <c r="B17" s="569" t="s">
        <v>114</v>
      </c>
      <c r="C17" s="569"/>
      <c r="D17" s="133" t="s">
        <v>149</v>
      </c>
      <c r="E17" s="133"/>
      <c r="F17" s="585"/>
    </row>
    <row r="18" spans="1:6" ht="33" customHeight="1" x14ac:dyDescent="0.25">
      <c r="A18" s="583"/>
      <c r="B18" s="569" t="s">
        <v>115</v>
      </c>
      <c r="C18" s="569"/>
      <c r="D18" s="133" t="s">
        <v>149</v>
      </c>
      <c r="E18" s="133"/>
      <c r="F18" s="585"/>
    </row>
    <row r="19" spans="1:6" ht="26.25" customHeight="1" x14ac:dyDescent="0.25">
      <c r="A19" s="583"/>
      <c r="B19" s="569" t="s">
        <v>116</v>
      </c>
      <c r="C19" s="569"/>
      <c r="D19" s="133" t="s">
        <v>149</v>
      </c>
      <c r="E19" s="133"/>
      <c r="F19" s="585"/>
    </row>
    <row r="20" spans="1:6" ht="26.25" customHeight="1" x14ac:dyDescent="0.25">
      <c r="A20" s="583"/>
      <c r="B20" s="569" t="s">
        <v>117</v>
      </c>
      <c r="C20" s="569"/>
      <c r="D20" s="133" t="s">
        <v>149</v>
      </c>
      <c r="E20" s="133"/>
      <c r="F20" s="585"/>
    </row>
    <row r="21" spans="1:6" ht="26.25" customHeight="1" x14ac:dyDescent="0.25">
      <c r="A21" s="583"/>
      <c r="B21" s="569" t="s">
        <v>118</v>
      </c>
      <c r="C21" s="569"/>
      <c r="D21" s="133" t="s">
        <v>149</v>
      </c>
      <c r="E21" s="133"/>
      <c r="F21" s="585"/>
    </row>
    <row r="22" spans="1:6" ht="26.25" customHeight="1" x14ac:dyDescent="0.25">
      <c r="A22" s="583"/>
      <c r="B22" s="569" t="s">
        <v>119</v>
      </c>
      <c r="C22" s="569"/>
      <c r="D22" s="133" t="s">
        <v>149</v>
      </c>
      <c r="E22" s="133"/>
      <c r="F22" s="585"/>
    </row>
    <row r="23" spans="1:6" ht="26.25" customHeight="1" x14ac:dyDescent="0.25">
      <c r="A23" s="583"/>
      <c r="B23" s="569" t="s">
        <v>120</v>
      </c>
      <c r="C23" s="569"/>
      <c r="D23" s="133" t="s">
        <v>149</v>
      </c>
      <c r="E23" s="133"/>
      <c r="F23" s="585"/>
    </row>
    <row r="24" spans="1:6" ht="26.25" customHeight="1" x14ac:dyDescent="0.25">
      <c r="A24" s="583"/>
      <c r="B24" s="569" t="s">
        <v>121</v>
      </c>
      <c r="C24" s="569"/>
      <c r="D24" s="133" t="s">
        <v>149</v>
      </c>
      <c r="E24" s="133"/>
      <c r="F24" s="585"/>
    </row>
    <row r="25" spans="1:6" ht="26.25" customHeight="1" x14ac:dyDescent="0.25">
      <c r="A25" s="583"/>
      <c r="B25" s="569" t="s">
        <v>122</v>
      </c>
      <c r="C25" s="569"/>
      <c r="D25" s="133" t="s">
        <v>149</v>
      </c>
      <c r="E25" s="133"/>
      <c r="F25" s="585"/>
    </row>
    <row r="26" spans="1:6" ht="26.25" customHeight="1" x14ac:dyDescent="0.25">
      <c r="A26" s="583"/>
      <c r="B26" s="569" t="s">
        <v>123</v>
      </c>
      <c r="C26" s="569"/>
      <c r="D26" s="133"/>
      <c r="E26" s="133" t="s">
        <v>149</v>
      </c>
      <c r="F26" s="585"/>
    </row>
    <row r="27" spans="1:6" ht="26.25" customHeight="1" x14ac:dyDescent="0.25">
      <c r="A27" s="583"/>
      <c r="B27" s="569" t="s">
        <v>124</v>
      </c>
      <c r="C27" s="569"/>
      <c r="D27" s="133" t="s">
        <v>149</v>
      </c>
      <c r="E27" s="133"/>
      <c r="F27" s="585"/>
    </row>
    <row r="28" spans="1:6" ht="26.25" customHeight="1" x14ac:dyDescent="0.25">
      <c r="A28" s="583"/>
      <c r="B28" s="569" t="s">
        <v>125</v>
      </c>
      <c r="C28" s="569"/>
      <c r="D28" s="133" t="s">
        <v>149</v>
      </c>
      <c r="E28" s="133"/>
      <c r="F28" s="585"/>
    </row>
    <row r="29" spans="1:6" ht="26.25" customHeight="1" x14ac:dyDescent="0.25">
      <c r="A29" s="583"/>
      <c r="B29" s="569" t="s">
        <v>126</v>
      </c>
      <c r="C29" s="569"/>
      <c r="D29" s="133"/>
      <c r="E29" s="133" t="s">
        <v>149</v>
      </c>
      <c r="F29" s="585"/>
    </row>
    <row r="30" spans="1:6" ht="15.75" x14ac:dyDescent="0.25">
      <c r="A30" s="583"/>
      <c r="B30" s="573" t="s">
        <v>59</v>
      </c>
      <c r="C30" s="574"/>
      <c r="D30" s="105">
        <f>+Hoja3!B54</f>
        <v>17</v>
      </c>
      <c r="E30" s="104"/>
      <c r="F30" s="586"/>
    </row>
    <row r="31" spans="1:6" ht="15.75" customHeight="1" x14ac:dyDescent="0.25">
      <c r="A31" s="576"/>
      <c r="B31" s="577"/>
      <c r="C31" s="577"/>
      <c r="D31" s="577"/>
      <c r="E31" s="577"/>
      <c r="F31" s="578"/>
    </row>
    <row r="32" spans="1:6" ht="34.5" customHeight="1" x14ac:dyDescent="0.25">
      <c r="A32" s="572" t="s">
        <v>102</v>
      </c>
      <c r="B32" s="572" t="s">
        <v>103</v>
      </c>
      <c r="C32" s="572"/>
      <c r="D32" s="571" t="s">
        <v>104</v>
      </c>
      <c r="E32" s="571"/>
      <c r="F32" s="571" t="s">
        <v>105</v>
      </c>
    </row>
    <row r="33" spans="1:6" ht="21" customHeight="1" x14ac:dyDescent="0.25">
      <c r="A33" s="572"/>
      <c r="B33" s="572"/>
      <c r="C33" s="572"/>
      <c r="D33" s="102" t="s">
        <v>106</v>
      </c>
      <c r="E33" s="102" t="s">
        <v>107</v>
      </c>
      <c r="F33" s="571"/>
    </row>
    <row r="34" spans="1:6" ht="26.25" customHeight="1" x14ac:dyDescent="0.25">
      <c r="A34" s="575"/>
      <c r="B34" s="569" t="s">
        <v>108</v>
      </c>
      <c r="C34" s="569"/>
      <c r="D34" s="133"/>
      <c r="E34" s="133"/>
      <c r="F34" s="570" t="str">
        <f>IF(D49="X","CATASTROFICO",IF(AND(D53&gt;0,D53&lt;=5),"MODERADO",IF(AND(D53&gt;=6,D53&lt;=11),"MAYOR",IF(AND(D53&gt;=12,D53&lt;=19),"CATASTROFICO"," "))))</f>
        <v xml:space="preserve"> </v>
      </c>
    </row>
    <row r="35" spans="1:6" ht="26.25" customHeight="1" x14ac:dyDescent="0.25">
      <c r="A35" s="575"/>
      <c r="B35" s="569" t="s">
        <v>109</v>
      </c>
      <c r="C35" s="569"/>
      <c r="D35" s="133"/>
      <c r="E35" s="133"/>
      <c r="F35" s="570"/>
    </row>
    <row r="36" spans="1:6" ht="26.25" customHeight="1" x14ac:dyDescent="0.25">
      <c r="A36" s="575"/>
      <c r="B36" s="569" t="s">
        <v>110</v>
      </c>
      <c r="C36" s="569"/>
      <c r="D36" s="133"/>
      <c r="E36" s="133"/>
      <c r="F36" s="570"/>
    </row>
    <row r="37" spans="1:6" ht="26.25" customHeight="1" x14ac:dyDescent="0.25">
      <c r="A37" s="575"/>
      <c r="B37" s="569" t="s">
        <v>111</v>
      </c>
      <c r="C37" s="569"/>
      <c r="D37" s="133"/>
      <c r="E37" s="133"/>
      <c r="F37" s="570"/>
    </row>
    <row r="38" spans="1:6" ht="26.25" customHeight="1" x14ac:dyDescent="0.25">
      <c r="A38" s="575"/>
      <c r="B38" s="569" t="s">
        <v>112</v>
      </c>
      <c r="C38" s="569"/>
      <c r="D38" s="133"/>
      <c r="E38" s="133"/>
      <c r="F38" s="570"/>
    </row>
    <row r="39" spans="1:6" ht="26.25" customHeight="1" x14ac:dyDescent="0.25">
      <c r="A39" s="575"/>
      <c r="B39" s="569" t="s">
        <v>113</v>
      </c>
      <c r="C39" s="569"/>
      <c r="D39" s="133"/>
      <c r="E39" s="133"/>
      <c r="F39" s="570"/>
    </row>
    <row r="40" spans="1:6" ht="26.25" customHeight="1" x14ac:dyDescent="0.25">
      <c r="A40" s="575"/>
      <c r="B40" s="569" t="s">
        <v>114</v>
      </c>
      <c r="C40" s="569"/>
      <c r="D40" s="133"/>
      <c r="E40" s="133"/>
      <c r="F40" s="570"/>
    </row>
    <row r="41" spans="1:6" ht="33" customHeight="1" x14ac:dyDescent="0.25">
      <c r="A41" s="575"/>
      <c r="B41" s="569" t="s">
        <v>115</v>
      </c>
      <c r="C41" s="569"/>
      <c r="D41" s="133"/>
      <c r="E41" s="133"/>
      <c r="F41" s="570"/>
    </row>
    <row r="42" spans="1:6" ht="26.25" customHeight="1" x14ac:dyDescent="0.25">
      <c r="A42" s="575"/>
      <c r="B42" s="569" t="s">
        <v>116</v>
      </c>
      <c r="C42" s="569"/>
      <c r="D42" s="133"/>
      <c r="E42" s="133"/>
      <c r="F42" s="570"/>
    </row>
    <row r="43" spans="1:6" ht="26.25" customHeight="1" x14ac:dyDescent="0.25">
      <c r="A43" s="575"/>
      <c r="B43" s="569" t="s">
        <v>117</v>
      </c>
      <c r="C43" s="569"/>
      <c r="D43" s="133"/>
      <c r="E43" s="133"/>
      <c r="F43" s="570"/>
    </row>
    <row r="44" spans="1:6" ht="26.25" customHeight="1" x14ac:dyDescent="0.25">
      <c r="A44" s="575"/>
      <c r="B44" s="569" t="s">
        <v>118</v>
      </c>
      <c r="C44" s="569"/>
      <c r="D44" s="133"/>
      <c r="E44" s="133"/>
      <c r="F44" s="570"/>
    </row>
    <row r="45" spans="1:6" ht="26.25" customHeight="1" x14ac:dyDescent="0.25">
      <c r="A45" s="575"/>
      <c r="B45" s="569" t="s">
        <v>119</v>
      </c>
      <c r="C45" s="569"/>
      <c r="D45" s="137"/>
      <c r="E45" s="137"/>
      <c r="F45" s="570"/>
    </row>
    <row r="46" spans="1:6" ht="26.25" customHeight="1" x14ac:dyDescent="0.25">
      <c r="A46" s="575"/>
      <c r="B46" s="569" t="s">
        <v>120</v>
      </c>
      <c r="C46" s="569"/>
      <c r="D46" s="137"/>
      <c r="E46" s="137"/>
      <c r="F46" s="570"/>
    </row>
    <row r="47" spans="1:6" ht="26.25" customHeight="1" x14ac:dyDescent="0.25">
      <c r="A47" s="575"/>
      <c r="B47" s="569" t="s">
        <v>121</v>
      </c>
      <c r="C47" s="569"/>
      <c r="D47" s="137"/>
      <c r="E47" s="137"/>
      <c r="F47" s="570"/>
    </row>
    <row r="48" spans="1:6" ht="26.25" customHeight="1" x14ac:dyDescent="0.25">
      <c r="A48" s="575"/>
      <c r="B48" s="569" t="s">
        <v>122</v>
      </c>
      <c r="C48" s="569"/>
      <c r="D48" s="137"/>
      <c r="E48" s="137"/>
      <c r="F48" s="570"/>
    </row>
    <row r="49" spans="1:6" ht="26.25" customHeight="1" x14ac:dyDescent="0.25">
      <c r="A49" s="575"/>
      <c r="B49" s="569" t="s">
        <v>123</v>
      </c>
      <c r="C49" s="569"/>
      <c r="D49" s="137"/>
      <c r="E49" s="137"/>
      <c r="F49" s="570"/>
    </row>
    <row r="50" spans="1:6" ht="26.25" customHeight="1" x14ac:dyDescent="0.25">
      <c r="A50" s="575"/>
      <c r="B50" s="569" t="s">
        <v>124</v>
      </c>
      <c r="C50" s="569"/>
      <c r="D50" s="137"/>
      <c r="E50" s="137"/>
      <c r="F50" s="570"/>
    </row>
    <row r="51" spans="1:6" ht="26.25" customHeight="1" x14ac:dyDescent="0.25">
      <c r="A51" s="575"/>
      <c r="B51" s="569" t="s">
        <v>125</v>
      </c>
      <c r="C51" s="569"/>
      <c r="D51" s="137"/>
      <c r="E51" s="137"/>
      <c r="F51" s="570"/>
    </row>
    <row r="52" spans="1:6" ht="26.25" customHeight="1" x14ac:dyDescent="0.25">
      <c r="A52" s="575"/>
      <c r="B52" s="569" t="s">
        <v>126</v>
      </c>
      <c r="C52" s="569"/>
      <c r="D52" s="137"/>
      <c r="E52" s="137"/>
      <c r="F52" s="570"/>
    </row>
    <row r="53" spans="1:6" ht="15.75" x14ac:dyDescent="0.25">
      <c r="A53" s="575"/>
      <c r="B53" s="573" t="s">
        <v>59</v>
      </c>
      <c r="C53" s="574"/>
      <c r="D53" s="105">
        <f>+Hoja3!B77</f>
        <v>0</v>
      </c>
      <c r="E53" s="104"/>
      <c r="F53" s="570"/>
    </row>
    <row r="55" spans="1:6" ht="34.5" customHeight="1" x14ac:dyDescent="0.25">
      <c r="A55" s="572" t="s">
        <v>102</v>
      </c>
      <c r="B55" s="572" t="s">
        <v>103</v>
      </c>
      <c r="C55" s="572"/>
      <c r="D55" s="571" t="s">
        <v>104</v>
      </c>
      <c r="E55" s="571"/>
      <c r="F55" s="571" t="s">
        <v>105</v>
      </c>
    </row>
    <row r="56" spans="1:6" ht="21" customHeight="1" x14ac:dyDescent="0.25">
      <c r="A56" s="572"/>
      <c r="B56" s="572"/>
      <c r="C56" s="572"/>
      <c r="D56" s="102" t="s">
        <v>106</v>
      </c>
      <c r="E56" s="102" t="s">
        <v>107</v>
      </c>
      <c r="F56" s="571"/>
    </row>
    <row r="57" spans="1:6" ht="26.25" customHeight="1" x14ac:dyDescent="0.25">
      <c r="A57" s="568"/>
      <c r="B57" s="569" t="s">
        <v>108</v>
      </c>
      <c r="C57" s="569"/>
      <c r="D57" s="103"/>
      <c r="E57" s="103"/>
      <c r="F57" s="570" t="str">
        <f>IF(D72="X","CATASTROFICO",IF(AND(D76&gt;0,D76&lt;=5),"MODERADO",IF(AND(D76&gt;=6,D76&lt;=11),"MAYOR",IF(AND(D76&gt;=12,D76&lt;=19),"CATASTROFICO"," "))))</f>
        <v xml:space="preserve"> </v>
      </c>
    </row>
    <row r="58" spans="1:6" ht="26.25" customHeight="1" x14ac:dyDescent="0.25">
      <c r="A58" s="568"/>
      <c r="B58" s="569" t="s">
        <v>109</v>
      </c>
      <c r="C58" s="569"/>
      <c r="D58" s="103"/>
      <c r="E58" s="103"/>
      <c r="F58" s="570"/>
    </row>
    <row r="59" spans="1:6" ht="26.25" customHeight="1" x14ac:dyDescent="0.25">
      <c r="A59" s="568"/>
      <c r="B59" s="569" t="s">
        <v>110</v>
      </c>
      <c r="C59" s="569"/>
      <c r="D59" s="103"/>
      <c r="E59" s="103"/>
      <c r="F59" s="570"/>
    </row>
    <row r="60" spans="1:6" ht="26.25" customHeight="1" x14ac:dyDescent="0.25">
      <c r="A60" s="568"/>
      <c r="B60" s="569" t="s">
        <v>111</v>
      </c>
      <c r="C60" s="569"/>
      <c r="D60" s="103"/>
      <c r="E60" s="103"/>
      <c r="F60" s="570"/>
    </row>
    <row r="61" spans="1:6" ht="26.25" customHeight="1" x14ac:dyDescent="0.25">
      <c r="A61" s="568"/>
      <c r="B61" s="569" t="s">
        <v>112</v>
      </c>
      <c r="C61" s="569"/>
      <c r="D61" s="103"/>
      <c r="E61" s="103"/>
      <c r="F61" s="570"/>
    </row>
    <row r="62" spans="1:6" ht="26.25" customHeight="1" x14ac:dyDescent="0.25">
      <c r="A62" s="568"/>
      <c r="B62" s="569" t="s">
        <v>113</v>
      </c>
      <c r="C62" s="569"/>
      <c r="D62" s="103"/>
      <c r="E62" s="103"/>
      <c r="F62" s="570"/>
    </row>
    <row r="63" spans="1:6" ht="26.25" customHeight="1" x14ac:dyDescent="0.25">
      <c r="A63" s="568"/>
      <c r="B63" s="569" t="s">
        <v>114</v>
      </c>
      <c r="C63" s="569"/>
      <c r="D63" s="103"/>
      <c r="E63" s="103"/>
      <c r="F63" s="570"/>
    </row>
    <row r="64" spans="1:6" ht="26.25" customHeight="1" x14ac:dyDescent="0.25">
      <c r="A64" s="568"/>
      <c r="B64" s="569" t="s">
        <v>115</v>
      </c>
      <c r="C64" s="569"/>
      <c r="D64" s="103"/>
      <c r="E64" s="103"/>
      <c r="F64" s="570"/>
    </row>
    <row r="65" spans="1:6" ht="26.25" customHeight="1" x14ac:dyDescent="0.25">
      <c r="A65" s="568"/>
      <c r="B65" s="569" t="s">
        <v>116</v>
      </c>
      <c r="C65" s="569"/>
      <c r="D65" s="103"/>
      <c r="E65" s="103"/>
      <c r="F65" s="570"/>
    </row>
    <row r="66" spans="1:6" ht="26.25" customHeight="1" x14ac:dyDescent="0.25">
      <c r="A66" s="568"/>
      <c r="B66" s="569" t="s">
        <v>117</v>
      </c>
      <c r="C66" s="569"/>
      <c r="D66" s="103"/>
      <c r="E66" s="103"/>
      <c r="F66" s="570"/>
    </row>
    <row r="67" spans="1:6" ht="26.25" customHeight="1" x14ac:dyDescent="0.25">
      <c r="A67" s="568"/>
      <c r="B67" s="569" t="s">
        <v>118</v>
      </c>
      <c r="C67" s="569"/>
      <c r="D67" s="103"/>
      <c r="E67" s="103"/>
      <c r="F67" s="570"/>
    </row>
    <row r="68" spans="1:6" ht="26.25" customHeight="1" x14ac:dyDescent="0.25">
      <c r="A68" s="568"/>
      <c r="B68" s="569" t="s">
        <v>119</v>
      </c>
      <c r="C68" s="569"/>
      <c r="D68" s="103"/>
      <c r="E68" s="103"/>
      <c r="F68" s="570"/>
    </row>
    <row r="69" spans="1:6" ht="26.25" customHeight="1" x14ac:dyDescent="0.25">
      <c r="A69" s="568"/>
      <c r="B69" s="569" t="s">
        <v>120</v>
      </c>
      <c r="C69" s="569"/>
      <c r="D69" s="103"/>
      <c r="E69" s="103"/>
      <c r="F69" s="570"/>
    </row>
    <row r="70" spans="1:6" ht="26.25" customHeight="1" x14ac:dyDescent="0.25">
      <c r="A70" s="568"/>
      <c r="B70" s="569" t="s">
        <v>121</v>
      </c>
      <c r="C70" s="569"/>
      <c r="D70" s="103"/>
      <c r="E70" s="103"/>
      <c r="F70" s="570"/>
    </row>
    <row r="71" spans="1:6" ht="26.25" customHeight="1" x14ac:dyDescent="0.25">
      <c r="A71" s="568"/>
      <c r="B71" s="569" t="s">
        <v>122</v>
      </c>
      <c r="C71" s="569"/>
      <c r="D71" s="103"/>
      <c r="E71" s="103"/>
      <c r="F71" s="570"/>
    </row>
    <row r="72" spans="1:6" ht="26.25" customHeight="1" x14ac:dyDescent="0.25">
      <c r="A72" s="568"/>
      <c r="B72" s="569" t="s">
        <v>123</v>
      </c>
      <c r="C72" s="569"/>
      <c r="D72" s="103"/>
      <c r="E72" s="103"/>
      <c r="F72" s="570"/>
    </row>
    <row r="73" spans="1:6" ht="26.25" customHeight="1" x14ac:dyDescent="0.25">
      <c r="A73" s="568"/>
      <c r="B73" s="569" t="s">
        <v>124</v>
      </c>
      <c r="C73" s="569"/>
      <c r="D73" s="103"/>
      <c r="E73" s="103"/>
      <c r="F73" s="570"/>
    </row>
    <row r="74" spans="1:6" ht="26.25" customHeight="1" x14ac:dyDescent="0.25">
      <c r="A74" s="568"/>
      <c r="B74" s="569" t="s">
        <v>125</v>
      </c>
      <c r="C74" s="569"/>
      <c r="D74" s="103"/>
      <c r="E74" s="103"/>
      <c r="F74" s="570"/>
    </row>
    <row r="75" spans="1:6" ht="26.25" customHeight="1" x14ac:dyDescent="0.25">
      <c r="A75" s="568"/>
      <c r="B75" s="569" t="s">
        <v>126</v>
      </c>
      <c r="C75" s="569"/>
      <c r="D75" s="103"/>
      <c r="E75" s="103"/>
      <c r="F75" s="570"/>
    </row>
    <row r="76" spans="1:6" ht="15.75" x14ac:dyDescent="0.25">
      <c r="A76" s="568"/>
      <c r="B76" s="573" t="s">
        <v>59</v>
      </c>
      <c r="C76" s="574"/>
      <c r="D76" s="105">
        <f>+Hoja3!B100</f>
        <v>0</v>
      </c>
      <c r="E76" s="104"/>
      <c r="F76" s="570"/>
    </row>
    <row r="78" spans="1:6" ht="34.5" customHeight="1" x14ac:dyDescent="0.25">
      <c r="A78" s="572" t="s">
        <v>102</v>
      </c>
      <c r="B78" s="572" t="s">
        <v>103</v>
      </c>
      <c r="C78" s="572"/>
      <c r="D78" s="571" t="s">
        <v>104</v>
      </c>
      <c r="E78" s="571"/>
      <c r="F78" s="571" t="s">
        <v>105</v>
      </c>
    </row>
    <row r="79" spans="1:6" ht="21" customHeight="1" x14ac:dyDescent="0.25">
      <c r="A79" s="572"/>
      <c r="B79" s="572"/>
      <c r="C79" s="572"/>
      <c r="D79" s="102" t="s">
        <v>106</v>
      </c>
      <c r="E79" s="102" t="s">
        <v>107</v>
      </c>
      <c r="F79" s="571"/>
    </row>
    <row r="80" spans="1:6" ht="26.25" customHeight="1" x14ac:dyDescent="0.25">
      <c r="A80" s="568"/>
      <c r="B80" s="569" t="s">
        <v>108</v>
      </c>
      <c r="C80" s="569"/>
      <c r="D80" s="103"/>
      <c r="E80" s="103"/>
      <c r="F80" s="570" t="str">
        <f>IF(D95="X","CATASTROFICO",IF(AND(D99&gt;0,D99&lt;=5),"MODERADO",IF(AND(D99&gt;=6,D99&lt;=11),"MAYOR",IF(AND(D99&gt;=12,D99&lt;=19),"CATASTROFICO"," "))))</f>
        <v xml:space="preserve"> </v>
      </c>
    </row>
    <row r="81" spans="1:6" ht="26.25" customHeight="1" x14ac:dyDescent="0.25">
      <c r="A81" s="568"/>
      <c r="B81" s="569" t="s">
        <v>109</v>
      </c>
      <c r="C81" s="569"/>
      <c r="D81" s="103"/>
      <c r="E81" s="103"/>
      <c r="F81" s="570"/>
    </row>
    <row r="82" spans="1:6" ht="26.25" customHeight="1" x14ac:dyDescent="0.25">
      <c r="A82" s="568"/>
      <c r="B82" s="569" t="s">
        <v>110</v>
      </c>
      <c r="C82" s="569"/>
      <c r="D82" s="103"/>
      <c r="E82" s="103"/>
      <c r="F82" s="570"/>
    </row>
    <row r="83" spans="1:6" ht="26.25" customHeight="1" x14ac:dyDescent="0.25">
      <c r="A83" s="568"/>
      <c r="B83" s="569" t="s">
        <v>111</v>
      </c>
      <c r="C83" s="569"/>
      <c r="D83" s="103"/>
      <c r="E83" s="103"/>
      <c r="F83" s="570"/>
    </row>
    <row r="84" spans="1:6" ht="26.25" customHeight="1" x14ac:dyDescent="0.25">
      <c r="A84" s="568"/>
      <c r="B84" s="569" t="s">
        <v>112</v>
      </c>
      <c r="C84" s="569"/>
      <c r="D84" s="103"/>
      <c r="E84" s="103"/>
      <c r="F84" s="570"/>
    </row>
    <row r="85" spans="1:6" ht="26.25" customHeight="1" x14ac:dyDescent="0.25">
      <c r="A85" s="568"/>
      <c r="B85" s="569" t="s">
        <v>113</v>
      </c>
      <c r="C85" s="569"/>
      <c r="D85" s="103"/>
      <c r="E85" s="103"/>
      <c r="F85" s="570"/>
    </row>
    <row r="86" spans="1:6" ht="26.25" customHeight="1" x14ac:dyDescent="0.25">
      <c r="A86" s="568"/>
      <c r="B86" s="569" t="s">
        <v>114</v>
      </c>
      <c r="C86" s="569"/>
      <c r="D86" s="103"/>
      <c r="E86" s="103"/>
      <c r="F86" s="570"/>
    </row>
    <row r="87" spans="1:6" ht="26.25" customHeight="1" x14ac:dyDescent="0.25">
      <c r="A87" s="568"/>
      <c r="B87" s="569" t="s">
        <v>115</v>
      </c>
      <c r="C87" s="569"/>
      <c r="D87" s="103"/>
      <c r="E87" s="103"/>
      <c r="F87" s="570"/>
    </row>
    <row r="88" spans="1:6" ht="26.25" customHeight="1" x14ac:dyDescent="0.25">
      <c r="A88" s="568"/>
      <c r="B88" s="569" t="s">
        <v>116</v>
      </c>
      <c r="C88" s="569"/>
      <c r="D88" s="103"/>
      <c r="E88" s="103"/>
      <c r="F88" s="570"/>
    </row>
    <row r="89" spans="1:6" ht="26.25" customHeight="1" x14ac:dyDescent="0.25">
      <c r="A89" s="568"/>
      <c r="B89" s="569" t="s">
        <v>117</v>
      </c>
      <c r="C89" s="569"/>
      <c r="D89" s="103"/>
      <c r="E89" s="103"/>
      <c r="F89" s="570"/>
    </row>
    <row r="90" spans="1:6" ht="26.25" customHeight="1" x14ac:dyDescent="0.25">
      <c r="A90" s="568"/>
      <c r="B90" s="569" t="s">
        <v>118</v>
      </c>
      <c r="C90" s="569"/>
      <c r="D90" s="103"/>
      <c r="E90" s="103"/>
      <c r="F90" s="570"/>
    </row>
    <row r="91" spans="1:6" ht="26.25" customHeight="1" x14ac:dyDescent="0.25">
      <c r="A91" s="568"/>
      <c r="B91" s="569" t="s">
        <v>119</v>
      </c>
      <c r="C91" s="569"/>
      <c r="D91" s="103"/>
      <c r="E91" s="103"/>
      <c r="F91" s="570"/>
    </row>
    <row r="92" spans="1:6" ht="26.25" customHeight="1" x14ac:dyDescent="0.25">
      <c r="A92" s="568"/>
      <c r="B92" s="569" t="s">
        <v>120</v>
      </c>
      <c r="C92" s="569"/>
      <c r="D92" s="103"/>
      <c r="E92" s="103"/>
      <c r="F92" s="570"/>
    </row>
    <row r="93" spans="1:6" ht="26.25" customHeight="1" x14ac:dyDescent="0.25">
      <c r="A93" s="568"/>
      <c r="B93" s="569" t="s">
        <v>121</v>
      </c>
      <c r="C93" s="569"/>
      <c r="D93" s="103"/>
      <c r="E93" s="103"/>
      <c r="F93" s="570"/>
    </row>
    <row r="94" spans="1:6" ht="26.25" customHeight="1" x14ac:dyDescent="0.25">
      <c r="A94" s="568"/>
      <c r="B94" s="569" t="s">
        <v>122</v>
      </c>
      <c r="C94" s="569"/>
      <c r="D94" s="103"/>
      <c r="E94" s="103"/>
      <c r="F94" s="570"/>
    </row>
    <row r="95" spans="1:6" ht="26.25" customHeight="1" x14ac:dyDescent="0.25">
      <c r="A95" s="568"/>
      <c r="B95" s="569" t="s">
        <v>123</v>
      </c>
      <c r="C95" s="569"/>
      <c r="D95" s="103"/>
      <c r="E95" s="103"/>
      <c r="F95" s="570"/>
    </row>
    <row r="96" spans="1:6" ht="26.25" customHeight="1" x14ac:dyDescent="0.25">
      <c r="A96" s="568"/>
      <c r="B96" s="569" t="s">
        <v>124</v>
      </c>
      <c r="C96" s="569"/>
      <c r="D96" s="103"/>
      <c r="E96" s="103"/>
      <c r="F96" s="570"/>
    </row>
    <row r="97" spans="1:6" ht="26.25" customHeight="1" x14ac:dyDescent="0.25">
      <c r="A97" s="568"/>
      <c r="B97" s="569" t="s">
        <v>125</v>
      </c>
      <c r="C97" s="569"/>
      <c r="D97" s="103"/>
      <c r="E97" s="103"/>
      <c r="F97" s="570"/>
    </row>
    <row r="98" spans="1:6" ht="26.25" customHeight="1" x14ac:dyDescent="0.25">
      <c r="A98" s="568"/>
      <c r="B98" s="569" t="s">
        <v>126</v>
      </c>
      <c r="C98" s="569"/>
      <c r="D98" s="103"/>
      <c r="E98" s="103"/>
      <c r="F98" s="570"/>
    </row>
    <row r="99" spans="1:6" ht="15.75" x14ac:dyDescent="0.25">
      <c r="A99" s="568"/>
      <c r="B99" s="573" t="s">
        <v>59</v>
      </c>
      <c r="C99" s="574"/>
      <c r="D99" s="105">
        <f>+Hoja3!B123</f>
        <v>0</v>
      </c>
      <c r="E99" s="104"/>
      <c r="F99" s="570"/>
    </row>
    <row r="101" spans="1:6" ht="34.5" customHeight="1" x14ac:dyDescent="0.25">
      <c r="A101" s="572" t="s">
        <v>102</v>
      </c>
      <c r="B101" s="572" t="s">
        <v>103</v>
      </c>
      <c r="C101" s="572"/>
      <c r="D101" s="571" t="s">
        <v>104</v>
      </c>
      <c r="E101" s="571"/>
      <c r="F101" s="571" t="s">
        <v>105</v>
      </c>
    </row>
    <row r="102" spans="1:6" ht="21" customHeight="1" x14ac:dyDescent="0.25">
      <c r="A102" s="572"/>
      <c r="B102" s="572"/>
      <c r="C102" s="572"/>
      <c r="D102" s="102" t="s">
        <v>106</v>
      </c>
      <c r="E102" s="102" t="s">
        <v>107</v>
      </c>
      <c r="F102" s="571"/>
    </row>
    <row r="103" spans="1:6" ht="26.25" customHeight="1" x14ac:dyDescent="0.25">
      <c r="A103" s="568"/>
      <c r="B103" s="569" t="s">
        <v>108</v>
      </c>
      <c r="C103" s="569"/>
      <c r="D103" s="103"/>
      <c r="E103" s="103"/>
      <c r="F103" s="570" t="str">
        <f>IF(D118="X","CATASTROFICO",IF(AND(D122&gt;0,D122&lt;=5),"MODERADO",IF(AND(D122&gt;=6,D122&lt;=11),"MAYOR",IF(AND(D122&gt;=12,D122&lt;=19),"CATASTROFICO"," "))))</f>
        <v xml:space="preserve"> </v>
      </c>
    </row>
    <row r="104" spans="1:6" ht="26.25" customHeight="1" x14ac:dyDescent="0.25">
      <c r="A104" s="568"/>
      <c r="B104" s="569" t="s">
        <v>109</v>
      </c>
      <c r="C104" s="569"/>
      <c r="D104" s="103"/>
      <c r="E104" s="103"/>
      <c r="F104" s="570"/>
    </row>
    <row r="105" spans="1:6" ht="26.25" customHeight="1" x14ac:dyDescent="0.25">
      <c r="A105" s="568"/>
      <c r="B105" s="569" t="s">
        <v>110</v>
      </c>
      <c r="C105" s="569"/>
      <c r="D105" s="103"/>
      <c r="E105" s="103"/>
      <c r="F105" s="570"/>
    </row>
    <row r="106" spans="1:6" ht="26.25" customHeight="1" x14ac:dyDescent="0.25">
      <c r="A106" s="568"/>
      <c r="B106" s="569" t="s">
        <v>111</v>
      </c>
      <c r="C106" s="569"/>
      <c r="D106" s="103"/>
      <c r="E106" s="103"/>
      <c r="F106" s="570"/>
    </row>
    <row r="107" spans="1:6" ht="26.25" customHeight="1" x14ac:dyDescent="0.25">
      <c r="A107" s="568"/>
      <c r="B107" s="569" t="s">
        <v>112</v>
      </c>
      <c r="C107" s="569"/>
      <c r="D107" s="103"/>
      <c r="E107" s="103"/>
      <c r="F107" s="570"/>
    </row>
    <row r="108" spans="1:6" ht="26.25" customHeight="1" x14ac:dyDescent="0.25">
      <c r="A108" s="568"/>
      <c r="B108" s="569" t="s">
        <v>113</v>
      </c>
      <c r="C108" s="569"/>
      <c r="D108" s="103"/>
      <c r="E108" s="103"/>
      <c r="F108" s="570"/>
    </row>
    <row r="109" spans="1:6" ht="26.25" customHeight="1" x14ac:dyDescent="0.25">
      <c r="A109" s="568"/>
      <c r="B109" s="569" t="s">
        <v>114</v>
      </c>
      <c r="C109" s="569"/>
      <c r="D109" s="103"/>
      <c r="E109" s="103"/>
      <c r="F109" s="570"/>
    </row>
    <row r="110" spans="1:6" ht="26.25" customHeight="1" x14ac:dyDescent="0.25">
      <c r="A110" s="568"/>
      <c r="B110" s="569" t="s">
        <v>115</v>
      </c>
      <c r="C110" s="569"/>
      <c r="D110" s="103"/>
      <c r="E110" s="103"/>
      <c r="F110" s="570"/>
    </row>
    <row r="111" spans="1:6" ht="26.25" customHeight="1" x14ac:dyDescent="0.25">
      <c r="A111" s="568"/>
      <c r="B111" s="569" t="s">
        <v>116</v>
      </c>
      <c r="C111" s="569"/>
      <c r="D111" s="103"/>
      <c r="E111" s="103"/>
      <c r="F111" s="570"/>
    </row>
    <row r="112" spans="1:6" ht="26.25" customHeight="1" x14ac:dyDescent="0.25">
      <c r="A112" s="568"/>
      <c r="B112" s="569" t="s">
        <v>117</v>
      </c>
      <c r="C112" s="569"/>
      <c r="D112" s="103"/>
      <c r="E112" s="103"/>
      <c r="F112" s="570"/>
    </row>
    <row r="113" spans="1:6" ht="26.25" customHeight="1" x14ac:dyDescent="0.25">
      <c r="A113" s="568"/>
      <c r="B113" s="569" t="s">
        <v>118</v>
      </c>
      <c r="C113" s="569"/>
      <c r="D113" s="103"/>
      <c r="E113" s="103"/>
      <c r="F113" s="570"/>
    </row>
    <row r="114" spans="1:6" ht="26.25" customHeight="1" x14ac:dyDescent="0.25">
      <c r="A114" s="568"/>
      <c r="B114" s="569" t="s">
        <v>119</v>
      </c>
      <c r="C114" s="569"/>
      <c r="D114" s="103"/>
      <c r="E114" s="103"/>
      <c r="F114" s="570"/>
    </row>
    <row r="115" spans="1:6" ht="26.25" customHeight="1" x14ac:dyDescent="0.25">
      <c r="A115" s="568"/>
      <c r="B115" s="569" t="s">
        <v>120</v>
      </c>
      <c r="C115" s="569"/>
      <c r="D115" s="103"/>
      <c r="E115" s="103"/>
      <c r="F115" s="570"/>
    </row>
    <row r="116" spans="1:6" ht="26.25" customHeight="1" x14ac:dyDescent="0.25">
      <c r="A116" s="568"/>
      <c r="B116" s="569" t="s">
        <v>121</v>
      </c>
      <c r="C116" s="569"/>
      <c r="D116" s="103"/>
      <c r="E116" s="103"/>
      <c r="F116" s="570"/>
    </row>
    <row r="117" spans="1:6" ht="26.25" customHeight="1" x14ac:dyDescent="0.25">
      <c r="A117" s="568"/>
      <c r="B117" s="569" t="s">
        <v>122</v>
      </c>
      <c r="C117" s="569"/>
      <c r="D117" s="103"/>
      <c r="E117" s="103"/>
      <c r="F117" s="570"/>
    </row>
    <row r="118" spans="1:6" ht="26.25" customHeight="1" x14ac:dyDescent="0.25">
      <c r="A118" s="568"/>
      <c r="B118" s="569" t="s">
        <v>123</v>
      </c>
      <c r="C118" s="569"/>
      <c r="D118" s="103"/>
      <c r="E118" s="103"/>
      <c r="F118" s="570"/>
    </row>
    <row r="119" spans="1:6" ht="26.25" customHeight="1" x14ac:dyDescent="0.25">
      <c r="A119" s="568"/>
      <c r="B119" s="569" t="s">
        <v>124</v>
      </c>
      <c r="C119" s="569"/>
      <c r="D119" s="103"/>
      <c r="E119" s="103"/>
      <c r="F119" s="570"/>
    </row>
    <row r="120" spans="1:6" ht="26.25" customHeight="1" x14ac:dyDescent="0.25">
      <c r="A120" s="568"/>
      <c r="B120" s="569" t="s">
        <v>125</v>
      </c>
      <c r="C120" s="569"/>
      <c r="D120" s="103"/>
      <c r="E120" s="103"/>
      <c r="F120" s="570"/>
    </row>
    <row r="121" spans="1:6" ht="26.25" customHeight="1" x14ac:dyDescent="0.25">
      <c r="A121" s="568"/>
      <c r="B121" s="569" t="s">
        <v>126</v>
      </c>
      <c r="C121" s="569"/>
      <c r="D121" s="103"/>
      <c r="E121" s="103"/>
      <c r="F121" s="570"/>
    </row>
    <row r="122" spans="1:6" ht="15.75" x14ac:dyDescent="0.25">
      <c r="A122" s="568"/>
      <c r="B122" s="573" t="s">
        <v>59</v>
      </c>
      <c r="C122" s="574"/>
      <c r="D122" s="105">
        <f>+Hoja3!B146</f>
        <v>0</v>
      </c>
      <c r="E122" s="104"/>
      <c r="F122" s="570"/>
    </row>
  </sheetData>
  <mergeCells count="142">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s>
  <pageMargins left="0.7" right="0.7" top="0.75" bottom="0.75" header="0.3" footer="0.3"/>
  <drawing r:id="rId1"/>
  <legacyDrawing r:id="rId2"/>
  <oleObjects>
    <mc:AlternateContent xmlns:mc="http://schemas.openxmlformats.org/markup-compatibility/2006">
      <mc:Choice Requires="x14">
        <oleObject progId="WordPro.Document" shapeId="10241" r:id="rId3">
          <objectPr defaultSize="0" autoPict="0" r:id="rId4">
            <anchor moveWithCells="1" sizeWithCells="1">
              <from>
                <xdr:col>0</xdr:col>
                <xdr:colOff>180975</xdr:colOff>
                <xdr:row>0</xdr:row>
                <xdr:rowOff>19050</xdr:rowOff>
              </from>
              <to>
                <xdr:col>0</xdr:col>
                <xdr:colOff>1771650</xdr:colOff>
                <xdr:row>3</xdr:row>
                <xdr:rowOff>76200</xdr:rowOff>
              </to>
            </anchor>
          </objectPr>
        </oleObject>
      </mc:Choice>
      <mc:Fallback>
        <oleObject progId="WordPro.Document" shapeId="10241" r:id="rId3"/>
      </mc:Fallback>
    </mc:AlternateContent>
  </oleObjects>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27"/>
  <sheetViews>
    <sheetView zoomScaleNormal="100" workbookViewId="0">
      <selection activeCell="B10" sqref="B10"/>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372"/>
      <c r="B1" s="372"/>
      <c r="C1" s="364" t="s">
        <v>0</v>
      </c>
      <c r="D1" s="364"/>
      <c r="E1" s="364"/>
      <c r="F1" s="364"/>
      <c r="G1" s="449" t="s">
        <v>1</v>
      </c>
      <c r="H1" s="449"/>
      <c r="I1" s="449"/>
      <c r="J1" s="626"/>
      <c r="K1" s="626"/>
    </row>
    <row r="2" spans="1:11" ht="15" customHeight="1" x14ac:dyDescent="0.25">
      <c r="A2" s="372"/>
      <c r="B2" s="372"/>
      <c r="C2" s="364"/>
      <c r="D2" s="364"/>
      <c r="E2" s="364"/>
      <c r="F2" s="364"/>
      <c r="G2" s="449" t="s">
        <v>127</v>
      </c>
      <c r="H2" s="449"/>
      <c r="I2" s="449"/>
      <c r="J2" s="626"/>
      <c r="K2" s="626"/>
    </row>
    <row r="3" spans="1:11" ht="34.5" customHeight="1" x14ac:dyDescent="0.25">
      <c r="A3" s="372"/>
      <c r="B3" s="372"/>
      <c r="C3" s="364" t="s">
        <v>31</v>
      </c>
      <c r="D3" s="364"/>
      <c r="E3" s="364"/>
      <c r="F3" s="364"/>
      <c r="G3" s="449" t="s">
        <v>128</v>
      </c>
      <c r="H3" s="449"/>
      <c r="I3" s="449"/>
      <c r="J3" s="626"/>
      <c r="K3" s="626"/>
    </row>
    <row r="4" spans="1:11" ht="15.75" customHeight="1" x14ac:dyDescent="0.25">
      <c r="A4" s="372"/>
      <c r="B4" s="372"/>
      <c r="C4" s="364"/>
      <c r="D4" s="364"/>
      <c r="E4" s="364"/>
      <c r="F4" s="364"/>
      <c r="G4" s="449" t="s">
        <v>5</v>
      </c>
      <c r="H4" s="449"/>
      <c r="I4" s="449"/>
      <c r="J4" s="626"/>
      <c r="K4" s="626"/>
    </row>
    <row r="5" spans="1:11" ht="15.75" thickBot="1" x14ac:dyDescent="0.3"/>
    <row r="6" spans="1:11" ht="26.25" customHeight="1" x14ac:dyDescent="0.25">
      <c r="A6" s="613" t="s">
        <v>129</v>
      </c>
      <c r="B6" s="614"/>
      <c r="C6" s="614"/>
      <c r="D6" s="614"/>
      <c r="E6" s="614"/>
      <c r="F6" s="614"/>
      <c r="G6" s="614"/>
      <c r="H6" s="614"/>
      <c r="I6" s="614"/>
      <c r="J6" s="614"/>
      <c r="K6" s="615"/>
    </row>
    <row r="7" spans="1:11" ht="24" customHeight="1" x14ac:dyDescent="0.25">
      <c r="A7" s="22" t="s">
        <v>7</v>
      </c>
      <c r="B7" s="530" t="s">
        <v>270</v>
      </c>
      <c r="C7" s="530"/>
      <c r="D7" s="530"/>
      <c r="E7" s="530"/>
      <c r="F7" s="530"/>
      <c r="G7" s="530"/>
      <c r="H7" s="530"/>
      <c r="I7" s="530"/>
      <c r="J7" s="530"/>
      <c r="K7" s="616"/>
    </row>
    <row r="8" spans="1:11" ht="65.25" customHeight="1" x14ac:dyDescent="0.25">
      <c r="A8" s="21" t="s">
        <v>8</v>
      </c>
      <c r="B8" s="617" t="s">
        <v>268</v>
      </c>
      <c r="C8" s="617"/>
      <c r="D8" s="617"/>
      <c r="E8" s="617"/>
      <c r="F8" s="617"/>
      <c r="G8" s="617"/>
      <c r="H8" s="617"/>
      <c r="I8" s="617"/>
      <c r="J8" s="617"/>
      <c r="K8" s="618"/>
    </row>
    <row r="9" spans="1:11" ht="29.25" customHeight="1" thickBot="1" x14ac:dyDescent="0.3">
      <c r="A9" s="29" t="s">
        <v>130</v>
      </c>
      <c r="B9" s="619" t="str">
        <f>DESCRIPCION!A10</f>
        <v>Providencias condenatorias incumplidas - apertura de incidente de desacato</v>
      </c>
      <c r="C9" s="620"/>
      <c r="D9" s="620"/>
      <c r="E9" s="620"/>
      <c r="F9" s="620"/>
      <c r="G9" s="620"/>
      <c r="H9" s="620"/>
      <c r="I9" s="620"/>
      <c r="J9" s="620"/>
      <c r="K9" s="621"/>
    </row>
    <row r="10" spans="1:11" x14ac:dyDescent="0.25">
      <c r="A10" s="35"/>
      <c r="B10" s="36"/>
      <c r="C10" s="36"/>
      <c r="D10" s="36"/>
      <c r="E10" s="36"/>
      <c r="F10" s="36"/>
      <c r="G10" s="36"/>
      <c r="H10" s="36"/>
      <c r="I10" s="36"/>
      <c r="J10" s="36"/>
      <c r="K10" s="37"/>
    </row>
    <row r="11" spans="1:11" x14ac:dyDescent="0.25">
      <c r="A11" s="38"/>
      <c r="B11" s="39"/>
      <c r="C11" s="39"/>
      <c r="D11" s="39"/>
      <c r="E11" s="39"/>
      <c r="F11" s="39"/>
      <c r="G11" s="39"/>
      <c r="H11" s="39"/>
      <c r="I11" s="39"/>
      <c r="J11" s="622" t="s">
        <v>131</v>
      </c>
      <c r="K11" s="623"/>
    </row>
    <row r="12" spans="1:11" ht="15.75" thickBot="1" x14ac:dyDescent="0.3">
      <c r="A12" s="38"/>
      <c r="B12" s="40"/>
      <c r="C12" s="39"/>
      <c r="D12" s="39"/>
      <c r="E12" s="39"/>
      <c r="F12" s="39"/>
      <c r="G12" s="39"/>
      <c r="H12" s="39"/>
      <c r="I12" s="39"/>
      <c r="J12" s="41"/>
      <c r="K12" s="42"/>
    </row>
    <row r="13" spans="1:11" ht="30" customHeight="1" thickBot="1" x14ac:dyDescent="0.3">
      <c r="A13" s="624" t="s">
        <v>132</v>
      </c>
      <c r="B13" s="25">
        <v>5</v>
      </c>
      <c r="C13" s="625"/>
      <c r="D13" s="609"/>
      <c r="E13" s="600"/>
      <c r="F13" s="600"/>
      <c r="G13" s="600"/>
      <c r="H13" s="39"/>
      <c r="I13" s="39"/>
      <c r="J13" s="31"/>
      <c r="K13" s="45" t="s">
        <v>133</v>
      </c>
    </row>
    <row r="14" spans="1:11" ht="30" customHeight="1" thickBot="1" x14ac:dyDescent="0.3">
      <c r="A14" s="624"/>
      <c r="B14" s="26" t="s">
        <v>134</v>
      </c>
      <c r="C14" s="625"/>
      <c r="D14" s="609"/>
      <c r="E14" s="600"/>
      <c r="F14" s="600"/>
      <c r="G14" s="600"/>
      <c r="H14" s="39"/>
      <c r="I14" s="39"/>
      <c r="J14" s="41"/>
      <c r="K14" s="45"/>
    </row>
    <row r="15" spans="1:11" ht="30" customHeight="1" thickBot="1" x14ac:dyDescent="0.3">
      <c r="A15" s="624"/>
      <c r="B15" s="25">
        <v>4</v>
      </c>
      <c r="C15" s="611"/>
      <c r="D15" s="609"/>
      <c r="E15" s="609"/>
      <c r="F15" s="612" t="s">
        <v>149</v>
      </c>
      <c r="G15" s="612"/>
      <c r="H15" s="39"/>
      <c r="I15" s="39"/>
      <c r="J15" s="32"/>
      <c r="K15" s="45" t="s">
        <v>135</v>
      </c>
    </row>
    <row r="16" spans="1:11" ht="30" customHeight="1" thickBot="1" x14ac:dyDescent="0.3">
      <c r="A16" s="624"/>
      <c r="B16" s="26" t="s">
        <v>136</v>
      </c>
      <c r="C16" s="611"/>
      <c r="D16" s="609"/>
      <c r="E16" s="609"/>
      <c r="F16" s="612"/>
      <c r="G16" s="612"/>
      <c r="H16" s="39"/>
      <c r="I16" s="39"/>
      <c r="J16" s="30"/>
      <c r="K16" s="45"/>
    </row>
    <row r="17" spans="1:11" ht="30" customHeight="1" thickBot="1" x14ac:dyDescent="0.3">
      <c r="A17" s="624"/>
      <c r="B17" s="25">
        <v>3</v>
      </c>
      <c r="C17" s="594"/>
      <c r="D17" s="595"/>
      <c r="E17" s="596"/>
      <c r="F17" s="598"/>
      <c r="G17" s="600"/>
      <c r="H17" s="39"/>
      <c r="I17" s="39"/>
      <c r="J17" s="33"/>
      <c r="K17" s="45" t="s">
        <v>137</v>
      </c>
    </row>
    <row r="18" spans="1:11" ht="30" customHeight="1" thickBot="1" x14ac:dyDescent="0.3">
      <c r="A18" s="624"/>
      <c r="B18" s="26" t="s">
        <v>138</v>
      </c>
      <c r="C18" s="594"/>
      <c r="D18" s="595"/>
      <c r="E18" s="597"/>
      <c r="F18" s="599"/>
      <c r="G18" s="600"/>
      <c r="H18" s="39"/>
      <c r="I18" s="39"/>
      <c r="J18" s="30"/>
      <c r="K18" s="45"/>
    </row>
    <row r="19" spans="1:11" ht="30" customHeight="1" thickBot="1" x14ac:dyDescent="0.3">
      <c r="A19" s="624"/>
      <c r="B19" s="25">
        <v>2</v>
      </c>
      <c r="C19" s="594"/>
      <c r="D19" s="601"/>
      <c r="E19" s="602"/>
      <c r="F19" s="604"/>
      <c r="G19" s="600"/>
      <c r="H19" s="39"/>
      <c r="I19" s="39"/>
      <c r="J19" s="34"/>
      <c r="K19" s="45" t="s">
        <v>139</v>
      </c>
    </row>
    <row r="20" spans="1:11" ht="30" customHeight="1" thickBot="1" x14ac:dyDescent="0.3">
      <c r="A20" s="624"/>
      <c r="B20" s="26" t="s">
        <v>265</v>
      </c>
      <c r="C20" s="594"/>
      <c r="D20" s="601"/>
      <c r="E20" s="603"/>
      <c r="F20" s="605"/>
      <c r="G20" s="600"/>
      <c r="H20" s="39"/>
      <c r="I20" s="39"/>
      <c r="J20" s="39"/>
      <c r="K20" s="40"/>
    </row>
    <row r="21" spans="1:11" ht="30" customHeight="1" thickBot="1" x14ac:dyDescent="0.3">
      <c r="A21" s="624"/>
      <c r="B21" s="25">
        <v>1</v>
      </c>
      <c r="C21" s="594"/>
      <c r="D21" s="601"/>
      <c r="E21" s="595"/>
      <c r="F21" s="609"/>
      <c r="G21" s="609"/>
      <c r="H21" s="39"/>
      <c r="I21" s="39"/>
      <c r="J21" s="39"/>
      <c r="K21" s="40"/>
    </row>
    <row r="22" spans="1:11" ht="30" customHeight="1" thickBot="1" x14ac:dyDescent="0.3">
      <c r="A22" s="624"/>
      <c r="B22" s="26" t="s">
        <v>140</v>
      </c>
      <c r="C22" s="606"/>
      <c r="D22" s="607"/>
      <c r="E22" s="608"/>
      <c r="F22" s="610"/>
      <c r="G22" s="610"/>
      <c r="H22" s="43"/>
      <c r="I22" s="39"/>
      <c r="J22" s="39"/>
      <c r="K22" s="40"/>
    </row>
    <row r="23" spans="1:11" x14ac:dyDescent="0.25">
      <c r="A23" s="38"/>
      <c r="B23" s="39"/>
      <c r="C23" s="24">
        <v>1</v>
      </c>
      <c r="D23" s="24">
        <v>2</v>
      </c>
      <c r="E23" s="24">
        <v>3</v>
      </c>
      <c r="F23" s="24">
        <v>4</v>
      </c>
      <c r="G23" s="24">
        <v>5</v>
      </c>
      <c r="H23" s="39"/>
      <c r="I23" s="39"/>
      <c r="J23" s="39"/>
      <c r="K23" s="40"/>
    </row>
    <row r="24" spans="1:11" x14ac:dyDescent="0.25">
      <c r="A24" s="38"/>
      <c r="B24" s="39"/>
      <c r="C24" s="24" t="s">
        <v>141</v>
      </c>
      <c r="D24" s="24" t="s">
        <v>142</v>
      </c>
      <c r="E24" s="24" t="s">
        <v>143</v>
      </c>
      <c r="F24" s="24" t="s">
        <v>144</v>
      </c>
      <c r="G24" s="24" t="s">
        <v>145</v>
      </c>
      <c r="H24" s="39"/>
      <c r="I24" s="39"/>
      <c r="J24" s="39"/>
      <c r="K24" s="40"/>
    </row>
    <row r="25" spans="1:11" x14ac:dyDescent="0.25">
      <c r="A25" s="38"/>
      <c r="B25" s="39"/>
      <c r="C25" s="593" t="s">
        <v>146</v>
      </c>
      <c r="D25" s="593"/>
      <c r="E25" s="593"/>
      <c r="F25" s="593"/>
      <c r="G25" s="593"/>
      <c r="H25" s="39"/>
      <c r="I25" s="39"/>
      <c r="J25" s="39"/>
      <c r="K25" s="40"/>
    </row>
    <row r="26" spans="1:11" x14ac:dyDescent="0.25">
      <c r="A26" s="38"/>
      <c r="B26" s="39"/>
      <c r="C26" s="593"/>
      <c r="D26" s="593"/>
      <c r="E26" s="593"/>
      <c r="F26" s="593"/>
      <c r="G26" s="593"/>
      <c r="H26" s="39"/>
      <c r="I26" s="39"/>
      <c r="J26" s="39"/>
      <c r="K26" s="40"/>
    </row>
    <row r="27" spans="1:11" ht="15.75" thickBot="1" x14ac:dyDescent="0.3">
      <c r="A27" s="47"/>
      <c r="B27" s="44"/>
      <c r="C27" s="44"/>
      <c r="D27" s="44"/>
      <c r="E27" s="44"/>
      <c r="F27" s="44"/>
      <c r="G27" s="44"/>
      <c r="H27" s="44"/>
      <c r="I27" s="44"/>
      <c r="J27" s="44"/>
      <c r="K27" s="46"/>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Pro.Document" shapeId="11265" r:id="rId4">
          <objectPr defaultSize="0" autoPict="0" r:id="rId5">
            <anchor moveWithCells="1" sizeWithCells="1">
              <from>
                <xdr:col>0</xdr:col>
                <xdr:colOff>180975</xdr:colOff>
                <xdr:row>0</xdr:row>
                <xdr:rowOff>19050</xdr:rowOff>
              </from>
              <to>
                <xdr:col>1</xdr:col>
                <xdr:colOff>800100</xdr:colOff>
                <xdr:row>2</xdr:row>
                <xdr:rowOff>371475</xdr:rowOff>
              </to>
            </anchor>
          </objectPr>
        </oleObject>
      </mc:Choice>
      <mc:Fallback>
        <oleObject progId="WordPro.Document" shapeId="11265" r:id="rId4"/>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27"/>
  <sheetViews>
    <sheetView zoomScaleNormal="100" workbookViewId="0">
      <selection activeCell="B10" sqref="B10"/>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372"/>
      <c r="B1" s="372"/>
      <c r="C1" s="364" t="s">
        <v>0</v>
      </c>
      <c r="D1" s="364"/>
      <c r="E1" s="364"/>
      <c r="F1" s="364"/>
      <c r="G1" s="449" t="s">
        <v>1</v>
      </c>
      <c r="H1" s="449"/>
      <c r="I1" s="449"/>
      <c r="J1" s="626"/>
      <c r="K1" s="626"/>
    </row>
    <row r="2" spans="1:11" ht="15" customHeight="1" x14ac:dyDescent="0.25">
      <c r="A2" s="372"/>
      <c r="B2" s="372"/>
      <c r="C2" s="364"/>
      <c r="D2" s="364"/>
      <c r="E2" s="364"/>
      <c r="F2" s="364"/>
      <c r="G2" s="449" t="s">
        <v>127</v>
      </c>
      <c r="H2" s="449"/>
      <c r="I2" s="449"/>
      <c r="J2" s="626"/>
      <c r="K2" s="626"/>
    </row>
    <row r="3" spans="1:11" ht="34.5" customHeight="1" x14ac:dyDescent="0.25">
      <c r="A3" s="372"/>
      <c r="B3" s="372"/>
      <c r="C3" s="364" t="s">
        <v>31</v>
      </c>
      <c r="D3" s="364"/>
      <c r="E3" s="364"/>
      <c r="F3" s="364"/>
      <c r="G3" s="449" t="s">
        <v>147</v>
      </c>
      <c r="H3" s="449"/>
      <c r="I3" s="449"/>
      <c r="J3" s="626"/>
      <c r="K3" s="626"/>
    </row>
    <row r="4" spans="1:11" ht="15.75" customHeight="1" x14ac:dyDescent="0.25">
      <c r="A4" s="372"/>
      <c r="B4" s="372"/>
      <c r="C4" s="364"/>
      <c r="D4" s="364"/>
      <c r="E4" s="364"/>
      <c r="F4" s="364"/>
      <c r="G4" s="449" t="s">
        <v>5</v>
      </c>
      <c r="H4" s="449"/>
      <c r="I4" s="449"/>
      <c r="J4" s="626"/>
      <c r="K4" s="626"/>
    </row>
    <row r="5" spans="1:11" ht="15.75" thickBot="1" x14ac:dyDescent="0.3"/>
    <row r="6" spans="1:11" ht="26.25" customHeight="1" x14ac:dyDescent="0.25">
      <c r="A6" s="613" t="s">
        <v>129</v>
      </c>
      <c r="B6" s="614"/>
      <c r="C6" s="614"/>
      <c r="D6" s="614"/>
      <c r="E6" s="614"/>
      <c r="F6" s="614"/>
      <c r="G6" s="614"/>
      <c r="H6" s="614"/>
      <c r="I6" s="614"/>
      <c r="J6" s="614"/>
      <c r="K6" s="615"/>
    </row>
    <row r="7" spans="1:11" ht="24" customHeight="1" x14ac:dyDescent="0.25">
      <c r="A7" s="22" t="s">
        <v>7</v>
      </c>
      <c r="B7" s="530" t="s">
        <v>270</v>
      </c>
      <c r="C7" s="530"/>
      <c r="D7" s="530"/>
      <c r="E7" s="530"/>
      <c r="F7" s="530"/>
      <c r="G7" s="530"/>
      <c r="H7" s="530"/>
      <c r="I7" s="530"/>
      <c r="J7" s="530"/>
      <c r="K7" s="616"/>
    </row>
    <row r="8" spans="1:11" ht="73.5" customHeight="1" x14ac:dyDescent="0.25">
      <c r="A8" s="21" t="s">
        <v>8</v>
      </c>
      <c r="B8" s="617" t="s">
        <v>268</v>
      </c>
      <c r="C8" s="617"/>
      <c r="D8" s="617"/>
      <c r="E8" s="617"/>
      <c r="F8" s="617"/>
      <c r="G8" s="617"/>
      <c r="H8" s="617"/>
      <c r="I8" s="617"/>
      <c r="J8" s="617"/>
      <c r="K8" s="618"/>
    </row>
    <row r="9" spans="1:11" ht="55.5" customHeight="1" thickBot="1" x14ac:dyDescent="0.3">
      <c r="A9" s="29" t="s">
        <v>130</v>
      </c>
      <c r="B9" s="619" t="str">
        <f>DESCRIPCION!A12</f>
        <v>Omitir, retardar, negar o rehusarse a realizar actos propios que le corresponden de las funciones de servidor público y/o de apoderado para beneficio propio o de un tercero en las acciones legales, ocasionando pérdidas financieras al Ente Territorial</v>
      </c>
      <c r="C9" s="620"/>
      <c r="D9" s="620"/>
      <c r="E9" s="620"/>
      <c r="F9" s="620"/>
      <c r="G9" s="620"/>
      <c r="H9" s="620"/>
      <c r="I9" s="620"/>
      <c r="J9" s="620"/>
      <c r="K9" s="621"/>
    </row>
    <row r="10" spans="1:11" x14ac:dyDescent="0.25">
      <c r="A10" s="35"/>
      <c r="B10" s="36"/>
      <c r="C10" s="36"/>
      <c r="D10" s="36"/>
      <c r="E10" s="36"/>
      <c r="F10" s="36"/>
      <c r="G10" s="36"/>
      <c r="H10" s="36"/>
      <c r="I10" s="36"/>
      <c r="J10" s="36"/>
      <c r="K10" s="37"/>
    </row>
    <row r="11" spans="1:11" x14ac:dyDescent="0.25">
      <c r="A11" s="38"/>
      <c r="B11" s="39"/>
      <c r="C11" s="39"/>
      <c r="D11" s="39"/>
      <c r="E11" s="39"/>
      <c r="F11" s="39"/>
      <c r="G11" s="39"/>
      <c r="H11" s="39"/>
      <c r="I11" s="39"/>
      <c r="J11" s="622" t="s">
        <v>131</v>
      </c>
      <c r="K11" s="623"/>
    </row>
    <row r="12" spans="1:11" ht="15.75" thickBot="1" x14ac:dyDescent="0.3">
      <c r="A12" s="38"/>
      <c r="B12" s="40"/>
      <c r="C12" s="39"/>
      <c r="D12" s="39"/>
      <c r="E12" s="39"/>
      <c r="F12" s="39"/>
      <c r="G12" s="39"/>
      <c r="H12" s="39"/>
      <c r="I12" s="39"/>
      <c r="J12" s="41"/>
      <c r="K12" s="42"/>
    </row>
    <row r="13" spans="1:11" ht="30" customHeight="1" thickBot="1" x14ac:dyDescent="0.3">
      <c r="A13" s="624" t="s">
        <v>132</v>
      </c>
      <c r="B13" s="25">
        <v>5</v>
      </c>
      <c r="C13" s="625"/>
      <c r="D13" s="609"/>
      <c r="E13" s="600"/>
      <c r="F13" s="600"/>
      <c r="G13" s="600"/>
      <c r="H13" s="39"/>
      <c r="I13" s="39"/>
      <c r="J13" s="31"/>
      <c r="K13" s="45" t="s">
        <v>133</v>
      </c>
    </row>
    <row r="14" spans="1:11" ht="30" customHeight="1" thickBot="1" x14ac:dyDescent="0.3">
      <c r="A14" s="624"/>
      <c r="B14" s="26" t="s">
        <v>134</v>
      </c>
      <c r="C14" s="625"/>
      <c r="D14" s="609"/>
      <c r="E14" s="600"/>
      <c r="F14" s="600"/>
      <c r="G14" s="600"/>
      <c r="H14" s="39"/>
      <c r="I14" s="39"/>
      <c r="J14" s="41"/>
      <c r="K14" s="45"/>
    </row>
    <row r="15" spans="1:11" ht="30" customHeight="1" thickBot="1" x14ac:dyDescent="0.3">
      <c r="A15" s="624"/>
      <c r="B15" s="25">
        <v>4</v>
      </c>
      <c r="C15" s="611"/>
      <c r="D15" s="609"/>
      <c r="E15" s="609"/>
      <c r="F15" s="627"/>
      <c r="G15" s="629" t="s">
        <v>149</v>
      </c>
      <c r="H15" s="39"/>
      <c r="I15" s="39"/>
      <c r="J15" s="32"/>
      <c r="K15" s="45" t="s">
        <v>135</v>
      </c>
    </row>
    <row r="16" spans="1:11" ht="30" customHeight="1" thickBot="1" x14ac:dyDescent="0.3">
      <c r="A16" s="624"/>
      <c r="B16" s="26" t="s">
        <v>136</v>
      </c>
      <c r="C16" s="611"/>
      <c r="D16" s="609"/>
      <c r="E16" s="609"/>
      <c r="F16" s="628"/>
      <c r="G16" s="630"/>
      <c r="H16" s="39"/>
      <c r="I16" s="39"/>
      <c r="J16" s="30"/>
      <c r="K16" s="45"/>
    </row>
    <row r="17" spans="1:11" ht="30" customHeight="1" thickBot="1" x14ac:dyDescent="0.3">
      <c r="A17" s="624"/>
      <c r="B17" s="25">
        <v>3</v>
      </c>
      <c r="C17" s="594"/>
      <c r="D17" s="595"/>
      <c r="E17" s="596"/>
      <c r="F17" s="598"/>
      <c r="G17" s="600"/>
      <c r="H17" s="39"/>
      <c r="I17" s="39"/>
      <c r="J17" s="33"/>
      <c r="K17" s="45" t="s">
        <v>137</v>
      </c>
    </row>
    <row r="18" spans="1:11" ht="30" customHeight="1" thickBot="1" x14ac:dyDescent="0.3">
      <c r="A18" s="624"/>
      <c r="B18" s="26" t="s">
        <v>138</v>
      </c>
      <c r="C18" s="594"/>
      <c r="D18" s="595"/>
      <c r="E18" s="597"/>
      <c r="F18" s="599"/>
      <c r="G18" s="600"/>
      <c r="H18" s="39"/>
      <c r="I18" s="39"/>
      <c r="J18" s="30"/>
      <c r="K18" s="45"/>
    </row>
    <row r="19" spans="1:11" ht="30" customHeight="1" thickBot="1" x14ac:dyDescent="0.3">
      <c r="A19" s="624"/>
      <c r="B19" s="25">
        <v>2</v>
      </c>
      <c r="C19" s="594"/>
      <c r="D19" s="601"/>
      <c r="E19" s="602"/>
      <c r="F19" s="604"/>
      <c r="G19" s="600"/>
      <c r="H19" s="39"/>
      <c r="I19" s="39"/>
      <c r="J19" s="34"/>
      <c r="K19" s="45" t="s">
        <v>139</v>
      </c>
    </row>
    <row r="20" spans="1:11" ht="30" customHeight="1" thickBot="1" x14ac:dyDescent="0.3">
      <c r="A20" s="624"/>
      <c r="B20" s="26" t="s">
        <v>265</v>
      </c>
      <c r="C20" s="594"/>
      <c r="D20" s="601"/>
      <c r="E20" s="603"/>
      <c r="F20" s="605"/>
      <c r="G20" s="600"/>
      <c r="H20" s="39"/>
      <c r="I20" s="39"/>
      <c r="J20" s="39"/>
      <c r="K20" s="40"/>
    </row>
    <row r="21" spans="1:11" ht="30" customHeight="1" thickBot="1" x14ac:dyDescent="0.3">
      <c r="A21" s="624"/>
      <c r="B21" s="25">
        <v>1</v>
      </c>
      <c r="C21" s="594"/>
      <c r="D21" s="601"/>
      <c r="E21" s="595"/>
      <c r="F21" s="609"/>
      <c r="G21" s="609"/>
      <c r="H21" s="39"/>
      <c r="I21" s="39"/>
      <c r="J21" s="39"/>
      <c r="K21" s="40"/>
    </row>
    <row r="22" spans="1:11" ht="30" customHeight="1" thickBot="1" x14ac:dyDescent="0.3">
      <c r="A22" s="624"/>
      <c r="B22" s="26" t="s">
        <v>140</v>
      </c>
      <c r="C22" s="606"/>
      <c r="D22" s="607"/>
      <c r="E22" s="608"/>
      <c r="F22" s="610"/>
      <c r="G22" s="610"/>
      <c r="H22" s="43"/>
      <c r="I22" s="39"/>
      <c r="J22" s="39"/>
      <c r="K22" s="40"/>
    </row>
    <row r="23" spans="1:11" x14ac:dyDescent="0.25">
      <c r="A23" s="38"/>
      <c r="B23" s="39"/>
      <c r="C23" s="24">
        <v>1</v>
      </c>
      <c r="D23" s="24">
        <v>2</v>
      </c>
      <c r="E23" s="24">
        <v>3</v>
      </c>
      <c r="F23" s="24">
        <v>4</v>
      </c>
      <c r="G23" s="24">
        <v>5</v>
      </c>
      <c r="H23" s="39"/>
      <c r="I23" s="39"/>
      <c r="J23" s="39"/>
      <c r="K23" s="40"/>
    </row>
    <row r="24" spans="1:11" x14ac:dyDescent="0.25">
      <c r="A24" s="38"/>
      <c r="B24" s="39"/>
      <c r="C24" s="24" t="s">
        <v>141</v>
      </c>
      <c r="D24" s="24" t="s">
        <v>142</v>
      </c>
      <c r="E24" s="24" t="s">
        <v>143</v>
      </c>
      <c r="F24" s="24" t="s">
        <v>144</v>
      </c>
      <c r="G24" s="24" t="s">
        <v>145</v>
      </c>
      <c r="H24" s="39"/>
      <c r="I24" s="39"/>
      <c r="J24" s="39"/>
      <c r="K24" s="40"/>
    </row>
    <row r="25" spans="1:11" x14ac:dyDescent="0.25">
      <c r="A25" s="38"/>
      <c r="B25" s="39"/>
      <c r="C25" s="593" t="s">
        <v>146</v>
      </c>
      <c r="D25" s="593"/>
      <c r="E25" s="593"/>
      <c r="F25" s="593"/>
      <c r="G25" s="593"/>
      <c r="H25" s="39"/>
      <c r="I25" s="39"/>
      <c r="J25" s="39"/>
      <c r="K25" s="40"/>
    </row>
    <row r="26" spans="1:11" x14ac:dyDescent="0.25">
      <c r="A26" s="38"/>
      <c r="B26" s="39"/>
      <c r="C26" s="593"/>
      <c r="D26" s="593"/>
      <c r="E26" s="593"/>
      <c r="F26" s="593"/>
      <c r="G26" s="593"/>
      <c r="H26" s="39"/>
      <c r="I26" s="39"/>
      <c r="J26" s="39"/>
      <c r="K26" s="40"/>
    </row>
    <row r="27" spans="1:11" ht="15.75" thickBot="1" x14ac:dyDescent="0.3">
      <c r="A27" s="47"/>
      <c r="B27" s="44"/>
      <c r="C27" s="44"/>
      <c r="D27" s="44"/>
      <c r="E27" s="44"/>
      <c r="F27" s="44"/>
      <c r="G27" s="44"/>
      <c r="H27" s="44"/>
      <c r="I27" s="44"/>
      <c r="J27" s="44"/>
      <c r="K27" s="46"/>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Pro.Document" shapeId="12289" r:id="rId4">
          <objectPr defaultSize="0" autoPict="0" r:id="rId5">
            <anchor moveWithCells="1" sizeWithCells="1">
              <from>
                <xdr:col>0</xdr:col>
                <xdr:colOff>180975</xdr:colOff>
                <xdr:row>0</xdr:row>
                <xdr:rowOff>19050</xdr:rowOff>
              </from>
              <to>
                <xdr:col>1</xdr:col>
                <xdr:colOff>800100</xdr:colOff>
                <xdr:row>2</xdr:row>
                <xdr:rowOff>371475</xdr:rowOff>
              </to>
            </anchor>
          </objectPr>
        </oleObject>
      </mc:Choice>
      <mc:Fallback>
        <oleObject progId="WordPro.Document" shapeId="12289" r:id="rId4"/>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27"/>
  <sheetViews>
    <sheetView topLeftCell="A9" zoomScaleNormal="100" workbookViewId="0">
      <selection activeCell="F15" sqref="F15:F16"/>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372"/>
      <c r="B1" s="372"/>
      <c r="C1" s="364" t="s">
        <v>0</v>
      </c>
      <c r="D1" s="364"/>
      <c r="E1" s="364"/>
      <c r="F1" s="364"/>
      <c r="G1" s="449" t="s">
        <v>1</v>
      </c>
      <c r="H1" s="449"/>
      <c r="I1" s="449"/>
      <c r="J1" s="626"/>
      <c r="K1" s="626"/>
    </row>
    <row r="2" spans="1:11" ht="15" customHeight="1" x14ac:dyDescent="0.25">
      <c r="A2" s="372"/>
      <c r="B2" s="372"/>
      <c r="C2" s="364"/>
      <c r="D2" s="364"/>
      <c r="E2" s="364"/>
      <c r="F2" s="364"/>
      <c r="G2" s="449" t="s">
        <v>127</v>
      </c>
      <c r="H2" s="449"/>
      <c r="I2" s="449"/>
      <c r="J2" s="626"/>
      <c r="K2" s="626"/>
    </row>
    <row r="3" spans="1:11" ht="34.5" customHeight="1" x14ac:dyDescent="0.25">
      <c r="A3" s="372"/>
      <c r="B3" s="372"/>
      <c r="C3" s="364" t="s">
        <v>31</v>
      </c>
      <c r="D3" s="364"/>
      <c r="E3" s="364"/>
      <c r="F3" s="364"/>
      <c r="G3" s="449" t="s">
        <v>128</v>
      </c>
      <c r="H3" s="449"/>
      <c r="I3" s="449"/>
      <c r="J3" s="626"/>
      <c r="K3" s="626"/>
    </row>
    <row r="4" spans="1:11" ht="15.75" customHeight="1" x14ac:dyDescent="0.25">
      <c r="A4" s="372"/>
      <c r="B4" s="372"/>
      <c r="C4" s="364"/>
      <c r="D4" s="364"/>
      <c r="E4" s="364"/>
      <c r="F4" s="364"/>
      <c r="G4" s="449" t="s">
        <v>5</v>
      </c>
      <c r="H4" s="449"/>
      <c r="I4" s="449"/>
      <c r="J4" s="626"/>
      <c r="K4" s="626"/>
    </row>
    <row r="5" spans="1:11" ht="15.75" thickBot="1" x14ac:dyDescent="0.3"/>
    <row r="6" spans="1:11" ht="26.25" customHeight="1" x14ac:dyDescent="0.25">
      <c r="A6" s="613" t="s">
        <v>129</v>
      </c>
      <c r="B6" s="614"/>
      <c r="C6" s="614"/>
      <c r="D6" s="614"/>
      <c r="E6" s="614"/>
      <c r="F6" s="614"/>
      <c r="G6" s="614"/>
      <c r="H6" s="614"/>
      <c r="I6" s="614"/>
      <c r="J6" s="614"/>
      <c r="K6" s="615"/>
    </row>
    <row r="7" spans="1:11" ht="24" customHeight="1" x14ac:dyDescent="0.25">
      <c r="A7" s="22" t="s">
        <v>7</v>
      </c>
      <c r="B7" s="530" t="s">
        <v>270</v>
      </c>
      <c r="C7" s="530"/>
      <c r="D7" s="530"/>
      <c r="E7" s="530"/>
      <c r="F7" s="530"/>
      <c r="G7" s="530"/>
      <c r="H7" s="530"/>
      <c r="I7" s="530"/>
      <c r="J7" s="530"/>
      <c r="K7" s="616"/>
    </row>
    <row r="8" spans="1:11" ht="73.5" customHeight="1" x14ac:dyDescent="0.25">
      <c r="A8" s="21" t="s">
        <v>8</v>
      </c>
      <c r="B8" s="617" t="s">
        <v>268</v>
      </c>
      <c r="C8" s="617"/>
      <c r="D8" s="617"/>
      <c r="E8" s="617"/>
      <c r="F8" s="617"/>
      <c r="G8" s="617"/>
      <c r="H8" s="617"/>
      <c r="I8" s="617"/>
      <c r="J8" s="617"/>
      <c r="K8" s="618"/>
    </row>
    <row r="9" spans="1:11" ht="29.25" customHeight="1" thickBot="1" x14ac:dyDescent="0.3">
      <c r="A9" s="29" t="s">
        <v>130</v>
      </c>
      <c r="B9" s="619" t="str">
        <f>PROBABILIDAD!A13</f>
        <v>Defensas Débiles</v>
      </c>
      <c r="C9" s="620"/>
      <c r="D9" s="620"/>
      <c r="E9" s="620"/>
      <c r="F9" s="620"/>
      <c r="G9" s="620"/>
      <c r="H9" s="620"/>
      <c r="I9" s="620"/>
      <c r="J9" s="620"/>
      <c r="K9" s="621"/>
    </row>
    <row r="10" spans="1:11" x14ac:dyDescent="0.25">
      <c r="A10" s="35"/>
      <c r="B10" s="36"/>
      <c r="C10" s="36"/>
      <c r="D10" s="36"/>
      <c r="E10" s="36"/>
      <c r="F10" s="36"/>
      <c r="G10" s="36"/>
      <c r="H10" s="36"/>
      <c r="I10" s="36"/>
      <c r="J10" s="36"/>
      <c r="K10" s="37"/>
    </row>
    <row r="11" spans="1:11" x14ac:dyDescent="0.25">
      <c r="A11" s="38"/>
      <c r="B11" s="39"/>
      <c r="C11" s="39"/>
      <c r="D11" s="39"/>
      <c r="E11" s="39"/>
      <c r="F11" s="39"/>
      <c r="G11" s="39"/>
      <c r="H11" s="39"/>
      <c r="I11" s="39"/>
      <c r="J11" s="622" t="s">
        <v>131</v>
      </c>
      <c r="K11" s="623"/>
    </row>
    <row r="12" spans="1:11" ht="15.75" thickBot="1" x14ac:dyDescent="0.3">
      <c r="A12" s="38"/>
      <c r="B12" s="40"/>
      <c r="C12" s="39"/>
      <c r="D12" s="39"/>
      <c r="E12" s="39"/>
      <c r="F12" s="39"/>
      <c r="G12" s="39"/>
      <c r="H12" s="39"/>
      <c r="I12" s="39"/>
      <c r="J12" s="41"/>
      <c r="K12" s="42"/>
    </row>
    <row r="13" spans="1:11" ht="30" customHeight="1" thickBot="1" x14ac:dyDescent="0.3">
      <c r="A13" s="624" t="s">
        <v>132</v>
      </c>
      <c r="B13" s="25">
        <v>5</v>
      </c>
      <c r="C13" s="625"/>
      <c r="D13" s="609"/>
      <c r="E13" s="600"/>
      <c r="F13" s="600"/>
      <c r="G13" s="600"/>
      <c r="H13" s="39"/>
      <c r="I13" s="39"/>
      <c r="J13" s="31"/>
      <c r="K13" s="45" t="s">
        <v>133</v>
      </c>
    </row>
    <row r="14" spans="1:11" ht="30" customHeight="1" thickBot="1" x14ac:dyDescent="0.3">
      <c r="A14" s="624"/>
      <c r="B14" s="26" t="s">
        <v>134</v>
      </c>
      <c r="C14" s="625"/>
      <c r="D14" s="609"/>
      <c r="E14" s="600"/>
      <c r="F14" s="600"/>
      <c r="G14" s="600"/>
      <c r="H14" s="39"/>
      <c r="I14" s="39"/>
      <c r="J14" s="41"/>
      <c r="K14" s="45"/>
    </row>
    <row r="15" spans="1:11" ht="30" customHeight="1" thickBot="1" x14ac:dyDescent="0.3">
      <c r="A15" s="624"/>
      <c r="B15" s="25">
        <v>4</v>
      </c>
      <c r="C15" s="611"/>
      <c r="D15" s="609"/>
      <c r="E15" s="609"/>
      <c r="F15" s="631" t="s">
        <v>149</v>
      </c>
      <c r="G15" s="633"/>
      <c r="H15" s="39"/>
      <c r="I15" s="39"/>
      <c r="J15" s="32"/>
      <c r="K15" s="45" t="s">
        <v>135</v>
      </c>
    </row>
    <row r="16" spans="1:11" ht="30" customHeight="1" thickBot="1" x14ac:dyDescent="0.3">
      <c r="A16" s="624"/>
      <c r="B16" s="26" t="s">
        <v>136</v>
      </c>
      <c r="C16" s="611"/>
      <c r="D16" s="609"/>
      <c r="E16" s="609"/>
      <c r="F16" s="632"/>
      <c r="G16" s="633"/>
      <c r="H16" s="39"/>
      <c r="I16" s="39"/>
      <c r="J16" s="30"/>
      <c r="K16" s="45"/>
    </row>
    <row r="17" spans="1:11" ht="30" customHeight="1" thickBot="1" x14ac:dyDescent="0.3">
      <c r="A17" s="624"/>
      <c r="B17" s="25">
        <v>3</v>
      </c>
      <c r="C17" s="594"/>
      <c r="D17" s="595"/>
      <c r="E17" s="596"/>
      <c r="F17" s="598"/>
      <c r="G17" s="600"/>
      <c r="H17" s="39"/>
      <c r="I17" s="39"/>
      <c r="J17" s="33"/>
      <c r="K17" s="45" t="s">
        <v>137</v>
      </c>
    </row>
    <row r="18" spans="1:11" ht="30" customHeight="1" thickBot="1" x14ac:dyDescent="0.3">
      <c r="A18" s="624"/>
      <c r="B18" s="26" t="s">
        <v>138</v>
      </c>
      <c r="C18" s="594"/>
      <c r="D18" s="595"/>
      <c r="E18" s="597"/>
      <c r="F18" s="599"/>
      <c r="G18" s="600"/>
      <c r="H18" s="39"/>
      <c r="I18" s="39"/>
      <c r="J18" s="30"/>
      <c r="K18" s="45"/>
    </row>
    <row r="19" spans="1:11" ht="30" customHeight="1" thickBot="1" x14ac:dyDescent="0.3">
      <c r="A19" s="624"/>
      <c r="B19" s="25">
        <v>2</v>
      </c>
      <c r="C19" s="594"/>
      <c r="D19" s="601"/>
      <c r="E19" s="602"/>
      <c r="F19" s="604"/>
      <c r="G19" s="600"/>
      <c r="H19" s="39"/>
      <c r="I19" s="39"/>
      <c r="J19" s="34"/>
      <c r="K19" s="45" t="s">
        <v>139</v>
      </c>
    </row>
    <row r="20" spans="1:11" ht="30" customHeight="1" thickBot="1" x14ac:dyDescent="0.3">
      <c r="A20" s="624"/>
      <c r="B20" s="26" t="s">
        <v>265</v>
      </c>
      <c r="C20" s="594"/>
      <c r="D20" s="601"/>
      <c r="E20" s="603"/>
      <c r="F20" s="605"/>
      <c r="G20" s="600"/>
      <c r="H20" s="39"/>
      <c r="I20" s="39"/>
      <c r="J20" s="39"/>
      <c r="K20" s="40"/>
    </row>
    <row r="21" spans="1:11" ht="30" customHeight="1" thickBot="1" x14ac:dyDescent="0.3">
      <c r="A21" s="624"/>
      <c r="B21" s="25">
        <v>1</v>
      </c>
      <c r="C21" s="594"/>
      <c r="D21" s="601"/>
      <c r="E21" s="595"/>
      <c r="F21" s="609"/>
      <c r="G21" s="609"/>
      <c r="H21" s="39"/>
      <c r="I21" s="39"/>
      <c r="J21" s="39"/>
      <c r="K21" s="40"/>
    </row>
    <row r="22" spans="1:11" ht="30" customHeight="1" thickBot="1" x14ac:dyDescent="0.3">
      <c r="A22" s="624"/>
      <c r="B22" s="26" t="s">
        <v>140</v>
      </c>
      <c r="C22" s="606"/>
      <c r="D22" s="607"/>
      <c r="E22" s="608"/>
      <c r="F22" s="610"/>
      <c r="G22" s="610"/>
      <c r="H22" s="43"/>
      <c r="I22" s="39"/>
      <c r="J22" s="39"/>
      <c r="K22" s="40"/>
    </row>
    <row r="23" spans="1:11" x14ac:dyDescent="0.25">
      <c r="A23" s="38"/>
      <c r="B23" s="39"/>
      <c r="C23" s="24">
        <v>1</v>
      </c>
      <c r="D23" s="24">
        <v>2</v>
      </c>
      <c r="E23" s="24">
        <v>3</v>
      </c>
      <c r="F23" s="24">
        <v>4</v>
      </c>
      <c r="G23" s="24">
        <v>5</v>
      </c>
      <c r="H23" s="39"/>
      <c r="I23" s="39"/>
      <c r="J23" s="39"/>
      <c r="K23" s="40"/>
    </row>
    <row r="24" spans="1:11" x14ac:dyDescent="0.25">
      <c r="A24" s="38"/>
      <c r="B24" s="39"/>
      <c r="C24" s="24" t="s">
        <v>141</v>
      </c>
      <c r="D24" s="24" t="s">
        <v>142</v>
      </c>
      <c r="E24" s="24" t="s">
        <v>143</v>
      </c>
      <c r="F24" s="24" t="s">
        <v>144</v>
      </c>
      <c r="G24" s="24" t="s">
        <v>145</v>
      </c>
      <c r="H24" s="39"/>
      <c r="I24" s="39"/>
      <c r="J24" s="39"/>
      <c r="K24" s="40"/>
    </row>
    <row r="25" spans="1:11" x14ac:dyDescent="0.25">
      <c r="A25" s="38"/>
      <c r="B25" s="39"/>
      <c r="C25" s="593" t="s">
        <v>146</v>
      </c>
      <c r="D25" s="593"/>
      <c r="E25" s="593"/>
      <c r="F25" s="593"/>
      <c r="G25" s="593"/>
      <c r="H25" s="39"/>
      <c r="I25" s="39"/>
      <c r="J25" s="39"/>
      <c r="K25" s="40"/>
    </row>
    <row r="26" spans="1:11" x14ac:dyDescent="0.25">
      <c r="A26" s="38"/>
      <c r="B26" s="39"/>
      <c r="C26" s="593"/>
      <c r="D26" s="593"/>
      <c r="E26" s="593"/>
      <c r="F26" s="593"/>
      <c r="G26" s="593"/>
      <c r="H26" s="39"/>
      <c r="I26" s="39"/>
      <c r="J26" s="39"/>
      <c r="K26" s="40"/>
    </row>
    <row r="27" spans="1:11" ht="15.75" thickBot="1" x14ac:dyDescent="0.3">
      <c r="A27" s="47"/>
      <c r="B27" s="44"/>
      <c r="C27" s="44"/>
      <c r="D27" s="44"/>
      <c r="E27" s="44"/>
      <c r="F27" s="44"/>
      <c r="G27" s="44"/>
      <c r="H27" s="44"/>
      <c r="I27" s="44"/>
      <c r="J27" s="44"/>
      <c r="K27" s="46"/>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Pro.Document" shapeId="13313" r:id="rId4">
          <objectPr defaultSize="0" autoPict="0" r:id="rId5">
            <anchor moveWithCells="1" sizeWithCells="1">
              <from>
                <xdr:col>0</xdr:col>
                <xdr:colOff>180975</xdr:colOff>
                <xdr:row>0</xdr:row>
                <xdr:rowOff>19050</xdr:rowOff>
              </from>
              <to>
                <xdr:col>1</xdr:col>
                <xdr:colOff>800100</xdr:colOff>
                <xdr:row>2</xdr:row>
                <xdr:rowOff>371475</xdr:rowOff>
              </to>
            </anchor>
          </objectPr>
        </oleObject>
      </mc:Choice>
      <mc:Fallback>
        <oleObject progId="WordPro.Document" shapeId="13313"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2578125" defaultRowHeight="15" x14ac:dyDescent="0.25"/>
  <cols>
    <col min="1" max="1" width="37.5703125" customWidth="1"/>
    <col min="2" max="2" width="72.28515625" customWidth="1"/>
    <col min="3" max="3" width="59.85546875" style="52" customWidth="1"/>
  </cols>
  <sheetData>
    <row r="1" spans="1:1" x14ac:dyDescent="0.25">
      <c r="A1" s="71" t="s">
        <v>148</v>
      </c>
    </row>
    <row r="2" spans="1:1" x14ac:dyDescent="0.25">
      <c r="A2" s="8"/>
    </row>
    <row r="3" spans="1:1" x14ac:dyDescent="0.25">
      <c r="A3" s="8" t="s">
        <v>149</v>
      </c>
    </row>
    <row r="4" spans="1:1" x14ac:dyDescent="0.25">
      <c r="A4" s="8" t="s">
        <v>150</v>
      </c>
    </row>
    <row r="6" spans="1:1" x14ac:dyDescent="0.25">
      <c r="A6" s="71" t="s">
        <v>151</v>
      </c>
    </row>
    <row r="7" spans="1:1" x14ac:dyDescent="0.25">
      <c r="A7" t="s">
        <v>86</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9" spans="1:3" x14ac:dyDescent="0.25">
      <c r="A19" s="71" t="s">
        <v>146</v>
      </c>
    </row>
    <row r="20" spans="1:3" x14ac:dyDescent="0.25">
      <c r="A20" t="s">
        <v>100</v>
      </c>
    </row>
    <row r="21" spans="1:3" x14ac:dyDescent="0.25">
      <c r="A21" t="s">
        <v>161</v>
      </c>
    </row>
    <row r="22" spans="1:3" x14ac:dyDescent="0.25">
      <c r="A22" t="s">
        <v>162</v>
      </c>
    </row>
    <row r="23" spans="1:3" x14ac:dyDescent="0.25">
      <c r="A23" t="s">
        <v>163</v>
      </c>
    </row>
    <row r="24" spans="1:3" x14ac:dyDescent="0.25">
      <c r="A24" t="s">
        <v>164</v>
      </c>
    </row>
    <row r="25" spans="1:3" x14ac:dyDescent="0.25">
      <c r="A25" t="s">
        <v>165</v>
      </c>
    </row>
    <row r="28" spans="1:3" ht="141" customHeight="1" x14ac:dyDescent="0.25">
      <c r="A28" s="95" t="s">
        <v>166</v>
      </c>
      <c r="B28" s="97" t="s">
        <v>167</v>
      </c>
      <c r="C28" s="97" t="s">
        <v>168</v>
      </c>
    </row>
    <row r="29" spans="1:3" ht="144" customHeight="1" x14ac:dyDescent="0.25">
      <c r="A29" t="s">
        <v>169</v>
      </c>
      <c r="B29" s="72" t="s">
        <v>170</v>
      </c>
      <c r="C29" s="96" t="s">
        <v>171</v>
      </c>
    </row>
    <row r="30" spans="1:3" ht="135" x14ac:dyDescent="0.25">
      <c r="A30" s="90" t="s">
        <v>172</v>
      </c>
      <c r="B30" s="70" t="s">
        <v>173</v>
      </c>
      <c r="C30" s="96" t="s">
        <v>174</v>
      </c>
    </row>
    <row r="31" spans="1:3" ht="102.75" x14ac:dyDescent="0.25">
      <c r="A31" t="s">
        <v>175</v>
      </c>
      <c r="B31" s="70" t="s">
        <v>176</v>
      </c>
      <c r="C31" s="96" t="s">
        <v>177</v>
      </c>
    </row>
    <row r="32" spans="1:3" ht="102.75" x14ac:dyDescent="0.25">
      <c r="A32" t="s">
        <v>178</v>
      </c>
      <c r="B32" s="70" t="s">
        <v>179</v>
      </c>
      <c r="C32" s="96" t="s">
        <v>180</v>
      </c>
    </row>
    <row r="34" spans="1:3" x14ac:dyDescent="0.25">
      <c r="A34" t="s">
        <v>181</v>
      </c>
      <c r="C34" s="101" t="s">
        <v>182</v>
      </c>
    </row>
    <row r="35" spans="1:3" x14ac:dyDescent="0.25">
      <c r="A35">
        <v>1</v>
      </c>
      <c r="B35">
        <f>IF(' IMPACTO RIESGOS CORRUPCION'!D11="X",1,0)</f>
        <v>1</v>
      </c>
    </row>
    <row r="36" spans="1:3" x14ac:dyDescent="0.25">
      <c r="A36">
        <v>2</v>
      </c>
      <c r="B36">
        <f>IF(' IMPACTO RIESGOS CORRUPCION'!D12="X",1,0)</f>
        <v>1</v>
      </c>
      <c r="C36" s="52" t="s">
        <v>149</v>
      </c>
    </row>
    <row r="37" spans="1:3" x14ac:dyDescent="0.25">
      <c r="A37">
        <v>3</v>
      </c>
      <c r="B37">
        <f>IF(' IMPACTO RIESGOS CORRUPCION'!D13="X",1,0)</f>
        <v>1</v>
      </c>
    </row>
    <row r="38" spans="1:3" x14ac:dyDescent="0.25">
      <c r="A38">
        <v>4</v>
      </c>
      <c r="B38">
        <f>IF(' IMPACTO RIESGOS CORRUPCION'!D14="X",1,0)</f>
        <v>1</v>
      </c>
    </row>
    <row r="39" spans="1:3" x14ac:dyDescent="0.25">
      <c r="A39">
        <v>5</v>
      </c>
      <c r="B39">
        <f>IF(' IMPACTO RIESGOS CORRUPCION'!D15="X",1,0)</f>
        <v>1</v>
      </c>
    </row>
    <row r="40" spans="1:3" x14ac:dyDescent="0.25">
      <c r="A40">
        <v>6</v>
      </c>
      <c r="B40">
        <f>IF(' IMPACTO RIESGOS CORRUPCION'!D16="X",1,0)</f>
        <v>1</v>
      </c>
    </row>
    <row r="41" spans="1:3" x14ac:dyDescent="0.25">
      <c r="A41">
        <v>7</v>
      </c>
      <c r="B41">
        <f>IF(' IMPACTO RIESGOS CORRUPCION'!D17="X",1,0)</f>
        <v>1</v>
      </c>
    </row>
    <row r="42" spans="1:3" x14ac:dyDescent="0.25">
      <c r="A42">
        <v>8</v>
      </c>
      <c r="B42">
        <f>IF(' IMPACTO RIESGOS CORRUPCION'!D18="X",1,0)</f>
        <v>1</v>
      </c>
    </row>
    <row r="43" spans="1:3" x14ac:dyDescent="0.25">
      <c r="A43">
        <v>9</v>
      </c>
      <c r="B43">
        <f>IF(' IMPACTO RIESGOS CORRUPCION'!D19="X",1,0)</f>
        <v>1</v>
      </c>
    </row>
    <row r="44" spans="1:3" x14ac:dyDescent="0.25">
      <c r="A44">
        <v>10</v>
      </c>
      <c r="B44">
        <f>IF(' IMPACTO RIESGOS CORRUPCION'!D20="X",1,0)</f>
        <v>1</v>
      </c>
    </row>
    <row r="45" spans="1:3" x14ac:dyDescent="0.25">
      <c r="A45">
        <v>11</v>
      </c>
      <c r="B45">
        <f>IF(' IMPACTO RIESGOS CORRUPCION'!D21="X",1,0)</f>
        <v>1</v>
      </c>
    </row>
    <row r="46" spans="1:3" x14ac:dyDescent="0.25">
      <c r="A46">
        <v>12</v>
      </c>
      <c r="B46">
        <f>IF(' IMPACTO RIESGOS CORRUPCION'!D22="X",1,0)</f>
        <v>1</v>
      </c>
    </row>
    <row r="47" spans="1:3" x14ac:dyDescent="0.25">
      <c r="A47">
        <v>13</v>
      </c>
      <c r="B47">
        <f>IF(' IMPACTO RIESGOS CORRUPCION'!D23="X",1,0)</f>
        <v>1</v>
      </c>
    </row>
    <row r="48" spans="1:3" x14ac:dyDescent="0.25">
      <c r="A48">
        <v>14</v>
      </c>
      <c r="B48">
        <f>IF(' IMPACTO RIESGOS CORRUPCION'!D24="X",1,0)</f>
        <v>1</v>
      </c>
    </row>
    <row r="49" spans="1:2" x14ac:dyDescent="0.25">
      <c r="A49">
        <v>15</v>
      </c>
      <c r="B49">
        <f>IF(' IMPACTO RIESGOS CORRUPCION'!D25="X",1,0)</f>
        <v>1</v>
      </c>
    </row>
    <row r="50" spans="1:2" x14ac:dyDescent="0.25">
      <c r="A50">
        <v>16</v>
      </c>
      <c r="B50">
        <f>IF(' IMPACTO RIESGOS CORRUPCION'!D26="X",1,0)</f>
        <v>0</v>
      </c>
    </row>
    <row r="51" spans="1:2" x14ac:dyDescent="0.25">
      <c r="A51">
        <v>17</v>
      </c>
      <c r="B51">
        <f>IF(' IMPACTO RIESGOS CORRUPCION'!D27="X",1,0)</f>
        <v>1</v>
      </c>
    </row>
    <row r="52" spans="1:2" x14ac:dyDescent="0.25">
      <c r="A52">
        <v>18</v>
      </c>
      <c r="B52">
        <f>IF(' IMPACTO RIESGOS CORRUPCION'!D28="X",1,0)</f>
        <v>1</v>
      </c>
    </row>
    <row r="53" spans="1:2" x14ac:dyDescent="0.25">
      <c r="A53">
        <v>19</v>
      </c>
      <c r="B53">
        <f>IF(' IMPACTO RIESGOS CORRUPCION'!D29="X",1,0)</f>
        <v>0</v>
      </c>
    </row>
    <row r="54" spans="1:2" x14ac:dyDescent="0.25">
      <c r="A54" t="s">
        <v>183</v>
      </c>
      <c r="B54">
        <f>SUM(B35:B53)</f>
        <v>17</v>
      </c>
    </row>
    <row r="57" spans="1:2" x14ac:dyDescent="0.25">
      <c r="A57" t="s">
        <v>184</v>
      </c>
    </row>
    <row r="58" spans="1:2" x14ac:dyDescent="0.25">
      <c r="A58">
        <v>1</v>
      </c>
      <c r="B58">
        <f>IF(' IMPACTO RIESGOS CORRUPCION'!D34="X",1,0)</f>
        <v>0</v>
      </c>
    </row>
    <row r="59" spans="1:2" x14ac:dyDescent="0.25">
      <c r="A59">
        <v>2</v>
      </c>
      <c r="B59">
        <f>IF(' IMPACTO RIESGOS CORRUPCION'!D35="X",1,0)</f>
        <v>0</v>
      </c>
    </row>
    <row r="60" spans="1:2" x14ac:dyDescent="0.25">
      <c r="A60">
        <v>3</v>
      </c>
      <c r="B60">
        <f>IF(' IMPACTO RIESGOS CORRUPCION'!D36="X",1,0)</f>
        <v>0</v>
      </c>
    </row>
    <row r="61" spans="1:2" x14ac:dyDescent="0.25">
      <c r="A61">
        <v>4</v>
      </c>
      <c r="B61">
        <f>IF(' IMPACTO RIESGOS CORRUPCION'!D37="X",1,0)</f>
        <v>0</v>
      </c>
    </row>
    <row r="62" spans="1:2" x14ac:dyDescent="0.25">
      <c r="A62">
        <v>5</v>
      </c>
      <c r="B62">
        <f>IF(' IMPACTO RIESGOS CORRUPCION'!D38="X",1,0)</f>
        <v>0</v>
      </c>
    </row>
    <row r="63" spans="1:2" x14ac:dyDescent="0.25">
      <c r="A63">
        <v>6</v>
      </c>
      <c r="B63">
        <f>IF(' IMPACTO RIESGOS CORRUPCION'!D39="X",1,0)</f>
        <v>0</v>
      </c>
    </row>
    <row r="64" spans="1:2" x14ac:dyDescent="0.25">
      <c r="A64">
        <v>7</v>
      </c>
      <c r="B64">
        <f>IF(' IMPACTO RIESGOS CORRUPCION'!D40="X",1,0)</f>
        <v>0</v>
      </c>
    </row>
    <row r="65" spans="1:2" x14ac:dyDescent="0.25">
      <c r="A65">
        <v>8</v>
      </c>
      <c r="B65">
        <f>IF(' IMPACTO RIESGOS CORRUPCION'!D41="X",1,0)</f>
        <v>0</v>
      </c>
    </row>
    <row r="66" spans="1:2" x14ac:dyDescent="0.25">
      <c r="A66">
        <v>9</v>
      </c>
      <c r="B66">
        <f>IF(' IMPACTO RIESGOS CORRUPCION'!D42="X",1,0)</f>
        <v>0</v>
      </c>
    </row>
    <row r="67" spans="1:2" x14ac:dyDescent="0.25">
      <c r="A67">
        <v>10</v>
      </c>
      <c r="B67">
        <f>IF(' IMPACTO RIESGOS CORRUPCION'!D43="X",1,0)</f>
        <v>0</v>
      </c>
    </row>
    <row r="68" spans="1:2" x14ac:dyDescent="0.25">
      <c r="A68">
        <v>11</v>
      </c>
      <c r="B68">
        <f>IF(' IMPACTO RIESGOS CORRUPCION'!D44="X",1,0)</f>
        <v>0</v>
      </c>
    </row>
    <row r="69" spans="1:2" x14ac:dyDescent="0.25">
      <c r="A69">
        <v>12</v>
      </c>
      <c r="B69">
        <f>IF(' IMPACTO RIESGOS CORRUPCION'!D45="X",1,0)</f>
        <v>0</v>
      </c>
    </row>
    <row r="70" spans="1:2" x14ac:dyDescent="0.25">
      <c r="A70">
        <v>13</v>
      </c>
      <c r="B70">
        <f>IF(' IMPACTO RIESGOS CORRUPCION'!D46="X",1,0)</f>
        <v>0</v>
      </c>
    </row>
    <row r="71" spans="1:2" x14ac:dyDescent="0.25">
      <c r="A71">
        <v>14</v>
      </c>
      <c r="B71">
        <f>IF(' IMPACTO RIESGOS CORRUPCION'!D47="X",1,0)</f>
        <v>0</v>
      </c>
    </row>
    <row r="72" spans="1:2" x14ac:dyDescent="0.25">
      <c r="A72">
        <v>15</v>
      </c>
      <c r="B72">
        <f>IF(' IMPACTO RIESGOS CORRUPCION'!D48="X",1,0)</f>
        <v>0</v>
      </c>
    </row>
    <row r="73" spans="1:2" x14ac:dyDescent="0.25">
      <c r="A73">
        <v>16</v>
      </c>
      <c r="B73">
        <f>IF(' IMPACTO RIESGOS CORRUPCION'!D49="X",1,0)</f>
        <v>0</v>
      </c>
    </row>
    <row r="74" spans="1:2" x14ac:dyDescent="0.25">
      <c r="A74">
        <v>17</v>
      </c>
      <c r="B74">
        <f>IF(' IMPACTO RIESGOS CORRUPCION'!D50="X",1,0)</f>
        <v>0</v>
      </c>
    </row>
    <row r="75" spans="1:2" x14ac:dyDescent="0.25">
      <c r="A75">
        <v>18</v>
      </c>
      <c r="B75">
        <f>IF(' IMPACTO RIESGOS CORRUPCION'!D51="X",1,0)</f>
        <v>0</v>
      </c>
    </row>
    <row r="76" spans="1:2" x14ac:dyDescent="0.25">
      <c r="A76">
        <v>19</v>
      </c>
      <c r="B76">
        <f>IF(' IMPACTO RIESGOS CORRUPCION'!D52="X",1,0)</f>
        <v>0</v>
      </c>
    </row>
    <row r="77" spans="1:2" x14ac:dyDescent="0.25">
      <c r="A77" t="s">
        <v>183</v>
      </c>
      <c r="B77">
        <f>SUM(B58:B76)</f>
        <v>0</v>
      </c>
    </row>
    <row r="80" spans="1:2" x14ac:dyDescent="0.25">
      <c r="A80" t="s">
        <v>185</v>
      </c>
    </row>
    <row r="81" spans="1:2" x14ac:dyDescent="0.25">
      <c r="A81">
        <v>1</v>
      </c>
      <c r="B81">
        <f>IF(' IMPACTO RIESGOS CORRUPCION'!D57="X",1,0)</f>
        <v>0</v>
      </c>
    </row>
    <row r="82" spans="1:2" x14ac:dyDescent="0.25">
      <c r="A82">
        <v>2</v>
      </c>
      <c r="B82">
        <f>IF(' IMPACTO RIESGOS CORRUPCION'!D58="X",1,0)</f>
        <v>0</v>
      </c>
    </row>
    <row r="83" spans="1:2" x14ac:dyDescent="0.25">
      <c r="A83">
        <v>3</v>
      </c>
      <c r="B83">
        <f>IF(' IMPACTO RIESGOS CORRUPCION'!D59="X",1,0)</f>
        <v>0</v>
      </c>
    </row>
    <row r="84" spans="1:2" x14ac:dyDescent="0.25">
      <c r="A84">
        <v>4</v>
      </c>
      <c r="B84">
        <f>IF(' IMPACTO RIESGOS CORRUPCION'!D60="X",1,0)</f>
        <v>0</v>
      </c>
    </row>
    <row r="85" spans="1:2" x14ac:dyDescent="0.25">
      <c r="A85">
        <v>5</v>
      </c>
      <c r="B85">
        <f>IF(' IMPACTO RIESGOS CORRUPCION'!D61="X",1,0)</f>
        <v>0</v>
      </c>
    </row>
    <row r="86" spans="1:2" x14ac:dyDescent="0.25">
      <c r="A86">
        <v>6</v>
      </c>
      <c r="B86">
        <f>IF(' IMPACTO RIESGOS CORRUPCION'!D62="X",1,0)</f>
        <v>0</v>
      </c>
    </row>
    <row r="87" spans="1:2" x14ac:dyDescent="0.25">
      <c r="A87">
        <v>7</v>
      </c>
      <c r="B87">
        <f>IF(' IMPACTO RIESGOS CORRUPCION'!D63="X",1,0)</f>
        <v>0</v>
      </c>
    </row>
    <row r="88" spans="1:2" x14ac:dyDescent="0.25">
      <c r="A88">
        <v>8</v>
      </c>
      <c r="B88">
        <f>IF(' IMPACTO RIESGOS CORRUPCION'!D64="X",1,0)</f>
        <v>0</v>
      </c>
    </row>
    <row r="89" spans="1:2" x14ac:dyDescent="0.25">
      <c r="A89">
        <v>9</v>
      </c>
      <c r="B89">
        <f>IF(' IMPACTO RIESGOS CORRUPCION'!D65="X",1,0)</f>
        <v>0</v>
      </c>
    </row>
    <row r="90" spans="1:2" x14ac:dyDescent="0.25">
      <c r="A90">
        <v>10</v>
      </c>
      <c r="B90">
        <f>IF(' IMPACTO RIESGOS CORRUPCION'!D66="X",1,0)</f>
        <v>0</v>
      </c>
    </row>
    <row r="91" spans="1:2" x14ac:dyDescent="0.25">
      <c r="A91">
        <v>11</v>
      </c>
      <c r="B91">
        <f>IF(' IMPACTO RIESGOS CORRUPCION'!D67="X",1,0)</f>
        <v>0</v>
      </c>
    </row>
    <row r="92" spans="1:2" x14ac:dyDescent="0.25">
      <c r="A92">
        <v>12</v>
      </c>
      <c r="B92">
        <f>IF(' IMPACTO RIESGOS CORRUPCION'!D68="X",1,0)</f>
        <v>0</v>
      </c>
    </row>
    <row r="93" spans="1:2" x14ac:dyDescent="0.25">
      <c r="A93">
        <v>13</v>
      </c>
      <c r="B93">
        <f>IF(' IMPACTO RIESGOS CORRUPCION'!D69="X",1,0)</f>
        <v>0</v>
      </c>
    </row>
    <row r="94" spans="1:2" x14ac:dyDescent="0.25">
      <c r="A94">
        <v>14</v>
      </c>
      <c r="B94">
        <f>IF(' IMPACTO RIESGOS CORRUPCION'!D70="X",1,0)</f>
        <v>0</v>
      </c>
    </row>
    <row r="95" spans="1:2" x14ac:dyDescent="0.25">
      <c r="A95">
        <v>15</v>
      </c>
      <c r="B95">
        <f>IF(' IMPACTO RIESGOS CORRUPCION'!D71="X",1,0)</f>
        <v>0</v>
      </c>
    </row>
    <row r="96" spans="1:2" x14ac:dyDescent="0.25">
      <c r="A96">
        <v>16</v>
      </c>
      <c r="B96">
        <f>IF(' IMPACTO RIESGOS CORRUPCION'!D72="X",1,0)</f>
        <v>0</v>
      </c>
    </row>
    <row r="97" spans="1:2" x14ac:dyDescent="0.25">
      <c r="A97">
        <v>17</v>
      </c>
      <c r="B97">
        <f>IF(' IMPACTO RIESGOS CORRUPCION'!D73="X",1,0)</f>
        <v>0</v>
      </c>
    </row>
    <row r="98" spans="1:2" x14ac:dyDescent="0.25">
      <c r="A98">
        <v>18</v>
      </c>
      <c r="B98">
        <f>IF(' IMPACTO RIESGOS CORRUPCION'!D74="X",1,0)</f>
        <v>0</v>
      </c>
    </row>
    <row r="99" spans="1:2" x14ac:dyDescent="0.25">
      <c r="A99">
        <v>19</v>
      </c>
      <c r="B99">
        <f>IF(' IMPACTO RIESGOS CORRUPCION'!D75="X",1,0)</f>
        <v>0</v>
      </c>
    </row>
    <row r="100" spans="1:2" x14ac:dyDescent="0.25">
      <c r="A100" t="s">
        <v>183</v>
      </c>
      <c r="B100">
        <f>SUM(B81:B99)</f>
        <v>0</v>
      </c>
    </row>
    <row r="103" spans="1:2" x14ac:dyDescent="0.25">
      <c r="A103" t="s">
        <v>186</v>
      </c>
    </row>
    <row r="104" spans="1:2" x14ac:dyDescent="0.25">
      <c r="A104">
        <v>1</v>
      </c>
      <c r="B104">
        <f>IF(' IMPACTO RIESGOS CORRUPCION'!D80="X",1,0)</f>
        <v>0</v>
      </c>
    </row>
    <row r="105" spans="1:2" x14ac:dyDescent="0.25">
      <c r="A105">
        <v>2</v>
      </c>
      <c r="B105">
        <f>IF(' IMPACTO RIESGOS CORRUPCION'!D81="X",1,0)</f>
        <v>0</v>
      </c>
    </row>
    <row r="106" spans="1:2" x14ac:dyDescent="0.25">
      <c r="A106">
        <v>3</v>
      </c>
      <c r="B106">
        <f>IF(' IMPACTO RIESGOS CORRUPCION'!D82="X",1,0)</f>
        <v>0</v>
      </c>
    </row>
    <row r="107" spans="1:2" x14ac:dyDescent="0.25">
      <c r="A107">
        <v>4</v>
      </c>
      <c r="B107">
        <f>IF(' IMPACTO RIESGOS CORRUPCION'!D83="X",1,0)</f>
        <v>0</v>
      </c>
    </row>
    <row r="108" spans="1:2" x14ac:dyDescent="0.25">
      <c r="A108">
        <v>5</v>
      </c>
      <c r="B108">
        <f>IF(' IMPACTO RIESGOS CORRUPCION'!D84="X",1,0)</f>
        <v>0</v>
      </c>
    </row>
    <row r="109" spans="1:2" x14ac:dyDescent="0.25">
      <c r="A109">
        <v>6</v>
      </c>
      <c r="B109">
        <f>IF(' IMPACTO RIESGOS CORRUPCION'!D85="X",1,0)</f>
        <v>0</v>
      </c>
    </row>
    <row r="110" spans="1:2" x14ac:dyDescent="0.25">
      <c r="A110">
        <v>7</v>
      </c>
      <c r="B110">
        <f>IF(' IMPACTO RIESGOS CORRUPCION'!D86="X",1,0)</f>
        <v>0</v>
      </c>
    </row>
    <row r="111" spans="1:2" x14ac:dyDescent="0.25">
      <c r="A111">
        <v>8</v>
      </c>
      <c r="B111">
        <f>IF(' IMPACTO RIESGOS CORRUPCION'!D87="X",1,0)</f>
        <v>0</v>
      </c>
    </row>
    <row r="112" spans="1:2" x14ac:dyDescent="0.25">
      <c r="A112">
        <v>9</v>
      </c>
      <c r="B112">
        <f>IF(' IMPACTO RIESGOS CORRUPCION'!D88="X",1,0)</f>
        <v>0</v>
      </c>
    </row>
    <row r="113" spans="1:2" x14ac:dyDescent="0.25">
      <c r="A113">
        <v>10</v>
      </c>
      <c r="B113">
        <f>IF(' IMPACTO RIESGOS CORRUPCION'!D89="X",1,0)</f>
        <v>0</v>
      </c>
    </row>
    <row r="114" spans="1:2" x14ac:dyDescent="0.25">
      <c r="A114">
        <v>11</v>
      </c>
      <c r="B114">
        <f>IF(' IMPACTO RIESGOS CORRUPCION'!D90="X",1,0)</f>
        <v>0</v>
      </c>
    </row>
    <row r="115" spans="1:2" x14ac:dyDescent="0.25">
      <c r="A115">
        <v>12</v>
      </c>
      <c r="B115">
        <f>IF(' IMPACTO RIESGOS CORRUPCION'!D91="X",1,0)</f>
        <v>0</v>
      </c>
    </row>
    <row r="116" spans="1:2" x14ac:dyDescent="0.25">
      <c r="A116">
        <v>13</v>
      </c>
      <c r="B116">
        <f>IF(' IMPACTO RIESGOS CORRUPCION'!D92="X",1,0)</f>
        <v>0</v>
      </c>
    </row>
    <row r="117" spans="1:2" x14ac:dyDescent="0.25">
      <c r="A117">
        <v>14</v>
      </c>
      <c r="B117">
        <f>IF(' IMPACTO RIESGOS CORRUPCION'!D93="X",1,0)</f>
        <v>0</v>
      </c>
    </row>
    <row r="118" spans="1:2" x14ac:dyDescent="0.25">
      <c r="A118">
        <v>15</v>
      </c>
      <c r="B118">
        <f>IF(' IMPACTO RIESGOS CORRUPCION'!D94="X",1,0)</f>
        <v>0</v>
      </c>
    </row>
    <row r="119" spans="1:2" x14ac:dyDescent="0.25">
      <c r="A119">
        <v>16</v>
      </c>
      <c r="B119">
        <f>IF(' IMPACTO RIESGOS CORRUPCION'!D95="X",1,0)</f>
        <v>0</v>
      </c>
    </row>
    <row r="120" spans="1:2" x14ac:dyDescent="0.25">
      <c r="A120">
        <v>17</v>
      </c>
      <c r="B120">
        <f>IF(' IMPACTO RIESGOS CORRUPCION'!D96="X",1,0)</f>
        <v>0</v>
      </c>
    </row>
    <row r="121" spans="1:2" x14ac:dyDescent="0.25">
      <c r="A121">
        <v>18</v>
      </c>
      <c r="B121">
        <f>IF(' IMPACTO RIESGOS CORRUPCION'!D97="X",1,0)</f>
        <v>0</v>
      </c>
    </row>
    <row r="122" spans="1:2" x14ac:dyDescent="0.25">
      <c r="A122">
        <v>19</v>
      </c>
      <c r="B122">
        <f>IF(' IMPACTO RIESGOS CORRUPCION'!D98="X",1,0)</f>
        <v>0</v>
      </c>
    </row>
    <row r="123" spans="1:2" x14ac:dyDescent="0.25">
      <c r="A123" t="s">
        <v>183</v>
      </c>
      <c r="B123">
        <f>SUM(B104:B122)</f>
        <v>0</v>
      </c>
    </row>
    <row r="126" spans="1:2" x14ac:dyDescent="0.25">
      <c r="A126" t="s">
        <v>186</v>
      </c>
    </row>
    <row r="127" spans="1:2" x14ac:dyDescent="0.25">
      <c r="A127">
        <v>1</v>
      </c>
      <c r="B127">
        <f>IF(' IMPACTO RIESGOS CORRUPCION'!D103="X",1,0)</f>
        <v>0</v>
      </c>
    </row>
    <row r="128" spans="1:2" x14ac:dyDescent="0.25">
      <c r="A128">
        <v>2</v>
      </c>
      <c r="B128">
        <f>IF(' IMPACTO RIESGOS CORRUPCION'!D104="X",1,0)</f>
        <v>0</v>
      </c>
    </row>
    <row r="129" spans="1:2" x14ac:dyDescent="0.25">
      <c r="A129">
        <v>3</v>
      </c>
      <c r="B129">
        <f>IF(' IMPACTO RIESGOS CORRUPCION'!D105="X",1,0)</f>
        <v>0</v>
      </c>
    </row>
    <row r="130" spans="1:2" x14ac:dyDescent="0.25">
      <c r="A130">
        <v>4</v>
      </c>
      <c r="B130">
        <f>IF(' IMPACTO RIESGOS CORRUPCION'!D106="X",1,0)</f>
        <v>0</v>
      </c>
    </row>
    <row r="131" spans="1:2" x14ac:dyDescent="0.25">
      <c r="A131">
        <v>5</v>
      </c>
      <c r="B131">
        <f>IF(' IMPACTO RIESGOS CORRUPCION'!D107="X",1,0)</f>
        <v>0</v>
      </c>
    </row>
    <row r="132" spans="1:2" x14ac:dyDescent="0.25">
      <c r="A132">
        <v>6</v>
      </c>
      <c r="B132">
        <f>IF(' IMPACTO RIESGOS CORRUPCION'!D108="X",1,0)</f>
        <v>0</v>
      </c>
    </row>
    <row r="133" spans="1:2" x14ac:dyDescent="0.25">
      <c r="A133">
        <v>7</v>
      </c>
      <c r="B133">
        <f>IF(' IMPACTO RIESGOS CORRUPCION'!D109="X",1,0)</f>
        <v>0</v>
      </c>
    </row>
    <row r="134" spans="1:2" x14ac:dyDescent="0.25">
      <c r="A134">
        <v>8</v>
      </c>
      <c r="B134">
        <f>IF(' IMPACTO RIESGOS CORRUPCION'!D110="X",1,0)</f>
        <v>0</v>
      </c>
    </row>
    <row r="135" spans="1:2" x14ac:dyDescent="0.25">
      <c r="A135">
        <v>9</v>
      </c>
      <c r="B135">
        <f>IF(' IMPACTO RIESGOS CORRUPCION'!D111="X",1,0)</f>
        <v>0</v>
      </c>
    </row>
    <row r="136" spans="1:2" x14ac:dyDescent="0.25">
      <c r="A136">
        <v>10</v>
      </c>
      <c r="B136">
        <f>IF(' IMPACTO RIESGOS CORRUPCION'!D112="X",1,0)</f>
        <v>0</v>
      </c>
    </row>
    <row r="137" spans="1:2" x14ac:dyDescent="0.25">
      <c r="A137">
        <v>11</v>
      </c>
      <c r="B137">
        <f>IF(' IMPACTO RIESGOS CORRUPCION'!D113="X",1,0)</f>
        <v>0</v>
      </c>
    </row>
    <row r="138" spans="1:2" x14ac:dyDescent="0.25">
      <c r="A138">
        <v>12</v>
      </c>
      <c r="B138">
        <f>IF(' IMPACTO RIESGOS CORRUPCION'!D114="X",1,0)</f>
        <v>0</v>
      </c>
    </row>
    <row r="139" spans="1:2" x14ac:dyDescent="0.25">
      <c r="A139">
        <v>13</v>
      </c>
      <c r="B139">
        <f>IF(' IMPACTO RIESGOS CORRUPCION'!D115="X",1,0)</f>
        <v>0</v>
      </c>
    </row>
    <row r="140" spans="1:2" x14ac:dyDescent="0.25">
      <c r="A140">
        <v>14</v>
      </c>
      <c r="B140">
        <f>IF(' IMPACTO RIESGOS CORRUPCION'!D116="X",1,0)</f>
        <v>0</v>
      </c>
    </row>
    <row r="141" spans="1:2" x14ac:dyDescent="0.25">
      <c r="A141">
        <v>15</v>
      </c>
      <c r="B141">
        <f>IF(' IMPACTO RIESGOS CORRUPCION'!D117="X",1,0)</f>
        <v>0</v>
      </c>
    </row>
    <row r="142" spans="1:2" x14ac:dyDescent="0.25">
      <c r="A142">
        <v>16</v>
      </c>
      <c r="B142">
        <f>IF(' IMPACTO RIESGOS CORRUPCION'!D118="X",1,0)</f>
        <v>0</v>
      </c>
    </row>
    <row r="143" spans="1:2" x14ac:dyDescent="0.25">
      <c r="A143">
        <v>17</v>
      </c>
      <c r="B143">
        <f>IF(' IMPACTO RIESGOS CORRUPCION'!D119="X",1,0)</f>
        <v>0</v>
      </c>
    </row>
    <row r="144" spans="1:2" x14ac:dyDescent="0.25">
      <c r="A144">
        <v>18</v>
      </c>
      <c r="B144">
        <f>IF(' IMPACTO RIESGOS CORRUPCION'!D120="X",1,0)</f>
        <v>0</v>
      </c>
    </row>
    <row r="145" spans="1:2" x14ac:dyDescent="0.25">
      <c r="A145">
        <v>19</v>
      </c>
      <c r="B145">
        <f>IF(' IMPACTO RIESGOS CORRUPCION'!D121="X",1,0)</f>
        <v>0</v>
      </c>
    </row>
    <row r="146" spans="1:2" x14ac:dyDescent="0.25">
      <c r="A146" t="s">
        <v>183</v>
      </c>
      <c r="B146">
        <f>SUM(B127:B145)</f>
        <v>0</v>
      </c>
    </row>
    <row r="150" spans="1:2" x14ac:dyDescent="0.25">
      <c r="A150" t="s">
        <v>187</v>
      </c>
    </row>
    <row r="151" spans="1:2" x14ac:dyDescent="0.25">
      <c r="A151" s="83" t="s">
        <v>188</v>
      </c>
    </row>
    <row r="152" spans="1:2" x14ac:dyDescent="0.25">
      <c r="A152" t="s">
        <v>189</v>
      </c>
    </row>
    <row r="153" spans="1:2" x14ac:dyDescent="0.25">
      <c r="A153" t="s">
        <v>190</v>
      </c>
    </row>
    <row r="154" spans="1:2" x14ac:dyDescent="0.25">
      <c r="A154" t="s">
        <v>191</v>
      </c>
    </row>
    <row r="155" spans="1:2" x14ac:dyDescent="0.25">
      <c r="A155" t="s">
        <v>189</v>
      </c>
    </row>
    <row r="156" spans="1:2" x14ac:dyDescent="0.25">
      <c r="A156" t="s">
        <v>192</v>
      </c>
    </row>
    <row r="157" spans="1:2" x14ac:dyDescent="0.25">
      <c r="A157" t="s">
        <v>193</v>
      </c>
    </row>
    <row r="159" spans="1:2" x14ac:dyDescent="0.25">
      <c r="A159" s="83" t="s">
        <v>194</v>
      </c>
      <c r="B159" t="s">
        <v>150</v>
      </c>
    </row>
    <row r="160" spans="1:2" x14ac:dyDescent="0.25">
      <c r="A160" t="s">
        <v>189</v>
      </c>
    </row>
    <row r="161" spans="1:1" x14ac:dyDescent="0.25">
      <c r="A161" t="s">
        <v>195</v>
      </c>
    </row>
    <row r="162" spans="1:1" x14ac:dyDescent="0.25">
      <c r="A162" t="s">
        <v>196</v>
      </c>
    </row>
    <row r="164" spans="1:1" x14ac:dyDescent="0.25">
      <c r="A164" s="83" t="s">
        <v>197</v>
      </c>
    </row>
    <row r="165" spans="1:1" x14ac:dyDescent="0.25">
      <c r="A165" t="s">
        <v>189</v>
      </c>
    </row>
    <row r="166" spans="1:1" x14ac:dyDescent="0.25">
      <c r="A166" t="s">
        <v>198</v>
      </c>
    </row>
    <row r="167" spans="1:1" x14ac:dyDescent="0.25">
      <c r="A167" t="s">
        <v>199</v>
      </c>
    </row>
    <row r="168" spans="1:1" x14ac:dyDescent="0.25">
      <c r="A168" t="s">
        <v>200</v>
      </c>
    </row>
    <row r="170" spans="1:1" x14ac:dyDescent="0.25">
      <c r="A170" s="83" t="s">
        <v>201</v>
      </c>
    </row>
    <row r="171" spans="1:1" x14ac:dyDescent="0.25">
      <c r="A171" t="s">
        <v>189</v>
      </c>
    </row>
    <row r="172" spans="1:1" x14ac:dyDescent="0.25">
      <c r="A172" t="s">
        <v>202</v>
      </c>
    </row>
    <row r="173" spans="1:1" x14ac:dyDescent="0.25">
      <c r="A173" t="s">
        <v>203</v>
      </c>
    </row>
    <row r="175" spans="1:1" x14ac:dyDescent="0.25">
      <c r="A175" s="83" t="s">
        <v>204</v>
      </c>
    </row>
    <row r="176" spans="1:1" x14ac:dyDescent="0.25">
      <c r="A176" t="s">
        <v>189</v>
      </c>
    </row>
    <row r="177" spans="1:1" x14ac:dyDescent="0.25">
      <c r="A177" t="s">
        <v>205</v>
      </c>
    </row>
    <row r="178" spans="1:1" x14ac:dyDescent="0.25">
      <c r="A178" t="s">
        <v>206</v>
      </c>
    </row>
    <row r="180" spans="1:1" x14ac:dyDescent="0.25">
      <c r="A180" s="83" t="s">
        <v>207</v>
      </c>
    </row>
    <row r="181" spans="1:1" x14ac:dyDescent="0.25">
      <c r="A181" t="s">
        <v>189</v>
      </c>
    </row>
    <row r="182" spans="1:1" x14ac:dyDescent="0.25">
      <c r="A182" t="s">
        <v>208</v>
      </c>
    </row>
    <row r="183" spans="1:1" x14ac:dyDescent="0.25">
      <c r="A183" t="s">
        <v>209</v>
      </c>
    </row>
    <row r="184" spans="1:1" x14ac:dyDescent="0.25">
      <c r="A184" t="s">
        <v>210</v>
      </c>
    </row>
    <row r="186" spans="1:1" x14ac:dyDescent="0.25">
      <c r="A186" s="83" t="s">
        <v>211</v>
      </c>
    </row>
    <row r="187" spans="1:1" x14ac:dyDescent="0.25">
      <c r="A187" t="s">
        <v>189</v>
      </c>
    </row>
    <row r="188" spans="1:1" x14ac:dyDescent="0.25">
      <c r="A188" t="s">
        <v>212</v>
      </c>
    </row>
    <row r="189" spans="1:1" x14ac:dyDescent="0.25">
      <c r="A189" t="s">
        <v>213</v>
      </c>
    </row>
    <row r="190" spans="1:1" x14ac:dyDescent="0.25">
      <c r="A190" t="s">
        <v>214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L131"/>
  <sheetViews>
    <sheetView topLeftCell="A49" zoomScaleNormal="100" workbookViewId="0">
      <selection activeCell="L25" sqref="L25"/>
    </sheetView>
  </sheetViews>
  <sheetFormatPr baseColWidth="10" defaultColWidth="11.42578125" defaultRowHeight="14.25" x14ac:dyDescent="0.2"/>
  <cols>
    <col min="1" max="2" width="31.140625" style="1" customWidth="1"/>
    <col min="3" max="3" width="57.42578125" style="1" customWidth="1"/>
    <col min="4" max="4" width="29.28515625" style="1" customWidth="1"/>
    <col min="5" max="5" width="71.28515625" style="1" customWidth="1"/>
    <col min="6" max="7" width="15.7109375" style="1" customWidth="1"/>
    <col min="8" max="8" width="25.7109375" style="1" customWidth="1"/>
    <col min="9" max="9" width="26.7109375" style="1" customWidth="1"/>
    <col min="10" max="10" width="29" style="1" customWidth="1"/>
    <col min="11" max="11" width="22.5703125" style="1" customWidth="1"/>
    <col min="12" max="12" width="51.42578125" style="1" customWidth="1"/>
    <col min="13" max="16384" width="11.42578125" style="1"/>
  </cols>
  <sheetData>
    <row r="1" spans="1:12" customFormat="1" ht="15.75" customHeight="1" x14ac:dyDescent="0.25">
      <c r="A1" s="636"/>
      <c r="B1" s="382" t="s">
        <v>0</v>
      </c>
      <c r="C1" s="383"/>
      <c r="D1" s="383"/>
      <c r="E1" s="383"/>
      <c r="F1" s="383"/>
      <c r="G1" s="538"/>
      <c r="H1" s="703" t="s">
        <v>15</v>
      </c>
      <c r="I1" s="703"/>
      <c r="J1" s="692"/>
    </row>
    <row r="2" spans="1:12" customFormat="1" ht="15.75" customHeight="1" x14ac:dyDescent="0.25">
      <c r="A2" s="377"/>
      <c r="B2" s="384"/>
      <c r="C2" s="385"/>
      <c r="D2" s="385"/>
      <c r="E2" s="385"/>
      <c r="F2" s="385"/>
      <c r="G2" s="448"/>
      <c r="H2" s="449" t="s">
        <v>2</v>
      </c>
      <c r="I2" s="449"/>
      <c r="J2" s="554"/>
    </row>
    <row r="3" spans="1:12" customFormat="1" ht="36" customHeight="1" x14ac:dyDescent="0.25">
      <c r="A3" s="377"/>
      <c r="B3" s="637" t="s">
        <v>215</v>
      </c>
      <c r="C3" s="551"/>
      <c r="D3" s="551"/>
      <c r="E3" s="551"/>
      <c r="F3" s="551"/>
      <c r="G3" s="552"/>
      <c r="H3" s="449" t="s">
        <v>4</v>
      </c>
      <c r="I3" s="449"/>
      <c r="J3" s="554"/>
    </row>
    <row r="4" spans="1:12" customFormat="1" ht="15.75" customHeight="1" thickBot="1" x14ac:dyDescent="0.3">
      <c r="A4" s="378"/>
      <c r="B4" s="391"/>
      <c r="C4" s="392"/>
      <c r="D4" s="392"/>
      <c r="E4" s="392"/>
      <c r="F4" s="392"/>
      <c r="G4" s="539"/>
      <c r="H4" s="704" t="s">
        <v>5</v>
      </c>
      <c r="I4" s="704"/>
      <c r="J4" s="693"/>
    </row>
    <row r="5" spans="1:12" x14ac:dyDescent="0.2">
      <c r="B5" s="702"/>
      <c r="C5" s="702"/>
      <c r="D5" s="702"/>
      <c r="E5" s="702"/>
      <c r="F5" s="702"/>
      <c r="G5" s="702"/>
    </row>
    <row r="6" spans="1:12" customFormat="1" ht="24" customHeight="1" x14ac:dyDescent="0.25">
      <c r="A6" s="84" t="s">
        <v>7</v>
      </c>
      <c r="B6" s="705" t="s">
        <v>346</v>
      </c>
      <c r="C6" s="706"/>
      <c r="D6" s="706"/>
      <c r="E6" s="706"/>
      <c r="F6" s="706"/>
      <c r="G6" s="706"/>
      <c r="H6" s="706"/>
      <c r="I6" s="706"/>
      <c r="J6" s="706"/>
      <c r="K6" s="707"/>
    </row>
    <row r="7" spans="1:12" customFormat="1" ht="48.75" customHeight="1" x14ac:dyDescent="0.25">
      <c r="A7" s="85" t="s">
        <v>8</v>
      </c>
      <c r="B7" s="617" t="s">
        <v>268</v>
      </c>
      <c r="C7" s="617"/>
      <c r="D7" s="617"/>
      <c r="E7" s="617"/>
      <c r="F7" s="617"/>
      <c r="G7" s="617"/>
      <c r="H7" s="617"/>
      <c r="I7" s="617"/>
      <c r="J7" s="617"/>
      <c r="K7" s="618"/>
    </row>
    <row r="8" spans="1:12" ht="15" thickBot="1" x14ac:dyDescent="0.25">
      <c r="C8" s="61"/>
      <c r="D8" s="61"/>
      <c r="E8" s="61"/>
      <c r="F8" s="61"/>
      <c r="G8" s="61"/>
      <c r="H8" s="61"/>
    </row>
    <row r="9" spans="1:12" s="112" customFormat="1" ht="30" customHeight="1" x14ac:dyDescent="0.25">
      <c r="A9" s="647" t="s">
        <v>95</v>
      </c>
      <c r="B9" s="671" t="s">
        <v>243</v>
      </c>
      <c r="C9" s="649" t="s">
        <v>267</v>
      </c>
      <c r="D9" s="651" t="s">
        <v>217</v>
      </c>
      <c r="E9" s="651"/>
      <c r="F9" s="651"/>
      <c r="G9" s="651"/>
      <c r="H9" s="651"/>
      <c r="I9" s="107" t="s">
        <v>218</v>
      </c>
      <c r="J9" s="652" t="s">
        <v>219</v>
      </c>
      <c r="K9" s="654" t="s">
        <v>220</v>
      </c>
    </row>
    <row r="10" spans="1:12" s="113" customFormat="1" ht="85.5" customHeight="1" thickBot="1" x14ac:dyDescent="0.3">
      <c r="A10" s="694"/>
      <c r="B10" s="688"/>
      <c r="C10" s="701"/>
      <c r="D10" s="241" t="s">
        <v>221</v>
      </c>
      <c r="E10" s="242" t="s">
        <v>222</v>
      </c>
      <c r="F10" s="241" t="s">
        <v>223</v>
      </c>
      <c r="G10" s="241" t="s">
        <v>224</v>
      </c>
      <c r="H10" s="243" t="s">
        <v>225</v>
      </c>
      <c r="I10" s="111" t="s">
        <v>226</v>
      </c>
      <c r="J10" s="653"/>
      <c r="K10" s="699"/>
    </row>
    <row r="11" spans="1:12" ht="20.25" customHeight="1" x14ac:dyDescent="0.2">
      <c r="A11" s="695" t="str">
        <f>+(PROBABILIDAD!A11)</f>
        <v>Providencias condenatorias incumplidas - apertura de incidente de desacato</v>
      </c>
      <c r="B11" s="708" t="str">
        <f>+(DESCRIPCION!D10)</f>
        <v xml:space="preserve">Incumplimiento a providencias condenatorias: acción de tutela, acción popular, acción de grupo o acción de cumplimiento por parte de los Secretarios de Despacho y Directores a lo ordenado </v>
      </c>
      <c r="C11" s="711" t="s">
        <v>368</v>
      </c>
      <c r="D11" s="643" t="s">
        <v>227</v>
      </c>
      <c r="E11" s="202" t="s">
        <v>228</v>
      </c>
      <c r="F11" s="254" t="s">
        <v>190</v>
      </c>
      <c r="G11" s="254">
        <f>IF(F11="Asignado",15,0)</f>
        <v>15</v>
      </c>
      <c r="H11" s="676" t="str">
        <f>IF(AND(G18&gt;0,G18&lt;=85),"Débil",IF(AND(G18&gt;85,G18&lt;=95),"Moderado",IF(G18&gt;96,"Fuerte"," ")))</f>
        <v>Fuerte</v>
      </c>
      <c r="I11" s="679" t="s">
        <v>212</v>
      </c>
      <c r="J11" s="343"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Fuerte</v>
      </c>
      <c r="K11" s="635" t="str">
        <f>IF(J11="Fuerte","NO",IF(J11=" "," ","SI"))</f>
        <v>NO</v>
      </c>
      <c r="L11" s="138"/>
    </row>
    <row r="12" spans="1:12" ht="28.5" x14ac:dyDescent="0.2">
      <c r="A12" s="696"/>
      <c r="B12" s="709"/>
      <c r="C12" s="712"/>
      <c r="D12" s="644"/>
      <c r="E12" s="201" t="s">
        <v>229</v>
      </c>
      <c r="F12" s="255" t="s">
        <v>192</v>
      </c>
      <c r="G12" s="255">
        <f>IF(F12="Adecuado",15,0)</f>
        <v>15</v>
      </c>
      <c r="H12" s="677"/>
      <c r="I12" s="680"/>
      <c r="J12" s="341"/>
      <c r="K12" s="635"/>
    </row>
    <row r="13" spans="1:12" ht="42.75" x14ac:dyDescent="0.2">
      <c r="A13" s="696"/>
      <c r="B13" s="709"/>
      <c r="C13" s="712"/>
      <c r="D13" s="201" t="s">
        <v>230</v>
      </c>
      <c r="E13" s="201" t="s">
        <v>231</v>
      </c>
      <c r="F13" s="255" t="s">
        <v>195</v>
      </c>
      <c r="G13" s="255">
        <f>IF(F13="Oportuna",15,0)</f>
        <v>15</v>
      </c>
      <c r="H13" s="677"/>
      <c r="I13" s="680"/>
      <c r="J13" s="341"/>
      <c r="K13" s="635"/>
    </row>
    <row r="14" spans="1:12" ht="42.75" x14ac:dyDescent="0.2">
      <c r="A14" s="696"/>
      <c r="B14" s="709"/>
      <c r="C14" s="712"/>
      <c r="D14" s="201" t="s">
        <v>232</v>
      </c>
      <c r="E14" s="201" t="s">
        <v>233</v>
      </c>
      <c r="F14" s="256" t="s">
        <v>198</v>
      </c>
      <c r="G14" s="255">
        <f>IF(F14="Prevenir",15,IF(F14="Detectar",10,0))</f>
        <v>15</v>
      </c>
      <c r="H14" s="677"/>
      <c r="I14" s="680"/>
      <c r="J14" s="341"/>
      <c r="K14" s="635"/>
    </row>
    <row r="15" spans="1:12" ht="36.75" customHeight="1" x14ac:dyDescent="0.2">
      <c r="A15" s="696"/>
      <c r="B15" s="709"/>
      <c r="C15" s="712"/>
      <c r="D15" s="201" t="s">
        <v>234</v>
      </c>
      <c r="E15" s="201" t="s">
        <v>235</v>
      </c>
      <c r="F15" s="255" t="s">
        <v>202</v>
      </c>
      <c r="G15" s="255">
        <f>IF(F15="Confiable",15,0)</f>
        <v>15</v>
      </c>
      <c r="H15" s="677"/>
      <c r="I15" s="680"/>
      <c r="J15" s="341"/>
      <c r="K15" s="635"/>
    </row>
    <row r="16" spans="1:12" ht="59.25" customHeight="1" x14ac:dyDescent="0.2">
      <c r="A16" s="696"/>
      <c r="B16" s="709"/>
      <c r="C16" s="712"/>
      <c r="D16" s="201" t="s">
        <v>236</v>
      </c>
      <c r="E16" s="201" t="s">
        <v>237</v>
      </c>
      <c r="F16" s="256" t="s">
        <v>205</v>
      </c>
      <c r="G16" s="255">
        <f>IF(F16="Se investigan y se resuelven oportunamente",15,0)</f>
        <v>15</v>
      </c>
      <c r="H16" s="677"/>
      <c r="I16" s="680"/>
      <c r="J16" s="341"/>
      <c r="K16" s="635"/>
    </row>
    <row r="17" spans="1:12" ht="36.75" customHeight="1" thickBot="1" x14ac:dyDescent="0.25">
      <c r="A17" s="696"/>
      <c r="B17" s="709"/>
      <c r="C17" s="712"/>
      <c r="D17" s="92" t="s">
        <v>238</v>
      </c>
      <c r="E17" s="201" t="s">
        <v>239</v>
      </c>
      <c r="F17" s="255" t="s">
        <v>208</v>
      </c>
      <c r="G17" s="255">
        <f>IF(F17="Completa",10,IF(F17="Incompleta",5,0))</f>
        <v>10</v>
      </c>
      <c r="H17" s="678"/>
      <c r="I17" s="700"/>
      <c r="J17" s="342"/>
      <c r="K17" s="698"/>
    </row>
    <row r="18" spans="1:12" ht="15.75" thickBot="1" x14ac:dyDescent="0.25">
      <c r="A18" s="697"/>
      <c r="B18" s="710"/>
      <c r="C18" s="713"/>
      <c r="D18" s="116"/>
      <c r="E18" s="117" t="s">
        <v>240</v>
      </c>
      <c r="F18" s="17"/>
      <c r="G18" s="17">
        <f>SUM(G11:G17)</f>
        <v>100</v>
      </c>
      <c r="H18" s="118"/>
      <c r="I18" s="244"/>
      <c r="J18" s="245"/>
      <c r="K18" s="246"/>
    </row>
    <row r="19" spans="1:12" ht="15" thickBot="1" x14ac:dyDescent="0.25">
      <c r="A19" s="114"/>
      <c r="B19" s="140"/>
    </row>
    <row r="20" spans="1:12" s="113" customFormat="1" ht="30" customHeight="1" x14ac:dyDescent="0.25">
      <c r="A20" s="647" t="s">
        <v>95</v>
      </c>
      <c r="B20" s="671" t="s">
        <v>243</v>
      </c>
      <c r="C20" s="649" t="s">
        <v>216</v>
      </c>
      <c r="D20" s="651" t="s">
        <v>217</v>
      </c>
      <c r="E20" s="651"/>
      <c r="F20" s="651"/>
      <c r="G20" s="651"/>
      <c r="H20" s="651"/>
      <c r="I20" s="107" t="s">
        <v>218</v>
      </c>
      <c r="J20" s="652" t="s">
        <v>219</v>
      </c>
      <c r="K20" s="654" t="s">
        <v>220</v>
      </c>
    </row>
    <row r="21" spans="1:12" s="113" customFormat="1" ht="88.5" customHeight="1" thickBot="1" x14ac:dyDescent="0.3">
      <c r="A21" s="648"/>
      <c r="B21" s="688"/>
      <c r="C21" s="650"/>
      <c r="D21" s="108" t="s">
        <v>221</v>
      </c>
      <c r="E21" s="109" t="s">
        <v>222</v>
      </c>
      <c r="F21" s="108" t="s">
        <v>223</v>
      </c>
      <c r="G21" s="108" t="s">
        <v>224</v>
      </c>
      <c r="H21" s="110" t="s">
        <v>241</v>
      </c>
      <c r="I21" s="111" t="s">
        <v>226</v>
      </c>
      <c r="J21" s="653"/>
      <c r="K21" s="655"/>
    </row>
    <row r="22" spans="1:12" ht="20.25" customHeight="1" x14ac:dyDescent="0.2">
      <c r="A22" s="685" t="str">
        <f>+(PROBABILIDAD!A11)</f>
        <v>Providencias condenatorias incumplidas - apertura de incidente de desacato</v>
      </c>
      <c r="B22" s="668" t="str">
        <f>+(DESCRIPCION!D11)</f>
        <v>Gestión inoportuna para dar cumplimiento a las providencias condenatorias por parte de los Secretarios de Despacho</v>
      </c>
      <c r="C22" s="689" t="s">
        <v>350</v>
      </c>
      <c r="D22" s="643" t="s">
        <v>227</v>
      </c>
      <c r="E22" s="202" t="s">
        <v>228</v>
      </c>
      <c r="F22" s="144" t="s">
        <v>190</v>
      </c>
      <c r="G22" s="144">
        <f>IF(F22="Asignado",15,0)</f>
        <v>15</v>
      </c>
      <c r="H22" s="684" t="str">
        <f>IF(AND(G29&gt;0,G29&lt;=85),"Débil",IF(AND(G29&gt;85,G29&lt;=95),"Moderado",IF(G29&gt;96,"Fuerte"," ")))</f>
        <v>Débil</v>
      </c>
      <c r="I22" s="681" t="s">
        <v>213</v>
      </c>
      <c r="J22" s="681"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Débil</v>
      </c>
      <c r="K22" s="682" t="str">
        <f>IF(J22="Fuerte","NO",IF(J22=" "," ","SI"))</f>
        <v>SI</v>
      </c>
    </row>
    <row r="23" spans="1:12" ht="29.25" customHeight="1" x14ac:dyDescent="0.2">
      <c r="A23" s="686"/>
      <c r="B23" s="669"/>
      <c r="C23" s="690"/>
      <c r="D23" s="644"/>
      <c r="E23" s="201" t="s">
        <v>229</v>
      </c>
      <c r="F23" s="134" t="s">
        <v>192</v>
      </c>
      <c r="G23" s="134">
        <f>IF(F23="Adecuado",15,0)</f>
        <v>15</v>
      </c>
      <c r="H23" s="645"/>
      <c r="I23" s="341"/>
      <c r="J23" s="341"/>
      <c r="K23" s="683"/>
    </row>
    <row r="24" spans="1:12" ht="43.5" customHeight="1" x14ac:dyDescent="0.2">
      <c r="A24" s="686"/>
      <c r="B24" s="669"/>
      <c r="C24" s="690"/>
      <c r="D24" s="201" t="s">
        <v>230</v>
      </c>
      <c r="E24" s="201" t="s">
        <v>231</v>
      </c>
      <c r="F24" s="134" t="s">
        <v>195</v>
      </c>
      <c r="G24" s="134">
        <f>IF(F24="Oportuna",15,0)</f>
        <v>15</v>
      </c>
      <c r="H24" s="645"/>
      <c r="I24" s="341"/>
      <c r="J24" s="341"/>
      <c r="K24" s="683"/>
    </row>
    <row r="25" spans="1:12" ht="43.5" customHeight="1" x14ac:dyDescent="0.2">
      <c r="A25" s="686"/>
      <c r="B25" s="669"/>
      <c r="C25" s="690"/>
      <c r="D25" s="201" t="s">
        <v>232</v>
      </c>
      <c r="E25" s="201" t="s">
        <v>233</v>
      </c>
      <c r="F25" s="89" t="s">
        <v>198</v>
      </c>
      <c r="G25" s="134">
        <f>IF(F25="Prevenir",15,IF(F25="Detectar",10,0))</f>
        <v>15</v>
      </c>
      <c r="H25" s="645"/>
      <c r="I25" s="341"/>
      <c r="J25" s="341"/>
      <c r="K25" s="683"/>
      <c r="L25" s="131" t="s">
        <v>351</v>
      </c>
    </row>
    <row r="26" spans="1:12" ht="41.25" customHeight="1" x14ac:dyDescent="0.2">
      <c r="A26" s="686"/>
      <c r="B26" s="669"/>
      <c r="C26" s="690"/>
      <c r="D26" s="201" t="s">
        <v>234</v>
      </c>
      <c r="E26" s="201" t="s">
        <v>235</v>
      </c>
      <c r="F26" s="134" t="s">
        <v>202</v>
      </c>
      <c r="G26" s="134">
        <f>IF(F26="Confiable",15,0)</f>
        <v>15</v>
      </c>
      <c r="H26" s="645"/>
      <c r="I26" s="341"/>
      <c r="J26" s="341"/>
      <c r="K26" s="683"/>
    </row>
    <row r="27" spans="1:12" ht="43.5" customHeight="1" x14ac:dyDescent="0.2">
      <c r="A27" s="686"/>
      <c r="B27" s="669"/>
      <c r="C27" s="690"/>
      <c r="D27" s="201" t="s">
        <v>236</v>
      </c>
      <c r="E27" s="201" t="s">
        <v>237</v>
      </c>
      <c r="F27" s="89" t="s">
        <v>206</v>
      </c>
      <c r="G27" s="134">
        <f>IF(F27="Se investigan y se resuelven oportunamente",15,0)</f>
        <v>0</v>
      </c>
      <c r="H27" s="645"/>
      <c r="I27" s="341"/>
      <c r="J27" s="341"/>
      <c r="K27" s="683"/>
    </row>
    <row r="28" spans="1:12" ht="39" customHeight="1" x14ac:dyDescent="0.2">
      <c r="A28" s="686"/>
      <c r="B28" s="669"/>
      <c r="C28" s="690"/>
      <c r="D28" s="92" t="s">
        <v>238</v>
      </c>
      <c r="E28" s="201" t="s">
        <v>239</v>
      </c>
      <c r="F28" s="134" t="s">
        <v>208</v>
      </c>
      <c r="G28" s="134">
        <f>IF(F28="Completa",10,IF(F28="Incompleta",5,0))</f>
        <v>10</v>
      </c>
      <c r="H28" s="646"/>
      <c r="I28" s="341"/>
      <c r="J28" s="341"/>
      <c r="K28" s="683"/>
    </row>
    <row r="29" spans="1:12" s="119" customFormat="1" ht="15.75" thickBot="1" x14ac:dyDescent="0.25">
      <c r="A29" s="687"/>
      <c r="B29" s="670"/>
      <c r="C29" s="691"/>
      <c r="D29" s="116"/>
      <c r="E29" s="117" t="s">
        <v>240</v>
      </c>
      <c r="F29" s="17"/>
      <c r="G29" s="17">
        <f>SUM(G22:G28)</f>
        <v>85</v>
      </c>
      <c r="H29" s="118"/>
      <c r="K29" s="145"/>
    </row>
    <row r="30" spans="1:12" ht="15" thickBot="1" x14ac:dyDescent="0.25"/>
    <row r="31" spans="1:12" s="112" customFormat="1" ht="30" customHeight="1" x14ac:dyDescent="0.25">
      <c r="A31" s="647" t="s">
        <v>95</v>
      </c>
      <c r="B31" s="671" t="s">
        <v>243</v>
      </c>
      <c r="C31" s="649" t="s">
        <v>216</v>
      </c>
      <c r="D31" s="651" t="s">
        <v>217</v>
      </c>
      <c r="E31" s="651"/>
      <c r="F31" s="651"/>
      <c r="G31" s="651"/>
      <c r="H31" s="651"/>
      <c r="I31" s="135" t="s">
        <v>218</v>
      </c>
      <c r="J31" s="652" t="s">
        <v>219</v>
      </c>
      <c r="K31" s="654" t="s">
        <v>220</v>
      </c>
    </row>
    <row r="32" spans="1:12" s="113" customFormat="1" ht="86.25" customHeight="1" thickBot="1" x14ac:dyDescent="0.3">
      <c r="A32" s="648"/>
      <c r="B32" s="672"/>
      <c r="C32" s="650"/>
      <c r="D32" s="136" t="s">
        <v>221</v>
      </c>
      <c r="E32" s="109" t="s">
        <v>222</v>
      </c>
      <c r="F32" s="136" t="s">
        <v>223</v>
      </c>
      <c r="G32" s="136" t="s">
        <v>224</v>
      </c>
      <c r="H32" s="110" t="s">
        <v>241</v>
      </c>
      <c r="I32" s="111" t="s">
        <v>226</v>
      </c>
      <c r="J32" s="653"/>
      <c r="K32" s="655"/>
    </row>
    <row r="33" spans="1:11" ht="15" thickBot="1" x14ac:dyDescent="0.25">
      <c r="A33" s="114"/>
      <c r="B33" s="140"/>
    </row>
    <row r="34" spans="1:11" s="113" customFormat="1" ht="30" customHeight="1" x14ac:dyDescent="0.25">
      <c r="A34" s="647" t="s">
        <v>95</v>
      </c>
      <c r="B34" s="671" t="s">
        <v>243</v>
      </c>
      <c r="C34" s="649" t="s">
        <v>216</v>
      </c>
      <c r="D34" s="651" t="s">
        <v>217</v>
      </c>
      <c r="E34" s="651"/>
      <c r="F34" s="651"/>
      <c r="G34" s="651"/>
      <c r="H34" s="651"/>
      <c r="I34" s="107" t="s">
        <v>218</v>
      </c>
      <c r="J34" s="652" t="s">
        <v>219</v>
      </c>
      <c r="K34" s="654" t="s">
        <v>220</v>
      </c>
    </row>
    <row r="35" spans="1:11" s="113" customFormat="1" ht="93" customHeight="1" thickBot="1" x14ac:dyDescent="0.3">
      <c r="A35" s="648"/>
      <c r="B35" s="672"/>
      <c r="C35" s="650"/>
      <c r="D35" s="108" t="s">
        <v>221</v>
      </c>
      <c r="E35" s="109" t="s">
        <v>222</v>
      </c>
      <c r="F35" s="108" t="s">
        <v>223</v>
      </c>
      <c r="G35" s="108" t="s">
        <v>224</v>
      </c>
      <c r="H35" s="110" t="s">
        <v>241</v>
      </c>
      <c r="I35" s="111" t="s">
        <v>226</v>
      </c>
      <c r="J35" s="653"/>
      <c r="K35" s="655"/>
    </row>
    <row r="36" spans="1:11" ht="20.25" customHeight="1" x14ac:dyDescent="0.2">
      <c r="A36" s="665" t="str">
        <f>DESCRIPCION!A12</f>
        <v>Omitir, retardar, negar o rehusarse a realizar actos propios que le corresponden de las funciones de servidor público y/o de apoderado para beneficio propio o de un tercero en las acciones legales, ocasionando pérdidas financieras al Ente Territorial</v>
      </c>
      <c r="B36" s="668" t="str">
        <f>DESCRIPCION!D12</f>
        <v xml:space="preserve">Falta de asistencia a las audiencias de procesos judiciales por parte de los Secretarios de despacho delegados y en atención a las recomendaciones establecidas en las mesa de trabajo llevados a cabo por la Oficina Jurídica </v>
      </c>
      <c r="C36" s="673" t="s">
        <v>368</v>
      </c>
      <c r="D36" s="643" t="s">
        <v>227</v>
      </c>
      <c r="E36" s="200" t="s">
        <v>228</v>
      </c>
      <c r="F36" s="23" t="s">
        <v>190</v>
      </c>
      <c r="G36" s="23">
        <f>IF(F36="Asignado",15,0)</f>
        <v>15</v>
      </c>
      <c r="H36" s="645" t="str">
        <f>IF(AND(G43&gt;0,G43&lt;=85),"Débil",IF(AND(G43&gt;85,G43&lt;=95),"Moderado",IF(G43&gt;96,"Fuerte"," ")))</f>
        <v>Fuerte</v>
      </c>
      <c r="I36" s="343" t="s">
        <v>212</v>
      </c>
      <c r="J36" s="343" t="str">
        <f>IF(AND(H36="Fuerte",I36="Fuerte (Siempre se Ejecuta)"),"Fuerte",IF(AND(H36="Fuerte",I36="Moderado (Algunas veces se ejecuta)"),"Moderado",IF(AND(H36="Fuerte",I36="Débil (No se ejecuta)"),"Débil",IF(AND(H36="Moderado",I36="Fuerte (Siempre se Ejecuta)"),"Moderado",IF(AND(H36="Moderado",I36="Moderado (Algunas veces se ejecuta)"),"Moderado",IF(AND(H36="Moderado",I36="Débil (No se ejecuta)"),"Débil",IF(AND(H36="Débil",I36="Fuerte (Siempre se Ejecuta)"),"Débil",IF(AND(H36="Débil",I36="Moderado (Algunas veces se ejecuta)"),"Débil",IF(AND(H36="Débil",I36="Débil (No se ejecuta)"),"Débil"," ")))))))))</f>
        <v>Fuerte</v>
      </c>
      <c r="K36" s="634" t="str">
        <f>IF(J36="Fuerte","NO",IF(J36=" "," ","SI"))</f>
        <v>NO</v>
      </c>
    </row>
    <row r="37" spans="1:11" ht="29.25" customHeight="1" x14ac:dyDescent="0.2">
      <c r="A37" s="666"/>
      <c r="B37" s="669"/>
      <c r="C37" s="674"/>
      <c r="D37" s="644"/>
      <c r="E37" s="201" t="s">
        <v>229</v>
      </c>
      <c r="F37" s="16" t="s">
        <v>192</v>
      </c>
      <c r="G37" s="16">
        <f>IF(F37="Adecuado",15,0)</f>
        <v>15</v>
      </c>
      <c r="H37" s="645"/>
      <c r="I37" s="341"/>
      <c r="J37" s="341"/>
      <c r="K37" s="635"/>
    </row>
    <row r="38" spans="1:11" ht="43.5" customHeight="1" x14ac:dyDescent="0.2">
      <c r="A38" s="666"/>
      <c r="B38" s="669"/>
      <c r="C38" s="674"/>
      <c r="D38" s="201" t="s">
        <v>230</v>
      </c>
      <c r="E38" s="201" t="s">
        <v>231</v>
      </c>
      <c r="F38" s="16" t="s">
        <v>195</v>
      </c>
      <c r="G38" s="16">
        <f>IF(F38="Oportuna",15,0)</f>
        <v>15</v>
      </c>
      <c r="H38" s="645"/>
      <c r="I38" s="341"/>
      <c r="J38" s="341"/>
      <c r="K38" s="635"/>
    </row>
    <row r="39" spans="1:11" ht="43.5" customHeight="1" x14ac:dyDescent="0.2">
      <c r="A39" s="666"/>
      <c r="B39" s="669"/>
      <c r="C39" s="674"/>
      <c r="D39" s="201" t="s">
        <v>232</v>
      </c>
      <c r="E39" s="201" t="s">
        <v>233</v>
      </c>
      <c r="F39" s="89" t="s">
        <v>198</v>
      </c>
      <c r="G39" s="16">
        <f>IF(F39="Prevenir",15,IF(F39="Detectar",10,0))</f>
        <v>15</v>
      </c>
      <c r="H39" s="645"/>
      <c r="I39" s="341"/>
      <c r="J39" s="341"/>
      <c r="K39" s="635"/>
    </row>
    <row r="40" spans="1:11" ht="39" customHeight="1" x14ac:dyDescent="0.2">
      <c r="A40" s="666"/>
      <c r="B40" s="669"/>
      <c r="C40" s="674"/>
      <c r="D40" s="201" t="s">
        <v>234</v>
      </c>
      <c r="E40" s="201" t="s">
        <v>235</v>
      </c>
      <c r="F40" s="16" t="s">
        <v>202</v>
      </c>
      <c r="G40" s="16">
        <f>IF(F40="Confiable",15,0)</f>
        <v>15</v>
      </c>
      <c r="H40" s="645"/>
      <c r="I40" s="341"/>
      <c r="J40" s="341"/>
      <c r="K40" s="635"/>
    </row>
    <row r="41" spans="1:11" ht="43.5" customHeight="1" x14ac:dyDescent="0.2">
      <c r="A41" s="666"/>
      <c r="B41" s="669"/>
      <c r="C41" s="674"/>
      <c r="D41" s="201" t="s">
        <v>236</v>
      </c>
      <c r="E41" s="201" t="s">
        <v>237</v>
      </c>
      <c r="F41" s="89" t="s">
        <v>205</v>
      </c>
      <c r="G41" s="16">
        <f>IF(F41="Se investigan y se resuelven oportunamente",15,0)</f>
        <v>15</v>
      </c>
      <c r="H41" s="645"/>
      <c r="I41" s="341"/>
      <c r="J41" s="341"/>
      <c r="K41" s="635"/>
    </row>
    <row r="42" spans="1:11" ht="36" customHeight="1" x14ac:dyDescent="0.2">
      <c r="A42" s="666"/>
      <c r="B42" s="669"/>
      <c r="C42" s="674"/>
      <c r="D42" s="92" t="s">
        <v>238</v>
      </c>
      <c r="E42" s="201" t="s">
        <v>239</v>
      </c>
      <c r="F42" s="16" t="s">
        <v>208</v>
      </c>
      <c r="G42" s="16">
        <f>IF(F42="Completa",10,IF(F42="Incompleta",5,0))</f>
        <v>10</v>
      </c>
      <c r="H42" s="646"/>
      <c r="I42" s="341"/>
      <c r="J42" s="341"/>
      <c r="K42" s="635"/>
    </row>
    <row r="43" spans="1:11" s="119" customFormat="1" ht="15.75" thickBot="1" x14ac:dyDescent="0.25">
      <c r="A43" s="667"/>
      <c r="B43" s="670"/>
      <c r="C43" s="675"/>
      <c r="D43" s="116"/>
      <c r="E43" s="117" t="s">
        <v>240</v>
      </c>
      <c r="F43" s="17"/>
      <c r="G43" s="17">
        <f>SUM(G36:G42)</f>
        <v>100</v>
      </c>
      <c r="H43" s="118"/>
    </row>
    <row r="44" spans="1:11" ht="15" thickBot="1" x14ac:dyDescent="0.25"/>
    <row r="45" spans="1:11" s="112" customFormat="1" ht="30" customHeight="1" x14ac:dyDescent="0.25">
      <c r="A45" s="647" t="s">
        <v>95</v>
      </c>
      <c r="B45" s="671" t="s">
        <v>243</v>
      </c>
      <c r="C45" s="649" t="s">
        <v>216</v>
      </c>
      <c r="D45" s="651" t="s">
        <v>217</v>
      </c>
      <c r="E45" s="651"/>
      <c r="F45" s="651"/>
      <c r="G45" s="651"/>
      <c r="H45" s="651"/>
      <c r="I45" s="107" t="s">
        <v>218</v>
      </c>
      <c r="J45" s="652" t="s">
        <v>219</v>
      </c>
      <c r="K45" s="654" t="s">
        <v>220</v>
      </c>
    </row>
    <row r="46" spans="1:11" s="113" customFormat="1" ht="93.75" customHeight="1" thickBot="1" x14ac:dyDescent="0.3">
      <c r="A46" s="648"/>
      <c r="B46" s="672"/>
      <c r="C46" s="650"/>
      <c r="D46" s="108" t="s">
        <v>221</v>
      </c>
      <c r="E46" s="109" t="s">
        <v>222</v>
      </c>
      <c r="F46" s="108" t="s">
        <v>223</v>
      </c>
      <c r="G46" s="108" t="s">
        <v>224</v>
      </c>
      <c r="H46" s="110" t="s">
        <v>241</v>
      </c>
      <c r="I46" s="111" t="s">
        <v>226</v>
      </c>
      <c r="J46" s="653"/>
      <c r="K46" s="655"/>
    </row>
    <row r="47" spans="1:11" ht="20.25" customHeight="1" x14ac:dyDescent="0.2">
      <c r="A47" s="665" t="str">
        <f>DESCRIPCION!A12</f>
        <v>Omitir, retardar, negar o rehusarse a realizar actos propios que le corresponden de las funciones de servidor público y/o de apoderado para beneficio propio o de un tercero en las acciones legales, ocasionando pérdidas financieras al Ente Territorial</v>
      </c>
      <c r="B47" s="668" t="str">
        <f>DESCRIPCION!D13</f>
        <v>Perfil profesional rotativo de asesores jurídicos insuficientes para realizar la labor de la repesentación judicial y legal del municipio con poca experiencia e idoneidad</v>
      </c>
      <c r="C47" s="673" t="s">
        <v>367</v>
      </c>
      <c r="D47" s="643" t="s">
        <v>227</v>
      </c>
      <c r="E47" s="202" t="s">
        <v>228</v>
      </c>
      <c r="F47" s="144" t="s">
        <v>190</v>
      </c>
      <c r="G47" s="144">
        <f>IF(F47="Asignado",15,0)</f>
        <v>15</v>
      </c>
      <c r="H47" s="684" t="str">
        <f>IF(AND(G54&gt;0,G54&lt;=85),"Débil",IF(AND(G54&gt;85,G54&lt;=95),"Moderado",IF(G54&gt;96,"Fuerte"," ")))</f>
        <v>Débil</v>
      </c>
      <c r="I47" s="681" t="s">
        <v>214</v>
      </c>
      <c r="J47" s="681" t="str">
        <f>IF(AND(H47="Fuerte",I47="Fuerte (Siempre se Ejecuta)"),"Fuerte",IF(AND(H47="Fuerte",I47="Moderado (Algunas veces se ejecuta)"),"Moderado",IF(AND(H47="Fuerte",I47="Débil (No se ejecuta)"),"Débil",IF(AND(H47="Moderado",I47="Fuerte (Siempre se Ejecuta)"),"Moderado",IF(AND(H47="Moderado",I47="Moderado (Algunas veces se ejecuta)"),"Moderado",IF(AND(H47="Moderado",I47="Débil (No se ejecuta)"),"Débil",IF(AND(H47="Débil",I47="Fuerte (Siempre se Ejecuta)"),"Débil",IF(AND(H47="Débil",I47="Moderado (Algunas veces se ejecuta)"),"Débil",IF(AND(H47="Débil",I47="Débil (No se ejecuta)"),"Débil"," ")))))))))</f>
        <v>Débil</v>
      </c>
      <c r="K47" s="682" t="str">
        <f>IF(J47="Fuerte","NO",IF(J47=" "," ","SI"))</f>
        <v>SI</v>
      </c>
    </row>
    <row r="48" spans="1:11" ht="28.5" x14ac:dyDescent="0.2">
      <c r="A48" s="666"/>
      <c r="B48" s="669"/>
      <c r="C48" s="674"/>
      <c r="D48" s="644"/>
      <c r="E48" s="201" t="s">
        <v>229</v>
      </c>
      <c r="F48" s="134" t="s">
        <v>189</v>
      </c>
      <c r="G48" s="134">
        <f>IF(F48="Adecuado",15,0)</f>
        <v>0</v>
      </c>
      <c r="H48" s="645"/>
      <c r="I48" s="341"/>
      <c r="J48" s="341"/>
      <c r="K48" s="683"/>
    </row>
    <row r="49" spans="1:12" ht="42.75" x14ac:dyDescent="0.2">
      <c r="A49" s="666"/>
      <c r="B49" s="669"/>
      <c r="C49" s="674"/>
      <c r="D49" s="201" t="s">
        <v>230</v>
      </c>
      <c r="E49" s="201" t="s">
        <v>231</v>
      </c>
      <c r="F49" s="134" t="s">
        <v>189</v>
      </c>
      <c r="G49" s="134">
        <f>IF(F49="Oportuna",15,0)</f>
        <v>0</v>
      </c>
      <c r="H49" s="645"/>
      <c r="I49" s="341"/>
      <c r="J49" s="341"/>
      <c r="K49" s="683"/>
    </row>
    <row r="50" spans="1:12" ht="99.75" x14ac:dyDescent="0.2">
      <c r="A50" s="666"/>
      <c r="B50" s="669"/>
      <c r="C50" s="674"/>
      <c r="D50" s="201" t="s">
        <v>232</v>
      </c>
      <c r="E50" s="201" t="s">
        <v>233</v>
      </c>
      <c r="F50" s="203" t="s">
        <v>189</v>
      </c>
      <c r="G50" s="134">
        <f>IF(F50="Prevenir",15,IF(F50="Detectar",10,0))</f>
        <v>0</v>
      </c>
      <c r="H50" s="645"/>
      <c r="I50" s="341"/>
      <c r="J50" s="341"/>
      <c r="K50" s="683"/>
      <c r="L50" s="257" t="s">
        <v>352</v>
      </c>
    </row>
    <row r="51" spans="1:12" ht="43.5" customHeight="1" x14ac:dyDescent="0.2">
      <c r="A51" s="666"/>
      <c r="B51" s="669"/>
      <c r="C51" s="674"/>
      <c r="D51" s="200" t="s">
        <v>234</v>
      </c>
      <c r="E51" s="201" t="s">
        <v>235</v>
      </c>
      <c r="F51" s="134" t="s">
        <v>189</v>
      </c>
      <c r="G51" s="134">
        <f>IF(F51="Confiable",15,0)</f>
        <v>0</v>
      </c>
      <c r="H51" s="645"/>
      <c r="I51" s="341"/>
      <c r="J51" s="341"/>
      <c r="K51" s="683"/>
    </row>
    <row r="52" spans="1:12" ht="42.75" x14ac:dyDescent="0.2">
      <c r="A52" s="666"/>
      <c r="B52" s="669"/>
      <c r="C52" s="674"/>
      <c r="D52" s="201" t="s">
        <v>236</v>
      </c>
      <c r="E52" s="201" t="s">
        <v>237</v>
      </c>
      <c r="F52" s="203" t="s">
        <v>189</v>
      </c>
      <c r="G52" s="134">
        <f>IF(F52="Se investigan y se resuelven oportunamente",15,0)</f>
        <v>0</v>
      </c>
      <c r="H52" s="645"/>
      <c r="I52" s="341"/>
      <c r="J52" s="341"/>
      <c r="K52" s="683"/>
    </row>
    <row r="53" spans="1:12" ht="42.75" customHeight="1" x14ac:dyDescent="0.2">
      <c r="A53" s="666"/>
      <c r="B53" s="669"/>
      <c r="C53" s="674"/>
      <c r="D53" s="92" t="s">
        <v>238</v>
      </c>
      <c r="E53" s="201" t="s">
        <v>239</v>
      </c>
      <c r="F53" s="134" t="s">
        <v>189</v>
      </c>
      <c r="G53" s="134">
        <f>IF(F53="Completa",10,IF(F53="Incompleta",5,0))</f>
        <v>0</v>
      </c>
      <c r="H53" s="646"/>
      <c r="I53" s="341"/>
      <c r="J53" s="341"/>
      <c r="K53" s="683"/>
    </row>
    <row r="54" spans="1:12" ht="15.75" thickBot="1" x14ac:dyDescent="0.25">
      <c r="A54" s="667"/>
      <c r="B54" s="670"/>
      <c r="C54" s="675"/>
      <c r="D54" s="116"/>
      <c r="E54" s="117" t="s">
        <v>240</v>
      </c>
      <c r="F54" s="17"/>
      <c r="G54" s="17">
        <f>SUM(G47:G53)</f>
        <v>15</v>
      </c>
      <c r="H54" s="118"/>
      <c r="I54" s="119"/>
      <c r="J54" s="119"/>
      <c r="K54" s="145"/>
    </row>
    <row r="55" spans="1:12" ht="15" thickBot="1" x14ac:dyDescent="0.25">
      <c r="A55" s="114"/>
      <c r="B55" s="140"/>
    </row>
    <row r="56" spans="1:12" s="113" customFormat="1" ht="30" customHeight="1" x14ac:dyDescent="0.25">
      <c r="A56" s="647" t="s">
        <v>95</v>
      </c>
      <c r="B56" s="671" t="s">
        <v>243</v>
      </c>
      <c r="C56" s="649" t="s">
        <v>216</v>
      </c>
      <c r="D56" s="651" t="s">
        <v>217</v>
      </c>
      <c r="E56" s="651"/>
      <c r="F56" s="651"/>
      <c r="G56" s="651"/>
      <c r="H56" s="651"/>
      <c r="I56" s="107" t="s">
        <v>218</v>
      </c>
      <c r="J56" s="652" t="s">
        <v>219</v>
      </c>
      <c r="K56" s="654" t="s">
        <v>220</v>
      </c>
    </row>
    <row r="57" spans="1:12" s="113" customFormat="1" ht="82.5" customHeight="1" thickBot="1" x14ac:dyDescent="0.3">
      <c r="A57" s="648"/>
      <c r="B57" s="672"/>
      <c r="C57" s="650"/>
      <c r="D57" s="108" t="s">
        <v>221</v>
      </c>
      <c r="E57" s="109" t="s">
        <v>222</v>
      </c>
      <c r="F57" s="108" t="s">
        <v>223</v>
      </c>
      <c r="G57" s="108" t="s">
        <v>224</v>
      </c>
      <c r="H57" s="110" t="s">
        <v>241</v>
      </c>
      <c r="I57" s="111" t="s">
        <v>226</v>
      </c>
      <c r="J57" s="653"/>
      <c r="K57" s="655"/>
    </row>
    <row r="58" spans="1:12" ht="20.25" customHeight="1" x14ac:dyDescent="0.2">
      <c r="A58" s="665" t="str">
        <f>DESCRIPCION!A12</f>
        <v>Omitir, retardar, negar o rehusarse a realizar actos propios que le corresponden de las funciones de servidor público y/o de apoderado para beneficio propio o de un tercero en las acciones legales, ocasionando pérdidas financieras al Ente Territorial</v>
      </c>
      <c r="B58" s="668" t="str">
        <f>DESCRIPCION!D14</f>
        <v>Desconocimiento y/o no aplicabilidad de la normatividad vigente a nivel nacional, departamental y territorial</v>
      </c>
      <c r="C58" s="673" t="s">
        <v>353</v>
      </c>
      <c r="D58" s="643" t="s">
        <v>227</v>
      </c>
      <c r="E58" s="200" t="s">
        <v>228</v>
      </c>
      <c r="F58" s="23" t="s">
        <v>190</v>
      </c>
      <c r="G58" s="23">
        <f>IF(F58="Asignado",15,0)</f>
        <v>15</v>
      </c>
      <c r="H58" s="645" t="str">
        <f>IF(AND(G65&gt;0,G65&lt;=85),"Débil",IF(AND(G65&gt;85,G65&lt;=95),"Moderado",IF(G65&gt;96,"Fuerte"," ")))</f>
        <v>Fuerte</v>
      </c>
      <c r="I58" s="343" t="s">
        <v>212</v>
      </c>
      <c r="J58" s="343" t="str">
        <f>IF(AND(H58="Fuerte",I58="Fuerte (Siempre se Ejecuta)"),"Fuerte",IF(AND(H58="Fuerte",I58="Moderado (Algunas veces se ejecuta)"),"Moderado",IF(AND(H58="Fuerte",I58="Débil (No se ejecuta)"),"Débil",IF(AND(H58="Moderado",I58="Fuerte (Siempre se Ejecuta)"),"Moderado",IF(AND(H58="Moderado",I58="Moderado (Algunas veces se ejecuta)"),"Moderado",IF(AND(H58="Moderado",I58="Débil (No se ejecuta)"),"Débil",IF(AND(H58="Débil",I58="Fuerte (Siempre se Ejecuta)"),"Débil",IF(AND(H58="Débil",I58="Moderado (Algunas veces se ejecuta)"),"Débil",IF(AND(H58="Débil",I58="Débil (No se ejecuta)"),"Débil"," ")))))))))</f>
        <v>Fuerte</v>
      </c>
      <c r="K58" s="634" t="str">
        <f>IF(J58="Fuerte","NO",IF(J58=" "," ","SI"))</f>
        <v>NO</v>
      </c>
    </row>
    <row r="59" spans="1:12" ht="29.25" customHeight="1" x14ac:dyDescent="0.2">
      <c r="A59" s="666"/>
      <c r="B59" s="669"/>
      <c r="C59" s="674"/>
      <c r="D59" s="644"/>
      <c r="E59" s="201" t="s">
        <v>229</v>
      </c>
      <c r="F59" s="16" t="s">
        <v>192</v>
      </c>
      <c r="G59" s="16">
        <f>IF(F59="Adecuado",15,0)</f>
        <v>15</v>
      </c>
      <c r="H59" s="645"/>
      <c r="I59" s="341"/>
      <c r="J59" s="341"/>
      <c r="K59" s="635"/>
    </row>
    <row r="60" spans="1:12" ht="43.5" customHeight="1" x14ac:dyDescent="0.2">
      <c r="A60" s="666"/>
      <c r="B60" s="669"/>
      <c r="C60" s="674"/>
      <c r="D60" s="201" t="s">
        <v>230</v>
      </c>
      <c r="E60" s="201" t="s">
        <v>231</v>
      </c>
      <c r="F60" s="16" t="s">
        <v>195</v>
      </c>
      <c r="G60" s="16">
        <f>IF(F60="Oportuna",15,0)</f>
        <v>15</v>
      </c>
      <c r="H60" s="645"/>
      <c r="I60" s="341"/>
      <c r="J60" s="341"/>
      <c r="K60" s="635"/>
    </row>
    <row r="61" spans="1:12" ht="43.5" customHeight="1" x14ac:dyDescent="0.2">
      <c r="A61" s="666"/>
      <c r="B61" s="669"/>
      <c r="C61" s="674"/>
      <c r="D61" s="201" t="s">
        <v>232</v>
      </c>
      <c r="E61" s="201" t="s">
        <v>233</v>
      </c>
      <c r="F61" s="89" t="s">
        <v>198</v>
      </c>
      <c r="G61" s="16">
        <f>IF(F61="Prevenir",15,IF(F61="Detectar",10,0))</f>
        <v>15</v>
      </c>
      <c r="H61" s="645"/>
      <c r="I61" s="341"/>
      <c r="J61" s="341"/>
      <c r="K61" s="635"/>
    </row>
    <row r="62" spans="1:12" ht="39" customHeight="1" x14ac:dyDescent="0.2">
      <c r="A62" s="666"/>
      <c r="B62" s="669"/>
      <c r="C62" s="674"/>
      <c r="D62" s="201" t="s">
        <v>234</v>
      </c>
      <c r="E62" s="201" t="s">
        <v>235</v>
      </c>
      <c r="F62" s="16" t="s">
        <v>202</v>
      </c>
      <c r="G62" s="16">
        <f>IF(F62="Confiable",15,0)</f>
        <v>15</v>
      </c>
      <c r="H62" s="645"/>
      <c r="I62" s="341"/>
      <c r="J62" s="341"/>
      <c r="K62" s="635"/>
    </row>
    <row r="63" spans="1:12" ht="43.5" customHeight="1" x14ac:dyDescent="0.2">
      <c r="A63" s="666"/>
      <c r="B63" s="669"/>
      <c r="C63" s="674"/>
      <c r="D63" s="201" t="s">
        <v>236</v>
      </c>
      <c r="E63" s="201" t="s">
        <v>237</v>
      </c>
      <c r="F63" s="89" t="s">
        <v>205</v>
      </c>
      <c r="G63" s="16">
        <f>IF(F63="Se investigan y se resuelven oportunamente",15,0)</f>
        <v>15</v>
      </c>
      <c r="H63" s="645"/>
      <c r="I63" s="341"/>
      <c r="J63" s="341"/>
      <c r="K63" s="635"/>
    </row>
    <row r="64" spans="1:12" ht="44.25" customHeight="1" x14ac:dyDescent="0.2">
      <c r="A64" s="666"/>
      <c r="B64" s="669"/>
      <c r="C64" s="674"/>
      <c r="D64" s="92" t="s">
        <v>238</v>
      </c>
      <c r="E64" s="201" t="s">
        <v>239</v>
      </c>
      <c r="F64" s="16" t="s">
        <v>208</v>
      </c>
      <c r="G64" s="16">
        <f>IF(F64="Completa",10,IF(F64="Incompleta",5,0))</f>
        <v>10</v>
      </c>
      <c r="H64" s="646"/>
      <c r="I64" s="341"/>
      <c r="J64" s="341"/>
      <c r="K64" s="635"/>
    </row>
    <row r="65" spans="1:12" s="119" customFormat="1" ht="15.75" thickBot="1" x14ac:dyDescent="0.25">
      <c r="A65" s="667"/>
      <c r="B65" s="670"/>
      <c r="C65" s="675"/>
      <c r="D65" s="116"/>
      <c r="E65" s="117" t="s">
        <v>240</v>
      </c>
      <c r="F65" s="17"/>
      <c r="G65" s="17">
        <f>SUM(G58:G64)</f>
        <v>100</v>
      </c>
      <c r="H65" s="118"/>
    </row>
    <row r="66" spans="1:12" ht="15" thickBot="1" x14ac:dyDescent="0.25"/>
    <row r="67" spans="1:12" s="112" customFormat="1" ht="30" customHeight="1" x14ac:dyDescent="0.25">
      <c r="A67" s="647" t="s">
        <v>95</v>
      </c>
      <c r="B67" s="671" t="s">
        <v>243</v>
      </c>
      <c r="C67" s="649" t="s">
        <v>216</v>
      </c>
      <c r="D67" s="651" t="s">
        <v>217</v>
      </c>
      <c r="E67" s="651"/>
      <c r="F67" s="651"/>
      <c r="G67" s="651"/>
      <c r="H67" s="651"/>
      <c r="I67" s="107" t="s">
        <v>218</v>
      </c>
      <c r="J67" s="652" t="s">
        <v>219</v>
      </c>
      <c r="K67" s="654" t="s">
        <v>220</v>
      </c>
    </row>
    <row r="68" spans="1:12" s="113" customFormat="1" ht="83.25" customHeight="1" thickBot="1" x14ac:dyDescent="0.3">
      <c r="A68" s="648"/>
      <c r="B68" s="672"/>
      <c r="C68" s="650"/>
      <c r="D68" s="108" t="s">
        <v>221</v>
      </c>
      <c r="E68" s="109" t="s">
        <v>222</v>
      </c>
      <c r="F68" s="108" t="s">
        <v>223</v>
      </c>
      <c r="G68" s="108" t="s">
        <v>224</v>
      </c>
      <c r="H68" s="110" t="s">
        <v>241</v>
      </c>
      <c r="I68" s="111" t="s">
        <v>226</v>
      </c>
      <c r="J68" s="653"/>
      <c r="K68" s="655"/>
    </row>
    <row r="69" spans="1:12" ht="20.25" customHeight="1" x14ac:dyDescent="0.2">
      <c r="A69" s="665" t="str">
        <f>DESCRIPCION!A15</f>
        <v>Defensas Débiles</v>
      </c>
      <c r="B69" s="668" t="str">
        <f>DESCRIPCION!D15</f>
        <v>Insuficiencia o inoportunidad en la entrega de informes y/o elementos materiales probatorios que se deban presentar en la actuaciones procesales por parte de las dependencias ejecutoras</v>
      </c>
      <c r="C69" s="673" t="s">
        <v>350</v>
      </c>
      <c r="D69" s="643" t="s">
        <v>227</v>
      </c>
      <c r="E69" s="202" t="s">
        <v>228</v>
      </c>
      <c r="F69" s="144" t="s">
        <v>190</v>
      </c>
      <c r="G69" s="144">
        <f>IF(F69="Asignado",15,0)</f>
        <v>15</v>
      </c>
      <c r="H69" s="676" t="str">
        <f>IF(AND(G76&gt;0,G76&lt;=85),"Débil",IF(AND(G76&gt;85,G76&lt;=95),"Moderado",IF(G76&gt;96,"Fuerte"," ")))</f>
        <v>Débil</v>
      </c>
      <c r="I69" s="679" t="s">
        <v>212</v>
      </c>
      <c r="J69" s="343" t="str">
        <f>IF(AND(H69="Fuerte",I69="Fuerte (Siempre se Ejecuta)"),"Fuerte",IF(AND(H69="Fuerte",I69="Moderado (Algunas veces se ejecuta)"),"Moderado",IF(AND(H69="Fuerte",I69="Débil (No se ejecuta)"),"Débil",IF(AND(H69="Moderado",I69="Fuerte (Siempre se Ejecuta)"),"Moderado",IF(AND(H69="Moderado",I69="Moderado (Algunas veces se ejecuta)"),"Moderado",IF(AND(H69="Moderado",I69="Débil (No se ejecuta)"),"Débil",IF(AND(H69="Débil",I69="Fuerte (Siempre se Ejecuta)"),"Débil",IF(AND(H69="Débil",I69="Moderado (Algunas veces se ejecuta)"),"Débil",IF(AND(H69="Débil",I69="Débil (No se ejecuta)"),"Débil"," ")))))))))</f>
        <v>Débil</v>
      </c>
      <c r="K69" s="634" t="str">
        <f>IF(J69="Fuerte","NO",IF(J69=" "," ","SI"))</f>
        <v>SI</v>
      </c>
    </row>
    <row r="70" spans="1:12" ht="28.5" x14ac:dyDescent="0.2">
      <c r="A70" s="666"/>
      <c r="B70" s="669"/>
      <c r="C70" s="674"/>
      <c r="D70" s="644"/>
      <c r="E70" s="201" t="s">
        <v>229</v>
      </c>
      <c r="F70" s="134" t="s">
        <v>192</v>
      </c>
      <c r="G70" s="134">
        <f>IF(F70="Adecuado",15,0)</f>
        <v>15</v>
      </c>
      <c r="H70" s="677"/>
      <c r="I70" s="680"/>
      <c r="J70" s="341"/>
      <c r="K70" s="635"/>
    </row>
    <row r="71" spans="1:12" ht="42.75" x14ac:dyDescent="0.2">
      <c r="A71" s="666"/>
      <c r="B71" s="669"/>
      <c r="C71" s="674"/>
      <c r="D71" s="201" t="s">
        <v>230</v>
      </c>
      <c r="E71" s="201" t="s">
        <v>231</v>
      </c>
      <c r="F71" s="134" t="s">
        <v>195</v>
      </c>
      <c r="G71" s="134">
        <f>IF(F71="Oportuna",15,0)</f>
        <v>15</v>
      </c>
      <c r="H71" s="677"/>
      <c r="I71" s="680"/>
      <c r="J71" s="341"/>
      <c r="K71" s="635"/>
    </row>
    <row r="72" spans="1:12" ht="42.75" x14ac:dyDescent="0.2">
      <c r="A72" s="666"/>
      <c r="B72" s="669"/>
      <c r="C72" s="674"/>
      <c r="D72" s="201" t="s">
        <v>232</v>
      </c>
      <c r="E72" s="201" t="s">
        <v>233</v>
      </c>
      <c r="F72" s="203" t="s">
        <v>198</v>
      </c>
      <c r="G72" s="134">
        <f>IF(F72="Prevenir",15,IF(F72="Detectar",10,0))</f>
        <v>15</v>
      </c>
      <c r="H72" s="677"/>
      <c r="I72" s="680"/>
      <c r="J72" s="341"/>
      <c r="K72" s="635"/>
      <c r="L72" s="129" t="s">
        <v>351</v>
      </c>
    </row>
    <row r="73" spans="1:12" ht="36" customHeight="1" x14ac:dyDescent="0.2">
      <c r="A73" s="666"/>
      <c r="B73" s="669"/>
      <c r="C73" s="674"/>
      <c r="D73" s="201" t="s">
        <v>234</v>
      </c>
      <c r="E73" s="201" t="s">
        <v>235</v>
      </c>
      <c r="F73" s="134" t="s">
        <v>202</v>
      </c>
      <c r="G73" s="134">
        <f>IF(F73="Confiable",15,0)</f>
        <v>15</v>
      </c>
      <c r="H73" s="677"/>
      <c r="I73" s="680"/>
      <c r="J73" s="341"/>
      <c r="K73" s="635"/>
    </row>
    <row r="74" spans="1:12" ht="57" x14ac:dyDescent="0.2">
      <c r="A74" s="666"/>
      <c r="B74" s="669"/>
      <c r="C74" s="674"/>
      <c r="D74" s="200" t="s">
        <v>236</v>
      </c>
      <c r="E74" s="201" t="s">
        <v>237</v>
      </c>
      <c r="F74" s="203" t="s">
        <v>206</v>
      </c>
      <c r="G74" s="134">
        <f>IF(F74="Se investigan y se resuelven oportunamente",15,0)</f>
        <v>0</v>
      </c>
      <c r="H74" s="677"/>
      <c r="I74" s="680"/>
      <c r="J74" s="341"/>
      <c r="K74" s="635"/>
    </row>
    <row r="75" spans="1:12" ht="40.5" customHeight="1" x14ac:dyDescent="0.2">
      <c r="A75" s="666"/>
      <c r="B75" s="669"/>
      <c r="C75" s="674"/>
      <c r="D75" s="92" t="s">
        <v>238</v>
      </c>
      <c r="E75" s="201" t="s">
        <v>239</v>
      </c>
      <c r="F75" s="134" t="s">
        <v>208</v>
      </c>
      <c r="G75" s="134">
        <f>IF(F75="Completa",10,IF(F75="Incompleta",5,0))</f>
        <v>10</v>
      </c>
      <c r="H75" s="678"/>
      <c r="I75" s="680"/>
      <c r="J75" s="341"/>
      <c r="K75" s="635"/>
    </row>
    <row r="76" spans="1:12" ht="15.75" thickBot="1" x14ac:dyDescent="0.25">
      <c r="A76" s="667"/>
      <c r="B76" s="670"/>
      <c r="C76" s="675"/>
      <c r="D76" s="116"/>
      <c r="E76" s="117" t="s">
        <v>240</v>
      </c>
      <c r="F76" s="17"/>
      <c r="G76" s="17">
        <f>SUM(G69:G75)</f>
        <v>85</v>
      </c>
      <c r="H76" s="118"/>
    </row>
    <row r="77" spans="1:12" ht="15" thickBot="1" x14ac:dyDescent="0.25">
      <c r="A77" s="114"/>
      <c r="B77" s="140"/>
    </row>
    <row r="78" spans="1:12" s="113" customFormat="1" ht="30" customHeight="1" x14ac:dyDescent="0.25">
      <c r="A78" s="647" t="s">
        <v>95</v>
      </c>
      <c r="B78" s="671" t="s">
        <v>243</v>
      </c>
      <c r="C78" s="649" t="s">
        <v>216</v>
      </c>
      <c r="D78" s="651" t="s">
        <v>217</v>
      </c>
      <c r="E78" s="651"/>
      <c r="F78" s="651"/>
      <c r="G78" s="651"/>
      <c r="H78" s="651"/>
      <c r="I78" s="107" t="s">
        <v>218</v>
      </c>
      <c r="J78" s="652" t="s">
        <v>219</v>
      </c>
      <c r="K78" s="654" t="s">
        <v>220</v>
      </c>
    </row>
    <row r="79" spans="1:12" s="113" customFormat="1" ht="84" customHeight="1" thickBot="1" x14ac:dyDescent="0.3">
      <c r="A79" s="648"/>
      <c r="B79" s="672"/>
      <c r="C79" s="650"/>
      <c r="D79" s="108" t="s">
        <v>221</v>
      </c>
      <c r="E79" s="109" t="s">
        <v>222</v>
      </c>
      <c r="F79" s="108" t="s">
        <v>223</v>
      </c>
      <c r="G79" s="108" t="s">
        <v>224</v>
      </c>
      <c r="H79" s="110" t="s">
        <v>241</v>
      </c>
      <c r="I79" s="111" t="s">
        <v>226</v>
      </c>
      <c r="J79" s="653"/>
      <c r="K79" s="655"/>
    </row>
    <row r="80" spans="1:12" ht="20.25" customHeight="1" x14ac:dyDescent="0.2">
      <c r="A80" s="665" t="str">
        <f>DESCRIPCION!A15</f>
        <v>Defensas Débiles</v>
      </c>
      <c r="B80" s="668" t="str">
        <f>DESCRIPCION!D16</f>
        <v xml:space="preserve">Inexistencia de unificación de criterios normativos aplicables a la administración municipal </v>
      </c>
      <c r="C80" s="673" t="s">
        <v>369</v>
      </c>
      <c r="D80" s="643" t="s">
        <v>227</v>
      </c>
      <c r="E80" s="200" t="s">
        <v>228</v>
      </c>
      <c r="F80" s="23" t="s">
        <v>190</v>
      </c>
      <c r="G80" s="23">
        <f>IF(F80="Asignado",15,0)</f>
        <v>15</v>
      </c>
      <c r="H80" s="645" t="str">
        <f>IF(AND(G87&gt;0,G87&lt;=85),"Débil",IF(AND(G87&gt;85,G87&lt;=95),"Moderado",IF(G87&gt;96,"Fuerte"," ")))</f>
        <v>Fuerte</v>
      </c>
      <c r="I80" s="343" t="s">
        <v>212</v>
      </c>
      <c r="J80" s="343" t="str">
        <f>IF(AND(H80="Fuerte",I80="Fuerte (Siempre se Ejecuta)"),"Fuerte",IF(AND(H80="Fuerte",I80="Moderado (Algunas veces se ejecuta)"),"Moderado",IF(AND(H80="Fuerte",I80="Débil (No se ejecuta)"),"Débil",IF(AND(H80="Moderado",I80="Fuerte (Siempre se Ejecuta)"),"Moderado",IF(AND(H80="Moderado",I80="Moderado (Algunas veces se ejecuta)"),"Moderado",IF(AND(H80="Moderado",I80="Débil (No se ejecuta)"),"Débil",IF(AND(H80="Débil",I80="Fuerte (Siempre se Ejecuta)"),"Débil",IF(AND(H80="Débil",I80="Moderado (Algunas veces se ejecuta)"),"Débil",IF(AND(H80="Débil",I80="Débil (No se ejecuta)"),"Débil"," ")))))))))</f>
        <v>Fuerte</v>
      </c>
      <c r="K80" s="634" t="str">
        <f>IF(J80="Fuerte","NO",IF(J80=" "," ","SI"))</f>
        <v>NO</v>
      </c>
    </row>
    <row r="81" spans="1:11" ht="29.25" customHeight="1" x14ac:dyDescent="0.2">
      <c r="A81" s="666"/>
      <c r="B81" s="669"/>
      <c r="C81" s="674"/>
      <c r="D81" s="644"/>
      <c r="E81" s="201" t="s">
        <v>229</v>
      </c>
      <c r="F81" s="16" t="s">
        <v>192</v>
      </c>
      <c r="G81" s="16">
        <f>IF(F81="Adecuado",15,0)</f>
        <v>15</v>
      </c>
      <c r="H81" s="645"/>
      <c r="I81" s="341"/>
      <c r="J81" s="341"/>
      <c r="K81" s="635"/>
    </row>
    <row r="82" spans="1:11" ht="43.5" customHeight="1" x14ac:dyDescent="0.2">
      <c r="A82" s="666"/>
      <c r="B82" s="669"/>
      <c r="C82" s="674"/>
      <c r="D82" s="201" t="s">
        <v>230</v>
      </c>
      <c r="E82" s="201" t="s">
        <v>231</v>
      </c>
      <c r="F82" s="16" t="s">
        <v>195</v>
      </c>
      <c r="G82" s="16">
        <f>IF(F82="Oportuna",15,0)</f>
        <v>15</v>
      </c>
      <c r="H82" s="645"/>
      <c r="I82" s="341"/>
      <c r="J82" s="341"/>
      <c r="K82" s="635"/>
    </row>
    <row r="83" spans="1:11" ht="43.5" customHeight="1" x14ac:dyDescent="0.2">
      <c r="A83" s="666"/>
      <c r="B83" s="669"/>
      <c r="C83" s="674"/>
      <c r="D83" s="201" t="s">
        <v>232</v>
      </c>
      <c r="E83" s="201" t="s">
        <v>233</v>
      </c>
      <c r="F83" s="89" t="s">
        <v>198</v>
      </c>
      <c r="G83" s="16">
        <f>IF(F83="Prevenir",15,IF(F83="Detectar",10,0))</f>
        <v>15</v>
      </c>
      <c r="H83" s="645"/>
      <c r="I83" s="341"/>
      <c r="J83" s="341"/>
      <c r="K83" s="635"/>
    </row>
    <row r="84" spans="1:11" ht="42" customHeight="1" x14ac:dyDescent="0.2">
      <c r="A84" s="666"/>
      <c r="B84" s="669"/>
      <c r="C84" s="674"/>
      <c r="D84" s="200" t="s">
        <v>234</v>
      </c>
      <c r="E84" s="201" t="s">
        <v>235</v>
      </c>
      <c r="F84" s="16" t="s">
        <v>202</v>
      </c>
      <c r="G84" s="16">
        <f>IF(F84="Confiable",15,0)</f>
        <v>15</v>
      </c>
      <c r="H84" s="645"/>
      <c r="I84" s="341"/>
      <c r="J84" s="341"/>
      <c r="K84" s="635"/>
    </row>
    <row r="85" spans="1:11" ht="60" customHeight="1" x14ac:dyDescent="0.2">
      <c r="A85" s="666"/>
      <c r="B85" s="669"/>
      <c r="C85" s="674"/>
      <c r="D85" s="200" t="s">
        <v>236</v>
      </c>
      <c r="E85" s="201" t="s">
        <v>237</v>
      </c>
      <c r="F85" s="89" t="s">
        <v>205</v>
      </c>
      <c r="G85" s="16">
        <f>IF(F85="Se investigan y se resuelven oportunamente",15,0)</f>
        <v>15</v>
      </c>
      <c r="H85" s="645"/>
      <c r="I85" s="341"/>
      <c r="J85" s="341"/>
      <c r="K85" s="635"/>
    </row>
    <row r="86" spans="1:11" ht="36.75" customHeight="1" x14ac:dyDescent="0.2">
      <c r="A86" s="666"/>
      <c r="B86" s="669"/>
      <c r="C86" s="674"/>
      <c r="D86" s="92" t="s">
        <v>238</v>
      </c>
      <c r="E86" s="201" t="s">
        <v>239</v>
      </c>
      <c r="F86" s="16" t="s">
        <v>208</v>
      </c>
      <c r="G86" s="16">
        <f>IF(F86="Completa",10,IF(F86="Incompleta",5,0))</f>
        <v>10</v>
      </c>
      <c r="H86" s="646"/>
      <c r="I86" s="341"/>
      <c r="J86" s="341"/>
      <c r="K86" s="635"/>
    </row>
    <row r="87" spans="1:11" s="119" customFormat="1" ht="15.75" thickBot="1" x14ac:dyDescent="0.25">
      <c r="A87" s="667"/>
      <c r="B87" s="670"/>
      <c r="C87" s="675"/>
      <c r="D87" s="116"/>
      <c r="E87" s="117" t="s">
        <v>240</v>
      </c>
      <c r="F87" s="17"/>
      <c r="G87" s="17">
        <f>SUM(G80:G86)</f>
        <v>100</v>
      </c>
      <c r="H87" s="118"/>
    </row>
    <row r="88" spans="1:11" ht="15" thickBot="1" x14ac:dyDescent="0.25"/>
    <row r="89" spans="1:11" s="112" customFormat="1" ht="30" customHeight="1" x14ac:dyDescent="0.25">
      <c r="A89" s="647" t="s">
        <v>95</v>
      </c>
      <c r="B89" s="671" t="s">
        <v>243</v>
      </c>
      <c r="C89" s="649" t="s">
        <v>216</v>
      </c>
      <c r="D89" s="651" t="s">
        <v>217</v>
      </c>
      <c r="E89" s="651"/>
      <c r="F89" s="651"/>
      <c r="G89" s="651"/>
      <c r="H89" s="651"/>
      <c r="I89" s="107" t="s">
        <v>218</v>
      </c>
      <c r="J89" s="652" t="s">
        <v>219</v>
      </c>
      <c r="K89" s="654" t="s">
        <v>220</v>
      </c>
    </row>
    <row r="90" spans="1:11" s="113" customFormat="1" ht="80.25" customHeight="1" thickBot="1" x14ac:dyDescent="0.3">
      <c r="A90" s="648"/>
      <c r="B90" s="672"/>
      <c r="C90" s="650"/>
      <c r="D90" s="108" t="s">
        <v>221</v>
      </c>
      <c r="E90" s="109" t="s">
        <v>222</v>
      </c>
      <c r="F90" s="108" t="s">
        <v>223</v>
      </c>
      <c r="G90" s="108" t="s">
        <v>224</v>
      </c>
      <c r="H90" s="110" t="s">
        <v>241</v>
      </c>
      <c r="I90" s="111" t="s">
        <v>226</v>
      </c>
      <c r="J90" s="653"/>
      <c r="K90" s="655"/>
    </row>
    <row r="91" spans="1:11" ht="20.25" customHeight="1" x14ac:dyDescent="0.2">
      <c r="A91" s="656"/>
      <c r="B91" s="660"/>
      <c r="C91" s="663"/>
      <c r="D91" s="643" t="s">
        <v>227</v>
      </c>
      <c r="E91" s="202" t="s">
        <v>228</v>
      </c>
      <c r="F91" s="144" t="s">
        <v>189</v>
      </c>
      <c r="G91" s="239">
        <f>IF(F91="Asignado",15,0)</f>
        <v>0</v>
      </c>
      <c r="H91" s="345" t="str">
        <f>IF(AND(G98&gt;0,G98&lt;=85),"Débil",IF(AND(G98&gt;85,G98&lt;=95),"Moderado",IF(G98&gt;96,"Fuerte"," ")))</f>
        <v xml:space="preserve"> </v>
      </c>
      <c r="I91" s="343" t="s">
        <v>189</v>
      </c>
      <c r="J91" s="343" t="str">
        <f>IF(AND(H91="Fuerte",I91="Fuerte (Siempre se Ejecuta)"),"Fuerte",IF(AND(H91="Fuerte",I91="Moderado (Algunas veces se ejecuta)"),"Moderado",IF(AND(H91="Fuerte",I91="Débil (No se ejecuta)"),"Débil",IF(AND(H91="Moderado",I91="Fuerte (Siempre se Ejecuta)"),"Moderado",IF(AND(H91="Moderado",I91="Moderado (Algunas veces se ejecuta)"),"Moderado",IF(AND(H91="Moderado",I91="Débil (No se ejecuta)"),"Débil",IF(AND(H91="Débil",I91="Fuerte (Siempre se Ejecuta)"),"Débil",IF(AND(H91="Débil",I91="Moderado (Algunas veces se ejecuta)"),"Débil",IF(AND(H91="Débil",I91="Débil (No se ejecuta)"),"Débil"," ")))))))))</f>
        <v xml:space="preserve"> </v>
      </c>
      <c r="K91" s="634" t="str">
        <f>IF(J91="Fuerte","NO",IF(J91=" "," ","SI"))</f>
        <v xml:space="preserve"> </v>
      </c>
    </row>
    <row r="92" spans="1:11" ht="28.5" x14ac:dyDescent="0.2">
      <c r="A92" s="657"/>
      <c r="B92" s="661"/>
      <c r="C92" s="641"/>
      <c r="D92" s="644"/>
      <c r="E92" s="201" t="s">
        <v>229</v>
      </c>
      <c r="F92" s="134" t="s">
        <v>189</v>
      </c>
      <c r="G92" s="240">
        <f>IF(F92="Adecuado",15,0)</f>
        <v>0</v>
      </c>
      <c r="H92" s="345"/>
      <c r="I92" s="341"/>
      <c r="J92" s="341"/>
      <c r="K92" s="635"/>
    </row>
    <row r="93" spans="1:11" ht="42.75" x14ac:dyDescent="0.2">
      <c r="A93" s="657"/>
      <c r="B93" s="661"/>
      <c r="C93" s="641"/>
      <c r="D93" s="201" t="s">
        <v>230</v>
      </c>
      <c r="E93" s="201" t="s">
        <v>231</v>
      </c>
      <c r="F93" s="134" t="s">
        <v>189</v>
      </c>
      <c r="G93" s="240">
        <f>IF(F93="Oportuna",15,0)</f>
        <v>0</v>
      </c>
      <c r="H93" s="345"/>
      <c r="I93" s="341"/>
      <c r="J93" s="341"/>
      <c r="K93" s="635"/>
    </row>
    <row r="94" spans="1:11" ht="42.75" x14ac:dyDescent="0.2">
      <c r="A94" s="657"/>
      <c r="B94" s="661"/>
      <c r="C94" s="641"/>
      <c r="D94" s="201" t="s">
        <v>232</v>
      </c>
      <c r="E94" s="201" t="s">
        <v>233</v>
      </c>
      <c r="F94" s="203" t="s">
        <v>189</v>
      </c>
      <c r="G94" s="240">
        <f>IF(F94="Prevenir",15,IF(F94="Detectar",10,0))</f>
        <v>0</v>
      </c>
      <c r="H94" s="345"/>
      <c r="I94" s="341"/>
      <c r="J94" s="341"/>
      <c r="K94" s="635"/>
    </row>
    <row r="95" spans="1:11" ht="36" customHeight="1" x14ac:dyDescent="0.2">
      <c r="A95" s="657"/>
      <c r="B95" s="661"/>
      <c r="C95" s="641"/>
      <c r="D95" s="200" t="s">
        <v>234</v>
      </c>
      <c r="E95" s="201" t="s">
        <v>235</v>
      </c>
      <c r="F95" s="134" t="s">
        <v>189</v>
      </c>
      <c r="G95" s="240">
        <f>IF(F95="Confiable",15,0)</f>
        <v>0</v>
      </c>
      <c r="H95" s="345"/>
      <c r="I95" s="341"/>
      <c r="J95" s="341"/>
      <c r="K95" s="635"/>
    </row>
    <row r="96" spans="1:11" ht="42.75" x14ac:dyDescent="0.2">
      <c r="A96" s="657"/>
      <c r="B96" s="661"/>
      <c r="C96" s="641"/>
      <c r="D96" s="201" t="s">
        <v>236</v>
      </c>
      <c r="E96" s="201" t="s">
        <v>237</v>
      </c>
      <c r="F96" s="203" t="s">
        <v>189</v>
      </c>
      <c r="G96" s="240">
        <f>IF(F96="Se investigan y se resuelven oportunamente",15,0)</f>
        <v>0</v>
      </c>
      <c r="H96" s="345"/>
      <c r="I96" s="341"/>
      <c r="J96" s="341"/>
      <c r="K96" s="635"/>
    </row>
    <row r="97" spans="1:11" ht="35.25" customHeight="1" x14ac:dyDescent="0.2">
      <c r="A97" s="657"/>
      <c r="B97" s="661"/>
      <c r="C97" s="641"/>
      <c r="D97" s="92" t="s">
        <v>238</v>
      </c>
      <c r="E97" s="201" t="s">
        <v>239</v>
      </c>
      <c r="F97" s="134" t="s">
        <v>189</v>
      </c>
      <c r="G97" s="240">
        <f>IF(F97="Completa",10,IF(F97="Incompleta",5,0))</f>
        <v>0</v>
      </c>
      <c r="H97" s="659"/>
      <c r="I97" s="341"/>
      <c r="J97" s="341"/>
      <c r="K97" s="635"/>
    </row>
    <row r="98" spans="1:11" ht="15.75" thickBot="1" x14ac:dyDescent="0.25">
      <c r="A98" s="658"/>
      <c r="B98" s="662"/>
      <c r="C98" s="664"/>
      <c r="D98" s="116"/>
      <c r="E98" s="117" t="s">
        <v>240</v>
      </c>
      <c r="F98" s="17"/>
      <c r="G98" s="118">
        <f>SUM(G91:G97)</f>
        <v>0</v>
      </c>
      <c r="H98" s="238"/>
    </row>
    <row r="99" spans="1:11" ht="15" thickBot="1" x14ac:dyDescent="0.25">
      <c r="A99" s="114"/>
      <c r="B99" s="140"/>
    </row>
    <row r="100" spans="1:11" s="113" customFormat="1" ht="30" customHeight="1" x14ac:dyDescent="0.25">
      <c r="A100" s="647" t="s">
        <v>95</v>
      </c>
      <c r="B100" s="139"/>
      <c r="C100" s="649" t="s">
        <v>216</v>
      </c>
      <c r="D100" s="651" t="s">
        <v>217</v>
      </c>
      <c r="E100" s="651"/>
      <c r="F100" s="651"/>
      <c r="G100" s="651"/>
      <c r="H100" s="651"/>
      <c r="I100" s="107" t="s">
        <v>218</v>
      </c>
      <c r="J100" s="652" t="s">
        <v>219</v>
      </c>
      <c r="K100" s="654" t="s">
        <v>220</v>
      </c>
    </row>
    <row r="101" spans="1:11" s="113" customFormat="1" ht="78.75" customHeight="1" thickBot="1" x14ac:dyDescent="0.3">
      <c r="A101" s="648"/>
      <c r="B101" s="141"/>
      <c r="C101" s="650"/>
      <c r="D101" s="108" t="s">
        <v>221</v>
      </c>
      <c r="E101" s="109" t="s">
        <v>222</v>
      </c>
      <c r="F101" s="108" t="s">
        <v>223</v>
      </c>
      <c r="G101" s="108" t="s">
        <v>224</v>
      </c>
      <c r="H101" s="110" t="s">
        <v>241</v>
      </c>
      <c r="I101" s="111" t="s">
        <v>226</v>
      </c>
      <c r="J101" s="653"/>
      <c r="K101" s="655"/>
    </row>
    <row r="102" spans="1:11" ht="20.25" customHeight="1" x14ac:dyDescent="0.2">
      <c r="A102" s="638"/>
      <c r="B102" s="142"/>
      <c r="C102" s="641"/>
      <c r="D102" s="643" t="s">
        <v>227</v>
      </c>
      <c r="E102" s="200" t="s">
        <v>228</v>
      </c>
      <c r="F102" s="23" t="s">
        <v>189</v>
      </c>
      <c r="G102" s="23">
        <f>IF(F102="Asignado",15,0)</f>
        <v>0</v>
      </c>
      <c r="H102" s="645" t="str">
        <f>IF(AND(G109&gt;0,G109&lt;=85),"Débil",IF(AND(G109&gt;85,G109&lt;=95),"Moderado",IF(G109&gt;96,"Fuerte"," ")))</f>
        <v xml:space="preserve"> </v>
      </c>
      <c r="I102" s="343" t="s">
        <v>189</v>
      </c>
      <c r="J102" s="343" t="str">
        <f>IF(AND(H102="Fuerte",I102="Fuerte (Siempre se Ejecuta)"),"Fuerte",IF(AND(H102="Fuerte",I102="Moderado (Algunas veces se ejecuta)"),"Moderado",IF(AND(H102="Fuerte",I102="Débil (No se ejecuta)"),"Débil",IF(AND(H102="Moderado",I102="Fuerte (Siempre se Ejecuta)"),"Moderado",IF(AND(H102="Moderado",I102="Moderado (Algunas veces se ejecuta)"),"Moderado",IF(AND(H102="Moderado",I102="Débil (No se ejecuta)"),"Débil",IF(AND(H102="Débil",I102="Fuerte (Siempre se Ejecuta)"),"Débil",IF(AND(H102="Débil",I102="Moderado (Algunas veces se ejecuta)"),"Débil",IF(AND(H102="Débil",I102="Débil (No se ejecuta)"),"Débil"," ")))))))))</f>
        <v xml:space="preserve"> </v>
      </c>
      <c r="K102" s="634" t="str">
        <f>IF(J102="Fuerte","NO",IF(J102=" "," ","SI"))</f>
        <v xml:space="preserve"> </v>
      </c>
    </row>
    <row r="103" spans="1:11" ht="28.5" x14ac:dyDescent="0.2">
      <c r="A103" s="639"/>
      <c r="B103" s="142"/>
      <c r="C103" s="641"/>
      <c r="D103" s="644"/>
      <c r="E103" s="201" t="s">
        <v>229</v>
      </c>
      <c r="F103" s="16" t="s">
        <v>189</v>
      </c>
      <c r="G103" s="16">
        <f>IF(F103="Adecuado",15,0)</f>
        <v>0</v>
      </c>
      <c r="H103" s="645"/>
      <c r="I103" s="341"/>
      <c r="J103" s="341"/>
      <c r="K103" s="635"/>
    </row>
    <row r="104" spans="1:11" ht="42.75" x14ac:dyDescent="0.2">
      <c r="A104" s="639"/>
      <c r="B104" s="142"/>
      <c r="C104" s="641"/>
      <c r="D104" s="201" t="s">
        <v>230</v>
      </c>
      <c r="E104" s="201" t="s">
        <v>231</v>
      </c>
      <c r="F104" s="16" t="s">
        <v>189</v>
      </c>
      <c r="G104" s="16">
        <f>IF(F104="Oportuna",15,0)</f>
        <v>0</v>
      </c>
      <c r="H104" s="645"/>
      <c r="I104" s="341"/>
      <c r="J104" s="341"/>
      <c r="K104" s="635"/>
    </row>
    <row r="105" spans="1:11" ht="42.75" x14ac:dyDescent="0.2">
      <c r="A105" s="639"/>
      <c r="B105" s="142"/>
      <c r="C105" s="641"/>
      <c r="D105" s="201" t="s">
        <v>232</v>
      </c>
      <c r="E105" s="201" t="s">
        <v>233</v>
      </c>
      <c r="F105" s="89" t="s">
        <v>189</v>
      </c>
      <c r="G105" s="16">
        <f>IF(F105="Prevenir",15,IF(F105="Detectar",10,0))</f>
        <v>0</v>
      </c>
      <c r="H105" s="645"/>
      <c r="I105" s="341"/>
      <c r="J105" s="341"/>
      <c r="K105" s="635"/>
    </row>
    <row r="106" spans="1:11" ht="38.25" customHeight="1" x14ac:dyDescent="0.2">
      <c r="A106" s="639"/>
      <c r="B106" s="142"/>
      <c r="C106" s="641"/>
      <c r="D106" s="201" t="s">
        <v>234</v>
      </c>
      <c r="E106" s="201" t="s">
        <v>235</v>
      </c>
      <c r="F106" s="16" t="s">
        <v>189</v>
      </c>
      <c r="G106" s="16">
        <f>IF(F106="Confiable",15,0)</f>
        <v>0</v>
      </c>
      <c r="H106" s="645"/>
      <c r="I106" s="341"/>
      <c r="J106" s="341"/>
      <c r="K106" s="635"/>
    </row>
    <row r="107" spans="1:11" ht="42.75" x14ac:dyDescent="0.2">
      <c r="A107" s="639"/>
      <c r="B107" s="142"/>
      <c r="C107" s="641"/>
      <c r="D107" s="201" t="s">
        <v>236</v>
      </c>
      <c r="E107" s="201" t="s">
        <v>237</v>
      </c>
      <c r="F107" s="89" t="s">
        <v>189</v>
      </c>
      <c r="G107" s="16">
        <f>IF(F107="Se investigan y se resuelven oportunamente",15,0)</f>
        <v>0</v>
      </c>
      <c r="H107" s="645"/>
      <c r="I107" s="341"/>
      <c r="J107" s="341"/>
      <c r="K107" s="635"/>
    </row>
    <row r="108" spans="1:11" ht="36.75" customHeight="1" x14ac:dyDescent="0.2">
      <c r="A108" s="639"/>
      <c r="B108" s="142"/>
      <c r="C108" s="642"/>
      <c r="D108" s="92" t="s">
        <v>238</v>
      </c>
      <c r="E108" s="201" t="s">
        <v>239</v>
      </c>
      <c r="F108" s="16" t="s">
        <v>189</v>
      </c>
      <c r="G108" s="16">
        <f>IF(F108="Completa",10,IF(F108="Incompleta",5,0))</f>
        <v>0</v>
      </c>
      <c r="H108" s="646"/>
      <c r="I108" s="341"/>
      <c r="J108" s="341"/>
      <c r="K108" s="635"/>
    </row>
    <row r="109" spans="1:11" s="119" customFormat="1" ht="15.75" thickBot="1" x14ac:dyDescent="0.25">
      <c r="A109" s="640"/>
      <c r="B109" s="143"/>
      <c r="C109" s="115"/>
      <c r="D109" s="116"/>
      <c r="E109" s="117" t="s">
        <v>240</v>
      </c>
      <c r="F109" s="17"/>
      <c r="G109" s="17">
        <f>SUM(G102:G108)</f>
        <v>0</v>
      </c>
      <c r="H109" s="118"/>
    </row>
    <row r="110" spans="1:11" ht="15" thickBot="1" x14ac:dyDescent="0.25"/>
    <row r="111" spans="1:11" s="112" customFormat="1" ht="30" customHeight="1" x14ac:dyDescent="0.25">
      <c r="A111" s="647" t="s">
        <v>95</v>
      </c>
      <c r="B111" s="139"/>
      <c r="C111" s="649" t="s">
        <v>216</v>
      </c>
      <c r="D111" s="651" t="s">
        <v>217</v>
      </c>
      <c r="E111" s="651"/>
      <c r="F111" s="651"/>
      <c r="G111" s="651"/>
      <c r="H111" s="651"/>
      <c r="I111" s="107" t="s">
        <v>218</v>
      </c>
      <c r="J111" s="652" t="s">
        <v>219</v>
      </c>
      <c r="K111" s="654" t="s">
        <v>220</v>
      </c>
    </row>
    <row r="112" spans="1:11" s="113" customFormat="1" ht="83.25" customHeight="1" thickBot="1" x14ac:dyDescent="0.3">
      <c r="A112" s="648"/>
      <c r="B112" s="141"/>
      <c r="C112" s="650"/>
      <c r="D112" s="108" t="s">
        <v>221</v>
      </c>
      <c r="E112" s="109" t="s">
        <v>222</v>
      </c>
      <c r="F112" s="108" t="s">
        <v>223</v>
      </c>
      <c r="G112" s="108" t="s">
        <v>224</v>
      </c>
      <c r="H112" s="110" t="s">
        <v>241</v>
      </c>
      <c r="I112" s="111" t="s">
        <v>226</v>
      </c>
      <c r="J112" s="653"/>
      <c r="K112" s="655"/>
    </row>
    <row r="113" spans="1:11" ht="20.25" customHeight="1" x14ac:dyDescent="0.2">
      <c r="A113" s="638"/>
      <c r="B113" s="142"/>
      <c r="C113" s="641"/>
      <c r="D113" s="643" t="s">
        <v>227</v>
      </c>
      <c r="E113" s="200" t="s">
        <v>228</v>
      </c>
      <c r="F113" s="23" t="s">
        <v>189</v>
      </c>
      <c r="G113" s="23">
        <f>IF(F113="Asignado",15,0)</f>
        <v>0</v>
      </c>
      <c r="H113" s="645" t="str">
        <f>IF(AND(G120&gt;0,G120&lt;=85),"Débil",IF(AND(G120&gt;85,G120&lt;=95),"Moderado",IF(G120&gt;96,"Fuerte"," ")))</f>
        <v xml:space="preserve"> </v>
      </c>
      <c r="I113" s="343" t="s">
        <v>189</v>
      </c>
      <c r="J113" s="343" t="str">
        <f>IF(AND(H113="Fuerte",I113="Fuerte (Siempre se Ejecuta)"),"Fuerte",IF(AND(H113="Fuerte",I113="Moderado (Algunas veces se ejecuta)"),"Moderado",IF(AND(H113="Fuerte",I113="Débil (No se ejecuta)"),"Débil",IF(AND(H113="Moderado",I113="Fuerte (Siempre se Ejecuta)"),"Moderado",IF(AND(H113="Moderado",I113="Moderado (Algunas veces se ejecuta)"),"Moderado",IF(AND(H113="Moderado",I113="Débil (No se ejecuta)"),"Débil",IF(AND(H113="Débil",I113="Fuerte (Siempre se Ejecuta)"),"Débil",IF(AND(H113="Débil",I113="Moderado (Algunas veces se ejecuta)"),"Débil",IF(AND(H113="Débil",I113="Débil (No se ejecuta)"),"Débil"," ")))))))))</f>
        <v xml:space="preserve"> </v>
      </c>
      <c r="K113" s="634" t="str">
        <f>IF(J113="Fuerte","NO",IF(J113=" "," ","SI"))</f>
        <v xml:space="preserve"> </v>
      </c>
    </row>
    <row r="114" spans="1:11" ht="28.5" x14ac:dyDescent="0.2">
      <c r="A114" s="639"/>
      <c r="B114" s="142"/>
      <c r="C114" s="641"/>
      <c r="D114" s="644"/>
      <c r="E114" s="201" t="s">
        <v>229</v>
      </c>
      <c r="F114" s="16" t="s">
        <v>189</v>
      </c>
      <c r="G114" s="16">
        <f>IF(F114="Adecuado",15,0)</f>
        <v>0</v>
      </c>
      <c r="H114" s="645"/>
      <c r="I114" s="341"/>
      <c r="J114" s="341"/>
      <c r="K114" s="635"/>
    </row>
    <row r="115" spans="1:11" ht="42.75" x14ac:dyDescent="0.2">
      <c r="A115" s="639"/>
      <c r="B115" s="142"/>
      <c r="C115" s="641"/>
      <c r="D115" s="201" t="s">
        <v>230</v>
      </c>
      <c r="E115" s="201" t="s">
        <v>231</v>
      </c>
      <c r="F115" s="16" t="s">
        <v>189</v>
      </c>
      <c r="G115" s="16">
        <f>IF(F115="Oportuna",15,0)</f>
        <v>0</v>
      </c>
      <c r="H115" s="645"/>
      <c r="I115" s="341"/>
      <c r="J115" s="341"/>
      <c r="K115" s="635"/>
    </row>
    <row r="116" spans="1:11" ht="42.75" x14ac:dyDescent="0.2">
      <c r="A116" s="639"/>
      <c r="B116" s="142"/>
      <c r="C116" s="641"/>
      <c r="D116" s="201" t="s">
        <v>232</v>
      </c>
      <c r="E116" s="201" t="s">
        <v>233</v>
      </c>
      <c r="F116" s="89" t="s">
        <v>189</v>
      </c>
      <c r="G116" s="16">
        <f>IF(F116="Prevenir",15,IF(F116="Detectar",10,0))</f>
        <v>0</v>
      </c>
      <c r="H116" s="645"/>
      <c r="I116" s="341"/>
      <c r="J116" s="341"/>
      <c r="K116" s="635"/>
    </row>
    <row r="117" spans="1:11" ht="43.5" customHeight="1" x14ac:dyDescent="0.2">
      <c r="A117" s="639"/>
      <c r="B117" s="142"/>
      <c r="C117" s="641"/>
      <c r="D117" s="201" t="s">
        <v>234</v>
      </c>
      <c r="E117" s="201" t="s">
        <v>235</v>
      </c>
      <c r="F117" s="16" t="s">
        <v>189</v>
      </c>
      <c r="G117" s="16">
        <f>IF(F117="Confiable",15,0)</f>
        <v>0</v>
      </c>
      <c r="H117" s="645"/>
      <c r="I117" s="341"/>
      <c r="J117" s="341"/>
      <c r="K117" s="635"/>
    </row>
    <row r="118" spans="1:11" ht="42.75" x14ac:dyDescent="0.2">
      <c r="A118" s="639"/>
      <c r="B118" s="142"/>
      <c r="C118" s="641"/>
      <c r="D118" s="201" t="s">
        <v>236</v>
      </c>
      <c r="E118" s="201" t="s">
        <v>237</v>
      </c>
      <c r="F118" s="89" t="s">
        <v>189</v>
      </c>
      <c r="G118" s="16">
        <f>IF(F118="Se investigan y se resuelven oportunamente",15,0)</f>
        <v>0</v>
      </c>
      <c r="H118" s="645"/>
      <c r="I118" s="341"/>
      <c r="J118" s="341"/>
      <c r="K118" s="635"/>
    </row>
    <row r="119" spans="1:11" ht="42.75" customHeight="1" x14ac:dyDescent="0.2">
      <c r="A119" s="639"/>
      <c r="B119" s="142"/>
      <c r="C119" s="642"/>
      <c r="D119" s="92" t="s">
        <v>238</v>
      </c>
      <c r="E119" s="201" t="s">
        <v>239</v>
      </c>
      <c r="F119" s="16" t="s">
        <v>189</v>
      </c>
      <c r="G119" s="16">
        <f>IF(F119="Completa",10,IF(F119="Incompleta",5,0))</f>
        <v>0</v>
      </c>
      <c r="H119" s="646"/>
      <c r="I119" s="341"/>
      <c r="J119" s="341"/>
      <c r="K119" s="635"/>
    </row>
    <row r="120" spans="1:11" ht="15" x14ac:dyDescent="0.2">
      <c r="A120" s="639"/>
      <c r="B120" s="142"/>
      <c r="C120" s="20"/>
      <c r="D120" s="106"/>
      <c r="E120" s="19" t="s">
        <v>240</v>
      </c>
      <c r="F120" s="18"/>
      <c r="G120" s="18">
        <f>SUM(G113:G119)</f>
        <v>0</v>
      </c>
      <c r="H120" s="51"/>
    </row>
    <row r="121" spans="1:11" ht="15" thickBot="1" x14ac:dyDescent="0.25">
      <c r="A121" s="114"/>
      <c r="B121" s="140"/>
    </row>
    <row r="122" spans="1:11" s="113" customFormat="1" ht="30" customHeight="1" x14ac:dyDescent="0.25">
      <c r="A122" s="647" t="s">
        <v>95</v>
      </c>
      <c r="B122" s="139"/>
      <c r="C122" s="649" t="s">
        <v>216</v>
      </c>
      <c r="D122" s="651" t="s">
        <v>217</v>
      </c>
      <c r="E122" s="651"/>
      <c r="F122" s="651"/>
      <c r="G122" s="651"/>
      <c r="H122" s="651"/>
      <c r="I122" s="107" t="s">
        <v>218</v>
      </c>
      <c r="J122" s="652" t="s">
        <v>219</v>
      </c>
      <c r="K122" s="654" t="s">
        <v>220</v>
      </c>
    </row>
    <row r="123" spans="1:11" s="113" customFormat="1" ht="82.5" customHeight="1" thickBot="1" x14ac:dyDescent="0.3">
      <c r="A123" s="648"/>
      <c r="B123" s="141"/>
      <c r="C123" s="650"/>
      <c r="D123" s="108" t="s">
        <v>221</v>
      </c>
      <c r="E123" s="109" t="s">
        <v>222</v>
      </c>
      <c r="F123" s="108" t="s">
        <v>223</v>
      </c>
      <c r="G123" s="108" t="s">
        <v>224</v>
      </c>
      <c r="H123" s="110" t="s">
        <v>241</v>
      </c>
      <c r="I123" s="111" t="s">
        <v>226</v>
      </c>
      <c r="J123" s="653"/>
      <c r="K123" s="655"/>
    </row>
    <row r="124" spans="1:11" ht="20.25" customHeight="1" x14ac:dyDescent="0.2">
      <c r="A124" s="638"/>
      <c r="B124" s="142"/>
      <c r="C124" s="641"/>
      <c r="D124" s="643" t="s">
        <v>227</v>
      </c>
      <c r="E124" s="200" t="s">
        <v>228</v>
      </c>
      <c r="F124" s="23" t="s">
        <v>189</v>
      </c>
      <c r="G124" s="23">
        <f>IF(F124="Asignado",15,0)</f>
        <v>0</v>
      </c>
      <c r="H124" s="645" t="str">
        <f>IF(AND(G131&gt;0,G131&lt;=85),"Débil",IF(AND(G131&gt;85,G131&lt;=95),"Moderado",IF(G131&gt;96,"Fuerte"," ")))</f>
        <v xml:space="preserve"> </v>
      </c>
      <c r="I124" s="343" t="s">
        <v>189</v>
      </c>
      <c r="J124" s="343" t="str">
        <f>IF(AND(H124="Fuerte",I124="Fuerte (Siempre se Ejecuta)"),"Fuerte",IF(AND(H124="Fuerte",I124="Moderado (Algunas veces se ejecuta)"),"Moderado",IF(AND(H124="Fuerte",I124="Débil (No se ejecuta)"),"Débil",IF(AND(H124="Moderado",I124="Fuerte (Siempre se Ejecuta)"),"Moderado",IF(AND(H124="Moderado",I124="Moderado (Algunas veces se ejecuta)"),"Moderado",IF(AND(H124="Moderado",I124="Débil (No se ejecuta)"),"Débil",IF(AND(H124="Débil",I124="Fuerte (Siempre se Ejecuta)"),"Débil",IF(AND(H124="Débil",I124="Moderado (Algunas veces se ejecuta)"),"Débil",IF(AND(H124="Débil",I124="Débil (No se ejecuta)"),"Débil"," ")))))))))</f>
        <v xml:space="preserve"> </v>
      </c>
      <c r="K124" s="634" t="str">
        <f>IF(J124="Fuerte","NO",IF(J124=" "," ","SI"))</f>
        <v xml:space="preserve"> </v>
      </c>
    </row>
    <row r="125" spans="1:11" ht="28.5" x14ac:dyDescent="0.2">
      <c r="A125" s="639"/>
      <c r="B125" s="142"/>
      <c r="C125" s="641"/>
      <c r="D125" s="644"/>
      <c r="E125" s="201" t="s">
        <v>229</v>
      </c>
      <c r="F125" s="16" t="s">
        <v>189</v>
      </c>
      <c r="G125" s="16">
        <f>IF(F125="Adecuado",15,0)</f>
        <v>0</v>
      </c>
      <c r="H125" s="645"/>
      <c r="I125" s="341"/>
      <c r="J125" s="341"/>
      <c r="K125" s="635"/>
    </row>
    <row r="126" spans="1:11" ht="42.75" x14ac:dyDescent="0.2">
      <c r="A126" s="639"/>
      <c r="B126" s="142"/>
      <c r="C126" s="641"/>
      <c r="D126" s="201" t="s">
        <v>230</v>
      </c>
      <c r="E126" s="201" t="s">
        <v>231</v>
      </c>
      <c r="F126" s="16" t="s">
        <v>189</v>
      </c>
      <c r="G126" s="16">
        <f>IF(F126="Oportuna",15,0)</f>
        <v>0</v>
      </c>
      <c r="H126" s="645"/>
      <c r="I126" s="341"/>
      <c r="J126" s="341"/>
      <c r="K126" s="635"/>
    </row>
    <row r="127" spans="1:11" ht="42.75" x14ac:dyDescent="0.2">
      <c r="A127" s="639"/>
      <c r="B127" s="142"/>
      <c r="C127" s="641"/>
      <c r="D127" s="201" t="s">
        <v>232</v>
      </c>
      <c r="E127" s="201" t="s">
        <v>233</v>
      </c>
      <c r="F127" s="89" t="s">
        <v>189</v>
      </c>
      <c r="G127" s="16">
        <f>IF(F127="Prevenir",15,IF(F127="Detectar",10,0))</f>
        <v>0</v>
      </c>
      <c r="H127" s="645"/>
      <c r="I127" s="341"/>
      <c r="J127" s="341"/>
      <c r="K127" s="635"/>
    </row>
    <row r="128" spans="1:11" ht="40.5" customHeight="1" x14ac:dyDescent="0.2">
      <c r="A128" s="639"/>
      <c r="B128" s="142"/>
      <c r="C128" s="641"/>
      <c r="D128" s="201" t="s">
        <v>234</v>
      </c>
      <c r="E128" s="201" t="s">
        <v>235</v>
      </c>
      <c r="F128" s="16" t="s">
        <v>189</v>
      </c>
      <c r="G128" s="16">
        <f>IF(F128="Confiable",15,0)</f>
        <v>0</v>
      </c>
      <c r="H128" s="645"/>
      <c r="I128" s="341"/>
      <c r="J128" s="341"/>
      <c r="K128" s="635"/>
    </row>
    <row r="129" spans="1:11" ht="42.75" x14ac:dyDescent="0.2">
      <c r="A129" s="639"/>
      <c r="B129" s="142"/>
      <c r="C129" s="641"/>
      <c r="D129" s="201" t="s">
        <v>236</v>
      </c>
      <c r="E129" s="201" t="s">
        <v>237</v>
      </c>
      <c r="F129" s="89" t="s">
        <v>189</v>
      </c>
      <c r="G129" s="16">
        <f>IF(F129="Se investigan y se resuelven oportunamente",15,0)</f>
        <v>0</v>
      </c>
      <c r="H129" s="645"/>
      <c r="I129" s="341"/>
      <c r="J129" s="341"/>
      <c r="K129" s="635"/>
    </row>
    <row r="130" spans="1:11" ht="40.5" customHeight="1" x14ac:dyDescent="0.2">
      <c r="A130" s="639"/>
      <c r="B130" s="142"/>
      <c r="C130" s="642"/>
      <c r="D130" s="92" t="s">
        <v>238</v>
      </c>
      <c r="E130" s="201" t="s">
        <v>239</v>
      </c>
      <c r="F130" s="16" t="s">
        <v>189</v>
      </c>
      <c r="G130" s="16">
        <f>IF(F130="Completa",10,IF(F130="Incompleta",5,0))</f>
        <v>0</v>
      </c>
      <c r="H130" s="646"/>
      <c r="I130" s="341"/>
      <c r="J130" s="341"/>
      <c r="K130" s="635"/>
    </row>
    <row r="131" spans="1:11" s="119" customFormat="1" ht="15.75" thickBot="1" x14ac:dyDescent="0.25">
      <c r="A131" s="640"/>
      <c r="B131" s="143"/>
      <c r="C131" s="115"/>
      <c r="D131" s="116"/>
      <c r="E131" s="117" t="s">
        <v>240</v>
      </c>
      <c r="F131" s="17"/>
      <c r="G131" s="17">
        <f>SUM(G124:G130)</f>
        <v>0</v>
      </c>
      <c r="H131" s="118"/>
    </row>
  </sheetData>
  <mergeCells count="165">
    <mergeCell ref="J1:J4"/>
    <mergeCell ref="A9:A10"/>
    <mergeCell ref="A11:A18"/>
    <mergeCell ref="J11:J17"/>
    <mergeCell ref="K11:K17"/>
    <mergeCell ref="J9:J10"/>
    <mergeCell ref="K9:K10"/>
    <mergeCell ref="D11:D12"/>
    <mergeCell ref="H11:H17"/>
    <mergeCell ref="D9:H9"/>
    <mergeCell ref="I11:I17"/>
    <mergeCell ref="C9:C10"/>
    <mergeCell ref="B5:G5"/>
    <mergeCell ref="H1:I1"/>
    <mergeCell ref="H2:I2"/>
    <mergeCell ref="H3:I3"/>
    <mergeCell ref="H4:I4"/>
    <mergeCell ref="B9:B10"/>
    <mergeCell ref="B6:K6"/>
    <mergeCell ref="B7:K7"/>
    <mergeCell ref="B11:B18"/>
    <mergeCell ref="C11:C18"/>
    <mergeCell ref="A20:A21"/>
    <mergeCell ref="C20:C21"/>
    <mergeCell ref="D20:H20"/>
    <mergeCell ref="J20:J21"/>
    <mergeCell ref="K20:K21"/>
    <mergeCell ref="D22:D23"/>
    <mergeCell ref="H22:H28"/>
    <mergeCell ref="I22:I28"/>
    <mergeCell ref="J22:J28"/>
    <mergeCell ref="K22:K28"/>
    <mergeCell ref="A22:A29"/>
    <mergeCell ref="B22:B29"/>
    <mergeCell ref="B20:B21"/>
    <mergeCell ref="C22:C29"/>
    <mergeCell ref="A31:A32"/>
    <mergeCell ref="C31:C32"/>
    <mergeCell ref="D31:H31"/>
    <mergeCell ref="J31:J32"/>
    <mergeCell ref="K31:K32"/>
    <mergeCell ref="B31:B32"/>
    <mergeCell ref="A45:A46"/>
    <mergeCell ref="C45:C46"/>
    <mergeCell ref="D45:H45"/>
    <mergeCell ref="J45:J46"/>
    <mergeCell ref="K45:K46"/>
    <mergeCell ref="A34:A35"/>
    <mergeCell ref="C34:C35"/>
    <mergeCell ref="D34:H34"/>
    <mergeCell ref="J34:J35"/>
    <mergeCell ref="K34:K35"/>
    <mergeCell ref="J36:J42"/>
    <mergeCell ref="K36:K42"/>
    <mergeCell ref="A36:A43"/>
    <mergeCell ref="D36:D37"/>
    <mergeCell ref="H36:H42"/>
    <mergeCell ref="I36:I42"/>
    <mergeCell ref="B36:B43"/>
    <mergeCell ref="B34:B35"/>
    <mergeCell ref="B45:B46"/>
    <mergeCell ref="C36:C43"/>
    <mergeCell ref="J47:J53"/>
    <mergeCell ref="K47:K53"/>
    <mergeCell ref="A56:A57"/>
    <mergeCell ref="C56:C57"/>
    <mergeCell ref="D56:H56"/>
    <mergeCell ref="J56:J57"/>
    <mergeCell ref="K56:K57"/>
    <mergeCell ref="A47:A54"/>
    <mergeCell ref="D47:D48"/>
    <mergeCell ref="H47:H53"/>
    <mergeCell ref="I47:I53"/>
    <mergeCell ref="B47:B54"/>
    <mergeCell ref="B56:B57"/>
    <mergeCell ref="C47:C54"/>
    <mergeCell ref="J58:J64"/>
    <mergeCell ref="K58:K64"/>
    <mergeCell ref="A67:A68"/>
    <mergeCell ref="C67:C68"/>
    <mergeCell ref="D67:H67"/>
    <mergeCell ref="J67:J68"/>
    <mergeCell ref="K67:K68"/>
    <mergeCell ref="A58:A65"/>
    <mergeCell ref="D58:D59"/>
    <mergeCell ref="H58:H64"/>
    <mergeCell ref="I58:I64"/>
    <mergeCell ref="B58:B65"/>
    <mergeCell ref="B67:B68"/>
    <mergeCell ref="C58:C65"/>
    <mergeCell ref="J69:J75"/>
    <mergeCell ref="K69:K75"/>
    <mergeCell ref="A78:A79"/>
    <mergeCell ref="C78:C79"/>
    <mergeCell ref="D78:H78"/>
    <mergeCell ref="J78:J79"/>
    <mergeCell ref="K78:K79"/>
    <mergeCell ref="A69:A76"/>
    <mergeCell ref="D69:D70"/>
    <mergeCell ref="H69:H75"/>
    <mergeCell ref="I69:I75"/>
    <mergeCell ref="B69:B76"/>
    <mergeCell ref="B78:B79"/>
    <mergeCell ref="C69:C76"/>
    <mergeCell ref="J80:J86"/>
    <mergeCell ref="K80:K86"/>
    <mergeCell ref="A89:A90"/>
    <mergeCell ref="C89:C90"/>
    <mergeCell ref="D89:H89"/>
    <mergeCell ref="J89:J90"/>
    <mergeCell ref="K89:K90"/>
    <mergeCell ref="A80:A87"/>
    <mergeCell ref="D80:D81"/>
    <mergeCell ref="H80:H86"/>
    <mergeCell ref="I80:I86"/>
    <mergeCell ref="B80:B87"/>
    <mergeCell ref="B89:B90"/>
    <mergeCell ref="C80:C87"/>
    <mergeCell ref="J91:J97"/>
    <mergeCell ref="K91:K97"/>
    <mergeCell ref="A100:A101"/>
    <mergeCell ref="C100:C101"/>
    <mergeCell ref="D100:H100"/>
    <mergeCell ref="J100:J101"/>
    <mergeCell ref="K100:K101"/>
    <mergeCell ref="A91:A98"/>
    <mergeCell ref="D91:D92"/>
    <mergeCell ref="H91:H97"/>
    <mergeCell ref="I91:I97"/>
    <mergeCell ref="B91:B98"/>
    <mergeCell ref="C91:C98"/>
    <mergeCell ref="A111:A112"/>
    <mergeCell ref="C111:C112"/>
    <mergeCell ref="D111:H111"/>
    <mergeCell ref="J111:J112"/>
    <mergeCell ref="K111:K112"/>
    <mergeCell ref="A102:A109"/>
    <mergeCell ref="C102:C108"/>
    <mergeCell ref="D102:D103"/>
    <mergeCell ref="H102:H108"/>
    <mergeCell ref="I102:I108"/>
    <mergeCell ref="J124:J130"/>
    <mergeCell ref="K124:K130"/>
    <mergeCell ref="A1:A4"/>
    <mergeCell ref="B1:G2"/>
    <mergeCell ref="B3:G4"/>
    <mergeCell ref="A124:A131"/>
    <mergeCell ref="C124:C130"/>
    <mergeCell ref="D124:D125"/>
    <mergeCell ref="H124:H130"/>
    <mergeCell ref="I124:I130"/>
    <mergeCell ref="J113:J119"/>
    <mergeCell ref="K113:K119"/>
    <mergeCell ref="A122:A123"/>
    <mergeCell ref="C122:C123"/>
    <mergeCell ref="D122:H122"/>
    <mergeCell ref="J122:J123"/>
    <mergeCell ref="K122:K123"/>
    <mergeCell ref="A113:A120"/>
    <mergeCell ref="C113:C119"/>
    <mergeCell ref="D113:D114"/>
    <mergeCell ref="H113:H119"/>
    <mergeCell ref="I113:I119"/>
    <mergeCell ref="J102:J108"/>
    <mergeCell ref="K102:K108"/>
  </mergeCells>
  <pageMargins left="0.7" right="0.7" top="0.75" bottom="0.75" header="0.3" footer="0.3"/>
  <pageSetup orientation="portrait" horizontalDpi="300" verticalDpi="300" r:id="rId1"/>
  <drawing r:id="rId2"/>
  <legacyDrawing r:id="rId3"/>
  <oleObjects>
    <mc:AlternateContent xmlns:mc="http://schemas.openxmlformats.org/markup-compatibility/2006">
      <mc:Choice Requires="x14">
        <oleObject progId="WordPro.Document" shapeId="14337" r:id="rId4">
          <objectPr defaultSize="0" autoPict="0" r:id="rId5">
            <anchor moveWithCells="1" sizeWithCells="1">
              <from>
                <xdr:col>0</xdr:col>
                <xdr:colOff>180975</xdr:colOff>
                <xdr:row>0</xdr:row>
                <xdr:rowOff>19050</xdr:rowOff>
              </from>
              <to>
                <xdr:col>0</xdr:col>
                <xdr:colOff>1771650</xdr:colOff>
                <xdr:row>2</xdr:row>
                <xdr:rowOff>352425</xdr:rowOff>
              </to>
            </anchor>
          </objectPr>
        </oleObject>
      </mc:Choice>
      <mc:Fallback>
        <oleObject progId="WordPro.Document" shapeId="14337" r:id="rId4"/>
      </mc:Fallback>
    </mc:AlternateContent>
  </oleObjects>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F22 F36 F47 F58 F69 F80 F91 F102 F113 F124</xm:sqref>
        </x14:dataValidation>
        <x14:dataValidation type="list" allowBlank="1" showInputMessage="1" showErrorMessage="1">
          <x14:formula1>
            <xm:f>Hoja3!$A$155:$A$157</xm:f>
          </x14:formula1>
          <xm:sqref>F12 F23 F37 F48 F59 F70 F81 F92 F103 F114 F125</xm:sqref>
        </x14:dataValidation>
        <x14:dataValidation type="list" allowBlank="1" showInputMessage="1" showErrorMessage="1">
          <x14:formula1>
            <xm:f>Hoja3!$A$160:$A$162</xm:f>
          </x14:formula1>
          <xm:sqref>F13 F24 F38 F49 F60 F71 F82 F93 F104 F115 F126</xm:sqref>
        </x14:dataValidation>
        <x14:dataValidation type="list" allowBlank="1" showInputMessage="1" showErrorMessage="1">
          <x14:formula1>
            <xm:f>Hoja3!$A$165:$A$168</xm:f>
          </x14:formula1>
          <xm:sqref>F14 F25 F39 F50 F61 F72 F83 F94 F105 F116 F127</xm:sqref>
        </x14:dataValidation>
        <x14:dataValidation type="list" allowBlank="1" showInputMessage="1" showErrorMessage="1">
          <x14:formula1>
            <xm:f>Hoja3!$A$171:$A$173</xm:f>
          </x14:formula1>
          <xm:sqref>F15 F26 F40 F51 F62 F73 F84 F95 F106 F117 F128</xm:sqref>
        </x14:dataValidation>
        <x14:dataValidation type="list" allowBlank="1" showInputMessage="1" showErrorMessage="1">
          <x14:formula1>
            <xm:f>Hoja3!$A$176:$A$178</xm:f>
          </x14:formula1>
          <xm:sqref>F16 F27 F41 F52 F63 F74 F85 F96 F107 F118 F129</xm:sqref>
        </x14:dataValidation>
        <x14:dataValidation type="list" allowBlank="1" showInputMessage="1" showErrorMessage="1">
          <x14:formula1>
            <xm:f>Hoja3!$A$181:$A$184</xm:f>
          </x14:formula1>
          <xm:sqref>F17 F28 F42 F53 F64 F75 F86 F97 F108 F119 F130</xm:sqref>
        </x14:dataValidation>
        <x14:dataValidation type="list" allowBlank="1" showInputMessage="1" showErrorMessage="1">
          <x14:formula1>
            <xm:f>Hoja3!$A$187:$A$190</xm:f>
          </x14:formula1>
          <xm:sqref>I11:I17 I22:I28 I36:I42 I47:I53 I58:I64 I69:I75 I80:I86 I91:I97 I102:I108 I113:I119 I124:I130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V20"/>
  <sheetViews>
    <sheetView zoomScaleNormal="100" workbookViewId="0">
      <selection activeCell="A20" sqref="A20"/>
    </sheetView>
  </sheetViews>
  <sheetFormatPr baseColWidth="10" defaultColWidth="11.42578125" defaultRowHeight="14.25" x14ac:dyDescent="0.2"/>
  <cols>
    <col min="1" max="2" width="38.28515625" style="1" customWidth="1"/>
    <col min="3" max="3" width="47.5703125" style="1" customWidth="1"/>
    <col min="4" max="5" width="29.28515625" style="1" customWidth="1"/>
    <col min="6" max="6" width="22.85546875" style="1" customWidth="1"/>
    <col min="7" max="7" width="13.85546875" style="1" customWidth="1"/>
    <col min="8" max="8" width="22" style="1" customWidth="1"/>
    <col min="9" max="13" width="11.42578125" style="1"/>
    <col min="14" max="25" width="0" style="1" hidden="1" customWidth="1"/>
    <col min="26" max="16384" width="11.42578125" style="1"/>
  </cols>
  <sheetData>
    <row r="1" spans="1:22" customFormat="1" ht="15.75" customHeight="1" x14ac:dyDescent="0.25">
      <c r="A1" s="636"/>
      <c r="B1" s="382" t="s">
        <v>0</v>
      </c>
      <c r="C1" s="383"/>
      <c r="D1" s="538"/>
      <c r="E1" s="703" t="s">
        <v>15</v>
      </c>
      <c r="F1" s="703"/>
      <c r="G1" s="703"/>
      <c r="H1" s="676"/>
    </row>
    <row r="2" spans="1:22" customFormat="1" ht="15.75" customHeight="1" x14ac:dyDescent="0.25">
      <c r="A2" s="377"/>
      <c r="B2" s="384"/>
      <c r="C2" s="385"/>
      <c r="D2" s="448"/>
      <c r="E2" s="449" t="s">
        <v>2</v>
      </c>
      <c r="F2" s="449"/>
      <c r="G2" s="449"/>
      <c r="H2" s="677"/>
    </row>
    <row r="3" spans="1:22" customFormat="1" ht="36" customHeight="1" x14ac:dyDescent="0.25">
      <c r="A3" s="377"/>
      <c r="B3" s="637" t="s">
        <v>242</v>
      </c>
      <c r="C3" s="551"/>
      <c r="D3" s="552"/>
      <c r="E3" s="449" t="s">
        <v>4</v>
      </c>
      <c r="F3" s="449"/>
      <c r="G3" s="449"/>
      <c r="H3" s="677"/>
    </row>
    <row r="4" spans="1:22" customFormat="1" ht="15.75" customHeight="1" thickBot="1" x14ac:dyDescent="0.3">
      <c r="A4" s="378"/>
      <c r="B4" s="391"/>
      <c r="C4" s="392"/>
      <c r="D4" s="539"/>
      <c r="E4" s="704" t="s">
        <v>5</v>
      </c>
      <c r="F4" s="704"/>
      <c r="G4" s="704"/>
      <c r="H4" s="737"/>
    </row>
    <row r="5" spans="1:22" ht="15" thickBot="1" x14ac:dyDescent="0.25">
      <c r="C5" s="61"/>
      <c r="D5" s="61"/>
      <c r="E5" s="61"/>
      <c r="F5" s="61"/>
      <c r="G5" s="61"/>
    </row>
    <row r="6" spans="1:22" customFormat="1" ht="24" customHeight="1" x14ac:dyDescent="0.25">
      <c r="A6" s="124" t="s">
        <v>7</v>
      </c>
      <c r="B6" s="518" t="s">
        <v>270</v>
      </c>
      <c r="C6" s="715"/>
      <c r="D6" s="715"/>
      <c r="E6" s="715"/>
      <c r="F6" s="715"/>
      <c r="G6" s="715"/>
      <c r="H6" s="716"/>
    </row>
    <row r="7" spans="1:22" customFormat="1" ht="69" customHeight="1" thickBot="1" x14ac:dyDescent="0.3">
      <c r="A7" s="29" t="s">
        <v>8</v>
      </c>
      <c r="B7" s="717" t="s">
        <v>268</v>
      </c>
      <c r="C7" s="718"/>
      <c r="D7" s="718"/>
      <c r="E7" s="718"/>
      <c r="F7" s="718"/>
      <c r="G7" s="718"/>
      <c r="H7" s="719"/>
    </row>
    <row r="8" spans="1:22" ht="15" thickBot="1" x14ac:dyDescent="0.25">
      <c r="C8" s="61"/>
      <c r="D8" s="61"/>
      <c r="E8" s="61"/>
      <c r="F8" s="61"/>
      <c r="G8" s="61"/>
    </row>
    <row r="9" spans="1:22" s="112" customFormat="1" ht="30" customHeight="1" x14ac:dyDescent="0.25">
      <c r="A9" s="721" t="s">
        <v>95</v>
      </c>
      <c r="B9" s="721" t="s">
        <v>243</v>
      </c>
      <c r="C9" s="732" t="s">
        <v>216</v>
      </c>
      <c r="D9" s="732" t="s">
        <v>225</v>
      </c>
      <c r="E9" s="732" t="s">
        <v>244</v>
      </c>
      <c r="F9" s="714" t="s">
        <v>245</v>
      </c>
      <c r="G9" s="714"/>
      <c r="H9" s="720" t="s">
        <v>246</v>
      </c>
    </row>
    <row r="10" spans="1:22" s="113" customFormat="1" ht="48.75" customHeight="1" x14ac:dyDescent="0.25">
      <c r="A10" s="721"/>
      <c r="B10" s="721"/>
      <c r="C10" s="732"/>
      <c r="D10" s="732"/>
      <c r="E10" s="732"/>
      <c r="F10" s="714"/>
      <c r="G10" s="714"/>
      <c r="H10" s="720"/>
    </row>
    <row r="11" spans="1:22" s="113" customFormat="1" ht="212.25" customHeight="1" x14ac:dyDescent="0.25">
      <c r="A11" s="734" t="str">
        <f>DESCRIPCION!A10</f>
        <v>Providencias condenatorias incumplidas - apertura de incidente de desacato</v>
      </c>
      <c r="B11" s="178" t="str">
        <f>DESCRIPCION!D10</f>
        <v xml:space="preserve">Incumplimiento a providencias condenatorias: acción de tutela, acción popular, acción de grupo o acción de cumplimiento por parte de los Secretarios de Despacho y Directores a lo ordenado </v>
      </c>
      <c r="C11" s="208" t="str">
        <f>'CONTROLES Y EVALUACION'!C11:C18</f>
        <v>La Jefe de la Oficina Jurídica proyecto acto administrativo el cual fue suscrito por el Señor Alcalde Municipal, donde se delegó en los Secretarios de Despacho la representación legal del Municipio de Ibagué para el cumplimiento de las ordenes impartidas en las providencias de la Administración de Justicia conforme sus competencias, siendo aplicado cada vez que seamos requeridos mediante citación por los Despachos Judiciales. El no cumplimiento acarreara consecuencias legales sobre el funcionario evidenciada en Acta de Audiencia</v>
      </c>
      <c r="D11" s="125" t="s">
        <v>355</v>
      </c>
      <c r="E11" s="125" t="s">
        <v>212</v>
      </c>
      <c r="F11" s="126" t="s">
        <v>355</v>
      </c>
      <c r="G11" s="209">
        <f>IF(F11="Fuerte",100,IF(F11="Moderado",50,IF(F11="Débil",0," ")))</f>
        <v>100</v>
      </c>
      <c r="H11" s="733" t="str">
        <f>IF(G19=100,"Fuerte",IF(AND(G19&gt;=50,G19&lt;=99),"Moderado",IF(AND(G19&gt;0,G19&lt;=49),"Débil"," ")))</f>
        <v>Moderado</v>
      </c>
      <c r="N11" s="175" t="s">
        <v>305</v>
      </c>
      <c r="O11" s="176" t="s">
        <v>74</v>
      </c>
      <c r="P11" s="175" t="s">
        <v>38</v>
      </c>
      <c r="Q11" s="192" t="s">
        <v>314</v>
      </c>
      <c r="R11" s="190"/>
      <c r="S11" s="175" t="s">
        <v>305</v>
      </c>
      <c r="T11" s="176" t="s">
        <v>74</v>
      </c>
      <c r="U11" s="177" t="s">
        <v>38</v>
      </c>
      <c r="V11" s="185" t="s">
        <v>314</v>
      </c>
    </row>
    <row r="12" spans="1:22" s="113" customFormat="1" ht="164.25" customHeight="1" x14ac:dyDescent="0.25">
      <c r="A12" s="735"/>
      <c r="B12" s="179" t="str">
        <f>DESCRIPCION!D11</f>
        <v>Gestión inoportuna para dar cumplimiento a las providencias condenatorias por parte de los Secretarios de Despacho</v>
      </c>
      <c r="C12" s="259" t="s">
        <v>350</v>
      </c>
      <c r="D12" s="125" t="s">
        <v>354</v>
      </c>
      <c r="E12" s="125" t="s">
        <v>213</v>
      </c>
      <c r="F12" s="126" t="s">
        <v>354</v>
      </c>
      <c r="G12" s="209">
        <f>IF(F12="Fuerte",100,IF(F12="Moderado",50,IF(F12="Débil",0," ")))</f>
        <v>0</v>
      </c>
      <c r="H12" s="733"/>
      <c r="N12" s="178" t="s">
        <v>306</v>
      </c>
      <c r="O12" s="730" t="s">
        <v>304</v>
      </c>
      <c r="P12" s="186" t="s">
        <v>307</v>
      </c>
      <c r="Q12" s="722" t="s">
        <v>315</v>
      </c>
      <c r="R12" s="191"/>
      <c r="S12" s="178" t="s">
        <v>309</v>
      </c>
      <c r="T12" s="727" t="s">
        <v>303</v>
      </c>
      <c r="U12" s="187" t="s">
        <v>310</v>
      </c>
      <c r="V12" s="724" t="s">
        <v>316</v>
      </c>
    </row>
    <row r="13" spans="1:22" s="113" customFormat="1" ht="219" customHeight="1" x14ac:dyDescent="0.25">
      <c r="A13" s="734" t="str">
        <f>DESCRIPCION!A12</f>
        <v>Omitir, retardar, negar o rehusarse a realizar actos propios que le corresponden de las funciones de servidor público y/o de apoderado para beneficio propio o de un tercero en las acciones legales, ocasionando pérdidas financieras al Ente Territorial</v>
      </c>
      <c r="B13" s="178" t="str">
        <f>DESCRIPCION!D12</f>
        <v xml:space="preserve">Falta de asistencia a las audiencias de procesos judiciales por parte de los Secretarios de despacho delegados y en atención a las recomendaciones establecidas en las mesa de trabajo llevados a cabo por la Oficina Jurídica </v>
      </c>
      <c r="C13" s="259" t="s">
        <v>368</v>
      </c>
      <c r="D13" s="125" t="s">
        <v>355</v>
      </c>
      <c r="E13" s="125" t="s">
        <v>212</v>
      </c>
      <c r="F13" s="126" t="s">
        <v>355</v>
      </c>
      <c r="G13" s="260">
        <f t="shared" ref="G13:G18" si="0">IF(F13="Fuerte",100,IF(F13="Moderado",50,IF(F13="Débil",0," ")))</f>
        <v>100</v>
      </c>
      <c r="H13" s="733"/>
      <c r="N13" s="180" t="s">
        <v>308</v>
      </c>
      <c r="O13" s="731"/>
      <c r="P13" s="206"/>
      <c r="Q13" s="723"/>
      <c r="R13" s="191"/>
      <c r="S13" s="180" t="s">
        <v>311</v>
      </c>
      <c r="T13" s="728"/>
      <c r="U13" s="188"/>
      <c r="V13" s="725"/>
    </row>
    <row r="14" spans="1:22" s="113" customFormat="1" ht="161.25" customHeight="1" x14ac:dyDescent="0.25">
      <c r="A14" s="735"/>
      <c r="B14" s="181" t="str">
        <f>DESCRIPCION!D13</f>
        <v>Perfil profesional rotativo de asesores jurídicos insuficientes para realizar la labor de la repesentación judicial y legal del municipio con poca experiencia e idoneidad</v>
      </c>
      <c r="C14" s="259" t="s">
        <v>367</v>
      </c>
      <c r="D14" s="125" t="s">
        <v>354</v>
      </c>
      <c r="E14" s="125" t="s">
        <v>214</v>
      </c>
      <c r="F14" s="125" t="s">
        <v>354</v>
      </c>
      <c r="G14" s="260">
        <f t="shared" si="0"/>
        <v>0</v>
      </c>
      <c r="H14" s="733"/>
      <c r="Q14" s="182"/>
      <c r="R14" s="182"/>
      <c r="S14" s="178" t="s">
        <v>312</v>
      </c>
      <c r="T14" s="728"/>
      <c r="U14" s="188"/>
      <c r="V14" s="725"/>
    </row>
    <row r="15" spans="1:22" s="113" customFormat="1" ht="145.5" customHeight="1" x14ac:dyDescent="0.25">
      <c r="A15" s="735"/>
      <c r="B15" s="181" t="str">
        <f>DESCRIPCION!D14</f>
        <v>Desconocimiento y/o no aplicabilidad de la normatividad vigente a nivel nacional, departamental y territorial</v>
      </c>
      <c r="C15" s="259" t="s">
        <v>353</v>
      </c>
      <c r="D15" s="125" t="s">
        <v>355</v>
      </c>
      <c r="E15" s="125" t="s">
        <v>212</v>
      </c>
      <c r="F15" s="126" t="s">
        <v>355</v>
      </c>
      <c r="G15" s="260">
        <f t="shared" si="0"/>
        <v>100</v>
      </c>
      <c r="H15" s="733"/>
      <c r="Q15" s="183"/>
      <c r="R15" s="183"/>
      <c r="S15" s="178" t="s">
        <v>313</v>
      </c>
      <c r="T15" s="729"/>
      <c r="U15" s="189"/>
      <c r="V15" s="726"/>
    </row>
    <row r="16" spans="1:22" s="113" customFormat="1" ht="142.5" customHeight="1" x14ac:dyDescent="0.25">
      <c r="A16" s="734" t="str">
        <f>DESCRIPCION!A15</f>
        <v>Defensas Débiles</v>
      </c>
      <c r="B16" s="248" t="str">
        <f>DESCRIPCION!D15</f>
        <v>Insuficiencia o inoportunidad en la entrega de informes y/o elementos materiales probatorios que se deban presentar en la actuaciones procesales por parte de las dependencias ejecutoras</v>
      </c>
      <c r="C16" s="259" t="s">
        <v>350</v>
      </c>
      <c r="D16" s="125" t="s">
        <v>354</v>
      </c>
      <c r="E16" s="125" t="s">
        <v>212</v>
      </c>
      <c r="F16" s="125" t="s">
        <v>354</v>
      </c>
      <c r="G16" s="260">
        <f t="shared" si="0"/>
        <v>0</v>
      </c>
      <c r="H16" s="733"/>
      <c r="Q16" s="184"/>
      <c r="R16" s="184"/>
    </row>
    <row r="17" spans="1:18" s="113" customFormat="1" ht="135.75" customHeight="1" x14ac:dyDescent="0.25">
      <c r="A17" s="735"/>
      <c r="B17" s="249" t="str">
        <f>DESCRIPCION!D16</f>
        <v xml:space="preserve">Inexistencia de unificación de criterios normativos aplicables a la administración municipal </v>
      </c>
      <c r="C17" s="259" t="s">
        <v>369</v>
      </c>
      <c r="D17" s="125" t="s">
        <v>355</v>
      </c>
      <c r="E17" s="125" t="s">
        <v>212</v>
      </c>
      <c r="F17" s="126" t="s">
        <v>355</v>
      </c>
      <c r="G17" s="260">
        <f t="shared" si="0"/>
        <v>100</v>
      </c>
      <c r="H17" s="733"/>
      <c r="Q17" s="184"/>
      <c r="R17" s="184"/>
    </row>
    <row r="18" spans="1:18" s="113" customFormat="1" ht="84" customHeight="1" x14ac:dyDescent="0.25">
      <c r="A18" s="736"/>
      <c r="B18" s="249"/>
      <c r="C18" s="125" t="e">
        <f>'CONTROLES Y EVALUACION'!C91:C97</f>
        <v>#VALUE!</v>
      </c>
      <c r="D18" s="125"/>
      <c r="E18" s="125"/>
      <c r="F18" s="126"/>
      <c r="G18" s="127" t="str">
        <f t="shared" si="0"/>
        <v xml:space="preserve"> </v>
      </c>
      <c r="H18" s="733"/>
    </row>
    <row r="19" spans="1:18" s="113" customFormat="1" ht="39.75" customHeight="1" x14ac:dyDescent="0.25">
      <c r="A19" s="128" t="s">
        <v>247</v>
      </c>
      <c r="B19" s="128"/>
      <c r="C19" s="128"/>
      <c r="D19" s="128"/>
      <c r="E19" s="128"/>
      <c r="F19" s="128"/>
      <c r="G19" s="283">
        <f>IF(ISERROR(AVERAGE(G11:G18)),0,AVERAGE(G11:G18))</f>
        <v>57.142857142857146</v>
      </c>
      <c r="H19" s="127"/>
    </row>
    <row r="20" spans="1:18" x14ac:dyDescent="0.2">
      <c r="A20" s="52" t="s">
        <v>458</v>
      </c>
    </row>
  </sheetData>
  <mergeCells count="25">
    <mergeCell ref="A1:A4"/>
    <mergeCell ref="Q12:Q13"/>
    <mergeCell ref="V12:V15"/>
    <mergeCell ref="T12:T15"/>
    <mergeCell ref="O12:O13"/>
    <mergeCell ref="D9:D10"/>
    <mergeCell ref="H11:H18"/>
    <mergeCell ref="A9:A10"/>
    <mergeCell ref="C9:C10"/>
    <mergeCell ref="A16:A18"/>
    <mergeCell ref="A11:A12"/>
    <mergeCell ref="A13:A15"/>
    <mergeCell ref="E3:G3"/>
    <mergeCell ref="E4:G4"/>
    <mergeCell ref="H1:H4"/>
    <mergeCell ref="E9:E10"/>
    <mergeCell ref="E1:G1"/>
    <mergeCell ref="E2:G2"/>
    <mergeCell ref="F9:G10"/>
    <mergeCell ref="B6:H6"/>
    <mergeCell ref="B7:H7"/>
    <mergeCell ref="H9:H10"/>
    <mergeCell ref="B9:B10"/>
    <mergeCell ref="B1:D2"/>
    <mergeCell ref="B3:D4"/>
  </mergeCells>
  <pageMargins left="0.7" right="0.7" top="0.75" bottom="0.75" header="0.3" footer="0.3"/>
  <pageSetup orientation="portrait" horizontalDpi="300" verticalDpi="300" r:id="rId1"/>
  <drawing r:id="rId2"/>
  <legacyDrawing r:id="rId3"/>
  <oleObjects>
    <mc:AlternateContent xmlns:mc="http://schemas.openxmlformats.org/markup-compatibility/2006">
      <mc:Choice Requires="x14">
        <oleObject progId="WordPro.Document" shapeId="15361" r:id="rId4">
          <objectPr defaultSize="0" autoPict="0" r:id="rId5">
            <anchor moveWithCells="1" sizeWithCells="1">
              <from>
                <xdr:col>0</xdr:col>
                <xdr:colOff>180975</xdr:colOff>
                <xdr:row>0</xdr:row>
                <xdr:rowOff>19050</xdr:rowOff>
              </from>
              <to>
                <xdr:col>0</xdr:col>
                <xdr:colOff>1771650</xdr:colOff>
                <xdr:row>2</xdr:row>
                <xdr:rowOff>352425</xdr:rowOff>
              </to>
            </anchor>
          </objectPr>
        </oleObject>
      </mc:Choice>
      <mc:Fallback>
        <oleObject progId="WordPro.Document" shapeId="15361" r:id="rId4"/>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Q20"/>
  <sheetViews>
    <sheetView tabSelected="1" zoomScaleNormal="100" workbookViewId="0">
      <selection activeCell="A10" sqref="A10:A19"/>
    </sheetView>
  </sheetViews>
  <sheetFormatPr baseColWidth="10" defaultColWidth="11.42578125" defaultRowHeight="12.75" x14ac:dyDescent="0.2"/>
  <cols>
    <col min="1" max="1" width="28.140625" style="52" customWidth="1"/>
    <col min="2" max="3" width="18.5703125" style="52" customWidth="1"/>
    <col min="4" max="4" width="20.5703125" style="54" customWidth="1"/>
    <col min="5" max="5" width="14.7109375" style="52" customWidth="1"/>
    <col min="6" max="6" width="16.7109375" style="52" customWidth="1"/>
    <col min="7" max="7" width="10.5703125" style="52" customWidth="1"/>
    <col min="8" max="8" width="14.140625" style="52" customWidth="1"/>
    <col min="9" max="9" width="38.28515625" style="52" customWidth="1"/>
    <col min="10" max="10" width="16.140625" style="52" customWidth="1"/>
    <col min="11" max="12" width="13.140625" style="52" customWidth="1"/>
    <col min="13" max="13" width="19.85546875" style="52" customWidth="1"/>
    <col min="14" max="16" width="11.42578125" style="52"/>
    <col min="17" max="17" width="43.140625" style="52" customWidth="1"/>
    <col min="18" max="16384" width="11.42578125" style="52"/>
  </cols>
  <sheetData>
    <row r="1" spans="1:17" ht="15.75" customHeight="1" x14ac:dyDescent="0.2">
      <c r="A1" s="756"/>
      <c r="B1" s="758" t="s">
        <v>248</v>
      </c>
      <c r="C1" s="758"/>
      <c r="D1" s="758"/>
      <c r="E1" s="758"/>
      <c r="F1" s="758"/>
      <c r="G1" s="758"/>
      <c r="H1" s="758"/>
      <c r="I1" s="758"/>
      <c r="J1" s="587" t="s">
        <v>15</v>
      </c>
      <c r="K1" s="587"/>
      <c r="L1" s="587"/>
      <c r="M1" s="754"/>
    </row>
    <row r="2" spans="1:17" ht="15.75" customHeight="1" x14ac:dyDescent="0.2">
      <c r="A2" s="757"/>
      <c r="B2" s="759"/>
      <c r="C2" s="759"/>
      <c r="D2" s="759"/>
      <c r="E2" s="759"/>
      <c r="F2" s="759"/>
      <c r="G2" s="759"/>
      <c r="H2" s="759"/>
      <c r="I2" s="759"/>
      <c r="J2" s="588" t="s">
        <v>30</v>
      </c>
      <c r="K2" s="588"/>
      <c r="L2" s="588"/>
      <c r="M2" s="755"/>
    </row>
    <row r="3" spans="1:17" ht="15.75" customHeight="1" x14ac:dyDescent="0.2">
      <c r="A3" s="757"/>
      <c r="B3" s="759" t="s">
        <v>249</v>
      </c>
      <c r="C3" s="759"/>
      <c r="D3" s="759"/>
      <c r="E3" s="759"/>
      <c r="F3" s="759"/>
      <c r="G3" s="759"/>
      <c r="H3" s="759"/>
      <c r="I3" s="759"/>
      <c r="J3" s="588" t="s">
        <v>94</v>
      </c>
      <c r="K3" s="588"/>
      <c r="L3" s="588"/>
      <c r="M3" s="755"/>
    </row>
    <row r="4" spans="1:17" ht="15.75" customHeight="1" x14ac:dyDescent="0.2">
      <c r="A4" s="757"/>
      <c r="B4" s="759"/>
      <c r="C4" s="759"/>
      <c r="D4" s="759"/>
      <c r="E4" s="759"/>
      <c r="F4" s="759"/>
      <c r="G4" s="759"/>
      <c r="H4" s="759"/>
      <c r="I4" s="759"/>
      <c r="J4" s="588" t="s">
        <v>5</v>
      </c>
      <c r="K4" s="588"/>
      <c r="L4" s="588"/>
      <c r="M4" s="755"/>
    </row>
    <row r="5" spans="1:17" ht="15" customHeight="1" x14ac:dyDescent="0.2">
      <c r="A5" s="751"/>
      <c r="B5" s="752"/>
      <c r="C5" s="752"/>
      <c r="D5" s="752"/>
      <c r="E5" s="752"/>
      <c r="F5" s="752"/>
      <c r="G5" s="752"/>
      <c r="H5" s="752"/>
      <c r="I5" s="752"/>
      <c r="J5" s="752"/>
      <c r="K5" s="752"/>
      <c r="L5" s="752"/>
      <c r="M5" s="753"/>
    </row>
    <row r="6" spans="1:17" s="53" customFormat="1" ht="15.75" customHeight="1" x14ac:dyDescent="0.2">
      <c r="A6" s="122" t="s">
        <v>250</v>
      </c>
      <c r="B6" s="760" t="s">
        <v>290</v>
      </c>
      <c r="C6" s="760"/>
      <c r="D6" s="760"/>
      <c r="E6" s="760"/>
      <c r="F6" s="760"/>
      <c r="G6" s="760"/>
      <c r="H6" s="760"/>
      <c r="I6" s="760"/>
      <c r="J6" s="760"/>
      <c r="K6" s="760"/>
      <c r="L6" s="760"/>
      <c r="M6" s="761"/>
    </row>
    <row r="7" spans="1:17" s="53" customFormat="1" ht="38.25" customHeight="1" x14ac:dyDescent="0.2">
      <c r="A7" s="122" t="s">
        <v>251</v>
      </c>
      <c r="B7" s="588" t="s">
        <v>291</v>
      </c>
      <c r="C7" s="588"/>
      <c r="D7" s="588"/>
      <c r="E7" s="588"/>
      <c r="F7" s="588"/>
      <c r="G7" s="588"/>
      <c r="H7" s="588"/>
      <c r="I7" s="588"/>
      <c r="J7" s="588"/>
      <c r="K7" s="588"/>
      <c r="L7" s="588"/>
      <c r="M7" s="762"/>
    </row>
    <row r="8" spans="1:17" s="53" customFormat="1" ht="15" customHeight="1" x14ac:dyDescent="0.2">
      <c r="A8" s="763"/>
      <c r="B8" s="764"/>
      <c r="C8" s="764"/>
      <c r="D8" s="764"/>
      <c r="E8" s="764"/>
      <c r="F8" s="764"/>
      <c r="G8" s="121"/>
      <c r="H8" s="121"/>
      <c r="I8" s="121"/>
      <c r="J8" s="121"/>
      <c r="K8" s="121"/>
      <c r="L8" s="121"/>
      <c r="M8" s="123"/>
    </row>
    <row r="9" spans="1:17" s="120" customFormat="1" ht="40.5" customHeight="1" thickBot="1" x14ac:dyDescent="0.25">
      <c r="A9" s="321" t="s">
        <v>252</v>
      </c>
      <c r="B9" s="322" t="s">
        <v>253</v>
      </c>
      <c r="C9" s="322" t="s">
        <v>79</v>
      </c>
      <c r="D9" s="322" t="s">
        <v>10</v>
      </c>
      <c r="E9" s="323" t="s">
        <v>254</v>
      </c>
      <c r="F9" s="323" t="s">
        <v>255</v>
      </c>
      <c r="G9" s="323" t="s">
        <v>256</v>
      </c>
      <c r="H9" s="323" t="s">
        <v>257</v>
      </c>
      <c r="I9" s="323" t="s">
        <v>258</v>
      </c>
      <c r="J9" s="324" t="s">
        <v>259</v>
      </c>
      <c r="K9" s="324" t="s">
        <v>260</v>
      </c>
      <c r="L9" s="324" t="s">
        <v>261</v>
      </c>
      <c r="M9" s="325" t="s">
        <v>262</v>
      </c>
    </row>
    <row r="10" spans="1:17" s="53" customFormat="1" ht="264.75" customHeight="1" x14ac:dyDescent="0.2">
      <c r="A10" s="766" t="s">
        <v>370</v>
      </c>
      <c r="B10" s="775" t="str">
        <f>DESCRIPCION!A10</f>
        <v>Providencias condenatorias incumplidas - apertura de incidente de desacato</v>
      </c>
      <c r="C10" s="780" t="str">
        <f>DESCRIPCION!C10</f>
        <v>GESTION</v>
      </c>
      <c r="D10" s="326" t="str">
        <f>+(DESCRIPCION!D10)</f>
        <v xml:space="preserve">Incumplimiento a providencias condenatorias: acción de tutela, acción popular, acción de grupo o acción de cumplimiento por parte de los Secretarios de Despacho y Directores a lo ordenado </v>
      </c>
      <c r="E10" s="741" t="str">
        <f>+(PROBABILIDAD!T11)</f>
        <v>Probable</v>
      </c>
      <c r="F10" s="787" t="s">
        <v>169</v>
      </c>
      <c r="G10" s="784" t="s">
        <v>264</v>
      </c>
      <c r="H10" s="765" t="s">
        <v>266</v>
      </c>
      <c r="I10" s="332" t="s">
        <v>460</v>
      </c>
      <c r="J10" s="327" t="s">
        <v>373</v>
      </c>
      <c r="K10" s="327" t="s">
        <v>371</v>
      </c>
      <c r="L10" s="327" t="s">
        <v>450</v>
      </c>
      <c r="M10" s="782" t="s">
        <v>461</v>
      </c>
      <c r="O10" s="320"/>
      <c r="Q10" s="330" t="s">
        <v>449</v>
      </c>
    </row>
    <row r="11" spans="1:17" s="53" customFormat="1" ht="246" customHeight="1" x14ac:dyDescent="0.2">
      <c r="A11" s="767"/>
      <c r="B11" s="770"/>
      <c r="C11" s="778"/>
      <c r="D11" s="247" t="str">
        <f>+(DESCRIPCION!D11)</f>
        <v>Gestión inoportuna para dar cumplimiento a las providencias condenatorias por parte de los Secretarios de Despacho</v>
      </c>
      <c r="E11" s="742"/>
      <c r="F11" s="739"/>
      <c r="G11" s="785"/>
      <c r="H11" s="748"/>
      <c r="I11" s="285" t="s">
        <v>462</v>
      </c>
      <c r="J11" s="286" t="s">
        <v>372</v>
      </c>
      <c r="K11" s="286" t="s">
        <v>377</v>
      </c>
      <c r="L11" s="286" t="s">
        <v>450</v>
      </c>
      <c r="M11" s="745"/>
    </row>
    <row r="12" spans="1:17" s="53" customFormat="1" ht="246" customHeight="1" x14ac:dyDescent="0.2">
      <c r="A12" s="767"/>
      <c r="B12" s="776"/>
      <c r="C12" s="781"/>
      <c r="D12" s="247"/>
      <c r="E12" s="743"/>
      <c r="F12" s="740"/>
      <c r="G12" s="786"/>
      <c r="H12" s="333" t="s">
        <v>451</v>
      </c>
      <c r="I12" s="285" t="s">
        <v>463</v>
      </c>
      <c r="J12" s="286"/>
      <c r="K12" s="286"/>
      <c r="L12" s="286"/>
      <c r="M12" s="783"/>
    </row>
    <row r="13" spans="1:17" s="53" customFormat="1" ht="207.75" customHeight="1" x14ac:dyDescent="0.2">
      <c r="A13" s="767"/>
      <c r="B13" s="772" t="str">
        <f>DESCRIPCION!A12</f>
        <v>Omitir, retardar, negar o rehusarse a realizar actos propios que le corresponden de las funciones de servidor público y/o de apoderado para beneficio propio o de un tercero en las acciones legales, ocasionando pérdidas financieras al Ente Territorial</v>
      </c>
      <c r="C13" s="777" t="str">
        <f>DESCRIPCION!C12</f>
        <v>CORRUPCION</v>
      </c>
      <c r="D13" s="247" t="str">
        <f>+(DESCRIPCION!D12)</f>
        <v xml:space="preserve">Falta de asistencia a las audiencias de procesos judiciales por parte de los Secretarios de despacho delegados y en atención a las recomendaciones establecidas en las mesa de trabajo llevados a cabo por la Oficina Jurídica </v>
      </c>
      <c r="E13" s="749" t="str">
        <f>+(PROBABILIDAD!T12)</f>
        <v>Probable</v>
      </c>
      <c r="F13" s="738" t="s">
        <v>169</v>
      </c>
      <c r="G13" s="738" t="s">
        <v>264</v>
      </c>
      <c r="H13" s="740" t="s">
        <v>266</v>
      </c>
      <c r="I13" s="285" t="s">
        <v>464</v>
      </c>
      <c r="J13" s="286" t="s">
        <v>373</v>
      </c>
      <c r="K13" s="286" t="s">
        <v>371</v>
      </c>
      <c r="L13" s="286" t="s">
        <v>450</v>
      </c>
      <c r="M13" s="744" t="s">
        <v>465</v>
      </c>
    </row>
    <row r="14" spans="1:17" s="53" customFormat="1" ht="195" customHeight="1" x14ac:dyDescent="0.2">
      <c r="A14" s="767"/>
      <c r="B14" s="773"/>
      <c r="C14" s="778"/>
      <c r="D14" s="247" t="str">
        <f>+(DESCRIPCION!D13)</f>
        <v>Perfil profesional rotativo de asesores jurídicos insuficientes para realizar la labor de la repesentación judicial y legal del municipio con poca experiencia e idoneidad</v>
      </c>
      <c r="E14" s="742"/>
      <c r="F14" s="739"/>
      <c r="G14" s="739"/>
      <c r="H14" s="748"/>
      <c r="I14" s="285" t="s">
        <v>466</v>
      </c>
      <c r="J14" s="286" t="s">
        <v>378</v>
      </c>
      <c r="K14" s="286" t="s">
        <v>371</v>
      </c>
      <c r="L14" s="286" t="s">
        <v>450</v>
      </c>
      <c r="M14" s="745"/>
      <c r="N14" s="287"/>
      <c r="P14" s="284" t="s">
        <v>385</v>
      </c>
    </row>
    <row r="15" spans="1:17" s="53" customFormat="1" ht="105" customHeight="1" x14ac:dyDescent="0.2">
      <c r="A15" s="767"/>
      <c r="B15" s="773"/>
      <c r="C15" s="778"/>
      <c r="D15" s="247" t="str">
        <f>+(DESCRIPCION!D14)</f>
        <v>Desconocimiento y/o no aplicabilidad de la normatividad vigente a nivel nacional, departamental y territorial</v>
      </c>
      <c r="E15" s="742"/>
      <c r="F15" s="739"/>
      <c r="G15" s="739"/>
      <c r="H15" s="748"/>
      <c r="I15" s="285" t="s">
        <v>375</v>
      </c>
      <c r="J15" s="286" t="s">
        <v>379</v>
      </c>
      <c r="K15" s="286" t="s">
        <v>371</v>
      </c>
      <c r="L15" s="286" t="s">
        <v>450</v>
      </c>
      <c r="M15" s="745"/>
      <c r="P15" s="284" t="s">
        <v>381</v>
      </c>
    </row>
    <row r="16" spans="1:17" s="53" customFormat="1" ht="186" customHeight="1" x14ac:dyDescent="0.2">
      <c r="A16" s="767"/>
      <c r="B16" s="774"/>
      <c r="C16" s="781"/>
      <c r="D16" s="247"/>
      <c r="E16" s="743"/>
      <c r="F16" s="740"/>
      <c r="G16" s="740"/>
      <c r="H16" s="333" t="s">
        <v>451</v>
      </c>
      <c r="I16" s="334" t="s">
        <v>452</v>
      </c>
      <c r="J16" s="286" t="s">
        <v>453</v>
      </c>
      <c r="K16" s="286" t="s">
        <v>455</v>
      </c>
      <c r="L16" s="286" t="s">
        <v>454</v>
      </c>
      <c r="M16" s="783"/>
    </row>
    <row r="17" spans="1:15" s="53" customFormat="1" ht="163.5" customHeight="1" x14ac:dyDescent="0.2">
      <c r="A17" s="767"/>
      <c r="B17" s="769" t="str">
        <f>DESCRIPCION!A15</f>
        <v>Defensas Débiles</v>
      </c>
      <c r="C17" s="777" t="str">
        <f>DESCRIPCION!C15</f>
        <v>GESTION</v>
      </c>
      <c r="D17" s="329" t="str">
        <f>+(DESCRIPCION!D15)</f>
        <v>Insuficiencia o inoportunidad en la entrega de informes y/o elementos materiales probatorios que se deban presentar en la actuaciones procesales por parte de las dependencias ejecutoras</v>
      </c>
      <c r="E17" s="749" t="str">
        <f>+(PROBABILIDAD!T13)</f>
        <v>Probable</v>
      </c>
      <c r="F17" s="738" t="str">
        <f>+(' IMPACTO RIESGOS CORRUPCION'!F11)</f>
        <v>CATASTROFICO</v>
      </c>
      <c r="G17" s="738" t="s">
        <v>264</v>
      </c>
      <c r="H17" s="740" t="s">
        <v>266</v>
      </c>
      <c r="I17" s="285" t="s">
        <v>462</v>
      </c>
      <c r="J17" s="286" t="s">
        <v>380</v>
      </c>
      <c r="K17" s="286" t="s">
        <v>371</v>
      </c>
      <c r="L17" s="286" t="s">
        <v>450</v>
      </c>
      <c r="M17" s="744" t="s">
        <v>467</v>
      </c>
      <c r="O17" s="284" t="s">
        <v>382</v>
      </c>
    </row>
    <row r="18" spans="1:15" s="53" customFormat="1" ht="168.75" customHeight="1" x14ac:dyDescent="0.2">
      <c r="A18" s="767"/>
      <c r="B18" s="770"/>
      <c r="C18" s="778"/>
      <c r="D18" s="329" t="str">
        <f>+(DESCRIPCION!D16)</f>
        <v xml:space="preserve">Inexistencia de unificación de criterios normativos aplicables a la administración municipal </v>
      </c>
      <c r="E18" s="742"/>
      <c r="F18" s="739"/>
      <c r="G18" s="739"/>
      <c r="H18" s="748"/>
      <c r="I18" s="285" t="s">
        <v>468</v>
      </c>
      <c r="J18" s="286" t="s">
        <v>384</v>
      </c>
      <c r="K18" s="286" t="s">
        <v>371</v>
      </c>
      <c r="L18" s="286" t="s">
        <v>450</v>
      </c>
      <c r="M18" s="745"/>
      <c r="N18" s="287"/>
      <c r="O18" s="284" t="s">
        <v>383</v>
      </c>
    </row>
    <row r="19" spans="1:15" s="53" customFormat="1" ht="267" customHeight="1" thickBot="1" x14ac:dyDescent="0.25">
      <c r="A19" s="768"/>
      <c r="B19" s="771"/>
      <c r="C19" s="779"/>
      <c r="D19" s="328"/>
      <c r="E19" s="750"/>
      <c r="F19" s="747"/>
      <c r="G19" s="747"/>
      <c r="H19" s="335" t="s">
        <v>451</v>
      </c>
      <c r="I19" s="336" t="s">
        <v>469</v>
      </c>
      <c r="J19" s="337" t="s">
        <v>457</v>
      </c>
      <c r="K19" s="338" t="s">
        <v>371</v>
      </c>
      <c r="L19" s="337" t="s">
        <v>450</v>
      </c>
      <c r="M19" s="746"/>
      <c r="N19" s="287"/>
    </row>
    <row r="20" spans="1:15" x14ac:dyDescent="0.2">
      <c r="A20" s="52" t="s">
        <v>458</v>
      </c>
    </row>
  </sheetData>
  <mergeCells count="34">
    <mergeCell ref="B6:M6"/>
    <mergeCell ref="B7:M7"/>
    <mergeCell ref="A8:F8"/>
    <mergeCell ref="H10:H11"/>
    <mergeCell ref="H13:H15"/>
    <mergeCell ref="A10:A19"/>
    <mergeCell ref="B17:B19"/>
    <mergeCell ref="B13:B16"/>
    <mergeCell ref="B10:B12"/>
    <mergeCell ref="C17:C19"/>
    <mergeCell ref="C10:C12"/>
    <mergeCell ref="C13:C16"/>
    <mergeCell ref="M10:M12"/>
    <mergeCell ref="M13:M16"/>
    <mergeCell ref="G10:G12"/>
    <mergeCell ref="F10:F12"/>
    <mergeCell ref="A5:M5"/>
    <mergeCell ref="M1:M4"/>
    <mergeCell ref="A1:A4"/>
    <mergeCell ref="J1:L1"/>
    <mergeCell ref="J2:L2"/>
    <mergeCell ref="J3:L3"/>
    <mergeCell ref="J4:L4"/>
    <mergeCell ref="B1:I2"/>
    <mergeCell ref="B3:I4"/>
    <mergeCell ref="F13:F16"/>
    <mergeCell ref="E10:E12"/>
    <mergeCell ref="M17:M19"/>
    <mergeCell ref="G13:G16"/>
    <mergeCell ref="G17:G19"/>
    <mergeCell ref="H17:H18"/>
    <mergeCell ref="E13:E16"/>
    <mergeCell ref="E17:E19"/>
    <mergeCell ref="F17:F19"/>
  </mergeCells>
  <printOptions horizontalCentered="1"/>
  <pageMargins left="0.35433070866141736" right="0.35433070866141736" top="0.70866141732283472" bottom="0.74803149606299213" header="0.31496062992125984" footer="0.31496062992125984"/>
  <pageSetup orientation="landscape" r:id="rId1"/>
  <drawing r:id="rId2"/>
  <legacyDrawing r:id="rId3"/>
  <oleObjects>
    <mc:AlternateContent xmlns:mc="http://schemas.openxmlformats.org/markup-compatibility/2006">
      <mc:Choice Requires="x14">
        <oleObject progId="WordPro.Document" shapeId="16385" r:id="rId4">
          <objectPr defaultSize="0" autoPict="0" r:id="rId5">
            <anchor moveWithCells="1" sizeWithCells="1">
              <from>
                <xdr:col>0</xdr:col>
                <xdr:colOff>104775</xdr:colOff>
                <xdr:row>0</xdr:row>
                <xdr:rowOff>0</xdr:rowOff>
              </from>
              <to>
                <xdr:col>0</xdr:col>
                <xdr:colOff>1695450</xdr:colOff>
                <xdr:row>3</xdr:row>
                <xdr:rowOff>57150</xdr:rowOff>
              </to>
            </anchor>
          </objectPr>
        </oleObject>
      </mc:Choice>
      <mc:Fallback>
        <oleObject progId="WordPro.Document" shapeId="1638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2578125" defaultRowHeight="15" x14ac:dyDescent="0.25"/>
  <cols>
    <col min="1" max="1" width="31" customWidth="1"/>
    <col min="2" max="2" width="24.140625" customWidth="1"/>
    <col min="3" max="3" width="22.85546875" customWidth="1"/>
    <col min="4" max="4" width="26.5703125" customWidth="1"/>
    <col min="5" max="5" width="21.42578125" customWidth="1"/>
  </cols>
  <sheetData>
    <row r="1" spans="1:5" ht="15" customHeight="1" x14ac:dyDescent="0.25">
      <c r="A1" s="372"/>
      <c r="B1" s="368" t="s">
        <v>14</v>
      </c>
      <c r="C1" s="369"/>
      <c r="D1" s="3" t="s">
        <v>15</v>
      </c>
      <c r="E1" s="375"/>
    </row>
    <row r="2" spans="1:5" ht="15" customHeight="1" x14ac:dyDescent="0.25">
      <c r="A2" s="372"/>
      <c r="B2" s="370"/>
      <c r="C2" s="371"/>
      <c r="D2" s="3" t="s">
        <v>2</v>
      </c>
      <c r="E2" s="375"/>
    </row>
    <row r="3" spans="1:5" ht="30" customHeight="1" x14ac:dyDescent="0.25">
      <c r="A3" s="372"/>
      <c r="B3" s="368" t="s">
        <v>16</v>
      </c>
      <c r="C3" s="369"/>
      <c r="D3" s="3" t="s">
        <v>17</v>
      </c>
      <c r="E3" s="375"/>
    </row>
    <row r="4" spans="1:5" ht="15" customHeight="1" x14ac:dyDescent="0.25">
      <c r="A4" s="372"/>
      <c r="B4" s="370"/>
      <c r="C4" s="371"/>
      <c r="D4" s="3" t="s">
        <v>5</v>
      </c>
      <c r="E4" s="375"/>
    </row>
    <row r="5" spans="1:5" ht="15.75" thickBot="1" x14ac:dyDescent="0.3"/>
    <row r="6" spans="1:5" x14ac:dyDescent="0.25">
      <c r="A6" s="373" t="s">
        <v>18</v>
      </c>
      <c r="B6" s="374"/>
      <c r="C6" s="374"/>
      <c r="D6" s="374"/>
      <c r="E6" s="374"/>
    </row>
    <row r="7" spans="1:5" ht="30.75" thickBot="1" x14ac:dyDescent="0.3">
      <c r="A7" s="4" t="s">
        <v>19</v>
      </c>
      <c r="B7" s="5" t="s">
        <v>20</v>
      </c>
      <c r="C7" s="5" t="s">
        <v>21</v>
      </c>
      <c r="D7" s="10" t="s">
        <v>22</v>
      </c>
      <c r="E7" s="5" t="s">
        <v>23</v>
      </c>
    </row>
    <row r="8" spans="1:5" ht="45" x14ac:dyDescent="0.25">
      <c r="A8" s="12" t="s">
        <v>24</v>
      </c>
      <c r="B8" s="6" t="s">
        <v>25</v>
      </c>
      <c r="C8" s="6" t="s">
        <v>25</v>
      </c>
      <c r="D8" s="6" t="s">
        <v>25</v>
      </c>
      <c r="E8" s="7" t="s">
        <v>25</v>
      </c>
    </row>
    <row r="9" spans="1:5" ht="39" x14ac:dyDescent="0.25">
      <c r="A9" s="13" t="s">
        <v>26</v>
      </c>
      <c r="B9" s="8" t="s">
        <v>25</v>
      </c>
      <c r="C9" s="8" t="s">
        <v>25</v>
      </c>
      <c r="D9" s="8" t="s">
        <v>25</v>
      </c>
      <c r="E9" s="9" t="s">
        <v>25</v>
      </c>
    </row>
    <row r="10" spans="1:5" ht="30" x14ac:dyDescent="0.25">
      <c r="A10" s="11" t="s">
        <v>27</v>
      </c>
      <c r="B10" s="8" t="s">
        <v>25</v>
      </c>
      <c r="C10" s="8" t="s">
        <v>25</v>
      </c>
      <c r="D10" s="8" t="s">
        <v>25</v>
      </c>
      <c r="E10" s="9" t="s">
        <v>25</v>
      </c>
    </row>
    <row r="11" spans="1:5" ht="39" x14ac:dyDescent="0.25">
      <c r="A11" s="13" t="s">
        <v>28</v>
      </c>
      <c r="B11" s="8" t="s">
        <v>25</v>
      </c>
      <c r="C11" s="8" t="s">
        <v>25</v>
      </c>
      <c r="D11" s="8" t="s">
        <v>25</v>
      </c>
      <c r="E11" s="9" t="s">
        <v>25</v>
      </c>
    </row>
    <row r="12" spans="1:5" ht="51.75" x14ac:dyDescent="0.25">
      <c r="A12" s="13" t="s">
        <v>29</v>
      </c>
      <c r="B12" s="14" t="s">
        <v>25</v>
      </c>
      <c r="C12" s="14" t="s">
        <v>25</v>
      </c>
      <c r="D12" s="14" t="s">
        <v>25</v>
      </c>
      <c r="E12" s="15" t="s">
        <v>25</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2578125" defaultRowHeight="15" x14ac:dyDescent="0.25"/>
  <cols>
    <col min="1" max="1" width="31" customWidth="1"/>
    <col min="2" max="2" width="27.28515625" customWidth="1"/>
    <col min="3" max="3" width="24.7109375" customWidth="1"/>
    <col min="4" max="5" width="27.28515625" customWidth="1"/>
    <col min="6" max="6" width="32.85546875" customWidth="1"/>
    <col min="7" max="7" width="26.28515625" customWidth="1"/>
  </cols>
  <sheetData>
    <row r="1" spans="1:7" x14ac:dyDescent="0.25">
      <c r="A1" s="379"/>
      <c r="B1" s="382" t="s">
        <v>0</v>
      </c>
      <c r="C1" s="383"/>
      <c r="D1" s="383"/>
      <c r="E1" s="383"/>
      <c r="F1" s="56" t="s">
        <v>1</v>
      </c>
      <c r="G1" s="386"/>
    </row>
    <row r="2" spans="1:7" x14ac:dyDescent="0.25">
      <c r="A2" s="380"/>
      <c r="B2" s="384"/>
      <c r="C2" s="385"/>
      <c r="D2" s="385"/>
      <c r="E2" s="385"/>
      <c r="F2" s="55" t="s">
        <v>30</v>
      </c>
      <c r="G2" s="387"/>
    </row>
    <row r="3" spans="1:7" x14ac:dyDescent="0.25">
      <c r="A3" s="380"/>
      <c r="B3" s="389" t="s">
        <v>31</v>
      </c>
      <c r="C3" s="390"/>
      <c r="D3" s="390"/>
      <c r="E3" s="390"/>
      <c r="F3" s="55" t="s">
        <v>4</v>
      </c>
      <c r="G3" s="387"/>
    </row>
    <row r="4" spans="1:7" ht="15.75" thickBot="1" x14ac:dyDescent="0.3">
      <c r="A4" s="381"/>
      <c r="B4" s="391"/>
      <c r="C4" s="392"/>
      <c r="D4" s="392"/>
      <c r="E4" s="392"/>
      <c r="F4" s="57" t="s">
        <v>5</v>
      </c>
      <c r="G4" s="388"/>
    </row>
    <row r="5" spans="1:7" ht="15.75" thickBot="1" x14ac:dyDescent="0.3"/>
    <row r="6" spans="1:7" s="67" customFormat="1" ht="15.75" x14ac:dyDescent="0.25">
      <c r="A6" s="393" t="s">
        <v>32</v>
      </c>
      <c r="B6" s="394"/>
      <c r="C6" s="394"/>
      <c r="D6" s="394"/>
      <c r="E6" s="394"/>
      <c r="F6" s="394"/>
      <c r="G6" s="395"/>
    </row>
    <row r="7" spans="1:7" ht="31.5" customHeight="1" x14ac:dyDescent="0.25">
      <c r="A7" s="49" t="s">
        <v>33</v>
      </c>
      <c r="B7" s="27" t="s">
        <v>34</v>
      </c>
      <c r="C7" s="62" t="s">
        <v>35</v>
      </c>
      <c r="D7" s="50" t="s">
        <v>36</v>
      </c>
      <c r="E7" s="27" t="s">
        <v>37</v>
      </c>
      <c r="F7" s="28" t="s">
        <v>38</v>
      </c>
      <c r="G7" s="28" t="s">
        <v>39</v>
      </c>
    </row>
    <row r="8" spans="1:7" ht="33" customHeight="1" x14ac:dyDescent="0.25">
      <c r="A8" s="376"/>
      <c r="B8" s="8"/>
      <c r="C8" s="8"/>
      <c r="D8" s="8"/>
      <c r="E8" s="8"/>
      <c r="F8" s="8"/>
      <c r="G8" s="9"/>
    </row>
    <row r="9" spans="1:7" ht="33" customHeight="1" x14ac:dyDescent="0.25">
      <c r="A9" s="377"/>
      <c r="B9" s="8"/>
      <c r="C9" s="8"/>
      <c r="D9" s="8"/>
      <c r="E9" s="8"/>
      <c r="F9" s="8"/>
      <c r="G9" s="9"/>
    </row>
    <row r="10" spans="1:7" ht="33" customHeight="1" x14ac:dyDescent="0.25">
      <c r="A10" s="377"/>
      <c r="B10" s="8"/>
      <c r="C10" s="8"/>
      <c r="D10" s="8"/>
      <c r="E10" s="8"/>
      <c r="F10" s="8"/>
      <c r="G10" s="9"/>
    </row>
    <row r="11" spans="1:7" ht="33" customHeight="1" x14ac:dyDescent="0.25">
      <c r="A11" s="377"/>
      <c r="B11" s="8"/>
      <c r="C11" s="8"/>
      <c r="D11" s="8"/>
      <c r="E11" s="8"/>
      <c r="F11" s="8"/>
      <c r="G11" s="9"/>
    </row>
    <row r="12" spans="1:7" ht="33" customHeight="1" x14ac:dyDescent="0.25">
      <c r="A12" s="377"/>
      <c r="B12" s="8"/>
      <c r="C12" s="8"/>
      <c r="D12" s="8"/>
      <c r="E12" s="8"/>
      <c r="F12" s="8"/>
      <c r="G12" s="9"/>
    </row>
    <row r="13" spans="1:7" ht="33" customHeight="1" x14ac:dyDescent="0.25">
      <c r="A13" s="377"/>
      <c r="B13" s="8"/>
      <c r="C13" s="8"/>
      <c r="D13" s="8"/>
      <c r="E13" s="8"/>
      <c r="F13" s="8"/>
      <c r="G13" s="9"/>
    </row>
    <row r="14" spans="1:7" ht="33" customHeight="1" x14ac:dyDescent="0.25">
      <c r="A14" s="377"/>
      <c r="B14" s="8"/>
      <c r="C14" s="8"/>
      <c r="D14" s="8"/>
      <c r="E14" s="8"/>
      <c r="F14" s="8"/>
      <c r="G14" s="9"/>
    </row>
    <row r="15" spans="1:7" ht="33" customHeight="1" x14ac:dyDescent="0.25">
      <c r="A15" s="377"/>
      <c r="B15" s="8"/>
      <c r="C15" s="8"/>
      <c r="D15" s="8"/>
      <c r="E15" s="8"/>
      <c r="F15" s="8"/>
      <c r="G15" s="9"/>
    </row>
    <row r="16" spans="1:7" ht="33" customHeight="1" x14ac:dyDescent="0.25">
      <c r="A16" s="377"/>
      <c r="B16" s="8"/>
      <c r="C16" s="8"/>
      <c r="D16" s="8"/>
      <c r="E16" s="8"/>
      <c r="F16" s="8"/>
      <c r="G16" s="9"/>
    </row>
    <row r="17" spans="1:7" ht="33" customHeight="1" x14ac:dyDescent="0.25">
      <c r="A17" s="377"/>
      <c r="B17" s="8"/>
      <c r="C17" s="8"/>
      <c r="D17" s="8"/>
      <c r="E17" s="8"/>
      <c r="F17" s="8"/>
      <c r="G17" s="9"/>
    </row>
    <row r="18" spans="1:7" ht="33" customHeight="1" thickBot="1" x14ac:dyDescent="0.3">
      <c r="A18" s="378"/>
      <c r="B18" s="65"/>
      <c r="C18" s="65"/>
      <c r="D18" s="65"/>
      <c r="E18" s="65"/>
      <c r="F18" s="65"/>
      <c r="G18" s="66"/>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X54"/>
  <sheetViews>
    <sheetView zoomScaleNormal="100" workbookViewId="0">
      <selection activeCell="C29" sqref="C29"/>
    </sheetView>
  </sheetViews>
  <sheetFormatPr baseColWidth="10" defaultColWidth="11.42578125" defaultRowHeight="15" x14ac:dyDescent="0.25"/>
  <cols>
    <col min="1" max="1" width="20.28515625" customWidth="1"/>
    <col min="2" max="2" width="10.42578125" style="74" customWidth="1"/>
    <col min="3" max="3" width="40.42578125" style="74" customWidth="1"/>
    <col min="4" max="18" width="6.42578125" style="74" customWidth="1"/>
    <col min="19" max="19" width="8.140625" style="313" customWidth="1"/>
    <col min="20" max="20" width="10.7109375" style="311" customWidth="1"/>
    <col min="21" max="21" width="3.5703125" style="158" customWidth="1"/>
    <col min="22" max="22" width="8.42578125" customWidth="1"/>
    <col min="23" max="23" width="3.28515625" style="277" customWidth="1"/>
    <col min="24" max="24" width="11.42578125" style="277"/>
  </cols>
  <sheetData>
    <row r="1" spans="2:24" ht="15" customHeight="1" thickBot="1" x14ac:dyDescent="0.3">
      <c r="B1" s="408"/>
      <c r="C1" s="408"/>
      <c r="D1" s="405" t="s">
        <v>0</v>
      </c>
      <c r="E1" s="405"/>
      <c r="F1" s="405"/>
      <c r="G1" s="405"/>
      <c r="H1" s="405"/>
      <c r="I1" s="405"/>
      <c r="J1" s="405"/>
      <c r="K1" s="405"/>
      <c r="L1" s="405"/>
      <c r="M1" s="405"/>
      <c r="N1" s="405"/>
      <c r="O1" s="409" t="s">
        <v>15</v>
      </c>
      <c r="P1" s="410"/>
      <c r="Q1" s="410"/>
      <c r="R1" s="411"/>
      <c r="S1" s="397"/>
      <c r="T1" s="397"/>
    </row>
    <row r="2" spans="2:24" ht="15" customHeight="1" thickBot="1" x14ac:dyDescent="0.3">
      <c r="B2" s="408"/>
      <c r="C2" s="408"/>
      <c r="D2" s="406"/>
      <c r="E2" s="406"/>
      <c r="F2" s="406"/>
      <c r="G2" s="406"/>
      <c r="H2" s="406"/>
      <c r="I2" s="406"/>
      <c r="J2" s="406"/>
      <c r="K2" s="406"/>
      <c r="L2" s="406"/>
      <c r="M2" s="406"/>
      <c r="N2" s="406"/>
      <c r="O2" s="409" t="s">
        <v>2</v>
      </c>
      <c r="P2" s="410"/>
      <c r="Q2" s="410"/>
      <c r="R2" s="411"/>
      <c r="S2" s="397"/>
      <c r="T2" s="397"/>
    </row>
    <row r="3" spans="2:24" ht="15" customHeight="1" thickBot="1" x14ac:dyDescent="0.3">
      <c r="B3" s="408"/>
      <c r="C3" s="408"/>
      <c r="D3" s="406" t="s">
        <v>40</v>
      </c>
      <c r="E3" s="406"/>
      <c r="F3" s="406"/>
      <c r="G3" s="406"/>
      <c r="H3" s="406"/>
      <c r="I3" s="406"/>
      <c r="J3" s="406"/>
      <c r="K3" s="406"/>
      <c r="L3" s="406"/>
      <c r="M3" s="406"/>
      <c r="N3" s="406"/>
      <c r="O3" s="409" t="s">
        <v>4</v>
      </c>
      <c r="P3" s="410"/>
      <c r="Q3" s="410"/>
      <c r="R3" s="411"/>
      <c r="S3" s="397"/>
      <c r="T3" s="397"/>
    </row>
    <row r="4" spans="2:24" ht="15.75" customHeight="1" thickBot="1" x14ac:dyDescent="0.3">
      <c r="B4" s="408"/>
      <c r="C4" s="408"/>
      <c r="D4" s="407"/>
      <c r="E4" s="407"/>
      <c r="F4" s="407"/>
      <c r="G4" s="407"/>
      <c r="H4" s="407"/>
      <c r="I4" s="407"/>
      <c r="J4" s="407"/>
      <c r="K4" s="407"/>
      <c r="L4" s="407"/>
      <c r="M4" s="407"/>
      <c r="N4" s="407"/>
      <c r="O4" s="409" t="s">
        <v>5</v>
      </c>
      <c r="P4" s="410"/>
      <c r="Q4" s="410"/>
      <c r="R4" s="411"/>
      <c r="S4" s="397"/>
      <c r="T4" s="397"/>
    </row>
    <row r="5" spans="2:24" ht="15.75" customHeight="1" x14ac:dyDescent="0.25">
      <c r="B5" s="77"/>
      <c r="C5" s="77"/>
      <c r="D5" s="78"/>
      <c r="E5" s="78"/>
      <c r="F5" s="78"/>
      <c r="G5" s="78"/>
      <c r="H5" s="78"/>
      <c r="I5" s="78"/>
      <c r="J5" s="78"/>
      <c r="K5" s="78"/>
      <c r="L5" s="78"/>
      <c r="M5" s="78"/>
      <c r="N5" s="78"/>
      <c r="O5" s="79"/>
      <c r="P5" s="79"/>
      <c r="Q5" s="79"/>
      <c r="R5" s="79"/>
      <c r="S5" s="80"/>
      <c r="T5" s="81"/>
    </row>
    <row r="6" spans="2:24" s="1" customFormat="1" ht="27" customHeight="1" x14ac:dyDescent="0.2">
      <c r="B6" s="401" t="s">
        <v>289</v>
      </c>
      <c r="C6" s="401"/>
      <c r="D6" s="401"/>
      <c r="E6" s="401"/>
      <c r="F6" s="401"/>
      <c r="G6" s="401"/>
      <c r="H6" s="401"/>
      <c r="I6" s="401"/>
      <c r="J6" s="401"/>
      <c r="K6" s="401"/>
      <c r="L6" s="401"/>
      <c r="M6" s="401"/>
      <c r="N6" s="401"/>
      <c r="O6" s="401"/>
      <c r="P6" s="401"/>
      <c r="Q6" s="401"/>
      <c r="R6" s="401"/>
      <c r="S6" s="401"/>
      <c r="T6" s="401"/>
      <c r="U6" s="159"/>
      <c r="W6" s="278"/>
      <c r="X6" s="278"/>
    </row>
    <row r="7" spans="2:24" s="1" customFormat="1" ht="61.5" customHeight="1" x14ac:dyDescent="0.2">
      <c r="B7" s="402" t="s">
        <v>288</v>
      </c>
      <c r="C7" s="403"/>
      <c r="D7" s="403"/>
      <c r="E7" s="403"/>
      <c r="F7" s="403"/>
      <c r="G7" s="403"/>
      <c r="H7" s="403"/>
      <c r="I7" s="403"/>
      <c r="J7" s="403"/>
      <c r="K7" s="403"/>
      <c r="L7" s="403"/>
      <c r="M7" s="403"/>
      <c r="N7" s="403"/>
      <c r="O7" s="403"/>
      <c r="P7" s="403"/>
      <c r="Q7" s="403"/>
      <c r="R7" s="403"/>
      <c r="S7" s="403"/>
      <c r="T7" s="404"/>
      <c r="U7" s="159"/>
      <c r="W7" s="278"/>
      <c r="X7" s="278"/>
    </row>
    <row r="8" spans="2:24" s="1" customFormat="1" ht="28.5" customHeight="1" x14ac:dyDescent="0.25">
      <c r="B8" s="398" t="s">
        <v>41</v>
      </c>
      <c r="C8" s="399"/>
      <c r="D8" s="399"/>
      <c r="E8" s="399"/>
      <c r="F8" s="399"/>
      <c r="G8" s="399"/>
      <c r="H8" s="399"/>
      <c r="I8" s="399"/>
      <c r="J8" s="399"/>
      <c r="K8" s="399"/>
      <c r="L8" s="399"/>
      <c r="M8" s="399"/>
      <c r="N8" s="399"/>
      <c r="O8" s="399"/>
      <c r="P8" s="399"/>
      <c r="Q8" s="399"/>
      <c r="R8" s="399"/>
      <c r="S8" s="399"/>
      <c r="T8" s="400"/>
      <c r="U8" s="159"/>
      <c r="W8" s="278"/>
      <c r="X8" s="278"/>
    </row>
    <row r="9" spans="2:24" s="73" customFormat="1" ht="30" x14ac:dyDescent="0.25">
      <c r="B9" s="75" t="s">
        <v>42</v>
      </c>
      <c r="C9" s="75" t="s">
        <v>43</v>
      </c>
      <c r="D9" s="75" t="s">
        <v>44</v>
      </c>
      <c r="E9" s="75" t="s">
        <v>45</v>
      </c>
      <c r="F9" s="75" t="s">
        <v>46</v>
      </c>
      <c r="G9" s="75" t="s">
        <v>47</v>
      </c>
      <c r="H9" s="75" t="s">
        <v>48</v>
      </c>
      <c r="I9" s="75" t="s">
        <v>49</v>
      </c>
      <c r="J9" s="75" t="s">
        <v>50</v>
      </c>
      <c r="K9" s="75" t="s">
        <v>51</v>
      </c>
      <c r="L9" s="75" t="s">
        <v>52</v>
      </c>
      <c r="M9" s="75" t="s">
        <v>53</v>
      </c>
      <c r="N9" s="75" t="s">
        <v>54</v>
      </c>
      <c r="O9" s="75" t="s">
        <v>55</v>
      </c>
      <c r="P9" s="75" t="s">
        <v>56</v>
      </c>
      <c r="Q9" s="75" t="s">
        <v>57</v>
      </c>
      <c r="R9" s="75" t="s">
        <v>58</v>
      </c>
      <c r="S9" s="75" t="s">
        <v>59</v>
      </c>
      <c r="T9" s="82" t="s">
        <v>60</v>
      </c>
      <c r="U9" s="160"/>
      <c r="W9" s="73" t="s">
        <v>359</v>
      </c>
      <c r="X9" s="73" t="s">
        <v>360</v>
      </c>
    </row>
    <row r="10" spans="2:24" ht="51.75" customHeight="1" x14ac:dyDescent="0.25">
      <c r="B10" s="168">
        <v>1</v>
      </c>
      <c r="C10" s="263" t="str">
        <f>CONTEXTO!C10</f>
        <v>Desconocimiento y/o no aplicabilidad de la normatividad vigente a nivel nacional, departamental y territorial</v>
      </c>
      <c r="D10" s="132">
        <v>5</v>
      </c>
      <c r="E10" s="132">
        <v>4</v>
      </c>
      <c r="F10" s="132">
        <v>5</v>
      </c>
      <c r="G10" s="132">
        <v>5</v>
      </c>
      <c r="H10" s="132">
        <v>5</v>
      </c>
      <c r="I10" s="132">
        <v>5</v>
      </c>
      <c r="J10" s="132">
        <v>5</v>
      </c>
      <c r="K10" s="132">
        <v>5</v>
      </c>
      <c r="L10" s="132">
        <v>5</v>
      </c>
      <c r="M10" s="132">
        <v>5</v>
      </c>
      <c r="N10" s="132">
        <v>5</v>
      </c>
      <c r="O10" s="132">
        <v>5</v>
      </c>
      <c r="P10" s="132">
        <v>5</v>
      </c>
      <c r="Q10" s="132">
        <v>5</v>
      </c>
      <c r="R10" s="76"/>
      <c r="S10" s="309">
        <f>SUM(D10:R10)</f>
        <v>69</v>
      </c>
      <c r="T10" s="310">
        <f>IF(ISERROR(AVERAGE(D10:R10)),0,AVERAGE(D10:R10))</f>
        <v>4.9285714285714288</v>
      </c>
      <c r="U10" s="166"/>
      <c r="W10" s="318"/>
      <c r="X10" s="279">
        <v>2</v>
      </c>
    </row>
    <row r="11" spans="2:24" ht="49.5" customHeight="1" x14ac:dyDescent="0.25">
      <c r="B11" s="168">
        <v>2</v>
      </c>
      <c r="C11" s="269" t="str">
        <f>CONTEXTO!C11</f>
        <v>Constantes cambios constitucionales y legales, que generan confusiones en la interpretacion</v>
      </c>
      <c r="D11" s="132">
        <v>4</v>
      </c>
      <c r="E11" s="132">
        <v>4</v>
      </c>
      <c r="F11" s="132">
        <v>3</v>
      </c>
      <c r="G11" s="132">
        <v>4</v>
      </c>
      <c r="H11" s="132">
        <v>5</v>
      </c>
      <c r="I11" s="132">
        <v>5</v>
      </c>
      <c r="J11" s="132">
        <v>5</v>
      </c>
      <c r="K11" s="132">
        <v>5</v>
      </c>
      <c r="L11" s="132">
        <v>4</v>
      </c>
      <c r="M11" s="132">
        <v>4</v>
      </c>
      <c r="N11" s="132">
        <v>5</v>
      </c>
      <c r="O11" s="132">
        <v>4</v>
      </c>
      <c r="P11" s="132">
        <v>5</v>
      </c>
      <c r="Q11" s="132">
        <v>4</v>
      </c>
      <c r="R11" s="76"/>
      <c r="S11" s="309">
        <f>SUM(D11:R11)</f>
        <v>61</v>
      </c>
      <c r="T11" s="310">
        <f t="shared" ref="T11:T23" si="0">IF(ISERROR(AVERAGE(D11:R11)),0,AVERAGE(D11:R11))</f>
        <v>4.3571428571428568</v>
      </c>
      <c r="U11" s="71"/>
      <c r="X11" s="279">
        <v>3</v>
      </c>
    </row>
    <row r="12" spans="2:24" ht="51" customHeight="1" x14ac:dyDescent="0.25">
      <c r="B12" s="168">
        <v>3</v>
      </c>
      <c r="C12" s="265" t="str">
        <f>CONTEXTO!C12</f>
        <v xml:space="preserve">Inexistencia de unificación de criterios normativos aplicables a la administración municipal </v>
      </c>
      <c r="D12" s="132">
        <v>4</v>
      </c>
      <c r="E12" s="132">
        <v>5</v>
      </c>
      <c r="F12" s="132">
        <v>4</v>
      </c>
      <c r="G12" s="132">
        <v>5</v>
      </c>
      <c r="H12" s="132">
        <v>5</v>
      </c>
      <c r="I12" s="132">
        <v>5</v>
      </c>
      <c r="J12" s="132">
        <v>5</v>
      </c>
      <c r="K12" s="132">
        <v>5</v>
      </c>
      <c r="L12" s="132">
        <v>5</v>
      </c>
      <c r="M12" s="132">
        <v>5</v>
      </c>
      <c r="N12" s="132">
        <v>5</v>
      </c>
      <c r="O12" s="132">
        <v>5</v>
      </c>
      <c r="P12" s="132">
        <v>5</v>
      </c>
      <c r="Q12" s="132">
        <v>5</v>
      </c>
      <c r="R12" s="76"/>
      <c r="S12" s="309">
        <f t="shared" ref="S12:S23" si="1">SUM(D12:R12)</f>
        <v>68</v>
      </c>
      <c r="T12" s="310">
        <f t="shared" si="0"/>
        <v>4.8571428571428568</v>
      </c>
      <c r="U12" s="166"/>
      <c r="W12" s="318"/>
      <c r="X12" s="279">
        <v>1</v>
      </c>
    </row>
    <row r="13" spans="2:24" ht="40.5" customHeight="1" x14ac:dyDescent="0.25">
      <c r="B13" s="168">
        <v>4</v>
      </c>
      <c r="C13" s="270" t="str">
        <f>CONTEXTO!C13</f>
        <v>Cambios de gobierno - Estilos de Dirección</v>
      </c>
      <c r="D13" s="132">
        <v>4</v>
      </c>
      <c r="E13" s="132">
        <v>4</v>
      </c>
      <c r="F13" s="132">
        <v>4</v>
      </c>
      <c r="G13" s="132">
        <v>5</v>
      </c>
      <c r="H13" s="132">
        <v>4</v>
      </c>
      <c r="I13" s="132">
        <v>5</v>
      </c>
      <c r="J13" s="132">
        <v>4</v>
      </c>
      <c r="K13" s="132">
        <v>4</v>
      </c>
      <c r="L13" s="132">
        <v>4</v>
      </c>
      <c r="M13" s="132">
        <v>4</v>
      </c>
      <c r="N13" s="132">
        <v>4</v>
      </c>
      <c r="O13" s="132">
        <v>4</v>
      </c>
      <c r="P13" s="132">
        <v>4</v>
      </c>
      <c r="Q13" s="132">
        <v>4</v>
      </c>
      <c r="R13" s="76"/>
      <c r="S13" s="309">
        <f t="shared" si="1"/>
        <v>58</v>
      </c>
      <c r="T13" s="310">
        <f t="shared" si="0"/>
        <v>4.1428571428571432</v>
      </c>
      <c r="U13" s="165"/>
    </row>
    <row r="14" spans="2:24" ht="35.25" customHeight="1" x14ac:dyDescent="0.25">
      <c r="B14" s="168">
        <v>5</v>
      </c>
      <c r="C14" s="266" t="str">
        <f>CONTEXTO!C15</f>
        <v>Constante innovación tecnológica.</v>
      </c>
      <c r="D14" s="132">
        <v>3</v>
      </c>
      <c r="E14" s="132">
        <v>3</v>
      </c>
      <c r="F14" s="132">
        <v>4</v>
      </c>
      <c r="G14" s="132">
        <v>4</v>
      </c>
      <c r="H14" s="132">
        <v>4</v>
      </c>
      <c r="I14" s="132">
        <v>4</v>
      </c>
      <c r="J14" s="132">
        <v>5</v>
      </c>
      <c r="K14" s="132">
        <v>5</v>
      </c>
      <c r="L14" s="132">
        <v>4</v>
      </c>
      <c r="M14" s="132">
        <v>5</v>
      </c>
      <c r="N14" s="132">
        <v>5</v>
      </c>
      <c r="O14" s="132">
        <v>4</v>
      </c>
      <c r="P14" s="132">
        <v>5</v>
      </c>
      <c r="Q14" s="132">
        <v>4</v>
      </c>
      <c r="R14" s="76"/>
      <c r="S14" s="309">
        <f t="shared" si="1"/>
        <v>59</v>
      </c>
      <c r="T14" s="310">
        <f t="shared" si="0"/>
        <v>4.2142857142857144</v>
      </c>
      <c r="U14" s="165"/>
    </row>
    <row r="15" spans="2:24" ht="39.75" customHeight="1" x14ac:dyDescent="0.25">
      <c r="B15" s="168">
        <v>6</v>
      </c>
      <c r="C15" s="266" t="str">
        <f>CONTEXTO!C16</f>
        <v xml:space="preserve">Fallas en aplicativos para cargue o reporte de información </v>
      </c>
      <c r="D15" s="132">
        <v>3</v>
      </c>
      <c r="E15" s="132">
        <v>2</v>
      </c>
      <c r="F15" s="132">
        <v>4</v>
      </c>
      <c r="G15" s="132">
        <v>3</v>
      </c>
      <c r="H15" s="132">
        <v>4</v>
      </c>
      <c r="I15" s="132">
        <v>1</v>
      </c>
      <c r="J15" s="132">
        <v>4</v>
      </c>
      <c r="K15" s="132">
        <v>5</v>
      </c>
      <c r="L15" s="132">
        <v>4</v>
      </c>
      <c r="M15" s="132">
        <v>3</v>
      </c>
      <c r="N15" s="132">
        <v>4</v>
      </c>
      <c r="O15" s="132">
        <v>4</v>
      </c>
      <c r="P15" s="132">
        <v>4</v>
      </c>
      <c r="Q15" s="132">
        <v>4</v>
      </c>
      <c r="R15" s="76"/>
      <c r="S15" s="309">
        <f t="shared" si="1"/>
        <v>49</v>
      </c>
      <c r="T15" s="310">
        <f t="shared" si="0"/>
        <v>3.5</v>
      </c>
      <c r="U15" s="165"/>
    </row>
    <row r="16" spans="2:24" ht="27" customHeight="1" x14ac:dyDescent="0.25">
      <c r="B16" s="168">
        <v>7</v>
      </c>
      <c r="C16" s="268" t="str">
        <f>CONTEXTO!C17</f>
        <v>Catástrofes naturales</v>
      </c>
      <c r="D16" s="132">
        <v>2</v>
      </c>
      <c r="E16" s="132">
        <v>1</v>
      </c>
      <c r="F16" s="132">
        <v>4</v>
      </c>
      <c r="G16" s="132">
        <v>2</v>
      </c>
      <c r="H16" s="132">
        <v>3</v>
      </c>
      <c r="I16" s="132">
        <v>1</v>
      </c>
      <c r="J16" s="132">
        <v>1</v>
      </c>
      <c r="K16" s="132">
        <v>1</v>
      </c>
      <c r="L16" s="132">
        <v>2</v>
      </c>
      <c r="M16" s="132">
        <v>3</v>
      </c>
      <c r="N16" s="132">
        <v>2</v>
      </c>
      <c r="O16" s="132">
        <v>3</v>
      </c>
      <c r="P16" s="132">
        <v>2</v>
      </c>
      <c r="Q16" s="132">
        <v>3</v>
      </c>
      <c r="R16" s="76"/>
      <c r="S16" s="309">
        <f t="shared" si="1"/>
        <v>30</v>
      </c>
      <c r="T16" s="310">
        <f t="shared" si="0"/>
        <v>2.1428571428571428</v>
      </c>
      <c r="U16" s="165"/>
    </row>
    <row r="17" spans="2:24" ht="95.25" customHeight="1" x14ac:dyDescent="0.25">
      <c r="B17" s="296">
        <v>8</v>
      </c>
      <c r="C17" s="293" t="str">
        <f>CONTEXTO!E10</f>
        <v xml:space="preserve">Falta de asistencia a las audiencias de procesos judiciales por parte de los Secretarios de despacho delegados y en atención a las recomendaciones establecidas en las mesa de trabajo llevados a cabo por la Oficina Jurídica </v>
      </c>
      <c r="D17" s="132">
        <v>5</v>
      </c>
      <c r="E17" s="132">
        <v>5</v>
      </c>
      <c r="F17" s="132">
        <v>5</v>
      </c>
      <c r="G17" s="132">
        <v>5</v>
      </c>
      <c r="H17" s="132">
        <v>5</v>
      </c>
      <c r="I17" s="132">
        <v>5</v>
      </c>
      <c r="J17" s="132">
        <v>5</v>
      </c>
      <c r="K17" s="132">
        <v>5</v>
      </c>
      <c r="L17" s="132">
        <v>5</v>
      </c>
      <c r="M17" s="132">
        <v>5</v>
      </c>
      <c r="N17" s="132">
        <v>5</v>
      </c>
      <c r="O17" s="132">
        <v>5</v>
      </c>
      <c r="P17" s="132">
        <v>5</v>
      </c>
      <c r="Q17" s="132">
        <v>5</v>
      </c>
      <c r="R17" s="76"/>
      <c r="S17" s="309">
        <f t="shared" si="1"/>
        <v>70</v>
      </c>
      <c r="T17" s="310">
        <f t="shared" si="0"/>
        <v>5</v>
      </c>
      <c r="U17" s="166"/>
      <c r="W17" s="316">
        <v>1</v>
      </c>
    </row>
    <row r="18" spans="2:24" ht="65.25" customHeight="1" x14ac:dyDescent="0.25">
      <c r="B18" s="296">
        <v>9</v>
      </c>
      <c r="C18" s="294" t="str">
        <f>CONTEXTO!E11</f>
        <v>Gestión inoportuna para dar cumplimiento a las providencias condenatorias por parte de los Secretarios de Despacho</v>
      </c>
      <c r="D18" s="132">
        <v>5</v>
      </c>
      <c r="E18" s="132">
        <v>5</v>
      </c>
      <c r="F18" s="132">
        <v>5</v>
      </c>
      <c r="G18" s="132">
        <v>5</v>
      </c>
      <c r="H18" s="132">
        <v>5</v>
      </c>
      <c r="I18" s="132">
        <v>5</v>
      </c>
      <c r="J18" s="132">
        <v>5</v>
      </c>
      <c r="K18" s="132">
        <v>5</v>
      </c>
      <c r="L18" s="132">
        <v>5</v>
      </c>
      <c r="M18" s="132">
        <v>5</v>
      </c>
      <c r="N18" s="132">
        <v>5</v>
      </c>
      <c r="O18" s="132">
        <v>5</v>
      </c>
      <c r="P18" s="132">
        <v>5</v>
      </c>
      <c r="Q18" s="132">
        <v>5</v>
      </c>
      <c r="R18" s="76"/>
      <c r="S18" s="309">
        <f t="shared" si="1"/>
        <v>70</v>
      </c>
      <c r="T18" s="310">
        <f t="shared" si="0"/>
        <v>5</v>
      </c>
      <c r="U18" s="166"/>
      <c r="W18" s="316">
        <v>2</v>
      </c>
    </row>
    <row r="19" spans="2:24" ht="84" customHeight="1" x14ac:dyDescent="0.25">
      <c r="B19" s="296">
        <v>10</v>
      </c>
      <c r="C19" s="293" t="str">
        <f>CONTEXTO!E13</f>
        <v>Perfil profesional rotativo de asesores jurídicos insuficientes para realizar la labor de la repesentación judicial y legal del municipio con poca experiencia e idoneidad</v>
      </c>
      <c r="D19" s="132">
        <v>5</v>
      </c>
      <c r="E19" s="132">
        <v>5</v>
      </c>
      <c r="F19" s="132">
        <v>5</v>
      </c>
      <c r="G19" s="132">
        <v>4</v>
      </c>
      <c r="H19" s="132">
        <v>5</v>
      </c>
      <c r="I19" s="132">
        <v>5</v>
      </c>
      <c r="J19" s="132">
        <v>5</v>
      </c>
      <c r="K19" s="132">
        <v>5</v>
      </c>
      <c r="L19" s="132">
        <v>4</v>
      </c>
      <c r="M19" s="132">
        <v>5</v>
      </c>
      <c r="N19" s="132">
        <v>5</v>
      </c>
      <c r="O19" s="132">
        <v>5</v>
      </c>
      <c r="P19" s="132">
        <v>5</v>
      </c>
      <c r="Q19" s="132">
        <v>5</v>
      </c>
      <c r="R19" s="76"/>
      <c r="S19" s="309">
        <f t="shared" si="1"/>
        <v>68</v>
      </c>
      <c r="T19" s="310">
        <f t="shared" si="0"/>
        <v>4.8571428571428568</v>
      </c>
      <c r="U19" s="166"/>
      <c r="W19" s="316">
        <v>7</v>
      </c>
    </row>
    <row r="20" spans="2:24" ht="84" customHeight="1" x14ac:dyDescent="0.25">
      <c r="B20" s="296">
        <v>11</v>
      </c>
      <c r="C20" s="295" t="str">
        <f>CONTEXTO!E15</f>
        <v>Insuficiencia o inoportunidad en la entrega de informes y/o elementos materiales probatorios que se deban presentar en la actuaciones procesales por parte de las dependencias ejecutoras</v>
      </c>
      <c r="D20" s="132">
        <v>5</v>
      </c>
      <c r="E20" s="132">
        <v>5</v>
      </c>
      <c r="F20" s="132">
        <v>5</v>
      </c>
      <c r="G20" s="132">
        <v>5</v>
      </c>
      <c r="H20" s="132">
        <v>5</v>
      </c>
      <c r="I20" s="132">
        <v>5</v>
      </c>
      <c r="J20" s="132">
        <v>5</v>
      </c>
      <c r="K20" s="132">
        <v>5</v>
      </c>
      <c r="L20" s="132">
        <v>5</v>
      </c>
      <c r="M20" s="132">
        <v>5</v>
      </c>
      <c r="N20" s="132">
        <v>5</v>
      </c>
      <c r="O20" s="132">
        <v>5</v>
      </c>
      <c r="P20" s="132">
        <v>5</v>
      </c>
      <c r="Q20" s="132">
        <v>5</v>
      </c>
      <c r="R20" s="76"/>
      <c r="S20" s="309">
        <f t="shared" si="1"/>
        <v>70</v>
      </c>
      <c r="T20" s="310">
        <f t="shared" si="0"/>
        <v>5</v>
      </c>
      <c r="U20" s="166"/>
      <c r="W20" s="316">
        <v>3</v>
      </c>
    </row>
    <row r="21" spans="2:24" ht="34.5" customHeight="1" x14ac:dyDescent="0.25">
      <c r="B21" s="296">
        <v>12</v>
      </c>
      <c r="C21" s="293" t="str">
        <f>CONTEXTO!E16</f>
        <v xml:space="preserve">Sistemas de Información no integrados -Softcon </v>
      </c>
      <c r="D21" s="132">
        <v>4</v>
      </c>
      <c r="E21" s="132">
        <v>4</v>
      </c>
      <c r="F21" s="132">
        <v>5</v>
      </c>
      <c r="G21" s="132">
        <v>4</v>
      </c>
      <c r="H21" s="132">
        <v>5</v>
      </c>
      <c r="I21" s="132">
        <v>4</v>
      </c>
      <c r="J21" s="132">
        <v>5</v>
      </c>
      <c r="K21" s="132">
        <v>5</v>
      </c>
      <c r="L21" s="132">
        <v>4</v>
      </c>
      <c r="M21" s="132">
        <v>5</v>
      </c>
      <c r="N21" s="132">
        <v>5</v>
      </c>
      <c r="O21" s="132">
        <v>5</v>
      </c>
      <c r="P21" s="132">
        <v>5</v>
      </c>
      <c r="Q21" s="132">
        <v>5</v>
      </c>
      <c r="R21" s="76"/>
      <c r="S21" s="309">
        <f t="shared" si="1"/>
        <v>65</v>
      </c>
      <c r="T21" s="310">
        <f t="shared" si="0"/>
        <v>4.6428571428571432</v>
      </c>
      <c r="U21" s="71"/>
      <c r="W21" s="281">
        <v>8</v>
      </c>
    </row>
    <row r="22" spans="2:24" ht="48.75" customHeight="1" x14ac:dyDescent="0.25">
      <c r="B22" s="132">
        <v>13</v>
      </c>
      <c r="C22" s="258" t="str">
        <f>CONTEXTO!E17</f>
        <v xml:space="preserve">Poca renovación de equipos tecnológicos obsoletos y  mantenimiento preventivo a los mismos </v>
      </c>
      <c r="D22" s="132">
        <v>4</v>
      </c>
      <c r="E22" s="132">
        <v>4</v>
      </c>
      <c r="F22" s="132">
        <v>4</v>
      </c>
      <c r="G22" s="132">
        <v>4</v>
      </c>
      <c r="H22" s="132">
        <v>5</v>
      </c>
      <c r="I22" s="132">
        <v>5</v>
      </c>
      <c r="J22" s="132">
        <v>5</v>
      </c>
      <c r="K22" s="132">
        <v>4</v>
      </c>
      <c r="L22" s="132">
        <v>5</v>
      </c>
      <c r="M22" s="132">
        <v>5</v>
      </c>
      <c r="N22" s="132">
        <v>5</v>
      </c>
      <c r="O22" s="132">
        <v>5</v>
      </c>
      <c r="P22" s="132">
        <v>5</v>
      </c>
      <c r="Q22" s="132">
        <v>5</v>
      </c>
      <c r="R22" s="76"/>
      <c r="S22" s="309">
        <f t="shared" si="1"/>
        <v>65</v>
      </c>
      <c r="T22" s="310">
        <f t="shared" si="0"/>
        <v>4.6428571428571432</v>
      </c>
      <c r="U22" s="71"/>
      <c r="W22" s="281">
        <v>9</v>
      </c>
    </row>
    <row r="23" spans="2:24" ht="60" customHeight="1" x14ac:dyDescent="0.25">
      <c r="B23" s="132">
        <v>14</v>
      </c>
      <c r="C23" s="258" t="str">
        <f>CONTEXTO!E18</f>
        <v>Demora en la adición de recursos presupuestales para el pago de sentencias, conciliaciones y laudos arbitrales</v>
      </c>
      <c r="D23" s="132">
        <v>3</v>
      </c>
      <c r="E23" s="132">
        <v>3</v>
      </c>
      <c r="F23" s="132">
        <v>5</v>
      </c>
      <c r="G23" s="132">
        <v>4</v>
      </c>
      <c r="H23" s="132">
        <v>4</v>
      </c>
      <c r="I23" s="132">
        <v>5</v>
      </c>
      <c r="J23" s="132">
        <v>5</v>
      </c>
      <c r="K23" s="132">
        <v>5</v>
      </c>
      <c r="L23" s="132">
        <v>4</v>
      </c>
      <c r="M23" s="132">
        <v>4</v>
      </c>
      <c r="N23" s="132">
        <v>4</v>
      </c>
      <c r="O23" s="132">
        <v>4</v>
      </c>
      <c r="P23" s="132">
        <v>4</v>
      </c>
      <c r="Q23" s="132">
        <v>4</v>
      </c>
      <c r="R23" s="76"/>
      <c r="S23" s="309">
        <f t="shared" si="1"/>
        <v>58</v>
      </c>
      <c r="T23" s="310">
        <f t="shared" si="0"/>
        <v>4.1428571428571432</v>
      </c>
      <c r="U23" s="165"/>
      <c r="W23" s="281"/>
      <c r="X23" s="281"/>
    </row>
    <row r="24" spans="2:24" ht="78" customHeight="1" x14ac:dyDescent="0.25">
      <c r="B24" s="169">
        <v>15</v>
      </c>
      <c r="C24" s="317" t="str">
        <f>CONTEXTO!G10</f>
        <v xml:space="preserve">Incumplimiento a providencias condenatorias: acción de tutela, acción popular, acción de grupo o acción de cumplimiento por parte de los Secretarios de Despacho y Directores a lo ordenado </v>
      </c>
      <c r="D24" s="132">
        <v>5</v>
      </c>
      <c r="E24" s="132">
        <v>5</v>
      </c>
      <c r="F24" s="132">
        <v>5</v>
      </c>
      <c r="G24" s="132">
        <v>5</v>
      </c>
      <c r="H24" s="132">
        <v>5</v>
      </c>
      <c r="I24" s="132">
        <v>5</v>
      </c>
      <c r="J24" s="132">
        <v>5</v>
      </c>
      <c r="K24" s="132">
        <v>5</v>
      </c>
      <c r="L24" s="132">
        <v>5</v>
      </c>
      <c r="M24" s="132">
        <v>5</v>
      </c>
      <c r="N24" s="132">
        <v>5</v>
      </c>
      <c r="O24" s="132">
        <v>5</v>
      </c>
      <c r="P24" s="132">
        <v>5</v>
      </c>
      <c r="Q24" s="132">
        <v>5</v>
      </c>
      <c r="R24" s="76"/>
      <c r="S24" s="309">
        <f t="shared" ref="S24:S27" si="2">SUM(D24:R24)</f>
        <v>70</v>
      </c>
      <c r="T24" s="310">
        <f t="shared" ref="T24:T27" si="3">IF(ISERROR(AVERAGE(D24:R24)),0,AVERAGE(D24:R24))</f>
        <v>5</v>
      </c>
      <c r="U24" s="166"/>
      <c r="W24" s="316">
        <v>4</v>
      </c>
    </row>
    <row r="25" spans="2:24" ht="63.75" customHeight="1" x14ac:dyDescent="0.25">
      <c r="B25" s="169">
        <v>16</v>
      </c>
      <c r="C25" s="297" t="str">
        <f>CONTEXTO!G11</f>
        <v>No proyectar y adoptar las providencias condenatorias por parte de los apoderados que ejercen la representación judicial y legal del municipio</v>
      </c>
      <c r="D25" s="132">
        <v>1</v>
      </c>
      <c r="E25" s="132">
        <v>1</v>
      </c>
      <c r="F25" s="132">
        <v>1</v>
      </c>
      <c r="G25" s="132">
        <v>2</v>
      </c>
      <c r="H25" s="132">
        <v>1</v>
      </c>
      <c r="I25" s="132">
        <v>1</v>
      </c>
      <c r="J25" s="132">
        <v>2</v>
      </c>
      <c r="K25" s="132">
        <v>2</v>
      </c>
      <c r="L25" s="132">
        <v>1</v>
      </c>
      <c r="M25" s="132">
        <v>2</v>
      </c>
      <c r="N25" s="132">
        <v>2</v>
      </c>
      <c r="O25" s="132">
        <v>1</v>
      </c>
      <c r="P25" s="132">
        <v>2</v>
      </c>
      <c r="Q25" s="132">
        <v>1</v>
      </c>
      <c r="R25" s="76"/>
      <c r="S25" s="309">
        <f t="shared" si="2"/>
        <v>20</v>
      </c>
      <c r="T25" s="310">
        <f t="shared" si="3"/>
        <v>1.4285714285714286</v>
      </c>
      <c r="U25" s="165"/>
      <c r="W25" s="281"/>
    </row>
    <row r="26" spans="2:24" ht="47.25" customHeight="1" x14ac:dyDescent="0.25">
      <c r="B26" s="169">
        <v>17</v>
      </c>
      <c r="C26" s="297" t="str">
        <f>CONTEXTO!G12</f>
        <v xml:space="preserve">Indebida defensa y/o desprovistas de pruebas para el litigio judicial    </v>
      </c>
      <c r="D26" s="132">
        <v>4</v>
      </c>
      <c r="E26" s="132">
        <v>4</v>
      </c>
      <c r="F26" s="132">
        <v>5</v>
      </c>
      <c r="G26" s="132">
        <v>5</v>
      </c>
      <c r="H26" s="132">
        <v>5</v>
      </c>
      <c r="I26" s="132">
        <v>5</v>
      </c>
      <c r="J26" s="132">
        <v>5</v>
      </c>
      <c r="K26" s="132">
        <v>5</v>
      </c>
      <c r="L26" s="132">
        <v>5</v>
      </c>
      <c r="M26" s="132">
        <v>5</v>
      </c>
      <c r="N26" s="132">
        <v>5</v>
      </c>
      <c r="O26" s="132">
        <v>5</v>
      </c>
      <c r="P26" s="132">
        <v>5</v>
      </c>
      <c r="Q26" s="132">
        <v>5</v>
      </c>
      <c r="R26" s="76"/>
      <c r="S26" s="309">
        <f t="shared" si="2"/>
        <v>68</v>
      </c>
      <c r="T26" s="310">
        <f t="shared" si="3"/>
        <v>4.8571428571428568</v>
      </c>
      <c r="U26" s="166"/>
      <c r="W26" s="316">
        <v>6</v>
      </c>
    </row>
    <row r="27" spans="2:24" ht="55.5" customHeight="1" x14ac:dyDescent="0.25">
      <c r="B27" s="169">
        <v>18</v>
      </c>
      <c r="C27" s="297" t="str">
        <f>CONTEXTO!G13</f>
        <v>No comunicar las providencias condenatorias a las dependencias ejecutoras responsables del cumplimiento</v>
      </c>
      <c r="D27" s="132">
        <v>2</v>
      </c>
      <c r="E27" s="132">
        <v>1</v>
      </c>
      <c r="F27" s="132">
        <v>2</v>
      </c>
      <c r="G27" s="132">
        <v>2</v>
      </c>
      <c r="H27" s="132">
        <v>2</v>
      </c>
      <c r="I27" s="132">
        <v>2</v>
      </c>
      <c r="J27" s="132">
        <v>1</v>
      </c>
      <c r="K27" s="132">
        <v>2</v>
      </c>
      <c r="L27" s="132">
        <v>2</v>
      </c>
      <c r="M27" s="132">
        <v>1</v>
      </c>
      <c r="N27" s="132">
        <v>2</v>
      </c>
      <c r="O27" s="132">
        <v>2</v>
      </c>
      <c r="P27" s="132">
        <v>2</v>
      </c>
      <c r="Q27" s="132">
        <v>2</v>
      </c>
      <c r="R27" s="76"/>
      <c r="S27" s="309">
        <f t="shared" si="2"/>
        <v>25</v>
      </c>
      <c r="T27" s="310">
        <f t="shared" si="3"/>
        <v>1.7857142857142858</v>
      </c>
      <c r="U27" s="165"/>
      <c r="W27" s="280"/>
    </row>
    <row r="28" spans="2:24" ht="73.5" customHeight="1" x14ac:dyDescent="0.25">
      <c r="B28" s="169">
        <v>19</v>
      </c>
      <c r="C28" s="305" t="str">
        <f>CONTEXTO!G14</f>
        <v xml:space="preserve">Inaplicación de los actos administrativos, directrices, procedimientos, circulares establecidos por parte de las dependencias adscritas a la Administración Central Municipal </v>
      </c>
      <c r="D28" s="132">
        <v>5</v>
      </c>
      <c r="E28" s="132">
        <v>5</v>
      </c>
      <c r="F28" s="132">
        <v>5</v>
      </c>
      <c r="G28" s="132">
        <v>5</v>
      </c>
      <c r="H28" s="132">
        <v>5</v>
      </c>
      <c r="I28" s="132">
        <v>5</v>
      </c>
      <c r="J28" s="132">
        <v>5</v>
      </c>
      <c r="K28" s="132">
        <v>5</v>
      </c>
      <c r="L28" s="132">
        <v>5</v>
      </c>
      <c r="M28" s="132">
        <v>5</v>
      </c>
      <c r="N28" s="132">
        <v>5</v>
      </c>
      <c r="O28" s="132">
        <v>5</v>
      </c>
      <c r="P28" s="132">
        <v>5</v>
      </c>
      <c r="Q28" s="132">
        <v>5</v>
      </c>
      <c r="R28" s="76"/>
      <c r="S28" s="309">
        <f t="shared" ref="S28:S30" si="4">SUM(D28:R28)</f>
        <v>70</v>
      </c>
      <c r="T28" s="310">
        <f t="shared" ref="T28:T30" si="5">IF(ISERROR(AVERAGE(D28:R28)),0,AVERAGE(D28:R28))</f>
        <v>5</v>
      </c>
      <c r="U28" s="315"/>
      <c r="W28" s="316">
        <v>5</v>
      </c>
    </row>
    <row r="29" spans="2:24" ht="66" customHeight="1" x14ac:dyDescent="0.25">
      <c r="B29" s="169">
        <v>20</v>
      </c>
      <c r="C29" s="306" t="str">
        <f>CONTEXTO!G15</f>
        <v xml:space="preserve">Inaplicación de los procedimientos establecidos e inoperatividad en el registros de información en la base de datos </v>
      </c>
      <c r="D29" s="132">
        <v>4</v>
      </c>
      <c r="E29" s="132">
        <v>4</v>
      </c>
      <c r="F29" s="132">
        <v>5</v>
      </c>
      <c r="G29" s="132">
        <v>4</v>
      </c>
      <c r="H29" s="132">
        <v>4</v>
      </c>
      <c r="I29" s="132">
        <v>4</v>
      </c>
      <c r="J29" s="132">
        <v>4</v>
      </c>
      <c r="K29" s="132">
        <v>4</v>
      </c>
      <c r="L29" s="132">
        <v>4</v>
      </c>
      <c r="M29" s="132">
        <v>5</v>
      </c>
      <c r="N29" s="132">
        <v>4</v>
      </c>
      <c r="O29" s="132">
        <v>4</v>
      </c>
      <c r="P29" s="132">
        <v>4</v>
      </c>
      <c r="Q29" s="132">
        <v>4</v>
      </c>
      <c r="R29" s="76"/>
      <c r="S29" s="309">
        <f t="shared" si="4"/>
        <v>58</v>
      </c>
      <c r="T29" s="310">
        <f t="shared" si="5"/>
        <v>4.1428571428571432</v>
      </c>
      <c r="U29" s="165"/>
      <c r="X29" s="281"/>
    </row>
    <row r="30" spans="2:24" ht="66" customHeight="1" x14ac:dyDescent="0.25">
      <c r="B30" s="169">
        <v>21</v>
      </c>
      <c r="C30" s="271" t="str">
        <f>CONTEXTO!G16</f>
        <v xml:space="preserve">Inaplicación de la cultura de autocontrol y registro de todos los campos en el Sistema de Control de Procesos Judiciales  </v>
      </c>
      <c r="D30" s="132">
        <v>4</v>
      </c>
      <c r="E30" s="132">
        <v>4</v>
      </c>
      <c r="F30" s="132">
        <v>4</v>
      </c>
      <c r="G30" s="132">
        <v>4</v>
      </c>
      <c r="H30" s="132">
        <v>4</v>
      </c>
      <c r="I30" s="132">
        <v>4</v>
      </c>
      <c r="J30" s="132">
        <v>4</v>
      </c>
      <c r="K30" s="132">
        <v>3</v>
      </c>
      <c r="L30" s="132">
        <v>4</v>
      </c>
      <c r="M30" s="132">
        <v>5</v>
      </c>
      <c r="N30" s="132">
        <v>5</v>
      </c>
      <c r="O30" s="132">
        <v>3</v>
      </c>
      <c r="P30" s="132">
        <v>5</v>
      </c>
      <c r="Q30" s="132">
        <v>4</v>
      </c>
      <c r="R30" s="76"/>
      <c r="S30" s="309">
        <f t="shared" si="4"/>
        <v>57</v>
      </c>
      <c r="T30" s="310">
        <f t="shared" si="5"/>
        <v>4.0714285714285712</v>
      </c>
      <c r="U30" s="165"/>
      <c r="X30" s="281"/>
    </row>
    <row r="31" spans="2:24" ht="29.25" customHeight="1" x14ac:dyDescent="0.25">
      <c r="C31" s="396" t="s">
        <v>298</v>
      </c>
      <c r="D31" s="396"/>
      <c r="E31" s="396"/>
      <c r="F31" s="396"/>
      <c r="G31" s="396"/>
      <c r="H31" s="396"/>
      <c r="I31" s="396"/>
      <c r="J31" s="396"/>
      <c r="K31" s="396"/>
      <c r="L31" s="396"/>
      <c r="M31" s="396"/>
      <c r="N31" s="396"/>
      <c r="O31" s="396"/>
      <c r="P31" s="396"/>
      <c r="Q31" s="396"/>
      <c r="R31" s="396"/>
      <c r="S31" s="396"/>
      <c r="T31" s="311">
        <f>SUM(T10:T30)</f>
        <v>87.714285714285722</v>
      </c>
    </row>
    <row r="32" spans="2:24" ht="18.75" customHeight="1" x14ac:dyDescent="0.25">
      <c r="C32" s="171"/>
      <c r="D32" s="170"/>
      <c r="E32" s="170"/>
      <c r="F32" s="170"/>
      <c r="G32" s="170"/>
      <c r="H32" s="170"/>
      <c r="I32" s="170"/>
      <c r="J32" s="170"/>
      <c r="K32" s="170"/>
      <c r="L32" s="170"/>
      <c r="M32" s="170"/>
      <c r="N32" s="170"/>
      <c r="O32" s="170"/>
      <c r="P32" s="170"/>
      <c r="Q32" s="170"/>
      <c r="R32" s="170"/>
      <c r="S32" s="312"/>
    </row>
    <row r="33" spans="2:20" ht="28.5" x14ac:dyDescent="0.25">
      <c r="B33" s="162" t="s">
        <v>293</v>
      </c>
      <c r="C33" s="164" t="s">
        <v>297</v>
      </c>
      <c r="T33" s="311">
        <f>+T31/21</f>
        <v>4.1768707482993204</v>
      </c>
    </row>
    <row r="34" spans="2:20" x14ac:dyDescent="0.25">
      <c r="B34" s="167"/>
      <c r="C34" s="163" t="s">
        <v>390</v>
      </c>
      <c r="N34" s="314"/>
      <c r="O34" s="314"/>
    </row>
    <row r="35" spans="2:20" x14ac:dyDescent="0.25">
      <c r="B35" s="71"/>
      <c r="C35" s="163" t="s">
        <v>389</v>
      </c>
      <c r="N35" s="314"/>
      <c r="O35" s="314"/>
    </row>
    <row r="36" spans="2:20" x14ac:dyDescent="0.25">
      <c r="B36" s="165"/>
      <c r="C36" s="163" t="s">
        <v>388</v>
      </c>
      <c r="N36" s="314"/>
      <c r="O36" s="314"/>
    </row>
    <row r="37" spans="2:20" x14ac:dyDescent="0.25">
      <c r="N37" s="314"/>
      <c r="O37" s="314"/>
    </row>
    <row r="38" spans="2:20" x14ac:dyDescent="0.25">
      <c r="N38" s="314"/>
      <c r="O38" s="314"/>
    </row>
    <row r="39" spans="2:20" x14ac:dyDescent="0.25">
      <c r="N39" s="314"/>
      <c r="O39" s="314"/>
    </row>
    <row r="40" spans="2:20" x14ac:dyDescent="0.25">
      <c r="N40" s="314"/>
      <c r="O40" s="314"/>
    </row>
    <row r="41" spans="2:20" x14ac:dyDescent="0.25">
      <c r="N41" s="314"/>
      <c r="O41" s="314"/>
    </row>
    <row r="42" spans="2:20" x14ac:dyDescent="0.25">
      <c r="N42" s="314"/>
      <c r="O42" s="314"/>
    </row>
    <row r="43" spans="2:20" x14ac:dyDescent="0.25">
      <c r="N43" s="314"/>
      <c r="O43" s="314"/>
    </row>
    <row r="44" spans="2:20" x14ac:dyDescent="0.25">
      <c r="N44" s="314"/>
      <c r="O44" s="314"/>
    </row>
    <row r="45" spans="2:20" x14ac:dyDescent="0.25">
      <c r="N45" s="314"/>
      <c r="O45" s="314"/>
    </row>
    <row r="46" spans="2:20" x14ac:dyDescent="0.25">
      <c r="N46" s="314"/>
      <c r="O46" s="314"/>
    </row>
    <row r="47" spans="2:20" x14ac:dyDescent="0.25">
      <c r="N47" s="314"/>
      <c r="O47" s="314"/>
    </row>
    <row r="48" spans="2:20" x14ac:dyDescent="0.25">
      <c r="N48" s="314"/>
      <c r="O48" s="314"/>
    </row>
    <row r="49" spans="14:15" x14ac:dyDescent="0.25">
      <c r="N49" s="314"/>
      <c r="O49" s="314"/>
    </row>
    <row r="50" spans="14:15" x14ac:dyDescent="0.25">
      <c r="N50" s="314"/>
      <c r="O50" s="314"/>
    </row>
    <row r="51" spans="14:15" x14ac:dyDescent="0.25">
      <c r="N51" s="314"/>
      <c r="O51" s="314"/>
    </row>
    <row r="52" spans="14:15" x14ac:dyDescent="0.25">
      <c r="N52" s="314"/>
      <c r="O52" s="314"/>
    </row>
    <row r="53" spans="14:15" x14ac:dyDescent="0.25">
      <c r="N53" s="314"/>
      <c r="O53" s="314"/>
    </row>
    <row r="54" spans="14:15" x14ac:dyDescent="0.25">
      <c r="N54" s="314"/>
      <c r="O54" s="314"/>
    </row>
  </sheetData>
  <mergeCells count="12">
    <mergeCell ref="C31:S31"/>
    <mergeCell ref="S1:T4"/>
    <mergeCell ref="B8:T8"/>
    <mergeCell ref="B6:T6"/>
    <mergeCell ref="B7:T7"/>
    <mergeCell ref="D1:N2"/>
    <mergeCell ref="D3:N4"/>
    <mergeCell ref="B1:C4"/>
    <mergeCell ref="O1:R1"/>
    <mergeCell ref="O2:R2"/>
    <mergeCell ref="O3:R3"/>
    <mergeCell ref="O4:R4"/>
  </mergeCells>
  <dataValidations count="1">
    <dataValidation type="whole" allowBlank="1" showInputMessage="1" showErrorMessage="1" sqref="N34:O54 D10:R30">
      <formula1>1</formula1>
      <formula2>10</formula2>
    </dataValidation>
  </dataValidations>
  <pageMargins left="0.7" right="0.7" top="0.75" bottom="0.75" header="0.3" footer="0.3"/>
  <pageSetup paperSize="5" scale="71" orientation="landscape" r:id="rId1"/>
  <rowBreaks count="1" manualBreakCount="1">
    <brk id="16" max="59" man="1"/>
  </rowBreaks>
  <colBreaks count="1" manualBreakCount="1">
    <brk id="24" max="1048575" man="1"/>
  </colBreaks>
  <drawing r:id="rId2"/>
  <legacyDrawing r:id="rId3"/>
  <oleObjects>
    <mc:AlternateContent xmlns:mc="http://schemas.openxmlformats.org/markup-compatibility/2006">
      <mc:Choice Requires="x14">
        <oleObject progId="WordPro.Document" shapeId="4097" r:id="rId4">
          <objectPr defaultSize="0" autoPict="0" r:id="rId5">
            <anchor moveWithCells="1" sizeWithCells="1">
              <from>
                <xdr:col>2</xdr:col>
                <xdr:colOff>47625</xdr:colOff>
                <xdr:row>0</xdr:row>
                <xdr:rowOff>0</xdr:rowOff>
              </from>
              <to>
                <xdr:col>2</xdr:col>
                <xdr:colOff>1828800</xdr:colOff>
                <xdr:row>3</xdr:row>
                <xdr:rowOff>123825</xdr:rowOff>
              </to>
            </anchor>
          </objectPr>
        </oleObject>
      </mc:Choice>
      <mc:Fallback>
        <oleObject progId="WordPro.Document" shapeId="409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U124"/>
  <sheetViews>
    <sheetView zoomScaleNormal="100" workbookViewId="0">
      <selection activeCell="C46" sqref="C46"/>
    </sheetView>
  </sheetViews>
  <sheetFormatPr baseColWidth="10" defaultColWidth="11.42578125" defaultRowHeight="15" x14ac:dyDescent="0.25"/>
  <cols>
    <col min="1" max="2" width="6.5703125" customWidth="1"/>
    <col min="3" max="3" width="32.7109375" customWidth="1"/>
    <col min="4" max="4" width="29.42578125" customWidth="1"/>
    <col min="5" max="5" width="38" customWidth="1"/>
    <col min="6" max="6" width="30.28515625" customWidth="1"/>
    <col min="7" max="7" width="18.28515625" customWidth="1"/>
    <col min="8" max="8" width="15.5703125" customWidth="1"/>
    <col min="9" max="9" width="19.28515625" customWidth="1"/>
    <col min="10" max="10" width="14.5703125" customWidth="1"/>
    <col min="12" max="12" width="26.28515625" hidden="1" customWidth="1"/>
    <col min="13" max="15" width="0" hidden="1" customWidth="1"/>
    <col min="18" max="18" width="0" hidden="1" customWidth="1"/>
  </cols>
  <sheetData>
    <row r="1" spans="1:18" ht="15" customHeight="1" x14ac:dyDescent="0.25">
      <c r="C1" s="444"/>
      <c r="D1" s="389" t="s">
        <v>0</v>
      </c>
      <c r="E1" s="390"/>
      <c r="F1" s="390"/>
      <c r="G1" s="447"/>
      <c r="H1" s="449" t="s">
        <v>15</v>
      </c>
      <c r="I1" s="449"/>
      <c r="J1" s="342"/>
      <c r="K1" s="2"/>
      <c r="N1" s="348"/>
    </row>
    <row r="2" spans="1:18" ht="15" customHeight="1" x14ac:dyDescent="0.25">
      <c r="C2" s="445"/>
      <c r="D2" s="384"/>
      <c r="E2" s="385"/>
      <c r="F2" s="385"/>
      <c r="G2" s="448"/>
      <c r="H2" s="449" t="s">
        <v>2</v>
      </c>
      <c r="I2" s="449"/>
      <c r="J2" s="344"/>
      <c r="K2" s="2"/>
      <c r="N2" s="348"/>
    </row>
    <row r="3" spans="1:18" ht="15" customHeight="1" x14ac:dyDescent="0.25">
      <c r="C3" s="445"/>
      <c r="D3" s="389" t="s">
        <v>61</v>
      </c>
      <c r="E3" s="390"/>
      <c r="F3" s="390"/>
      <c r="G3" s="447"/>
      <c r="H3" s="449" t="s">
        <v>4</v>
      </c>
      <c r="I3" s="449"/>
      <c r="J3" s="344"/>
      <c r="K3" s="2"/>
      <c r="N3" s="348"/>
    </row>
    <row r="4" spans="1:18" ht="15.75" customHeight="1" x14ac:dyDescent="0.25">
      <c r="C4" s="446"/>
      <c r="D4" s="384"/>
      <c r="E4" s="385"/>
      <c r="F4" s="385"/>
      <c r="G4" s="448"/>
      <c r="H4" s="449" t="s">
        <v>5</v>
      </c>
      <c r="I4" s="449"/>
      <c r="J4" s="343"/>
      <c r="K4" s="2"/>
      <c r="N4" s="348"/>
    </row>
    <row r="6" spans="1:18" ht="32.25" customHeight="1" x14ac:dyDescent="0.25">
      <c r="A6" s="424" t="s">
        <v>7</v>
      </c>
      <c r="B6" s="424"/>
      <c r="C6" s="478" t="s">
        <v>270</v>
      </c>
      <c r="D6" s="478"/>
      <c r="E6" s="478"/>
      <c r="F6" s="478"/>
      <c r="G6" s="478"/>
      <c r="H6" s="478"/>
      <c r="I6" s="478"/>
      <c r="J6" s="478"/>
    </row>
    <row r="7" spans="1:18" ht="23.25" customHeight="1" x14ac:dyDescent="0.25">
      <c r="A7" s="484" t="s">
        <v>62</v>
      </c>
      <c r="B7" s="484"/>
      <c r="C7" s="484"/>
      <c r="D7" s="485"/>
      <c r="E7" s="441" t="s">
        <v>11</v>
      </c>
      <c r="F7" s="442"/>
      <c r="G7" s="442"/>
      <c r="H7" s="442"/>
      <c r="I7" s="442"/>
      <c r="J7" s="443"/>
    </row>
    <row r="8" spans="1:18" ht="23.25" customHeight="1" x14ac:dyDescent="0.25">
      <c r="A8" s="484"/>
      <c r="B8" s="484"/>
      <c r="C8" s="484"/>
      <c r="D8" s="485"/>
      <c r="E8" s="474" t="s">
        <v>63</v>
      </c>
      <c r="F8" s="474"/>
      <c r="G8" s="474" t="s">
        <v>64</v>
      </c>
      <c r="H8" s="474"/>
      <c r="I8" s="474"/>
      <c r="J8" s="474"/>
    </row>
    <row r="9" spans="1:18" ht="23.25" customHeight="1" x14ac:dyDescent="0.3">
      <c r="A9" s="484"/>
      <c r="B9" s="484"/>
      <c r="C9" s="484"/>
      <c r="D9" s="485"/>
      <c r="E9" s="431" t="s">
        <v>65</v>
      </c>
      <c r="F9" s="431"/>
      <c r="G9" s="475" t="s">
        <v>66</v>
      </c>
      <c r="H9" s="476"/>
      <c r="I9" s="476"/>
      <c r="J9" s="477"/>
    </row>
    <row r="10" spans="1:18" ht="90" customHeight="1" x14ac:dyDescent="0.25">
      <c r="A10" s="484"/>
      <c r="B10" s="484"/>
      <c r="C10" s="484"/>
      <c r="D10" s="485"/>
      <c r="E10" s="479" t="s">
        <v>391</v>
      </c>
      <c r="F10" s="480"/>
      <c r="G10" s="454" t="s">
        <v>400</v>
      </c>
      <c r="H10" s="459"/>
      <c r="I10" s="459"/>
      <c r="J10" s="435"/>
    </row>
    <row r="11" spans="1:18" ht="130.5" customHeight="1" x14ac:dyDescent="0.25">
      <c r="A11" s="484"/>
      <c r="B11" s="484"/>
      <c r="C11" s="484"/>
      <c r="D11" s="485"/>
      <c r="E11" s="470" t="s">
        <v>392</v>
      </c>
      <c r="F11" s="471"/>
      <c r="G11" s="454" t="s">
        <v>405</v>
      </c>
      <c r="H11" s="459"/>
      <c r="I11" s="459"/>
      <c r="J11" s="435"/>
      <c r="R11" s="70" t="s">
        <v>404</v>
      </c>
    </row>
    <row r="12" spans="1:18" ht="61.5" customHeight="1" x14ac:dyDescent="0.25">
      <c r="A12" s="484"/>
      <c r="B12" s="484"/>
      <c r="C12" s="484"/>
      <c r="D12" s="485"/>
      <c r="E12" s="472" t="s">
        <v>393</v>
      </c>
      <c r="F12" s="473"/>
      <c r="G12" s="454" t="s">
        <v>397</v>
      </c>
      <c r="H12" s="459"/>
      <c r="I12" s="459"/>
      <c r="J12" s="435"/>
      <c r="R12" s="196" t="s">
        <v>327</v>
      </c>
    </row>
    <row r="13" spans="1:18" ht="80.25" customHeight="1" x14ac:dyDescent="0.25">
      <c r="A13" s="484"/>
      <c r="B13" s="484"/>
      <c r="C13" s="484"/>
      <c r="D13" s="485"/>
      <c r="E13" s="472" t="s">
        <v>412</v>
      </c>
      <c r="F13" s="473"/>
      <c r="G13" s="454" t="s">
        <v>403</v>
      </c>
      <c r="H13" s="458"/>
      <c r="I13" s="458"/>
      <c r="J13" s="455"/>
    </row>
    <row r="14" spans="1:18" ht="60" customHeight="1" x14ac:dyDescent="0.25">
      <c r="A14" s="484"/>
      <c r="B14" s="484"/>
      <c r="C14" s="484"/>
      <c r="D14" s="485"/>
      <c r="E14" s="472" t="s">
        <v>394</v>
      </c>
      <c r="F14" s="473"/>
      <c r="G14" s="454" t="s">
        <v>401</v>
      </c>
      <c r="H14" s="458"/>
      <c r="I14" s="458"/>
      <c r="J14" s="455"/>
    </row>
    <row r="15" spans="1:18" ht="56.25" customHeight="1" x14ac:dyDescent="0.25">
      <c r="A15" s="484"/>
      <c r="B15" s="484"/>
      <c r="C15" s="484"/>
      <c r="D15" s="485"/>
      <c r="E15" s="486" t="s">
        <v>398</v>
      </c>
      <c r="F15" s="487"/>
      <c r="G15" s="454" t="s">
        <v>402</v>
      </c>
      <c r="H15" s="458"/>
      <c r="I15" s="458"/>
      <c r="J15" s="455"/>
    </row>
    <row r="16" spans="1:18" ht="75.75" customHeight="1" x14ac:dyDescent="0.25">
      <c r="A16" s="484"/>
      <c r="B16" s="484"/>
      <c r="C16" s="484"/>
      <c r="D16" s="485"/>
      <c r="E16" s="479" t="s">
        <v>395</v>
      </c>
      <c r="F16" s="480"/>
      <c r="G16" s="454" t="s">
        <v>406</v>
      </c>
      <c r="H16" s="458"/>
      <c r="I16" s="458"/>
      <c r="J16" s="455"/>
    </row>
    <row r="17" spans="1:18" ht="66.75" customHeight="1" x14ac:dyDescent="0.25">
      <c r="A17" s="484"/>
      <c r="B17" s="484"/>
      <c r="C17" s="484"/>
      <c r="D17" s="485"/>
      <c r="E17" s="434"/>
      <c r="F17" s="435"/>
      <c r="G17" s="454" t="s">
        <v>407</v>
      </c>
      <c r="H17" s="458"/>
      <c r="I17" s="458"/>
      <c r="J17" s="455"/>
    </row>
    <row r="18" spans="1:18" ht="49.5" customHeight="1" x14ac:dyDescent="0.25">
      <c r="A18" s="484"/>
      <c r="B18" s="484"/>
      <c r="C18" s="484"/>
      <c r="D18" s="485"/>
      <c r="E18" s="434"/>
      <c r="F18" s="435"/>
      <c r="G18" s="434" t="s">
        <v>408</v>
      </c>
      <c r="H18" s="459"/>
      <c r="I18" s="459"/>
      <c r="J18" s="435"/>
    </row>
    <row r="19" spans="1:18" ht="54" customHeight="1" x14ac:dyDescent="0.25">
      <c r="A19" s="484"/>
      <c r="B19" s="484"/>
      <c r="C19" s="484"/>
      <c r="D19" s="485"/>
      <c r="E19" s="434"/>
      <c r="F19" s="435"/>
      <c r="G19" s="454" t="s">
        <v>409</v>
      </c>
      <c r="H19" s="458"/>
      <c r="I19" s="458"/>
      <c r="J19" s="455"/>
    </row>
    <row r="20" spans="1:18" ht="69" customHeight="1" x14ac:dyDescent="0.25">
      <c r="A20" s="484"/>
      <c r="B20" s="484"/>
      <c r="C20" s="484"/>
      <c r="D20" s="485"/>
      <c r="E20" s="434"/>
      <c r="F20" s="435"/>
      <c r="G20" s="454" t="s">
        <v>410</v>
      </c>
      <c r="H20" s="458"/>
      <c r="I20" s="458"/>
      <c r="J20" s="455"/>
    </row>
    <row r="21" spans="1:18" ht="61.5" customHeight="1" x14ac:dyDescent="0.25">
      <c r="A21" s="484"/>
      <c r="B21" s="484"/>
      <c r="C21" s="484"/>
      <c r="D21" s="485"/>
      <c r="E21" s="434"/>
      <c r="F21" s="435"/>
      <c r="G21" s="434" t="s">
        <v>444</v>
      </c>
      <c r="H21" s="459"/>
      <c r="I21" s="459"/>
      <c r="J21" s="435"/>
    </row>
    <row r="22" spans="1:18" ht="57.75" customHeight="1" x14ac:dyDescent="0.4">
      <c r="A22" s="172"/>
      <c r="B22" s="172"/>
      <c r="C22" s="172"/>
      <c r="D22" s="173"/>
      <c r="E22" s="434"/>
      <c r="F22" s="435"/>
      <c r="G22" s="434" t="s">
        <v>445</v>
      </c>
      <c r="H22" s="459"/>
      <c r="I22" s="459"/>
      <c r="J22" s="435"/>
    </row>
    <row r="23" spans="1:18" ht="48.75" customHeight="1" x14ac:dyDescent="0.4">
      <c r="A23" s="261"/>
      <c r="B23" s="261"/>
      <c r="C23" s="261"/>
      <c r="D23" s="262"/>
      <c r="E23" s="420"/>
      <c r="F23" s="421"/>
      <c r="G23" s="418" t="s">
        <v>446</v>
      </c>
      <c r="H23" s="461"/>
      <c r="I23" s="461"/>
      <c r="J23" s="462"/>
    </row>
    <row r="24" spans="1:18" ht="51.75" customHeight="1" x14ac:dyDescent="0.25">
      <c r="A24" s="425" t="s">
        <v>9</v>
      </c>
      <c r="B24" s="425" t="s">
        <v>64</v>
      </c>
      <c r="C24" s="431" t="s">
        <v>67</v>
      </c>
      <c r="D24" s="431"/>
      <c r="E24" s="463" t="s">
        <v>68</v>
      </c>
      <c r="F24" s="464"/>
      <c r="G24" s="465" t="s">
        <v>69</v>
      </c>
      <c r="H24" s="466"/>
      <c r="I24" s="466"/>
      <c r="J24" s="467"/>
    </row>
    <row r="25" spans="1:18" ht="81.75" customHeight="1" x14ac:dyDescent="0.25">
      <c r="A25" s="425"/>
      <c r="B25" s="425"/>
      <c r="C25" s="434" t="s">
        <v>300</v>
      </c>
      <c r="D25" s="435"/>
      <c r="E25" s="412" t="s">
        <v>424</v>
      </c>
      <c r="F25" s="413"/>
      <c r="G25" s="414" t="s">
        <v>329</v>
      </c>
      <c r="H25" s="468"/>
      <c r="I25" s="468"/>
      <c r="J25" s="469"/>
      <c r="L25" s="481" t="s">
        <v>411</v>
      </c>
      <c r="M25" s="482"/>
    </row>
    <row r="26" spans="1:18" ht="70.5" customHeight="1" x14ac:dyDescent="0.25">
      <c r="A26" s="425"/>
      <c r="B26" s="425"/>
      <c r="C26" s="412" t="s">
        <v>415</v>
      </c>
      <c r="D26" s="413"/>
      <c r="E26" s="416" t="s">
        <v>429</v>
      </c>
      <c r="F26" s="417"/>
      <c r="G26" s="412" t="s">
        <v>436</v>
      </c>
      <c r="H26" s="423"/>
      <c r="I26" s="423"/>
      <c r="J26" s="413"/>
      <c r="L26" s="412" t="s">
        <v>356</v>
      </c>
      <c r="M26" s="413"/>
      <c r="R26" s="196" t="s">
        <v>302</v>
      </c>
    </row>
    <row r="27" spans="1:18" ht="97.5" customHeight="1" x14ac:dyDescent="0.25">
      <c r="A27" s="425"/>
      <c r="B27" s="425"/>
      <c r="C27" s="414" t="s">
        <v>416</v>
      </c>
      <c r="D27" s="415"/>
      <c r="E27" s="418" t="s">
        <v>428</v>
      </c>
      <c r="F27" s="419"/>
      <c r="G27" s="414" t="s">
        <v>437</v>
      </c>
      <c r="H27" s="450"/>
      <c r="I27" s="450"/>
      <c r="J27" s="415"/>
      <c r="L27" s="414" t="s">
        <v>362</v>
      </c>
      <c r="M27" s="415"/>
    </row>
    <row r="28" spans="1:18" ht="57" customHeight="1" x14ac:dyDescent="0.25">
      <c r="A28" s="425"/>
      <c r="B28" s="425"/>
      <c r="C28" s="412" t="s">
        <v>420</v>
      </c>
      <c r="D28" s="413"/>
      <c r="E28" s="416" t="s">
        <v>430</v>
      </c>
      <c r="F28" s="417"/>
      <c r="G28" s="449" t="s">
        <v>443</v>
      </c>
      <c r="H28" s="460"/>
      <c r="I28" s="460"/>
      <c r="J28" s="460"/>
      <c r="L28" s="412" t="s">
        <v>361</v>
      </c>
      <c r="M28" s="413"/>
    </row>
    <row r="29" spans="1:18" ht="100.5" customHeight="1" x14ac:dyDescent="0.25">
      <c r="A29" s="425"/>
      <c r="B29" s="425"/>
      <c r="C29" s="434" t="s">
        <v>421</v>
      </c>
      <c r="D29" s="435"/>
      <c r="E29" s="418" t="s">
        <v>431</v>
      </c>
      <c r="F29" s="419"/>
      <c r="G29" s="456" t="s">
        <v>438</v>
      </c>
      <c r="H29" s="457"/>
      <c r="I29" s="457"/>
      <c r="J29" s="457"/>
      <c r="L29" s="454" t="s">
        <v>358</v>
      </c>
      <c r="M29" s="455"/>
    </row>
    <row r="30" spans="1:18" ht="81.75" customHeight="1" x14ac:dyDescent="0.25">
      <c r="A30" s="425"/>
      <c r="B30" s="425"/>
      <c r="C30" s="434" t="s">
        <v>422</v>
      </c>
      <c r="D30" s="435"/>
      <c r="E30" s="418" t="s">
        <v>432</v>
      </c>
      <c r="F30" s="419"/>
      <c r="G30" s="456" t="s">
        <v>435</v>
      </c>
      <c r="H30" s="457"/>
      <c r="I30" s="457"/>
      <c r="J30" s="457"/>
      <c r="L30" s="412" t="s">
        <v>357</v>
      </c>
      <c r="M30" s="413"/>
    </row>
    <row r="31" spans="1:18" ht="68.25" customHeight="1" x14ac:dyDescent="0.25">
      <c r="A31" s="425"/>
      <c r="B31" s="425"/>
      <c r="C31" s="412" t="s">
        <v>423</v>
      </c>
      <c r="D31" s="413"/>
      <c r="E31" s="418" t="s">
        <v>433</v>
      </c>
      <c r="F31" s="419"/>
      <c r="G31" s="412" t="s">
        <v>439</v>
      </c>
      <c r="H31" s="423"/>
      <c r="I31" s="423"/>
      <c r="J31" s="413"/>
      <c r="L31" s="412" t="s">
        <v>376</v>
      </c>
      <c r="M31" s="413"/>
    </row>
    <row r="32" spans="1:18" ht="57" customHeight="1" x14ac:dyDescent="0.25">
      <c r="A32" s="425"/>
      <c r="B32" s="425"/>
      <c r="C32" s="412"/>
      <c r="D32" s="413"/>
      <c r="E32" s="412"/>
      <c r="F32" s="413"/>
      <c r="G32" s="416" t="s">
        <v>448</v>
      </c>
      <c r="H32" s="422"/>
      <c r="I32" s="422"/>
      <c r="J32" s="417"/>
      <c r="L32" s="412" t="s">
        <v>364</v>
      </c>
      <c r="M32" s="413"/>
    </row>
    <row r="33" spans="1:21" ht="84" customHeight="1" x14ac:dyDescent="0.25">
      <c r="A33" s="425"/>
      <c r="B33" s="425"/>
      <c r="C33" s="412"/>
      <c r="D33" s="413"/>
      <c r="E33" s="412"/>
      <c r="F33" s="413"/>
      <c r="G33" s="412" t="s">
        <v>441</v>
      </c>
      <c r="H33" s="423"/>
      <c r="I33" s="423"/>
      <c r="J33" s="413"/>
      <c r="L33" s="412" t="s">
        <v>363</v>
      </c>
      <c r="M33" s="413"/>
    </row>
    <row r="34" spans="1:21" ht="65.25" customHeight="1" x14ac:dyDescent="0.25">
      <c r="A34" s="425"/>
      <c r="B34" s="425"/>
      <c r="C34" s="412"/>
      <c r="D34" s="413"/>
      <c r="E34" s="412"/>
      <c r="F34" s="413"/>
      <c r="G34" s="412" t="s">
        <v>447</v>
      </c>
      <c r="H34" s="423"/>
      <c r="I34" s="423"/>
      <c r="J34" s="413"/>
      <c r="L34" s="483" t="s">
        <v>414</v>
      </c>
      <c r="M34" s="483"/>
      <c r="N34" s="483"/>
      <c r="O34" s="483"/>
    </row>
    <row r="35" spans="1:21" ht="57" customHeight="1" x14ac:dyDescent="0.25">
      <c r="A35" s="425"/>
      <c r="B35" s="174"/>
      <c r="C35" s="412"/>
      <c r="D35" s="413"/>
      <c r="E35" s="412"/>
      <c r="F35" s="413"/>
      <c r="G35" s="412" t="s">
        <v>442</v>
      </c>
      <c r="H35" s="423"/>
      <c r="I35" s="423"/>
      <c r="J35" s="413"/>
      <c r="L35" s="193"/>
      <c r="M35" s="193"/>
      <c r="N35" s="193"/>
      <c r="O35" s="193"/>
    </row>
    <row r="36" spans="1:21" ht="57" customHeight="1" x14ac:dyDescent="0.25">
      <c r="A36" s="425"/>
      <c r="B36" s="300"/>
      <c r="C36" s="298"/>
      <c r="D36" s="299"/>
      <c r="E36" s="452"/>
      <c r="F36" s="453"/>
      <c r="G36" s="412" t="s">
        <v>440</v>
      </c>
      <c r="H36" s="423"/>
      <c r="I36" s="423"/>
      <c r="J36" s="413"/>
      <c r="L36" s="301"/>
      <c r="M36" s="301"/>
      <c r="N36" s="301"/>
      <c r="O36" s="301"/>
    </row>
    <row r="37" spans="1:21" ht="50.25" customHeight="1" x14ac:dyDescent="0.3">
      <c r="A37" s="425"/>
      <c r="B37" s="425" t="s">
        <v>63</v>
      </c>
      <c r="C37" s="431" t="s">
        <v>70</v>
      </c>
      <c r="D37" s="431"/>
      <c r="E37" s="426" t="s">
        <v>71</v>
      </c>
      <c r="F37" s="427"/>
      <c r="G37" s="428" t="s">
        <v>72</v>
      </c>
      <c r="H37" s="429"/>
      <c r="I37" s="429"/>
      <c r="J37" s="430"/>
    </row>
    <row r="38" spans="1:21" ht="74.25" customHeight="1" x14ac:dyDescent="0.25">
      <c r="A38" s="425"/>
      <c r="B38" s="425"/>
      <c r="C38" s="438" t="s">
        <v>296</v>
      </c>
      <c r="D38" s="439"/>
      <c r="E38" s="414" t="s">
        <v>425</v>
      </c>
      <c r="F38" s="415"/>
      <c r="G38" s="414" t="s">
        <v>320</v>
      </c>
      <c r="H38" s="450"/>
      <c r="I38" s="450"/>
      <c r="J38" s="415"/>
    </row>
    <row r="39" spans="1:21" ht="129.75" customHeight="1" x14ac:dyDescent="0.25">
      <c r="A39" s="425"/>
      <c r="B39" s="425"/>
      <c r="C39" s="438" t="s">
        <v>321</v>
      </c>
      <c r="D39" s="439"/>
      <c r="E39" s="414" t="s">
        <v>426</v>
      </c>
      <c r="F39" s="415"/>
      <c r="G39" s="414" t="s">
        <v>434</v>
      </c>
      <c r="H39" s="450"/>
      <c r="I39" s="450"/>
      <c r="J39" s="415"/>
      <c r="L39" s="418" t="s">
        <v>366</v>
      </c>
      <c r="M39" s="419"/>
      <c r="N39" s="195"/>
      <c r="O39" s="195"/>
    </row>
    <row r="40" spans="1:21" ht="81" customHeight="1" x14ac:dyDescent="0.25">
      <c r="A40" s="425"/>
      <c r="B40" s="425"/>
      <c r="C40" s="436" t="s">
        <v>301</v>
      </c>
      <c r="D40" s="437"/>
      <c r="E40" s="418" t="s">
        <v>427</v>
      </c>
      <c r="F40" s="419"/>
      <c r="G40" s="414" t="s">
        <v>374</v>
      </c>
      <c r="H40" s="450"/>
      <c r="I40" s="450"/>
      <c r="J40" s="415"/>
      <c r="L40" s="197" t="s">
        <v>365</v>
      </c>
      <c r="R40" s="194" t="s">
        <v>322</v>
      </c>
      <c r="S40" s="194"/>
      <c r="T40" s="194"/>
      <c r="U40" s="194"/>
    </row>
    <row r="41" spans="1:21" ht="126.75" customHeight="1" x14ac:dyDescent="0.25">
      <c r="A41" s="425"/>
      <c r="B41" s="425"/>
      <c r="C41" s="414"/>
      <c r="D41" s="415"/>
      <c r="E41" s="414" t="s">
        <v>456</v>
      </c>
      <c r="F41" s="415"/>
      <c r="G41" s="414" t="s">
        <v>323</v>
      </c>
      <c r="H41" s="450"/>
      <c r="I41" s="450"/>
      <c r="J41" s="415"/>
      <c r="R41" s="196" t="s">
        <v>325</v>
      </c>
    </row>
    <row r="42" spans="1:21" ht="80.25" customHeight="1" x14ac:dyDescent="0.25">
      <c r="A42" s="425"/>
      <c r="B42" s="425"/>
      <c r="C42" s="414"/>
      <c r="D42" s="415"/>
      <c r="E42" s="414"/>
      <c r="F42" s="415"/>
      <c r="G42" s="414" t="s">
        <v>324</v>
      </c>
      <c r="H42" s="450"/>
      <c r="I42" s="450"/>
      <c r="J42" s="415"/>
      <c r="R42" s="196" t="s">
        <v>326</v>
      </c>
    </row>
    <row r="43" spans="1:21" ht="79.5" customHeight="1" x14ac:dyDescent="0.25">
      <c r="A43" s="425"/>
      <c r="B43" s="425"/>
      <c r="C43" s="414"/>
      <c r="D43" s="415"/>
      <c r="E43" s="449"/>
      <c r="F43" s="449"/>
      <c r="G43" s="418"/>
      <c r="H43" s="450"/>
      <c r="I43" s="450"/>
      <c r="J43" s="415"/>
    </row>
    <row r="44" spans="1:21" ht="23.25" customHeight="1" x14ac:dyDescent="0.25">
      <c r="A44" s="425"/>
      <c r="B44" s="425"/>
      <c r="C44" s="414"/>
      <c r="D44" s="415"/>
      <c r="E44" s="449"/>
      <c r="F44" s="449"/>
      <c r="G44" s="449"/>
      <c r="H44" s="449"/>
      <c r="I44" s="449"/>
      <c r="J44" s="449"/>
    </row>
    <row r="45" spans="1:21" ht="23.25" customHeight="1" x14ac:dyDescent="0.25">
      <c r="A45" s="425"/>
      <c r="B45" s="425"/>
      <c r="C45" s="432"/>
      <c r="D45" s="433"/>
      <c r="E45" s="451"/>
      <c r="F45" s="451"/>
      <c r="G45" s="451"/>
      <c r="H45" s="451"/>
      <c r="I45" s="451"/>
      <c r="J45" s="451"/>
    </row>
    <row r="46" spans="1:21" x14ac:dyDescent="0.25">
      <c r="C46" s="52" t="s">
        <v>458</v>
      </c>
      <c r="E46" s="440"/>
      <c r="F46" s="440"/>
      <c r="G46" s="440"/>
      <c r="H46" s="440"/>
      <c r="I46" s="440"/>
      <c r="J46" s="440"/>
    </row>
    <row r="47" spans="1:21" x14ac:dyDescent="0.25">
      <c r="E47" s="440"/>
      <c r="F47" s="440"/>
      <c r="G47" s="440"/>
      <c r="H47" s="440"/>
      <c r="I47" s="440"/>
      <c r="J47" s="440"/>
    </row>
    <row r="48" spans="1:21" x14ac:dyDescent="0.25">
      <c r="E48" s="440"/>
      <c r="F48" s="440"/>
      <c r="G48" s="440"/>
      <c r="H48" s="440"/>
      <c r="I48" s="440"/>
      <c r="J48" s="440"/>
    </row>
    <row r="49" spans="5:10" x14ac:dyDescent="0.25">
      <c r="E49" s="440"/>
      <c r="F49" s="440"/>
      <c r="G49" s="440"/>
      <c r="H49" s="440"/>
      <c r="I49" s="440"/>
      <c r="J49" s="440"/>
    </row>
    <row r="50" spans="5:10" x14ac:dyDescent="0.25">
      <c r="E50" s="440"/>
      <c r="F50" s="440"/>
      <c r="G50" s="440"/>
      <c r="H50" s="440"/>
      <c r="I50" s="440"/>
      <c r="J50" s="440"/>
    </row>
    <row r="51" spans="5:10" x14ac:dyDescent="0.25">
      <c r="E51" s="440"/>
      <c r="F51" s="440"/>
      <c r="G51" s="440"/>
      <c r="H51" s="440"/>
      <c r="I51" s="440"/>
      <c r="J51" s="440"/>
    </row>
    <row r="52" spans="5:10" x14ac:dyDescent="0.25">
      <c r="E52" s="440"/>
      <c r="F52" s="440"/>
      <c r="G52" s="440"/>
      <c r="H52" s="440"/>
      <c r="I52" s="440"/>
      <c r="J52" s="440"/>
    </row>
    <row r="53" spans="5:10" x14ac:dyDescent="0.25">
      <c r="E53" s="440"/>
      <c r="F53" s="440"/>
      <c r="G53" s="440"/>
      <c r="H53" s="440"/>
      <c r="I53" s="440"/>
      <c r="J53" s="440"/>
    </row>
    <row r="54" spans="5:10" x14ac:dyDescent="0.25">
      <c r="E54" s="440"/>
      <c r="F54" s="440"/>
      <c r="G54" s="440"/>
      <c r="H54" s="440"/>
      <c r="I54" s="440"/>
      <c r="J54" s="440"/>
    </row>
    <row r="55" spans="5:10" x14ac:dyDescent="0.25">
      <c r="E55" s="440"/>
      <c r="F55" s="440"/>
      <c r="G55" s="440"/>
      <c r="H55" s="440"/>
      <c r="I55" s="440"/>
      <c r="J55" s="440"/>
    </row>
    <row r="56" spans="5:10" x14ac:dyDescent="0.25">
      <c r="E56" s="440"/>
      <c r="F56" s="440"/>
      <c r="G56" s="440"/>
      <c r="H56" s="440"/>
      <c r="I56" s="440"/>
      <c r="J56" s="440"/>
    </row>
    <row r="57" spans="5:10" x14ac:dyDescent="0.25">
      <c r="E57" s="440"/>
      <c r="F57" s="440"/>
      <c r="G57" s="440"/>
      <c r="H57" s="440"/>
      <c r="I57" s="440"/>
      <c r="J57" s="440"/>
    </row>
    <row r="58" spans="5:10" x14ac:dyDescent="0.25">
      <c r="E58" s="440"/>
      <c r="F58" s="440"/>
      <c r="G58" s="440"/>
      <c r="H58" s="440"/>
      <c r="I58" s="440"/>
      <c r="J58" s="440"/>
    </row>
    <row r="59" spans="5:10" x14ac:dyDescent="0.25">
      <c r="E59" s="440"/>
      <c r="F59" s="440"/>
      <c r="G59" s="440"/>
      <c r="H59" s="440"/>
      <c r="I59" s="440"/>
      <c r="J59" s="440"/>
    </row>
    <row r="60" spans="5:10" x14ac:dyDescent="0.25">
      <c r="E60" s="440"/>
      <c r="F60" s="440"/>
      <c r="G60" s="440"/>
      <c r="H60" s="440"/>
      <c r="I60" s="440"/>
      <c r="J60" s="440"/>
    </row>
    <row r="61" spans="5:10" x14ac:dyDescent="0.25">
      <c r="E61" s="440"/>
      <c r="F61" s="440"/>
      <c r="G61" s="440"/>
      <c r="H61" s="440"/>
      <c r="I61" s="440"/>
      <c r="J61" s="440"/>
    </row>
    <row r="62" spans="5:10" x14ac:dyDescent="0.25">
      <c r="E62" s="440"/>
      <c r="F62" s="440"/>
      <c r="G62" s="440"/>
      <c r="H62" s="440"/>
      <c r="I62" s="440"/>
      <c r="J62" s="440"/>
    </row>
    <row r="63" spans="5:10" x14ac:dyDescent="0.25">
      <c r="E63" s="440"/>
      <c r="F63" s="440"/>
      <c r="G63" s="440"/>
      <c r="H63" s="440"/>
      <c r="I63" s="440"/>
      <c r="J63" s="440"/>
    </row>
    <row r="64" spans="5:10" x14ac:dyDescent="0.25">
      <c r="E64" s="440"/>
      <c r="F64" s="440"/>
      <c r="G64" s="440"/>
      <c r="H64" s="440"/>
      <c r="I64" s="440"/>
      <c r="J64" s="440"/>
    </row>
    <row r="65" spans="5:10" x14ac:dyDescent="0.25">
      <c r="E65" s="440"/>
      <c r="F65" s="440"/>
      <c r="G65" s="440"/>
      <c r="H65" s="440"/>
      <c r="I65" s="440"/>
      <c r="J65" s="440"/>
    </row>
    <row r="66" spans="5:10" x14ac:dyDescent="0.25">
      <c r="E66" s="440"/>
      <c r="F66" s="440"/>
      <c r="G66" s="440"/>
      <c r="H66" s="440"/>
      <c r="I66" s="440"/>
      <c r="J66" s="440"/>
    </row>
    <row r="67" spans="5:10" x14ac:dyDescent="0.25">
      <c r="E67" s="440"/>
      <c r="F67" s="440"/>
      <c r="G67" s="440"/>
      <c r="H67" s="440"/>
      <c r="I67" s="440"/>
      <c r="J67" s="440"/>
    </row>
    <row r="68" spans="5:10" x14ac:dyDescent="0.25">
      <c r="E68" s="440"/>
      <c r="F68" s="440"/>
      <c r="G68" s="440"/>
      <c r="H68" s="440"/>
      <c r="I68" s="440"/>
      <c r="J68" s="440"/>
    </row>
    <row r="69" spans="5:10" x14ac:dyDescent="0.25">
      <c r="E69" s="440"/>
      <c r="F69" s="440"/>
      <c r="G69" s="440"/>
      <c r="H69" s="440"/>
      <c r="I69" s="440"/>
      <c r="J69" s="440"/>
    </row>
    <row r="70" spans="5:10" x14ac:dyDescent="0.25">
      <c r="E70" s="440"/>
      <c r="F70" s="440"/>
      <c r="G70" s="440"/>
      <c r="H70" s="440"/>
      <c r="I70" s="440"/>
      <c r="J70" s="440"/>
    </row>
    <row r="71" spans="5:10" x14ac:dyDescent="0.25">
      <c r="E71" s="440"/>
      <c r="F71" s="440"/>
      <c r="G71" s="440"/>
      <c r="H71" s="440"/>
      <c r="I71" s="440"/>
      <c r="J71" s="440"/>
    </row>
    <row r="72" spans="5:10" x14ac:dyDescent="0.25">
      <c r="E72" s="440"/>
      <c r="F72" s="440"/>
      <c r="G72" s="440"/>
      <c r="H72" s="440"/>
      <c r="I72" s="440"/>
      <c r="J72" s="440"/>
    </row>
    <row r="73" spans="5:10" x14ac:dyDescent="0.25">
      <c r="E73" s="440"/>
      <c r="F73" s="440"/>
      <c r="G73" s="440"/>
      <c r="H73" s="440"/>
      <c r="I73" s="440"/>
      <c r="J73" s="440"/>
    </row>
    <row r="74" spans="5:10" x14ac:dyDescent="0.25">
      <c r="E74" s="440"/>
      <c r="F74" s="440"/>
      <c r="G74" s="440"/>
      <c r="H74" s="440"/>
      <c r="I74" s="440"/>
      <c r="J74" s="440"/>
    </row>
    <row r="75" spans="5:10" x14ac:dyDescent="0.25">
      <c r="E75" s="440"/>
      <c r="F75" s="440"/>
      <c r="G75" s="440"/>
      <c r="H75" s="440"/>
      <c r="I75" s="440"/>
      <c r="J75" s="440"/>
    </row>
    <row r="76" spans="5:10" x14ac:dyDescent="0.25">
      <c r="E76" s="440"/>
      <c r="F76" s="440"/>
      <c r="G76" s="440"/>
      <c r="H76" s="440"/>
      <c r="I76" s="440"/>
      <c r="J76" s="440"/>
    </row>
    <row r="77" spans="5:10" x14ac:dyDescent="0.25">
      <c r="E77" s="440"/>
      <c r="F77" s="440"/>
      <c r="G77" s="440"/>
      <c r="H77" s="440"/>
      <c r="I77" s="440"/>
      <c r="J77" s="440"/>
    </row>
    <row r="78" spans="5:10" x14ac:dyDescent="0.25">
      <c r="E78" s="440"/>
      <c r="F78" s="440"/>
      <c r="G78" s="440"/>
      <c r="H78" s="440"/>
      <c r="I78" s="440"/>
      <c r="J78" s="440"/>
    </row>
    <row r="79" spans="5:10" x14ac:dyDescent="0.25">
      <c r="E79" s="440"/>
      <c r="F79" s="440"/>
      <c r="G79" s="440"/>
      <c r="H79" s="440"/>
      <c r="I79" s="440"/>
      <c r="J79" s="440"/>
    </row>
    <row r="80" spans="5:10" x14ac:dyDescent="0.25">
      <c r="E80" s="440"/>
      <c r="F80" s="440"/>
      <c r="G80" s="440"/>
      <c r="H80" s="440"/>
      <c r="I80" s="440"/>
      <c r="J80" s="440"/>
    </row>
    <row r="81" spans="5:10" x14ac:dyDescent="0.25">
      <c r="E81" s="440"/>
      <c r="F81" s="440"/>
      <c r="G81" s="440"/>
      <c r="H81" s="440"/>
      <c r="I81" s="440"/>
      <c r="J81" s="440"/>
    </row>
    <row r="82" spans="5:10" x14ac:dyDescent="0.25">
      <c r="E82" s="440"/>
      <c r="F82" s="440"/>
      <c r="G82" s="440"/>
      <c r="H82" s="440"/>
      <c r="I82" s="440"/>
      <c r="J82" s="440"/>
    </row>
    <row r="83" spans="5:10" x14ac:dyDescent="0.25">
      <c r="E83" s="440"/>
      <c r="F83" s="440"/>
      <c r="G83" s="440"/>
      <c r="H83" s="440"/>
      <c r="I83" s="440"/>
      <c r="J83" s="440"/>
    </row>
    <row r="84" spans="5:10" x14ac:dyDescent="0.25">
      <c r="E84" s="440"/>
      <c r="F84" s="440"/>
      <c r="G84" s="440"/>
      <c r="H84" s="440"/>
      <c r="I84" s="440"/>
      <c r="J84" s="440"/>
    </row>
    <row r="85" spans="5:10" x14ac:dyDescent="0.25">
      <c r="E85" s="440"/>
      <c r="F85" s="440"/>
      <c r="G85" s="440"/>
      <c r="H85" s="440"/>
      <c r="I85" s="440"/>
      <c r="J85" s="440"/>
    </row>
    <row r="86" spans="5:10" x14ac:dyDescent="0.25">
      <c r="E86" s="440"/>
      <c r="F86" s="440"/>
      <c r="G86" s="440"/>
      <c r="H86" s="440"/>
      <c r="I86" s="440"/>
      <c r="J86" s="440"/>
    </row>
    <row r="87" spans="5:10" x14ac:dyDescent="0.25">
      <c r="E87" s="440"/>
      <c r="F87" s="440"/>
      <c r="G87" s="440"/>
      <c r="H87" s="440"/>
      <c r="I87" s="440"/>
      <c r="J87" s="440"/>
    </row>
    <row r="88" spans="5:10" x14ac:dyDescent="0.25">
      <c r="E88" s="440"/>
      <c r="F88" s="440"/>
      <c r="G88" s="440"/>
      <c r="H88" s="440"/>
      <c r="I88" s="440"/>
      <c r="J88" s="440"/>
    </row>
    <row r="89" spans="5:10" x14ac:dyDescent="0.25">
      <c r="E89" s="440"/>
      <c r="F89" s="440"/>
      <c r="G89" s="440"/>
      <c r="H89" s="440"/>
      <c r="I89" s="440"/>
      <c r="J89" s="440"/>
    </row>
    <row r="90" spans="5:10" x14ac:dyDescent="0.25">
      <c r="E90" s="440"/>
      <c r="F90" s="440"/>
      <c r="G90" s="440"/>
      <c r="H90" s="440"/>
      <c r="I90" s="440"/>
      <c r="J90" s="440"/>
    </row>
    <row r="91" spans="5:10" x14ac:dyDescent="0.25">
      <c r="E91" s="440"/>
      <c r="F91" s="440"/>
      <c r="G91" s="440"/>
      <c r="H91" s="440"/>
      <c r="I91" s="440"/>
      <c r="J91" s="440"/>
    </row>
    <row r="92" spans="5:10" x14ac:dyDescent="0.25">
      <c r="E92" s="440"/>
      <c r="F92" s="440"/>
      <c r="G92" s="440"/>
      <c r="H92" s="440"/>
      <c r="I92" s="440"/>
      <c r="J92" s="440"/>
    </row>
    <row r="93" spans="5:10" x14ac:dyDescent="0.25">
      <c r="E93" s="440"/>
      <c r="F93" s="440"/>
      <c r="G93" s="440"/>
      <c r="H93" s="440"/>
      <c r="I93" s="440"/>
      <c r="J93" s="440"/>
    </row>
    <row r="94" spans="5:10" x14ac:dyDescent="0.25">
      <c r="E94" s="440"/>
      <c r="F94" s="440"/>
      <c r="G94" s="440"/>
      <c r="H94" s="440"/>
      <c r="I94" s="440"/>
      <c r="J94" s="440"/>
    </row>
    <row r="95" spans="5:10" x14ac:dyDescent="0.25">
      <c r="E95" s="440"/>
      <c r="F95" s="440"/>
      <c r="G95" s="440"/>
      <c r="H95" s="440"/>
      <c r="I95" s="440"/>
      <c r="J95" s="440"/>
    </row>
    <row r="96" spans="5:10" x14ac:dyDescent="0.25">
      <c r="E96" s="440"/>
      <c r="F96" s="440"/>
      <c r="G96" s="440"/>
      <c r="H96" s="440"/>
      <c r="I96" s="440"/>
      <c r="J96" s="440"/>
    </row>
    <row r="97" spans="5:10" x14ac:dyDescent="0.25">
      <c r="E97" s="440"/>
      <c r="F97" s="440"/>
      <c r="G97" s="440"/>
      <c r="H97" s="440"/>
      <c r="I97" s="440"/>
      <c r="J97" s="440"/>
    </row>
    <row r="98" spans="5:10" x14ac:dyDescent="0.25">
      <c r="E98" s="440"/>
      <c r="F98" s="440"/>
      <c r="G98" s="440"/>
      <c r="H98" s="440"/>
      <c r="I98" s="440"/>
      <c r="J98" s="440"/>
    </row>
    <row r="99" spans="5:10" x14ac:dyDescent="0.25">
      <c r="E99" s="440"/>
      <c r="F99" s="440"/>
      <c r="G99" s="440"/>
      <c r="H99" s="440"/>
      <c r="I99" s="440"/>
      <c r="J99" s="440"/>
    </row>
    <row r="100" spans="5:10" x14ac:dyDescent="0.25">
      <c r="E100" s="440"/>
      <c r="F100" s="440"/>
      <c r="G100" s="440"/>
      <c r="H100" s="440"/>
      <c r="I100" s="440"/>
      <c r="J100" s="440"/>
    </row>
    <row r="101" spans="5:10" x14ac:dyDescent="0.25">
      <c r="E101" s="440"/>
      <c r="F101" s="440"/>
      <c r="G101" s="440"/>
      <c r="H101" s="440"/>
      <c r="I101" s="440"/>
      <c r="J101" s="440"/>
    </row>
    <row r="102" spans="5:10" x14ac:dyDescent="0.25">
      <c r="E102" s="440"/>
      <c r="F102" s="440"/>
      <c r="G102" s="440"/>
      <c r="H102" s="440"/>
      <c r="I102" s="440"/>
      <c r="J102" s="440"/>
    </row>
    <row r="103" spans="5:10" x14ac:dyDescent="0.25">
      <c r="E103" s="440"/>
      <c r="F103" s="440"/>
      <c r="G103" s="440"/>
      <c r="H103" s="440"/>
      <c r="I103" s="440"/>
      <c r="J103" s="440"/>
    </row>
    <row r="104" spans="5:10" x14ac:dyDescent="0.25">
      <c r="E104" s="440"/>
      <c r="F104" s="440"/>
      <c r="G104" s="440"/>
      <c r="H104" s="440"/>
      <c r="I104" s="440"/>
      <c r="J104" s="440"/>
    </row>
    <row r="105" spans="5:10" x14ac:dyDescent="0.25">
      <c r="E105" s="440"/>
      <c r="F105" s="440"/>
      <c r="G105" s="440"/>
      <c r="H105" s="440"/>
      <c r="I105" s="440"/>
      <c r="J105" s="440"/>
    </row>
    <row r="106" spans="5:10" x14ac:dyDescent="0.25">
      <c r="E106" s="440"/>
      <c r="F106" s="440"/>
      <c r="G106" s="440"/>
      <c r="H106" s="440"/>
      <c r="I106" s="440"/>
      <c r="J106" s="440"/>
    </row>
    <row r="107" spans="5:10" x14ac:dyDescent="0.25">
      <c r="E107" s="440"/>
      <c r="F107" s="440"/>
      <c r="G107" s="440"/>
      <c r="H107" s="440"/>
      <c r="I107" s="440"/>
      <c r="J107" s="440"/>
    </row>
    <row r="108" spans="5:10" x14ac:dyDescent="0.25">
      <c r="E108" s="440"/>
      <c r="F108" s="440"/>
      <c r="G108" s="440"/>
      <c r="H108" s="440"/>
      <c r="I108" s="440"/>
      <c r="J108" s="440"/>
    </row>
    <row r="109" spans="5:10" x14ac:dyDescent="0.25">
      <c r="E109" s="440"/>
      <c r="F109" s="440"/>
      <c r="G109" s="440"/>
      <c r="H109" s="440"/>
      <c r="I109" s="440"/>
      <c r="J109" s="440"/>
    </row>
    <row r="110" spans="5:10" x14ac:dyDescent="0.25">
      <c r="E110" s="440"/>
      <c r="F110" s="440"/>
      <c r="G110" s="440"/>
      <c r="H110" s="440"/>
      <c r="I110" s="440"/>
      <c r="J110" s="440"/>
    </row>
    <row r="111" spans="5:10" x14ac:dyDescent="0.25">
      <c r="E111" s="440"/>
      <c r="F111" s="440"/>
      <c r="G111" s="440"/>
      <c r="H111" s="440"/>
      <c r="I111" s="440"/>
      <c r="J111" s="440"/>
    </row>
    <row r="112" spans="5:10" x14ac:dyDescent="0.25">
      <c r="E112" s="440"/>
      <c r="F112" s="440"/>
      <c r="G112" s="440"/>
      <c r="H112" s="440"/>
      <c r="I112" s="440"/>
      <c r="J112" s="440"/>
    </row>
    <row r="113" spans="5:10" x14ac:dyDescent="0.25">
      <c r="E113" s="440"/>
      <c r="F113" s="440"/>
      <c r="G113" s="440"/>
      <c r="H113" s="440"/>
      <c r="I113" s="440"/>
      <c r="J113" s="440"/>
    </row>
    <row r="114" spans="5:10" x14ac:dyDescent="0.25">
      <c r="E114" s="440"/>
      <c r="F114" s="440"/>
      <c r="G114" s="440"/>
      <c r="H114" s="440"/>
      <c r="I114" s="440"/>
      <c r="J114" s="440"/>
    </row>
    <row r="115" spans="5:10" x14ac:dyDescent="0.25">
      <c r="E115" s="440"/>
      <c r="F115" s="440"/>
      <c r="G115" s="440"/>
      <c r="H115" s="440"/>
      <c r="I115" s="440"/>
      <c r="J115" s="440"/>
    </row>
    <row r="116" spans="5:10" x14ac:dyDescent="0.25">
      <c r="E116" s="440"/>
      <c r="F116" s="440"/>
      <c r="G116" s="440"/>
      <c r="H116" s="440"/>
      <c r="I116" s="440"/>
      <c r="J116" s="440"/>
    </row>
    <row r="117" spans="5:10" x14ac:dyDescent="0.25">
      <c r="E117" s="440"/>
      <c r="F117" s="440"/>
      <c r="G117" s="440"/>
      <c r="H117" s="440"/>
      <c r="I117" s="440"/>
      <c r="J117" s="440"/>
    </row>
    <row r="118" spans="5:10" x14ac:dyDescent="0.25">
      <c r="E118" s="440"/>
      <c r="F118" s="440"/>
      <c r="G118" s="440"/>
      <c r="H118" s="440"/>
      <c r="I118" s="440"/>
      <c r="J118" s="440"/>
    </row>
    <row r="119" spans="5:10" x14ac:dyDescent="0.25">
      <c r="E119" s="440"/>
      <c r="F119" s="440"/>
      <c r="G119" s="440"/>
      <c r="H119" s="440"/>
      <c r="I119" s="440"/>
      <c r="J119" s="440"/>
    </row>
    <row r="120" spans="5:10" x14ac:dyDescent="0.25">
      <c r="E120" s="440"/>
      <c r="F120" s="440"/>
      <c r="G120" s="440"/>
      <c r="H120" s="440"/>
      <c r="I120" s="440"/>
      <c r="J120" s="440"/>
    </row>
    <row r="121" spans="5:10" x14ac:dyDescent="0.25">
      <c r="E121" s="440"/>
      <c r="F121" s="440"/>
      <c r="G121" s="440"/>
      <c r="H121" s="440"/>
      <c r="I121" s="440"/>
      <c r="J121" s="440"/>
    </row>
    <row r="122" spans="5:10" x14ac:dyDescent="0.25">
      <c r="E122" s="440"/>
      <c r="F122" s="440"/>
      <c r="G122" s="440"/>
      <c r="H122" s="440"/>
      <c r="I122" s="440"/>
      <c r="J122" s="440"/>
    </row>
    <row r="123" spans="5:10" x14ac:dyDescent="0.25">
      <c r="E123" s="440"/>
      <c r="F123" s="440"/>
      <c r="G123" s="440"/>
      <c r="H123" s="440"/>
      <c r="I123" s="440"/>
      <c r="J123" s="440"/>
    </row>
    <row r="124" spans="5:10" x14ac:dyDescent="0.25">
      <c r="E124" t="s">
        <v>417</v>
      </c>
    </row>
  </sheetData>
  <mergeCells count="280">
    <mergeCell ref="C27:D27"/>
    <mergeCell ref="E10:F10"/>
    <mergeCell ref="G10:J10"/>
    <mergeCell ref="L25:M25"/>
    <mergeCell ref="L39:M39"/>
    <mergeCell ref="G14:J14"/>
    <mergeCell ref="E14:F14"/>
    <mergeCell ref="G30:J30"/>
    <mergeCell ref="L34:O34"/>
    <mergeCell ref="C35:D35"/>
    <mergeCell ref="E35:F35"/>
    <mergeCell ref="G35:J35"/>
    <mergeCell ref="A7:D21"/>
    <mergeCell ref="E13:F13"/>
    <mergeCell ref="G13:J13"/>
    <mergeCell ref="E18:F18"/>
    <mergeCell ref="G18:J18"/>
    <mergeCell ref="E19:F19"/>
    <mergeCell ref="G19:J19"/>
    <mergeCell ref="E20:F20"/>
    <mergeCell ref="G20:J20"/>
    <mergeCell ref="E15:F15"/>
    <mergeCell ref="G15:J15"/>
    <mergeCell ref="E16:F16"/>
    <mergeCell ref="J1:J4"/>
    <mergeCell ref="N1:N4"/>
    <mergeCell ref="H1:I1"/>
    <mergeCell ref="H2:I2"/>
    <mergeCell ref="H3:I3"/>
    <mergeCell ref="H4:I4"/>
    <mergeCell ref="E11:F11"/>
    <mergeCell ref="G11:J11"/>
    <mergeCell ref="E12:F12"/>
    <mergeCell ref="G12:J12"/>
    <mergeCell ref="E8:F8"/>
    <mergeCell ref="E9:F9"/>
    <mergeCell ref="G8:J8"/>
    <mergeCell ref="G9:J9"/>
    <mergeCell ref="C6:J6"/>
    <mergeCell ref="G16:J16"/>
    <mergeCell ref="E17:F17"/>
    <mergeCell ref="G17:J17"/>
    <mergeCell ref="G22:J22"/>
    <mergeCell ref="E22:F22"/>
    <mergeCell ref="E25:F25"/>
    <mergeCell ref="G28:J28"/>
    <mergeCell ref="G23:J23"/>
    <mergeCell ref="G21:J21"/>
    <mergeCell ref="E24:F24"/>
    <mergeCell ref="G24:J24"/>
    <mergeCell ref="G25:J25"/>
    <mergeCell ref="G27:J27"/>
    <mergeCell ref="E21:F21"/>
    <mergeCell ref="E34:F34"/>
    <mergeCell ref="G34:J34"/>
    <mergeCell ref="E38:F38"/>
    <mergeCell ref="G38:J38"/>
    <mergeCell ref="E39:F39"/>
    <mergeCell ref="G39:J39"/>
    <mergeCell ref="G36:J36"/>
    <mergeCell ref="E36:F36"/>
    <mergeCell ref="L28:M28"/>
    <mergeCell ref="L29:M29"/>
    <mergeCell ref="G29:J29"/>
    <mergeCell ref="E30:F30"/>
    <mergeCell ref="E43:F43"/>
    <mergeCell ref="G43:J43"/>
    <mergeCell ref="E44:F44"/>
    <mergeCell ref="G44:J44"/>
    <mergeCell ref="E40:F40"/>
    <mergeCell ref="G41:J41"/>
    <mergeCell ref="E53:F53"/>
    <mergeCell ref="G53:J53"/>
    <mergeCell ref="E54:F54"/>
    <mergeCell ref="G54:J54"/>
    <mergeCell ref="E47:F47"/>
    <mergeCell ref="G47:J47"/>
    <mergeCell ref="E48:F48"/>
    <mergeCell ref="G48:J48"/>
    <mergeCell ref="E49:F49"/>
    <mergeCell ref="G49:J49"/>
    <mergeCell ref="E41:F41"/>
    <mergeCell ref="G42:J42"/>
    <mergeCell ref="E45:F45"/>
    <mergeCell ref="G45:J45"/>
    <mergeCell ref="E46:F46"/>
    <mergeCell ref="G46:J46"/>
    <mergeCell ref="E42:F42"/>
    <mergeCell ref="G40:J40"/>
    <mergeCell ref="E55:F55"/>
    <mergeCell ref="G55:J55"/>
    <mergeCell ref="E50:F50"/>
    <mergeCell ref="G50:J50"/>
    <mergeCell ref="E51:F51"/>
    <mergeCell ref="G51:J51"/>
    <mergeCell ref="E52:F52"/>
    <mergeCell ref="G52:J52"/>
    <mergeCell ref="E59:F59"/>
    <mergeCell ref="G59:J59"/>
    <mergeCell ref="E60:F60"/>
    <mergeCell ref="G60:J60"/>
    <mergeCell ref="E61:F61"/>
    <mergeCell ref="G61:J61"/>
    <mergeCell ref="E56:F56"/>
    <mergeCell ref="G56:J56"/>
    <mergeCell ref="E57:F57"/>
    <mergeCell ref="G57:J57"/>
    <mergeCell ref="E58:F58"/>
    <mergeCell ref="G58:J58"/>
    <mergeCell ref="E65:F65"/>
    <mergeCell ref="G65:J65"/>
    <mergeCell ref="E66:F66"/>
    <mergeCell ref="G66:J66"/>
    <mergeCell ref="E67:F67"/>
    <mergeCell ref="G67:J67"/>
    <mergeCell ref="E62:F62"/>
    <mergeCell ref="G62:J62"/>
    <mergeCell ref="E63:F63"/>
    <mergeCell ref="G63:J63"/>
    <mergeCell ref="E64:F64"/>
    <mergeCell ref="G64:J64"/>
    <mergeCell ref="E71:F71"/>
    <mergeCell ref="G71:J71"/>
    <mergeCell ref="E72:F72"/>
    <mergeCell ref="G72:J72"/>
    <mergeCell ref="E73:F73"/>
    <mergeCell ref="G73:J73"/>
    <mergeCell ref="E68:F68"/>
    <mergeCell ref="G68:J68"/>
    <mergeCell ref="E69:F69"/>
    <mergeCell ref="G69:J69"/>
    <mergeCell ref="E70:F70"/>
    <mergeCell ref="G70:J70"/>
    <mergeCell ref="E77:F77"/>
    <mergeCell ref="G77:J77"/>
    <mergeCell ref="E78:F78"/>
    <mergeCell ref="G78:J78"/>
    <mergeCell ref="E79:F79"/>
    <mergeCell ref="G79:J79"/>
    <mergeCell ref="E74:F74"/>
    <mergeCell ref="G74:J74"/>
    <mergeCell ref="E75:F75"/>
    <mergeCell ref="G75:J75"/>
    <mergeCell ref="E76:F76"/>
    <mergeCell ref="G76:J76"/>
    <mergeCell ref="E83:F83"/>
    <mergeCell ref="G83:J83"/>
    <mergeCell ref="E84:F84"/>
    <mergeCell ref="G84:J84"/>
    <mergeCell ref="E85:F85"/>
    <mergeCell ref="G85:J85"/>
    <mergeCell ref="E80:F80"/>
    <mergeCell ref="G80:J80"/>
    <mergeCell ref="E81:F81"/>
    <mergeCell ref="G81:J81"/>
    <mergeCell ref="E82:F82"/>
    <mergeCell ref="G82:J82"/>
    <mergeCell ref="E89:F89"/>
    <mergeCell ref="G89:J89"/>
    <mergeCell ref="E90:F90"/>
    <mergeCell ref="G90:J90"/>
    <mergeCell ref="E91:F91"/>
    <mergeCell ref="G91:J91"/>
    <mergeCell ref="E86:F86"/>
    <mergeCell ref="G86:J86"/>
    <mergeCell ref="E87:F87"/>
    <mergeCell ref="G87:J87"/>
    <mergeCell ref="E88:F88"/>
    <mergeCell ref="G88:J88"/>
    <mergeCell ref="E95:F95"/>
    <mergeCell ref="G95:J95"/>
    <mergeCell ref="E96:F96"/>
    <mergeCell ref="G96:J96"/>
    <mergeCell ref="E97:F97"/>
    <mergeCell ref="G97:J97"/>
    <mergeCell ref="E92:F92"/>
    <mergeCell ref="G92:J92"/>
    <mergeCell ref="E93:F93"/>
    <mergeCell ref="G93:J93"/>
    <mergeCell ref="E94:F94"/>
    <mergeCell ref="G94:J94"/>
    <mergeCell ref="G101:J101"/>
    <mergeCell ref="E102:F102"/>
    <mergeCell ref="G102:J102"/>
    <mergeCell ref="E103:F103"/>
    <mergeCell ref="G103:J103"/>
    <mergeCell ref="E98:F98"/>
    <mergeCell ref="G98:J98"/>
    <mergeCell ref="E99:F99"/>
    <mergeCell ref="G99:J99"/>
    <mergeCell ref="E100:F100"/>
    <mergeCell ref="G100:J100"/>
    <mergeCell ref="E123:F123"/>
    <mergeCell ref="G123:J123"/>
    <mergeCell ref="E7:J7"/>
    <mergeCell ref="C1:C4"/>
    <mergeCell ref="D1:G2"/>
    <mergeCell ref="D3:G4"/>
    <mergeCell ref="E119:F119"/>
    <mergeCell ref="G119:J119"/>
    <mergeCell ref="E120:F120"/>
    <mergeCell ref="G120:J120"/>
    <mergeCell ref="E121:F121"/>
    <mergeCell ref="G121:J121"/>
    <mergeCell ref="E116:F116"/>
    <mergeCell ref="G116:J116"/>
    <mergeCell ref="E117:F117"/>
    <mergeCell ref="G117:J117"/>
    <mergeCell ref="E118:F118"/>
    <mergeCell ref="G118:J118"/>
    <mergeCell ref="E113:F113"/>
    <mergeCell ref="G113:J113"/>
    <mergeCell ref="E114:F114"/>
    <mergeCell ref="G114:J114"/>
    <mergeCell ref="E115:F115"/>
    <mergeCell ref="G115:J115"/>
    <mergeCell ref="C28:D28"/>
    <mergeCell ref="C29:D29"/>
    <mergeCell ref="C30:D30"/>
    <mergeCell ref="E122:F122"/>
    <mergeCell ref="G122:J122"/>
    <mergeCell ref="E110:F110"/>
    <mergeCell ref="G110:J110"/>
    <mergeCell ref="E111:F111"/>
    <mergeCell ref="G111:J111"/>
    <mergeCell ref="E112:F112"/>
    <mergeCell ref="G112:J112"/>
    <mergeCell ref="E107:F107"/>
    <mergeCell ref="G107:J107"/>
    <mergeCell ref="E108:F108"/>
    <mergeCell ref="G108:J108"/>
    <mergeCell ref="E109:F109"/>
    <mergeCell ref="G109:J109"/>
    <mergeCell ref="E104:F104"/>
    <mergeCell ref="G104:J104"/>
    <mergeCell ref="E105:F105"/>
    <mergeCell ref="G105:J105"/>
    <mergeCell ref="E106:F106"/>
    <mergeCell ref="G106:J106"/>
    <mergeCell ref="E101:F101"/>
    <mergeCell ref="A6:B6"/>
    <mergeCell ref="G31:J31"/>
    <mergeCell ref="E31:F31"/>
    <mergeCell ref="A24:A45"/>
    <mergeCell ref="E37:F37"/>
    <mergeCell ref="G37:J37"/>
    <mergeCell ref="B37:B45"/>
    <mergeCell ref="C37:D37"/>
    <mergeCell ref="C24:D24"/>
    <mergeCell ref="C44:D44"/>
    <mergeCell ref="C45:D45"/>
    <mergeCell ref="B24:B34"/>
    <mergeCell ref="C25:D25"/>
    <mergeCell ref="C26:D26"/>
    <mergeCell ref="C40:D40"/>
    <mergeCell ref="C41:D41"/>
    <mergeCell ref="C42:D42"/>
    <mergeCell ref="C43:D43"/>
    <mergeCell ref="C31:D31"/>
    <mergeCell ref="C32:D32"/>
    <mergeCell ref="C33:D33"/>
    <mergeCell ref="C34:D34"/>
    <mergeCell ref="C38:D38"/>
    <mergeCell ref="C39:D39"/>
    <mergeCell ref="L26:M26"/>
    <mergeCell ref="L27:M27"/>
    <mergeCell ref="E28:F28"/>
    <mergeCell ref="L30:M30"/>
    <mergeCell ref="E29:F29"/>
    <mergeCell ref="L31:M31"/>
    <mergeCell ref="L32:M32"/>
    <mergeCell ref="L33:M33"/>
    <mergeCell ref="E23:F23"/>
    <mergeCell ref="E32:F32"/>
    <mergeCell ref="G32:J32"/>
    <mergeCell ref="E33:F33"/>
    <mergeCell ref="G33:J33"/>
    <mergeCell ref="E26:F26"/>
    <mergeCell ref="G26:J26"/>
    <mergeCell ref="E27:F27"/>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Pro.Document" shapeId="5121" r:id="rId4">
          <objectPr defaultSize="0" autoPict="0" r:id="rId5">
            <anchor moveWithCells="1" sizeWithCells="1">
              <from>
                <xdr:col>2</xdr:col>
                <xdr:colOff>228600</xdr:colOff>
                <xdr:row>0</xdr:row>
                <xdr:rowOff>9525</xdr:rowOff>
              </from>
              <to>
                <xdr:col>2</xdr:col>
                <xdr:colOff>1819275</xdr:colOff>
                <xdr:row>3</xdr:row>
                <xdr:rowOff>57150</xdr:rowOff>
              </to>
            </anchor>
          </objectPr>
        </oleObject>
      </mc:Choice>
      <mc:Fallback>
        <oleObject progId="WordPro.Document" shapeId="5121"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Q17"/>
  <sheetViews>
    <sheetView topLeftCell="B6" zoomScaleNormal="100" workbookViewId="0">
      <selection activeCell="E10" sqref="E10:E11"/>
    </sheetView>
  </sheetViews>
  <sheetFormatPr baseColWidth="10" defaultColWidth="11.42578125" defaultRowHeight="15.75" x14ac:dyDescent="0.25"/>
  <cols>
    <col min="1" max="1" width="31" style="67" customWidth="1"/>
    <col min="2" max="2" width="39.5703125" style="67" customWidth="1"/>
    <col min="3" max="3" width="29" style="67" customWidth="1"/>
    <col min="4" max="4" width="38" style="67" customWidth="1"/>
    <col min="5" max="5" width="32.85546875" style="67" customWidth="1"/>
    <col min="6" max="7" width="10.42578125" style="67" customWidth="1"/>
    <col min="8" max="8" width="12" style="67" customWidth="1"/>
    <col min="9" max="9" width="10.42578125" style="67" customWidth="1"/>
    <col min="10" max="10" width="16.7109375" style="67" customWidth="1"/>
  </cols>
  <sheetData>
    <row r="1" spans="1:17" ht="28.5" customHeight="1" x14ac:dyDescent="0.25">
      <c r="A1" s="379"/>
      <c r="B1" s="521" t="s">
        <v>342</v>
      </c>
      <c r="C1" s="521"/>
      <c r="D1" s="521"/>
      <c r="E1" s="521"/>
      <c r="F1" s="519" t="s">
        <v>1</v>
      </c>
      <c r="G1" s="519"/>
      <c r="H1" s="519"/>
      <c r="I1" s="519"/>
      <c r="J1" s="515"/>
    </row>
    <row r="2" spans="1:17" ht="15" x14ac:dyDescent="0.25">
      <c r="A2" s="380"/>
      <c r="B2" s="372" t="s">
        <v>73</v>
      </c>
      <c r="C2" s="372"/>
      <c r="D2" s="372"/>
      <c r="E2" s="372"/>
      <c r="F2" s="520" t="s">
        <v>30</v>
      </c>
      <c r="G2" s="520"/>
      <c r="H2" s="520"/>
      <c r="I2" s="520"/>
      <c r="J2" s="516"/>
    </row>
    <row r="3" spans="1:17" ht="15" customHeight="1" x14ac:dyDescent="0.25">
      <c r="A3" s="380"/>
      <c r="B3" s="372"/>
      <c r="C3" s="372"/>
      <c r="D3" s="372"/>
      <c r="E3" s="372"/>
      <c r="F3" s="520" t="s">
        <v>4</v>
      </c>
      <c r="G3" s="520"/>
      <c r="H3" s="520"/>
      <c r="I3" s="520"/>
      <c r="J3" s="516"/>
    </row>
    <row r="4" spans="1:17" thickBot="1" x14ac:dyDescent="0.3">
      <c r="A4" s="381"/>
      <c r="B4" s="372"/>
      <c r="C4" s="372"/>
      <c r="D4" s="372"/>
      <c r="E4" s="372"/>
      <c r="F4" s="520" t="s">
        <v>5</v>
      </c>
      <c r="G4" s="520"/>
      <c r="H4" s="520"/>
      <c r="I4" s="520"/>
      <c r="J4" s="517"/>
    </row>
    <row r="5" spans="1:17" ht="16.5" thickBot="1" x14ac:dyDescent="0.3">
      <c r="A5" s="227"/>
      <c r="J5" s="228"/>
    </row>
    <row r="6" spans="1:17" s="67" customFormat="1" x14ac:dyDescent="0.25">
      <c r="A6" s="393" t="s">
        <v>32</v>
      </c>
      <c r="B6" s="394"/>
      <c r="C6" s="394"/>
      <c r="D6" s="394"/>
      <c r="E6" s="518"/>
      <c r="F6" s="518"/>
      <c r="G6" s="518"/>
      <c r="H6" s="518"/>
      <c r="I6" s="518"/>
      <c r="J6" s="395"/>
    </row>
    <row r="7" spans="1:17" s="67" customFormat="1" ht="25.5" customHeight="1" x14ac:dyDescent="0.25">
      <c r="A7" s="22" t="s">
        <v>7</v>
      </c>
      <c r="B7" s="490" t="s">
        <v>270</v>
      </c>
      <c r="C7" s="491"/>
      <c r="D7" s="491"/>
      <c r="E7" s="491"/>
      <c r="F7" s="491"/>
      <c r="G7" s="491"/>
      <c r="H7" s="491"/>
      <c r="I7" s="491"/>
      <c r="J7" s="492"/>
    </row>
    <row r="8" spans="1:17" s="67" customFormat="1" ht="69" customHeight="1" x14ac:dyDescent="0.25">
      <c r="A8" s="21" t="s">
        <v>8</v>
      </c>
      <c r="B8" s="493" t="s">
        <v>268</v>
      </c>
      <c r="C8" s="494"/>
      <c r="D8" s="494"/>
      <c r="E8" s="494"/>
      <c r="F8" s="494"/>
      <c r="G8" s="494"/>
      <c r="H8" s="494"/>
      <c r="I8" s="494"/>
      <c r="J8" s="495"/>
    </row>
    <row r="9" spans="1:17" s="225" customFormat="1" ht="53.25" customHeight="1" x14ac:dyDescent="0.25">
      <c r="A9" s="229" t="s">
        <v>35</v>
      </c>
      <c r="B9" s="230" t="s">
        <v>36</v>
      </c>
      <c r="C9" s="231" t="s">
        <v>37</v>
      </c>
      <c r="D9" s="232" t="s">
        <v>38</v>
      </c>
      <c r="E9" s="226" t="s">
        <v>74</v>
      </c>
      <c r="F9" s="204" t="s">
        <v>75</v>
      </c>
      <c r="G9" s="204" t="s">
        <v>76</v>
      </c>
      <c r="H9" s="204" t="s">
        <v>77</v>
      </c>
      <c r="I9" s="204" t="s">
        <v>78</v>
      </c>
      <c r="J9" s="205" t="s">
        <v>79</v>
      </c>
      <c r="Q9" s="233" t="s">
        <v>330</v>
      </c>
    </row>
    <row r="10" spans="1:17" ht="113.25" customHeight="1" x14ac:dyDescent="0.25">
      <c r="A10" s="503" t="s">
        <v>331</v>
      </c>
      <c r="B10" s="251" t="str">
        <f>CONTEXTO!G10</f>
        <v xml:space="preserve">Incumplimiento a providencias condenatorias: acción de tutela, acción popular, acción de grupo o acción de cumplimiento por parte de los Secretarios de Despacho y Directores a lo ordenado </v>
      </c>
      <c r="C10" s="498" t="s">
        <v>332</v>
      </c>
      <c r="D10" s="207" t="s">
        <v>334</v>
      </c>
      <c r="E10" s="505" t="s">
        <v>459</v>
      </c>
      <c r="F10" s="496" t="s">
        <v>149</v>
      </c>
      <c r="G10" s="496" t="s">
        <v>149</v>
      </c>
      <c r="H10" s="496" t="s">
        <v>150</v>
      </c>
      <c r="I10" s="496" t="s">
        <v>150</v>
      </c>
      <c r="J10" s="497" t="str">
        <f>IF(F10="NA","GESTION",IF(G10="NA","GESTION",IF(H10="NA","GESTION",IF(I10="NA","GESTION",IF(F10&lt;&gt;"X"," ",IF(G10&lt;&gt;"X"," ",IF(H10&lt;&gt;"X"," ",IF(I10&lt;&gt;"X"," ","CORRUPCION"))))))))</f>
        <v>GESTION</v>
      </c>
    </row>
    <row r="11" spans="1:17" ht="100.5" customHeight="1" x14ac:dyDescent="0.25">
      <c r="A11" s="504"/>
      <c r="B11" s="251" t="str">
        <f>'PRIORIZACIÓN DE CAUSA'!C18</f>
        <v>Gestión inoportuna para dar cumplimiento a las providencias condenatorias por parte de los Secretarios de Despacho</v>
      </c>
      <c r="C11" s="498"/>
      <c r="D11" s="207" t="s">
        <v>349</v>
      </c>
      <c r="E11" s="505"/>
      <c r="F11" s="496"/>
      <c r="G11" s="496"/>
      <c r="H11" s="496"/>
      <c r="I11" s="496"/>
      <c r="J11" s="497"/>
    </row>
    <row r="12" spans="1:17" ht="128.25" customHeight="1" x14ac:dyDescent="0.25">
      <c r="A12" s="506" t="s">
        <v>304</v>
      </c>
      <c r="B12" s="250" t="str">
        <f>CONTEXTO!E10</f>
        <v xml:space="preserve">Falta de asistencia a las audiencias de procesos judiciales por parte de los Secretarios de despacho delegados y en atención a las recomendaciones establecidas en las mesa de trabajo llevados a cabo por la Oficina Jurídica </v>
      </c>
      <c r="C12" s="507" t="s">
        <v>344</v>
      </c>
      <c r="D12" s="213" t="s">
        <v>337</v>
      </c>
      <c r="E12" s="514" t="s">
        <v>304</v>
      </c>
      <c r="F12" s="489" t="s">
        <v>149</v>
      </c>
      <c r="G12" s="489" t="s">
        <v>149</v>
      </c>
      <c r="H12" s="489" t="s">
        <v>149</v>
      </c>
      <c r="I12" s="489" t="s">
        <v>149</v>
      </c>
      <c r="J12" s="488" t="str">
        <f>IF(F12="NA","GESTION",IF(G12="NA","GESTION",IF(H12="NA","GESTION",IF(I12="NA","GESTION",IF(F12&lt;&gt;"X"," ",IF(G12&lt;&gt;"X"," ",IF(H12&lt;&gt;"X"," ",IF(I12&lt;&gt;"X"," ","CORRUPCION"))))))))</f>
        <v>CORRUPCION</v>
      </c>
    </row>
    <row r="13" spans="1:17" ht="106.5" customHeight="1" x14ac:dyDescent="0.25">
      <c r="A13" s="506"/>
      <c r="B13" s="250" t="str">
        <f>CONTEXTO!E13</f>
        <v>Perfil profesional rotativo de asesores jurídicos insuficientes para realizar la labor de la repesentación judicial y legal del municipio con poca experiencia e idoneidad</v>
      </c>
      <c r="C13" s="507"/>
      <c r="D13" s="214" t="s">
        <v>338</v>
      </c>
      <c r="E13" s="514"/>
      <c r="F13" s="489"/>
      <c r="G13" s="489"/>
      <c r="H13" s="489"/>
      <c r="I13" s="489"/>
      <c r="J13" s="488"/>
    </row>
    <row r="14" spans="1:17" ht="64.5" customHeight="1" x14ac:dyDescent="0.25">
      <c r="A14" s="506"/>
      <c r="B14" s="250" t="str">
        <f>CONTEXTO!C10</f>
        <v>Desconocimiento y/o no aplicabilidad de la normatividad vigente a nivel nacional, departamental y territorial</v>
      </c>
      <c r="C14" s="507"/>
      <c r="D14" s="215" t="s">
        <v>263</v>
      </c>
      <c r="E14" s="514"/>
      <c r="F14" s="489"/>
      <c r="G14" s="489"/>
      <c r="H14" s="489"/>
      <c r="I14" s="489"/>
      <c r="J14" s="488"/>
    </row>
    <row r="15" spans="1:17" ht="99.75" customHeight="1" x14ac:dyDescent="0.25">
      <c r="A15" s="510" t="s">
        <v>336</v>
      </c>
      <c r="B15" s="252" t="str">
        <f>CONTEXTO!E15</f>
        <v>Insuficiencia o inoportunidad en la entrega de informes y/o elementos materiales probatorios que se deban presentar en la actuaciones procesales por parte de las dependencias ejecutoras</v>
      </c>
      <c r="C15" s="508" t="s">
        <v>341</v>
      </c>
      <c r="D15" s="216" t="s">
        <v>334</v>
      </c>
      <c r="E15" s="512" t="s">
        <v>399</v>
      </c>
      <c r="F15" s="499" t="s">
        <v>149</v>
      </c>
      <c r="G15" s="499" t="s">
        <v>149</v>
      </c>
      <c r="H15" s="499" t="s">
        <v>150</v>
      </c>
      <c r="I15" s="499" t="s">
        <v>150</v>
      </c>
      <c r="J15" s="501" t="str">
        <f>IF(F15="NA","GESTION",IF(G15="NA","GESTION",IF(H15="NA","GESTION",IF(I15="NA","GESTION",IF(F15&lt;&gt;"X"," ",IF(G15&lt;&gt;"X"," ",IF(H15&lt;&gt;"X"," ",IF(I15&lt;&gt;"X"," ","CORRUPCION"))))))))</f>
        <v>GESTION</v>
      </c>
    </row>
    <row r="16" spans="1:17" ht="66" customHeight="1" x14ac:dyDescent="0.25">
      <c r="A16" s="511"/>
      <c r="B16" s="252" t="str">
        <f>CONTEXTO!C12</f>
        <v xml:space="preserve">Inexistencia de unificación de criterios normativos aplicables a la administración municipal </v>
      </c>
      <c r="C16" s="509"/>
      <c r="D16" s="253" t="s">
        <v>339</v>
      </c>
      <c r="E16" s="513"/>
      <c r="F16" s="500"/>
      <c r="G16" s="500"/>
      <c r="H16" s="500"/>
      <c r="I16" s="500"/>
      <c r="J16" s="502"/>
    </row>
    <row r="17" spans="1:1" x14ac:dyDescent="0.25">
      <c r="A17" s="52" t="s">
        <v>458</v>
      </c>
    </row>
  </sheetData>
  <mergeCells count="35">
    <mergeCell ref="A1:A4"/>
    <mergeCell ref="J1:J4"/>
    <mergeCell ref="A6:J6"/>
    <mergeCell ref="F1:I1"/>
    <mergeCell ref="F2:I2"/>
    <mergeCell ref="F3:I3"/>
    <mergeCell ref="F4:I4"/>
    <mergeCell ref="B1:E1"/>
    <mergeCell ref="B2:E4"/>
    <mergeCell ref="G15:G16"/>
    <mergeCell ref="H15:H16"/>
    <mergeCell ref="I15:I16"/>
    <mergeCell ref="J15:J16"/>
    <mergeCell ref="A10:A11"/>
    <mergeCell ref="E10:E11"/>
    <mergeCell ref="F10:F11"/>
    <mergeCell ref="G10:G11"/>
    <mergeCell ref="A12:A14"/>
    <mergeCell ref="C12:C14"/>
    <mergeCell ref="C15:C16"/>
    <mergeCell ref="A15:A16"/>
    <mergeCell ref="F15:F16"/>
    <mergeCell ref="E15:E16"/>
    <mergeCell ref="E12:E14"/>
    <mergeCell ref="F12:F14"/>
    <mergeCell ref="J12:J14"/>
    <mergeCell ref="G12:G14"/>
    <mergeCell ref="H12:H14"/>
    <mergeCell ref="I12:I14"/>
    <mergeCell ref="B7:J7"/>
    <mergeCell ref="B8:J8"/>
    <mergeCell ref="H10:H11"/>
    <mergeCell ref="I10:I11"/>
    <mergeCell ref="J10:J11"/>
    <mergeCell ref="C10:C11"/>
  </mergeCells>
  <pageMargins left="0.70866141732283472" right="0.70866141732283472" top="0.74803149606299213" bottom="0.74803149606299213" header="0.31496062992125984" footer="0.31496062992125984"/>
  <pageSetup paperSize="5" scale="60" orientation="landscape" verticalDpi="300" r:id="rId1"/>
  <drawing r:id="rId2"/>
  <legacyDrawing r:id="rId3"/>
  <oleObjects>
    <mc:AlternateContent xmlns:mc="http://schemas.openxmlformats.org/markup-compatibility/2006">
      <mc:Choice Requires="x14">
        <oleObject progId="WordPro.Document" shapeId="6145" r:id="rId4">
          <objectPr defaultSize="0" autoPict="0" r:id="rId5">
            <anchor moveWithCells="1" sizeWithCells="1">
              <from>
                <xdr:col>0</xdr:col>
                <xdr:colOff>133350</xdr:colOff>
                <xdr:row>0</xdr:row>
                <xdr:rowOff>171450</xdr:rowOff>
              </from>
              <to>
                <xdr:col>0</xdr:col>
                <xdr:colOff>1724025</xdr:colOff>
                <xdr:row>3</xdr:row>
                <xdr:rowOff>28575</xdr:rowOff>
              </to>
            </anchor>
          </objectPr>
        </oleObject>
      </mc:Choice>
      <mc:Fallback>
        <oleObject progId="WordPro.Document" shapeId="6145" r:id="rId4"/>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F10:F15 G10:G15 H10:H15 I10:I15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H23"/>
  <sheetViews>
    <sheetView zoomScaleNormal="100" workbookViewId="0">
      <selection activeCell="A10" sqref="A10:A11"/>
    </sheetView>
  </sheetViews>
  <sheetFormatPr baseColWidth="10" defaultColWidth="11.42578125" defaultRowHeight="15.75" x14ac:dyDescent="0.25"/>
  <cols>
    <col min="1" max="1" width="31" style="67" customWidth="1"/>
    <col min="2" max="2" width="47.42578125" style="67" customWidth="1"/>
    <col min="3" max="3" width="27.28515625" style="67" customWidth="1"/>
    <col min="4" max="4" width="31.85546875" customWidth="1"/>
    <col min="5" max="5" width="16.7109375" customWidth="1"/>
    <col min="6" max="6" width="16" customWidth="1"/>
  </cols>
  <sheetData>
    <row r="1" spans="1:8" ht="28.5" customHeight="1" x14ac:dyDescent="0.25">
      <c r="A1" s="379"/>
      <c r="B1" s="364" t="s">
        <v>0</v>
      </c>
      <c r="C1" s="364"/>
      <c r="D1" s="449" t="s">
        <v>1</v>
      </c>
      <c r="E1" s="449"/>
      <c r="F1" s="386"/>
    </row>
    <row r="2" spans="1:8" ht="15" x14ac:dyDescent="0.25">
      <c r="A2" s="380"/>
      <c r="B2" s="364" t="s">
        <v>80</v>
      </c>
      <c r="C2" s="364"/>
      <c r="D2" s="449" t="s">
        <v>30</v>
      </c>
      <c r="E2" s="449"/>
      <c r="F2" s="387"/>
    </row>
    <row r="3" spans="1:8" ht="15" customHeight="1" x14ac:dyDescent="0.25">
      <c r="A3" s="380"/>
      <c r="B3" s="364"/>
      <c r="C3" s="364"/>
      <c r="D3" s="449" t="s">
        <v>4</v>
      </c>
      <c r="E3" s="449"/>
      <c r="F3" s="387"/>
    </row>
    <row r="4" spans="1:8" thickBot="1" x14ac:dyDescent="0.3">
      <c r="A4" s="381"/>
      <c r="B4" s="364"/>
      <c r="C4" s="364"/>
      <c r="D4" s="449" t="s">
        <v>5</v>
      </c>
      <c r="E4" s="449"/>
      <c r="F4" s="388"/>
    </row>
    <row r="5" spans="1:8" ht="16.5" thickBot="1" x14ac:dyDescent="0.3"/>
    <row r="6" spans="1:8" s="67" customFormat="1" x14ac:dyDescent="0.25">
      <c r="A6" s="393" t="s">
        <v>81</v>
      </c>
      <c r="B6" s="394"/>
      <c r="C6" s="394"/>
      <c r="D6" s="518"/>
      <c r="E6" s="518"/>
      <c r="F6" s="395"/>
    </row>
    <row r="7" spans="1:8" s="67" customFormat="1" ht="25.5" customHeight="1" x14ac:dyDescent="0.25">
      <c r="A7" s="22" t="s">
        <v>7</v>
      </c>
      <c r="B7" s="530" t="s">
        <v>270</v>
      </c>
      <c r="C7" s="530"/>
      <c r="D7" s="530"/>
      <c r="E7" s="530"/>
      <c r="F7" s="530"/>
    </row>
    <row r="8" spans="1:8" s="67" customFormat="1" ht="66.75" customHeight="1" x14ac:dyDescent="0.25">
      <c r="A8" s="21" t="s">
        <v>8</v>
      </c>
      <c r="B8" s="523" t="s">
        <v>268</v>
      </c>
      <c r="C8" s="523"/>
      <c r="D8" s="523"/>
      <c r="E8" s="523"/>
      <c r="F8" s="523"/>
    </row>
    <row r="9" spans="1:8" ht="39.75" customHeight="1" x14ac:dyDescent="0.25">
      <c r="A9" s="68" t="s">
        <v>74</v>
      </c>
      <c r="B9" s="68" t="s">
        <v>82</v>
      </c>
      <c r="C9" s="68" t="s">
        <v>83</v>
      </c>
      <c r="D9" s="69" t="s">
        <v>84</v>
      </c>
      <c r="E9" s="528" t="s">
        <v>85</v>
      </c>
      <c r="F9" s="528"/>
    </row>
    <row r="10" spans="1:8" ht="135" customHeight="1" x14ac:dyDescent="0.25">
      <c r="A10" s="527" t="str">
        <f>'IDENTIFICACION(GyC)'!E10:E11</f>
        <v>Providencias condenatorias incumplidas - apertura de incidente de desacato</v>
      </c>
      <c r="B10" s="527" t="s">
        <v>333</v>
      </c>
      <c r="C10" s="529" t="str">
        <f>'IDENTIFICACION(GyC)'!J10:J11</f>
        <v>GESTION</v>
      </c>
      <c r="D10" s="304" t="str">
        <f>'IDENTIFICACION(GyC)'!B10</f>
        <v xml:space="preserve">Incumplimiento a providencias condenatorias: acción de tutela, acción popular, acción de grupo o acción de cumplimiento por parte de los Secretarios de Despacho y Directores a lo ordenado </v>
      </c>
      <c r="E10" s="527" t="str">
        <f>'IDENTIFICACION(GyC)'!D10</f>
        <v xml:space="preserve">Sanciones (pecuniarias, disciplinarias, administrativas, penales, fiscales), Investigaciones o Procesos disciplinarios </v>
      </c>
      <c r="F10" s="527"/>
    </row>
    <row r="11" spans="1:8" ht="117.75" customHeight="1" x14ac:dyDescent="0.25">
      <c r="A11" s="527"/>
      <c r="B11" s="527"/>
      <c r="C11" s="529"/>
      <c r="D11" s="304" t="str">
        <f>'IDENTIFICACION(GyC)'!B11</f>
        <v>Gestión inoportuna para dar cumplimiento a las providencias condenatorias por parte de los Secretarios de Despacho</v>
      </c>
      <c r="E11" s="527" t="str">
        <f>'IDENTIFICACION(GyC)'!D11</f>
        <v xml:space="preserve">Multas, Arresto (representante legal, Secretarios de Despacho y/o Directores), fraude a resolución judicial, Alto nivel de quejas por parte de los accionantes, Pérdida de la imagen institucional </v>
      </c>
      <c r="F11" s="527"/>
      <c r="H11" s="197" t="s">
        <v>328</v>
      </c>
    </row>
    <row r="12" spans="1:8" ht="148.5" customHeight="1" x14ac:dyDescent="0.25">
      <c r="A12" s="522" t="str">
        <f>'IDENTIFICACION(GyC)'!E12:E14</f>
        <v>Omitir, retardar, negar o rehusarse a realizar actos propios que le corresponden de las funciones de servidor público y/o de apoderado para beneficio propio o de un tercero en las acciones legales, ocasionando pérdidas financieras al Ente Territorial</v>
      </c>
      <c r="B12" s="522" t="s">
        <v>343</v>
      </c>
      <c r="C12" s="525" t="str">
        <f>'IDENTIFICACION(GyC)'!J12:J14</f>
        <v>CORRUPCION</v>
      </c>
      <c r="D12" s="303" t="str">
        <f>'IDENTIFICACION(GyC)'!B12</f>
        <v xml:space="preserve">Falta de asistencia a las audiencias de procesos judiciales por parte de los Secretarios de despacho delegados y en atención a las recomendaciones establecidas en las mesa de trabajo llevados a cabo por la Oficina Jurídica </v>
      </c>
      <c r="E12" s="522" t="str">
        <f>'IDENTIFICACION(GyC)'!D12</f>
        <v>Sanciones al representante legal de la entidad, Secretarios de Despacho y/o Directores; fraude a resolución judicial, Demora en el cumplimiento de providencias judiciales por parte de las dependencias ejecutoras, Investigaciones disciplianrias, Multas</v>
      </c>
      <c r="F12" s="522"/>
    </row>
    <row r="13" spans="1:8" ht="99.75" customHeight="1" x14ac:dyDescent="0.25">
      <c r="A13" s="522"/>
      <c r="B13" s="522"/>
      <c r="C13" s="525"/>
      <c r="D13" s="303" t="str">
        <f>'IDENTIFICACION(GyC)'!B13</f>
        <v>Perfil profesional rotativo de asesores jurídicos insuficientes para realizar la labor de la repesentación judicial y legal del municipio con poca experiencia e idoneidad</v>
      </c>
      <c r="E13" s="522" t="str">
        <f>'IDENTIFICACION(GyC)'!D13</f>
        <v xml:space="preserve">Deficiencia parcial en el control de los procesos, Demora en la generación de respuesta oportuna en los trámites dentro de los términos de ley, Sobrecarga laboral y desgaste administrativo, reprocesos </v>
      </c>
      <c r="F13" s="522"/>
    </row>
    <row r="14" spans="1:8" ht="72" customHeight="1" x14ac:dyDescent="0.25">
      <c r="A14" s="522"/>
      <c r="B14" s="522"/>
      <c r="C14" s="525"/>
      <c r="D14" s="303" t="str">
        <f>'IDENTIFICACION(GyC)'!B14</f>
        <v>Desconocimiento y/o no aplicabilidad de la normatividad vigente a nivel nacional, departamental y territorial</v>
      </c>
      <c r="E14" s="522" t="str">
        <f>'IDENTIFICACION(GyC)'!D14</f>
        <v>Pérdida de imagen y credibilidad</v>
      </c>
      <c r="F14" s="522"/>
    </row>
    <row r="15" spans="1:8" ht="126" customHeight="1" x14ac:dyDescent="0.25">
      <c r="A15" s="523" t="str">
        <f>'IDENTIFICACION(GyC)'!E15:E16</f>
        <v>Defensas Débiles</v>
      </c>
      <c r="B15" s="523" t="s">
        <v>345</v>
      </c>
      <c r="C15" s="524" t="str">
        <f>'IDENTIFICACION(GyC)'!J15:J16</f>
        <v>GESTION</v>
      </c>
      <c r="D15" s="302" t="str">
        <f>'IDENTIFICACION(GyC)'!B15</f>
        <v>Insuficiencia o inoportunidad en la entrega de informes y/o elementos materiales probatorios que se deban presentar en la actuaciones procesales por parte de las dependencias ejecutoras</v>
      </c>
      <c r="E15" s="523" t="str">
        <f>'IDENTIFICACION(GyC)'!D15</f>
        <v xml:space="preserve">Sanciones (pecuniarias, disciplinarias, administrativas, penales, fiscales), Investigaciones o Procesos disciplinarios </v>
      </c>
      <c r="F15" s="523"/>
    </row>
    <row r="16" spans="1:8" ht="56.25" customHeight="1" x14ac:dyDescent="0.25">
      <c r="A16" s="523"/>
      <c r="B16" s="523"/>
      <c r="C16" s="524"/>
      <c r="D16" s="302" t="str">
        <f>'IDENTIFICACION(GyC)'!B16</f>
        <v xml:space="preserve">Inexistencia de unificación de criterios normativos aplicables a la administración municipal </v>
      </c>
      <c r="E16" s="493" t="str">
        <f>'IDENTIFICACION(GyC)'!D16:D16</f>
        <v>Pérdida de imagen y credibilidad de la Oficina Jurídica y de la Entidad</v>
      </c>
      <c r="F16" s="526"/>
    </row>
    <row r="17" spans="1:6" x14ac:dyDescent="0.25">
      <c r="A17" s="52" t="s">
        <v>458</v>
      </c>
      <c r="D17" s="319"/>
      <c r="E17" s="319"/>
      <c r="F17" s="319"/>
    </row>
    <row r="18" spans="1:6" x14ac:dyDescent="0.25">
      <c r="D18" s="319"/>
      <c r="E18" s="319"/>
      <c r="F18" s="319"/>
    </row>
    <row r="19" spans="1:6" x14ac:dyDescent="0.25">
      <c r="D19" s="319"/>
      <c r="E19" s="319"/>
      <c r="F19" s="319"/>
    </row>
    <row r="20" spans="1:6" x14ac:dyDescent="0.25">
      <c r="D20" s="319"/>
      <c r="E20" s="319"/>
      <c r="F20" s="319"/>
    </row>
    <row r="21" spans="1:6" x14ac:dyDescent="0.25">
      <c r="D21" s="319"/>
      <c r="E21" s="319"/>
      <c r="F21" s="319"/>
    </row>
    <row r="22" spans="1:6" x14ac:dyDescent="0.25">
      <c r="D22" s="319"/>
      <c r="E22" s="319"/>
      <c r="F22" s="319"/>
    </row>
    <row r="23" spans="1:6" x14ac:dyDescent="0.25">
      <c r="D23" s="319"/>
      <c r="E23" s="319"/>
      <c r="F23" s="319"/>
    </row>
  </sheetData>
  <mergeCells count="28">
    <mergeCell ref="A1:A4"/>
    <mergeCell ref="B1:C1"/>
    <mergeCell ref="D1:E1"/>
    <mergeCell ref="F1:F4"/>
    <mergeCell ref="B2:C4"/>
    <mergeCell ref="D2:E2"/>
    <mergeCell ref="D3:E3"/>
    <mergeCell ref="D4:E4"/>
    <mergeCell ref="A6:F6"/>
    <mergeCell ref="A10:A11"/>
    <mergeCell ref="B10:B11"/>
    <mergeCell ref="E9:F9"/>
    <mergeCell ref="E10:F10"/>
    <mergeCell ref="E11:F11"/>
    <mergeCell ref="C10:C11"/>
    <mergeCell ref="B7:F7"/>
    <mergeCell ref="B8:F8"/>
    <mergeCell ref="E13:F13"/>
    <mergeCell ref="E14:F14"/>
    <mergeCell ref="A15:A16"/>
    <mergeCell ref="B15:B16"/>
    <mergeCell ref="C15:C16"/>
    <mergeCell ref="A12:A14"/>
    <mergeCell ref="B12:B14"/>
    <mergeCell ref="C12:C14"/>
    <mergeCell ref="E15:F15"/>
    <mergeCell ref="E12:F12"/>
    <mergeCell ref="E16:F16"/>
  </mergeCells>
  <pageMargins left="0.70866141732283472" right="0.70866141732283472" top="0.74803149606299213" bottom="0.74803149606299213" header="0.31496062992125984" footer="0.31496062992125984"/>
  <pageSetup paperSize="5" scale="60" orientation="landscape" verticalDpi="300" r:id="rId1"/>
  <drawing r:id="rId2"/>
  <legacyDrawing r:id="rId3"/>
  <oleObjects>
    <mc:AlternateContent xmlns:mc="http://schemas.openxmlformats.org/markup-compatibility/2006">
      <mc:Choice Requires="x14">
        <oleObject progId="WordPro.Document" shapeId="7169" r:id="rId4">
          <objectPr defaultSize="0" autoPict="0" r:id="rId5">
            <anchor moveWithCells="1" sizeWithCells="1">
              <from>
                <xdr:col>0</xdr:col>
                <xdr:colOff>219075</xdr:colOff>
                <xdr:row>0</xdr:row>
                <xdr:rowOff>171450</xdr:rowOff>
              </from>
              <to>
                <xdr:col>0</xdr:col>
                <xdr:colOff>1809750</xdr:colOff>
                <xdr:row>3</xdr:row>
                <xdr:rowOff>57150</xdr:rowOff>
              </to>
            </anchor>
          </objectPr>
        </oleObject>
      </mc:Choice>
      <mc:Fallback>
        <oleObject progId="WordPro.Document" shapeId="7169"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T14"/>
  <sheetViews>
    <sheetView zoomScale="110" zoomScaleNormal="110" workbookViewId="0">
      <selection activeCell="A14" sqref="A14"/>
    </sheetView>
  </sheetViews>
  <sheetFormatPr baseColWidth="10" defaultColWidth="11.42578125" defaultRowHeight="15" x14ac:dyDescent="0.25"/>
  <cols>
    <col min="1" max="1" width="31.7109375" customWidth="1"/>
    <col min="2" max="2" width="21.7109375" customWidth="1"/>
    <col min="3" max="17" width="4" customWidth="1"/>
    <col min="18" max="18" width="7" customWidth="1"/>
    <col min="19" max="19" width="15.28515625" customWidth="1"/>
    <col min="20" max="20" width="18.85546875" customWidth="1"/>
  </cols>
  <sheetData>
    <row r="1" spans="1:20" ht="27.75" customHeight="1" x14ac:dyDescent="0.25">
      <c r="A1" s="379"/>
      <c r="B1" s="382" t="s">
        <v>0</v>
      </c>
      <c r="C1" s="383"/>
      <c r="D1" s="383"/>
      <c r="E1" s="383"/>
      <c r="F1" s="383"/>
      <c r="G1" s="383"/>
      <c r="H1" s="383"/>
      <c r="I1" s="383"/>
      <c r="J1" s="383"/>
      <c r="K1" s="383"/>
      <c r="L1" s="383"/>
      <c r="M1" s="383"/>
      <c r="N1" s="383"/>
      <c r="O1" s="383"/>
      <c r="P1" s="538"/>
      <c r="Q1" s="449" t="s">
        <v>87</v>
      </c>
      <c r="R1" s="449"/>
      <c r="S1" s="449"/>
      <c r="T1" s="386"/>
    </row>
    <row r="2" spans="1:20" ht="20.25" customHeight="1" x14ac:dyDescent="0.25">
      <c r="A2" s="380"/>
      <c r="B2" s="384"/>
      <c r="C2" s="385"/>
      <c r="D2" s="385"/>
      <c r="E2" s="385"/>
      <c r="F2" s="385"/>
      <c r="G2" s="385"/>
      <c r="H2" s="385"/>
      <c r="I2" s="385"/>
      <c r="J2" s="385"/>
      <c r="K2" s="385"/>
      <c r="L2" s="385"/>
      <c r="M2" s="385"/>
      <c r="N2" s="385"/>
      <c r="O2" s="385"/>
      <c r="P2" s="448"/>
      <c r="Q2" s="449" t="s">
        <v>30</v>
      </c>
      <c r="R2" s="449"/>
      <c r="S2" s="449"/>
      <c r="T2" s="387"/>
    </row>
    <row r="3" spans="1:20" ht="18.75" customHeight="1" x14ac:dyDescent="0.25">
      <c r="A3" s="380"/>
      <c r="B3" s="389" t="s">
        <v>88</v>
      </c>
      <c r="C3" s="390"/>
      <c r="D3" s="390"/>
      <c r="E3" s="390"/>
      <c r="F3" s="390"/>
      <c r="G3" s="390"/>
      <c r="H3" s="390"/>
      <c r="I3" s="390"/>
      <c r="J3" s="390"/>
      <c r="K3" s="390"/>
      <c r="L3" s="390"/>
      <c r="M3" s="390"/>
      <c r="N3" s="390"/>
      <c r="O3" s="390"/>
      <c r="P3" s="447"/>
      <c r="Q3" s="449" t="s">
        <v>4</v>
      </c>
      <c r="R3" s="449"/>
      <c r="S3" s="449"/>
      <c r="T3" s="387"/>
    </row>
    <row r="4" spans="1:20" ht="19.5" customHeight="1" thickBot="1" x14ac:dyDescent="0.3">
      <c r="A4" s="381"/>
      <c r="B4" s="391"/>
      <c r="C4" s="392"/>
      <c r="D4" s="392"/>
      <c r="E4" s="392"/>
      <c r="F4" s="392"/>
      <c r="G4" s="392"/>
      <c r="H4" s="392"/>
      <c r="I4" s="392"/>
      <c r="J4" s="392"/>
      <c r="K4" s="392"/>
      <c r="L4" s="392"/>
      <c r="M4" s="392"/>
      <c r="N4" s="392"/>
      <c r="O4" s="392"/>
      <c r="P4" s="539"/>
      <c r="Q4" s="449" t="s">
        <v>5</v>
      </c>
      <c r="R4" s="449"/>
      <c r="S4" s="449"/>
      <c r="T4" s="388"/>
    </row>
    <row r="5" spans="1:20" ht="15.75" thickBot="1" x14ac:dyDescent="0.3"/>
    <row r="6" spans="1:20" ht="15.75" x14ac:dyDescent="0.25">
      <c r="A6" s="544" t="s">
        <v>89</v>
      </c>
      <c r="B6" s="545"/>
      <c r="C6" s="545"/>
      <c r="D6" s="545"/>
      <c r="E6" s="545"/>
      <c r="F6" s="545"/>
      <c r="G6" s="545"/>
      <c r="H6" s="545"/>
      <c r="I6" s="545"/>
      <c r="J6" s="545"/>
      <c r="K6" s="545"/>
      <c r="L6" s="545"/>
      <c r="M6" s="545"/>
      <c r="N6" s="545"/>
      <c r="O6" s="546"/>
      <c r="P6" s="546"/>
      <c r="Q6" s="546"/>
      <c r="R6" s="546"/>
      <c r="S6" s="546"/>
      <c r="T6" s="547"/>
    </row>
    <row r="7" spans="1:20" ht="33" customHeight="1" x14ac:dyDescent="0.25">
      <c r="A7" s="86" t="s">
        <v>7</v>
      </c>
      <c r="B7" s="535" t="s">
        <v>270</v>
      </c>
      <c r="C7" s="536"/>
      <c r="D7" s="536"/>
      <c r="E7" s="536"/>
      <c r="F7" s="536"/>
      <c r="G7" s="536"/>
      <c r="H7" s="536"/>
      <c r="I7" s="536"/>
      <c r="J7" s="536"/>
      <c r="K7" s="536"/>
      <c r="L7" s="536"/>
      <c r="M7" s="536"/>
      <c r="N7" s="536"/>
      <c r="O7" s="536"/>
      <c r="P7" s="536"/>
      <c r="Q7" s="536"/>
      <c r="R7" s="536"/>
      <c r="S7" s="536"/>
      <c r="T7" s="537"/>
    </row>
    <row r="8" spans="1:20" ht="69.75" customHeight="1" x14ac:dyDescent="0.25">
      <c r="A8" s="87" t="s">
        <v>8</v>
      </c>
      <c r="B8" s="493" t="s">
        <v>268</v>
      </c>
      <c r="C8" s="494"/>
      <c r="D8" s="494"/>
      <c r="E8" s="494"/>
      <c r="F8" s="494"/>
      <c r="G8" s="494"/>
      <c r="H8" s="494"/>
      <c r="I8" s="494"/>
      <c r="J8" s="494"/>
      <c r="K8" s="494"/>
      <c r="L8" s="494"/>
      <c r="M8" s="494"/>
      <c r="N8" s="494"/>
      <c r="O8" s="494"/>
      <c r="P8" s="494"/>
      <c r="Q8" s="494"/>
      <c r="R8" s="494"/>
      <c r="S8" s="494"/>
      <c r="T8" s="526"/>
    </row>
    <row r="9" spans="1:20" ht="37.5" customHeight="1" x14ac:dyDescent="0.25">
      <c r="A9" s="540" t="s">
        <v>74</v>
      </c>
      <c r="B9" s="540"/>
      <c r="C9" s="542" t="s">
        <v>90</v>
      </c>
      <c r="D9" s="543"/>
      <c r="E9" s="543"/>
      <c r="F9" s="543"/>
      <c r="G9" s="543"/>
      <c r="H9" s="543"/>
      <c r="I9" s="543"/>
      <c r="J9" s="543"/>
      <c r="K9" s="543"/>
      <c r="L9" s="543"/>
      <c r="M9" s="543"/>
      <c r="N9" s="543"/>
      <c r="O9" s="543"/>
      <c r="P9" s="543"/>
      <c r="Q9" s="543"/>
      <c r="R9" s="543"/>
      <c r="S9" s="543"/>
      <c r="T9" s="543"/>
    </row>
    <row r="10" spans="1:20" ht="25.5" customHeight="1" x14ac:dyDescent="0.25">
      <c r="A10" s="541"/>
      <c r="B10" s="541"/>
      <c r="C10" s="93" t="s">
        <v>44</v>
      </c>
      <c r="D10" s="93" t="s">
        <v>45</v>
      </c>
      <c r="E10" s="93" t="s">
        <v>46</v>
      </c>
      <c r="F10" s="93" t="s">
        <v>47</v>
      </c>
      <c r="G10" s="93" t="s">
        <v>48</v>
      </c>
      <c r="H10" s="93" t="s">
        <v>49</v>
      </c>
      <c r="I10" s="93" t="s">
        <v>50</v>
      </c>
      <c r="J10" s="93" t="s">
        <v>51</v>
      </c>
      <c r="K10" s="93" t="s">
        <v>52</v>
      </c>
      <c r="L10" s="93" t="s">
        <v>53</v>
      </c>
      <c r="M10" s="93" t="s">
        <v>54</v>
      </c>
      <c r="N10" s="93" t="s">
        <v>55</v>
      </c>
      <c r="O10" s="93" t="s">
        <v>56</v>
      </c>
      <c r="P10" s="93" t="s">
        <v>57</v>
      </c>
      <c r="Q10" s="93" t="s">
        <v>58</v>
      </c>
      <c r="R10" s="93" t="s">
        <v>59</v>
      </c>
      <c r="S10" s="88" t="s">
        <v>60</v>
      </c>
      <c r="T10" s="94" t="s">
        <v>91</v>
      </c>
    </row>
    <row r="11" spans="1:20" ht="55.5" customHeight="1" x14ac:dyDescent="0.25">
      <c r="A11" s="531" t="str">
        <f>DESCRIPCION!A10</f>
        <v>Providencias condenatorias incumplidas - apertura de incidente de desacato</v>
      </c>
      <c r="B11" s="532"/>
      <c r="C11" s="210">
        <v>2</v>
      </c>
      <c r="D11" s="210">
        <v>5</v>
      </c>
      <c r="E11" s="210">
        <v>5</v>
      </c>
      <c r="F11" s="210">
        <v>5</v>
      </c>
      <c r="G11" s="210">
        <v>5</v>
      </c>
      <c r="H11" s="210">
        <v>5</v>
      </c>
      <c r="I11" s="210">
        <v>4</v>
      </c>
      <c r="J11" s="210">
        <v>5</v>
      </c>
      <c r="K11" s="210"/>
      <c r="L11" s="210"/>
      <c r="M11" s="211"/>
      <c r="N11" s="211"/>
      <c r="O11" s="211"/>
      <c r="P11" s="211"/>
      <c r="Q11" s="211"/>
      <c r="R11" s="198">
        <f>SUM(C11:Q11)</f>
        <v>36</v>
      </c>
      <c r="S11" s="212">
        <f>IF(ISERROR(AVERAGE(C11:Q11)),0,AVERAGE(C11:Q11))</f>
        <v>4.5</v>
      </c>
      <c r="T11" s="199" t="str">
        <f>IF(AND(S11&gt;=1,S11&lt;2),"Rara Vez",IF(AND(S11&gt;=2,S11&lt;3),"Improbable",IF(AND(S11&gt;=3,S11&lt;4),"Posible",IF(AND(S11&gt;=4,S11&lt;5),"Probable",IF(AND(S11=5),"Casi Seguro"," ")))))</f>
        <v>Probable</v>
      </c>
    </row>
    <row r="12" spans="1:20" ht="105" customHeight="1" x14ac:dyDescent="0.25">
      <c r="A12" s="533" t="str">
        <f>DESCRIPCION!A12</f>
        <v>Omitir, retardar, negar o rehusarse a realizar actos propios que le corresponden de las funciones de servidor público y/o de apoderado para beneficio propio o de un tercero en las acciones legales, ocasionando pérdidas financieras al Ente Territorial</v>
      </c>
      <c r="B12" s="534"/>
      <c r="C12" s="217">
        <v>4</v>
      </c>
      <c r="D12" s="217">
        <v>5</v>
      </c>
      <c r="E12" s="217">
        <v>5</v>
      </c>
      <c r="F12" s="217">
        <v>5</v>
      </c>
      <c r="G12" s="217">
        <v>5</v>
      </c>
      <c r="H12" s="217">
        <v>5</v>
      </c>
      <c r="I12" s="217">
        <v>4</v>
      </c>
      <c r="J12" s="217">
        <v>5</v>
      </c>
      <c r="K12" s="217"/>
      <c r="L12" s="217"/>
      <c r="M12" s="217"/>
      <c r="N12" s="217"/>
      <c r="O12" s="217"/>
      <c r="P12" s="217"/>
      <c r="Q12" s="217"/>
      <c r="R12" s="218">
        <f t="shared" ref="R12:R13" si="0">SUM(C12:Q12)</f>
        <v>38</v>
      </c>
      <c r="S12" s="219">
        <f t="shared" ref="S12:S13" si="1">IF(ISERROR(AVERAGE(C12:Q12)),0,AVERAGE(C12:Q12))</f>
        <v>4.75</v>
      </c>
      <c r="T12" s="220" t="str">
        <f t="shared" ref="T12:T13" si="2">IF(AND(S12&gt;=1,S12&lt;2),"Rara Vez",IF(AND(S12&gt;=2,S12&lt;3),"Improbable",IF(AND(S12&gt;=3,S12&lt;4),"Posible",IF(AND(S12&gt;=4,S12&lt;5),"Probable",IF(AND(S12=5),"Casi Seguro"," ")))))</f>
        <v>Probable</v>
      </c>
    </row>
    <row r="13" spans="1:20" ht="39.75" customHeight="1" x14ac:dyDescent="0.25">
      <c r="A13" s="493" t="str">
        <f>DESCRIPCION!A15</f>
        <v>Defensas Débiles</v>
      </c>
      <c r="B13" s="526"/>
      <c r="C13" s="221">
        <v>3</v>
      </c>
      <c r="D13" s="221">
        <v>5</v>
      </c>
      <c r="E13" s="221">
        <v>5</v>
      </c>
      <c r="F13" s="221">
        <v>5</v>
      </c>
      <c r="G13" s="221">
        <v>5</v>
      </c>
      <c r="H13" s="221">
        <v>5</v>
      </c>
      <c r="I13" s="221">
        <v>3</v>
      </c>
      <c r="J13" s="221">
        <v>4</v>
      </c>
      <c r="K13" s="221"/>
      <c r="L13" s="221"/>
      <c r="M13" s="221"/>
      <c r="N13" s="221"/>
      <c r="O13" s="221"/>
      <c r="P13" s="221"/>
      <c r="Q13" s="221"/>
      <c r="R13" s="222">
        <f t="shared" si="0"/>
        <v>35</v>
      </c>
      <c r="S13" s="223">
        <f t="shared" si="1"/>
        <v>4.375</v>
      </c>
      <c r="T13" s="224" t="str">
        <f t="shared" si="2"/>
        <v>Probable</v>
      </c>
    </row>
    <row r="14" spans="1:20" x14ac:dyDescent="0.25">
      <c r="A14" s="52" t="s">
        <v>458</v>
      </c>
    </row>
  </sheetData>
  <mergeCells count="16">
    <mergeCell ref="B1:P2"/>
    <mergeCell ref="B3:P4"/>
    <mergeCell ref="A9:B10"/>
    <mergeCell ref="C9:T9"/>
    <mergeCell ref="T1:T4"/>
    <mergeCell ref="A6:T6"/>
    <mergeCell ref="Q1:S1"/>
    <mergeCell ref="Q2:S2"/>
    <mergeCell ref="Q3:S3"/>
    <mergeCell ref="Q4:S4"/>
    <mergeCell ref="A1:A4"/>
    <mergeCell ref="A11:B11"/>
    <mergeCell ref="A12:B12"/>
    <mergeCell ref="A13:B13"/>
    <mergeCell ref="B7:T7"/>
    <mergeCell ref="B8:T8"/>
  </mergeCells>
  <dataValidations count="1">
    <dataValidation type="whole" allowBlank="1" showInputMessage="1" showErrorMessage="1" sqref="C11:Q13">
      <formula1>1</formula1>
      <formula2>5</formula2>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WordPro.Document" shapeId="8193" r:id="rId4">
          <objectPr defaultSize="0" autoPict="0" r:id="rId5">
            <anchor moveWithCells="1" sizeWithCells="1">
              <from>
                <xdr:col>0</xdr:col>
                <xdr:colOff>219075</xdr:colOff>
                <xdr:row>0</xdr:row>
                <xdr:rowOff>171450</xdr:rowOff>
              </from>
              <to>
                <xdr:col>0</xdr:col>
                <xdr:colOff>1809750</xdr:colOff>
                <xdr:row>2</xdr:row>
                <xdr:rowOff>190500</xdr:rowOff>
              </to>
            </anchor>
          </objectPr>
        </oleObject>
      </mc:Choice>
      <mc:Fallback>
        <oleObject progId="WordPro.Document" shapeId="8193"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F18"/>
  <sheetViews>
    <sheetView zoomScaleNormal="100" workbookViewId="0">
      <selection activeCell="A12" sqref="A12"/>
    </sheetView>
  </sheetViews>
  <sheetFormatPr baseColWidth="10" defaultColWidth="11.42578125" defaultRowHeight="15" x14ac:dyDescent="0.25"/>
  <cols>
    <col min="1" max="1" width="34" customWidth="1"/>
    <col min="2" max="2" width="22.42578125" customWidth="1"/>
    <col min="3" max="3" width="24.140625" customWidth="1"/>
    <col min="4" max="4" width="32.7109375" customWidth="1"/>
    <col min="5" max="5" width="39.42578125" customWidth="1"/>
    <col min="6" max="6" width="17.85546875" customWidth="1"/>
  </cols>
  <sheetData>
    <row r="1" spans="1:6" ht="22.5" customHeight="1" x14ac:dyDescent="0.25">
      <c r="A1" s="554"/>
      <c r="B1" s="548" t="s">
        <v>0</v>
      </c>
      <c r="C1" s="383"/>
      <c r="D1" s="538"/>
      <c r="E1" s="58" t="s">
        <v>92</v>
      </c>
      <c r="F1" s="386"/>
    </row>
    <row r="2" spans="1:6" ht="15.75" customHeight="1" x14ac:dyDescent="0.25">
      <c r="A2" s="554"/>
      <c r="B2" s="549"/>
      <c r="C2" s="385"/>
      <c r="D2" s="448"/>
      <c r="E2" s="59" t="s">
        <v>2</v>
      </c>
      <c r="F2" s="387"/>
    </row>
    <row r="3" spans="1:6" ht="15" customHeight="1" x14ac:dyDescent="0.25">
      <c r="A3" s="554"/>
      <c r="B3" s="550" t="s">
        <v>93</v>
      </c>
      <c r="C3" s="551"/>
      <c r="D3" s="552"/>
      <c r="E3" s="59" t="s">
        <v>94</v>
      </c>
      <c r="F3" s="387"/>
    </row>
    <row r="4" spans="1:6" ht="15.75" customHeight="1" thickBot="1" x14ac:dyDescent="0.3">
      <c r="A4" s="554"/>
      <c r="B4" s="553"/>
      <c r="C4" s="392"/>
      <c r="D4" s="539"/>
      <c r="E4" s="60" t="s">
        <v>5</v>
      </c>
      <c r="F4" s="388"/>
    </row>
    <row r="6" spans="1:6" ht="33" customHeight="1" x14ac:dyDescent="0.25">
      <c r="A6" s="98" t="s">
        <v>7</v>
      </c>
      <c r="B6" s="535" t="s">
        <v>270</v>
      </c>
      <c r="C6" s="536"/>
      <c r="D6" s="536"/>
      <c r="E6" s="536"/>
      <c r="F6" s="537"/>
    </row>
    <row r="7" spans="1:6" ht="65.25" customHeight="1" x14ac:dyDescent="0.25">
      <c r="A7" s="99" t="s">
        <v>8</v>
      </c>
      <c r="B7" s="493" t="s">
        <v>268</v>
      </c>
      <c r="C7" s="494"/>
      <c r="D7" s="494"/>
      <c r="E7" s="494"/>
      <c r="F7" s="526"/>
    </row>
    <row r="8" spans="1:6" ht="15.75" thickBot="1" x14ac:dyDescent="0.3"/>
    <row r="9" spans="1:6" ht="51" customHeight="1" x14ac:dyDescent="0.25">
      <c r="A9" s="563" t="s">
        <v>95</v>
      </c>
      <c r="B9" s="558" t="s">
        <v>96</v>
      </c>
      <c r="C9" s="558" t="s">
        <v>97</v>
      </c>
      <c r="D9" s="558"/>
      <c r="E9" s="558"/>
      <c r="F9" s="560"/>
    </row>
    <row r="10" spans="1:6" x14ac:dyDescent="0.25">
      <c r="A10" s="564"/>
      <c r="B10" s="559"/>
      <c r="C10" s="559" t="s">
        <v>98</v>
      </c>
      <c r="D10" s="559"/>
      <c r="E10" s="561" t="s">
        <v>99</v>
      </c>
      <c r="F10" s="562"/>
    </row>
    <row r="11" spans="1:6" ht="140.25" customHeight="1" x14ac:dyDescent="0.25">
      <c r="A11" s="236" t="str">
        <f>DESCRIPCION!A10</f>
        <v>Providencias condenatorias incumplidas - apertura de incidente de desacato</v>
      </c>
      <c r="B11" s="235" t="s">
        <v>162</v>
      </c>
      <c r="C11" s="555" t="str">
        <f>IF(B11="5. CATASTROFICO",+Hoja3!$C$28,IF(B11="4. MAYOR",+Hoja3!$C$29,IF(B11="3. MODERADO",+Hoja3!$C$30,IF(B11="2. MENOR",+Hoja3!$C$31,IF(B11="1. INSIGNIFICANTE",Hoja3!$C$32," ")))))</f>
        <v>*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v>
      </c>
      <c r="D11" s="555"/>
      <c r="E11" s="556" t="str">
        <f>IF(B11="5. CATASTROFICO",+Hoja3!$B$28,IF(B11="4. MAYOR",+Hoja3!$B$29,IF(B11="3. MODERADO",+Hoja3!$B$30,IF(B11="2. MENOR",+Hoja3!$B$31,IF(B11="1. INSIGNIFICANTE",Hoja3!$B$32," ")))))</f>
        <v>*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v>
      </c>
      <c r="F11" s="557"/>
    </row>
    <row r="12" spans="1:6" ht="142.5" customHeight="1" x14ac:dyDescent="0.25">
      <c r="A12" s="236" t="str">
        <f>DESCRIPCION!A15</f>
        <v>Defensas Débiles</v>
      </c>
      <c r="B12" s="235" t="s">
        <v>162</v>
      </c>
      <c r="C12" s="555" t="str">
        <f>IF(B12="5. CATASTROFICO",+Hoja3!$C$28,IF(B12="4. MAYOR",+Hoja3!$C$29,IF(B12="3. MODERADO",+Hoja3!$C$30,IF(B12="2. MENOR",+Hoja3!$C$31,IF(B12="1. INSIGNIFICANTE",Hoja3!$C$32," ")))))</f>
        <v>*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v>
      </c>
      <c r="D12" s="555"/>
      <c r="E12" s="556" t="str">
        <f>IF(B12="5. CATASTROFICO",+Hoja3!$B$28,IF(B12="4. MAYOR",+Hoja3!$B$29,IF(B12="3. MODERADO",+Hoja3!$B$30,IF(B12="2. MENOR",+Hoja3!$B$31,IF(B12="1. INSIGNIFICANTE",Hoja3!$B$32," ")))))</f>
        <v>*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v>
      </c>
      <c r="F12" s="557"/>
    </row>
    <row r="13" spans="1:6" ht="143.25" customHeight="1" x14ac:dyDescent="0.25">
      <c r="A13" s="234"/>
      <c r="B13" s="282" t="s">
        <v>100</v>
      </c>
      <c r="C13" s="555" t="str">
        <f>IF(B13="5. CATASTROFICO",+Hoja3!$C$28,IF(B13="4. MAYOR",+Hoja3!$C$29,IF(B13="3. MODERADO",+Hoja3!$C$30,IF(B13="2. MENOR",+Hoja3!$C$31,IF(B13="1. INSIGNIFICANTE",Hoja3!$C$32," ")))))</f>
        <v xml:space="preserve"> </v>
      </c>
      <c r="D13" s="555"/>
      <c r="E13" s="556" t="str">
        <f>IF(B13="5. CATASTROFICO",+Hoja3!$B$28,IF(B13="4. MAYOR",+Hoja3!$B$29,IF(B13="3. MODERADO",+Hoja3!$B$30,IF(B13="2. MENOR",+Hoja3!$B$31,IF(B13="1. INSIGNIFICANTE",Hoja3!$B$32," ")))))</f>
        <v xml:space="preserve"> </v>
      </c>
      <c r="F13" s="557"/>
    </row>
    <row r="14" spans="1:6" ht="174" customHeight="1" x14ac:dyDescent="0.25">
      <c r="A14" s="63"/>
      <c r="B14" s="91" t="s">
        <v>100</v>
      </c>
      <c r="C14" s="555" t="str">
        <f>IF(B14="5. CATASTROFICO",+Hoja3!$C$28,IF(B14="4. MAYOR",+Hoja3!$C$29,IF(B14="3. MODERADO",+Hoja3!$C$30,IF(B14="2. MENOR",+Hoja3!$C$31,IF(B14="1. INSIGNIFICANTE",Hoja3!$C$32," ")))))</f>
        <v xml:space="preserve"> </v>
      </c>
      <c r="D14" s="555"/>
      <c r="E14" s="556" t="str">
        <f>IF(B14="5. CATASTROFICO",+Hoja3!$B$28,IF(B14="4. MAYOR",+Hoja3!$B$29,IF(B14="3. MODERADO",+Hoja3!$B$30,IF(B14="2. MENOR",+Hoja3!$B$31,IF(B14="1. INSIGNIFICANTE",Hoja3!$B$32," ")))))</f>
        <v xml:space="preserve"> </v>
      </c>
      <c r="F14" s="557"/>
    </row>
    <row r="15" spans="1:6" ht="174" customHeight="1" x14ac:dyDescent="0.25">
      <c r="A15" s="63"/>
      <c r="B15" s="91" t="s">
        <v>100</v>
      </c>
      <c r="C15" s="555" t="str">
        <f>IF(B15="5. CATASTROFICO",+Hoja3!$C$28,IF(B15="4. MAYOR",+Hoja3!$C$29,IF(B15="3. MODERADO",+Hoja3!$C$30,IF(B15="2. MENOR",+Hoja3!$C$31,IF(B15="1. INSIGNIFICANTE",Hoja3!$C$32," ")))))</f>
        <v xml:space="preserve"> </v>
      </c>
      <c r="D15" s="555"/>
      <c r="E15" s="556" t="str">
        <f>IF(B15="5. CATASTROFICO",+Hoja3!$B$28,IF(B15="4. MAYOR",+Hoja3!$B$29,IF(B15="3. MODERADO",+Hoja3!$B$30,IF(B15="2. MENOR",+Hoja3!$B$31,IF(B15="1. INSIGNIFICANTE",Hoja3!$B$32," ")))))</f>
        <v xml:space="preserve"> </v>
      </c>
      <c r="F15" s="557"/>
    </row>
    <row r="16" spans="1:6" ht="174" customHeight="1" x14ac:dyDescent="0.25">
      <c r="A16" s="63"/>
      <c r="B16" s="91" t="s">
        <v>100</v>
      </c>
      <c r="C16" s="555" t="str">
        <f>IF(B16="5. CATASTROFICO",+Hoja3!$C$28,IF(B16="4. MAYOR",+Hoja3!$C$29,IF(B16="3. MODERADO",+Hoja3!$C$30,IF(B16="2. MENOR",+Hoja3!$C$31,IF(B16="1. INSIGNIFICANTE",Hoja3!$C$32," ")))))</f>
        <v xml:space="preserve"> </v>
      </c>
      <c r="D16" s="555"/>
      <c r="E16" s="556" t="str">
        <f>IF(B16="5. CATASTROFICO",+Hoja3!$B$28,IF(B16="4. MAYOR",+Hoja3!$B$29,IF(B16="3. MODERADO",+Hoja3!$B$30,IF(B16="2. MENOR",+Hoja3!$B$31,IF(B16="1. INSIGNIFICANTE",Hoja3!$B$32," ")))))</f>
        <v xml:space="preserve"> </v>
      </c>
      <c r="F16" s="557"/>
    </row>
    <row r="17" spans="1:6" ht="174" customHeight="1" x14ac:dyDescent="0.25">
      <c r="A17" s="63"/>
      <c r="B17" s="91" t="s">
        <v>100</v>
      </c>
      <c r="C17" s="555" t="str">
        <f>IF(B17="5. CATASTROFICO",+Hoja3!$C$28,IF(B17="4. MAYOR",+Hoja3!$C$29,IF(B17="3. MODERADO",+Hoja3!$C$30,IF(B17="2. MENOR",+Hoja3!$C$31,IF(B17="1. INSIGNIFICANTE",Hoja3!$C$32," ")))))</f>
        <v xml:space="preserve"> </v>
      </c>
      <c r="D17" s="555"/>
      <c r="E17" s="556" t="str">
        <f>IF(B17="5. CATASTROFICO",+Hoja3!$B$28,IF(B17="4. MAYOR",+Hoja3!$B$29,IF(B17="3. MODERADO",+Hoja3!$B$30,IF(B17="2. MENOR",+Hoja3!$B$31,IF(B17="1. INSIGNIFICANTE",Hoja3!$B$32," ")))))</f>
        <v xml:space="preserve"> </v>
      </c>
      <c r="F17" s="557"/>
    </row>
    <row r="18" spans="1:6" ht="174" customHeight="1" thickBot="1" x14ac:dyDescent="0.3">
      <c r="A18" s="64"/>
      <c r="B18" s="100" t="s">
        <v>100</v>
      </c>
      <c r="C18" s="565" t="str">
        <f>IF(B18="5. CATASTROFICO",+Hoja3!$C$28,IF(B18="4. MAYOR",+Hoja3!$C$29,IF(B18="3. MODERADO",+Hoja3!$C$30,IF(B18="2. MENOR",+Hoja3!$C$31,IF(B18="1. INSIGNIFICANTE",Hoja3!$C$32," ")))))</f>
        <v xml:space="preserve"> </v>
      </c>
      <c r="D18" s="565"/>
      <c r="E18" s="566" t="str">
        <f>IF(B18="5. CATASTROFICO",+Hoja3!$B$28,IF(B18="4. MAYOR",+Hoja3!$B$29,IF(B18="3. MODERADO",+Hoja3!$B$30,IF(B18="2. MENOR",+Hoja3!$B$31,IF(B18="1. INSIGNIFICANTE",Hoja3!$B$32," ")))))</f>
        <v xml:space="preserve"> </v>
      </c>
      <c r="F18" s="567"/>
    </row>
  </sheetData>
  <mergeCells count="27">
    <mergeCell ref="C13:D13"/>
    <mergeCell ref="C18:D18"/>
    <mergeCell ref="E18:F18"/>
    <mergeCell ref="E13:F13"/>
    <mergeCell ref="C14:D14"/>
    <mergeCell ref="E14:F14"/>
    <mergeCell ref="C15:D15"/>
    <mergeCell ref="E15:F15"/>
    <mergeCell ref="C16:D16"/>
    <mergeCell ref="E16:F16"/>
    <mergeCell ref="C17:D17"/>
    <mergeCell ref="E17:F1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s>
  <pageMargins left="0.7" right="0.7" top="0.75" bottom="0.75" header="0.3" footer="0.3"/>
  <drawing r:id="rId1"/>
  <legacyDrawing r:id="rId2"/>
  <oleObjects>
    <mc:AlternateContent xmlns:mc="http://schemas.openxmlformats.org/markup-compatibility/2006">
      <mc:Choice Requires="x14">
        <oleObject progId="WordPro.Document" shapeId="9217" r:id="rId3">
          <objectPr defaultSize="0" autoPict="0" r:id="rId4">
            <anchor moveWithCells="1" sizeWithCells="1">
              <from>
                <xdr:col>0</xdr:col>
                <xdr:colOff>180975</xdr:colOff>
                <xdr:row>0</xdr:row>
                <xdr:rowOff>171450</xdr:rowOff>
              </from>
              <to>
                <xdr:col>0</xdr:col>
                <xdr:colOff>1771650</xdr:colOff>
                <xdr:row>3</xdr:row>
                <xdr:rowOff>9525</xdr:rowOff>
              </to>
            </anchor>
          </objectPr>
        </oleObject>
      </mc:Choice>
      <mc:Fallback>
        <oleObject progId="WordPro.Document" shapeId="9217" r:id="rId3"/>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Hoja3</vt:lpstr>
      <vt:lpstr>CONTROLES Y EVALUACION</vt:lpstr>
      <vt:lpstr>SOLIDEZ DE LOS CONTROLES</vt:lpstr>
      <vt:lpstr>MAPA DE RIESGO ADMON</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Equipo1</cp:lastModifiedBy>
  <cp:revision/>
  <cp:lastPrinted>2018-11-10T19:19:34Z</cp:lastPrinted>
  <dcterms:created xsi:type="dcterms:W3CDTF">2014-12-30T19:27:19Z</dcterms:created>
  <dcterms:modified xsi:type="dcterms:W3CDTF">2019-02-21T21:57:44Z</dcterms:modified>
</cp:coreProperties>
</file>