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10395" windowHeight="3150" tabRatio="763" firstSheet="13" activeTab="17"/>
  </bookViews>
  <sheets>
    <sheet name="CONTEXTO" sheetId="4" r:id="rId1"/>
    <sheet name="matriz definicion riesgo" sheetId="5" state="hidden" r:id="rId2"/>
    <sheet name="IDENTIFICACION" sheetId="6" state="hidden" r:id="rId3"/>
    <sheet name="DOFA" sheetId="23" r:id="rId4"/>
    <sheet name="PRIORIZACIÓN DE CAUSA" sheetId="24" r:id="rId5"/>
    <sheet name="IDENTIFICACION(GyC)" sheetId="20" r:id="rId6"/>
    <sheet name="DESCRIPCION" sheetId="22" r:id="rId7"/>
    <sheet name=" IMPACTO RIESGOS GESTION" sheetId="13" r:id="rId8"/>
    <sheet name="PROBABILIDAD" sheetId="8" r:id="rId9"/>
    <sheet name=" IMPACTO RIESGOS CORRUPCION" sheetId="25" r:id="rId10"/>
    <sheet name="VALORACION GESTION (1)" sheetId="16" r:id="rId11"/>
    <sheet name="VALORACION RIESGO (2)" sheetId="18" r:id="rId12"/>
    <sheet name="VALORACION RIESGO (3)" sheetId="17" r:id="rId13"/>
    <sheet name="VALORACION RIESGO (4)" sheetId="28" r:id="rId14"/>
    <sheet name="Hoja3" sheetId="21" state="hidden" r:id="rId15"/>
    <sheet name="CONTROLES Y EVALUACION" sheetId="3" r:id="rId16"/>
    <sheet name="SOLIDEZ DE LOS CONTROLES" sheetId="26" r:id="rId17"/>
    <sheet name="MAPA DE RIESGO ADMON" sheetId="1" r:id="rId18"/>
  </sheets>
  <definedNames>
    <definedName name="_xlnm.Print_Titles" localSheetId="6">DESCRIPCION!$1:$9</definedName>
    <definedName name="_xlnm.Print_Titles" localSheetId="5">'IDENTIFICACION(GyC)'!$1:$9</definedName>
  </definedNames>
  <calcPr calcId="162913"/>
</workbook>
</file>

<file path=xl/calcChain.xml><?xml version="1.0" encoding="utf-8"?>
<calcChain xmlns="http://schemas.openxmlformats.org/spreadsheetml/2006/main">
  <c r="D20" i="1" l="1"/>
  <c r="G83" i="3" l="1"/>
  <c r="G82" i="3"/>
  <c r="G81" i="3"/>
  <c r="G80" i="3"/>
  <c r="G79" i="3"/>
  <c r="G78" i="3"/>
  <c r="G77" i="3"/>
  <c r="B10" i="20"/>
  <c r="B34" i="3" s="1"/>
  <c r="B7" i="26"/>
  <c r="B13" i="20"/>
  <c r="B56" i="3" s="1"/>
  <c r="B11" i="20"/>
  <c r="B45" i="3" s="1"/>
  <c r="G84" i="3" l="1"/>
  <c r="H77" i="3" s="1"/>
  <c r="J77" i="3" s="1"/>
  <c r="K77" i="3" s="1"/>
  <c r="C13" i="13"/>
  <c r="E13" i="13"/>
  <c r="A13" i="22"/>
  <c r="D10" i="22" l="1"/>
  <c r="D10" i="1" s="1"/>
  <c r="E12" i="22"/>
  <c r="E11" i="22"/>
  <c r="E10" i="22"/>
  <c r="A10" i="22"/>
  <c r="B15" i="20"/>
  <c r="D16" i="22" s="1"/>
  <c r="B14" i="20"/>
  <c r="D14" i="22"/>
  <c r="D15" i="22" l="1"/>
  <c r="B67" i="3"/>
  <c r="D11" i="22"/>
  <c r="A34" i="25" l="1"/>
  <c r="D18" i="1"/>
  <c r="D23" i="1"/>
  <c r="D22" i="1"/>
  <c r="D19" i="1"/>
  <c r="D14" i="1"/>
  <c r="D15" i="1"/>
  <c r="D16" i="1"/>
  <c r="D13" i="1"/>
  <c r="D11" i="1"/>
  <c r="B22" i="1"/>
  <c r="B18" i="1"/>
  <c r="B13" i="1"/>
  <c r="B10" i="1"/>
  <c r="R15" i="8"/>
  <c r="S10" i="24" l="1"/>
  <c r="S11" i="24"/>
  <c r="S12" i="24"/>
  <c r="S13" i="24"/>
  <c r="S14" i="24"/>
  <c r="S15" i="24"/>
  <c r="S16" i="24"/>
  <c r="S17" i="24"/>
  <c r="S18" i="24"/>
  <c r="S19" i="24"/>
  <c r="S20" i="24"/>
  <c r="S21" i="24"/>
  <c r="S22" i="24"/>
  <c r="S23" i="24"/>
  <c r="S24" i="24"/>
  <c r="S25" i="24"/>
  <c r="S26" i="24"/>
  <c r="S27" i="24"/>
  <c r="S28" i="24"/>
  <c r="S29" i="24"/>
  <c r="S30" i="24"/>
  <c r="G12" i="26"/>
  <c r="G17" i="26"/>
  <c r="G16" i="26"/>
  <c r="G15" i="26"/>
  <c r="G14" i="26"/>
  <c r="G13" i="26"/>
  <c r="G11" i="26"/>
  <c r="G73" i="3"/>
  <c r="G72" i="3"/>
  <c r="G71" i="3"/>
  <c r="G70" i="3"/>
  <c r="G69" i="3"/>
  <c r="G68" i="3"/>
  <c r="G67" i="3"/>
  <c r="G62" i="3"/>
  <c r="G61" i="3"/>
  <c r="G60" i="3"/>
  <c r="G59" i="3"/>
  <c r="G58" i="3"/>
  <c r="G57" i="3"/>
  <c r="G56" i="3"/>
  <c r="G51" i="3"/>
  <c r="G50" i="3"/>
  <c r="G49" i="3"/>
  <c r="G48" i="3"/>
  <c r="G47" i="3"/>
  <c r="G46" i="3"/>
  <c r="G45" i="3"/>
  <c r="G40" i="3"/>
  <c r="G39" i="3"/>
  <c r="G38" i="3"/>
  <c r="G37" i="3"/>
  <c r="G36" i="3"/>
  <c r="G35" i="3"/>
  <c r="G34" i="3"/>
  <c r="G29" i="3"/>
  <c r="G28" i="3"/>
  <c r="G27" i="3"/>
  <c r="G26" i="3"/>
  <c r="G25" i="3"/>
  <c r="G24" i="3"/>
  <c r="G23" i="3"/>
  <c r="G18" i="3"/>
  <c r="G17" i="3"/>
  <c r="G16" i="3"/>
  <c r="G15" i="3"/>
  <c r="G14" i="3"/>
  <c r="G13" i="3"/>
  <c r="G12" i="3"/>
  <c r="B145" i="21"/>
  <c r="B144" i="21"/>
  <c r="B143" i="21"/>
  <c r="B142" i="21"/>
  <c r="B141" i="21"/>
  <c r="B140" i="21"/>
  <c r="B139" i="21"/>
  <c r="B138" i="21"/>
  <c r="B137" i="21"/>
  <c r="B136" i="21"/>
  <c r="B135" i="21"/>
  <c r="B134" i="21"/>
  <c r="B133" i="21"/>
  <c r="B132" i="21"/>
  <c r="B131" i="21"/>
  <c r="B130" i="21"/>
  <c r="B129" i="21"/>
  <c r="B146" i="21" s="1"/>
  <c r="D122" i="25" s="1"/>
  <c r="F103" i="25" s="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2" i="13"/>
  <c r="C12" i="13"/>
  <c r="E11" i="13"/>
  <c r="C11" i="13"/>
  <c r="S21" i="8"/>
  <c r="T21" i="8"/>
  <c r="R21" i="8"/>
  <c r="S20" i="8"/>
  <c r="T20" i="8" s="1"/>
  <c r="R20" i="8"/>
  <c r="S19" i="8"/>
  <c r="T19" i="8" s="1"/>
  <c r="R19" i="8"/>
  <c r="S18" i="8"/>
  <c r="T18" i="8"/>
  <c r="R18" i="8"/>
  <c r="S17" i="8"/>
  <c r="T17" i="8" s="1"/>
  <c r="R17" i="8"/>
  <c r="S16" i="8"/>
  <c r="T16" i="8" s="1"/>
  <c r="R16" i="8"/>
  <c r="S15" i="8"/>
  <c r="T15" i="8" s="1"/>
  <c r="S14" i="8"/>
  <c r="T14" i="8" s="1"/>
  <c r="E22" i="1" s="1"/>
  <c r="R14" i="8"/>
  <c r="S13" i="8"/>
  <c r="T13" i="8" s="1"/>
  <c r="E18" i="1" s="1"/>
  <c r="R13" i="8"/>
  <c r="S12" i="8"/>
  <c r="T12" i="8" s="1"/>
  <c r="E13" i="1" s="1"/>
  <c r="R12" i="8"/>
  <c r="S11" i="8"/>
  <c r="T11" i="8" s="1"/>
  <c r="E10" i="1" s="1"/>
  <c r="R11" i="8"/>
  <c r="R30" i="24"/>
  <c r="R29" i="24"/>
  <c r="R28" i="24"/>
  <c r="R27" i="24"/>
  <c r="R26" i="24"/>
  <c r="R25" i="24"/>
  <c r="R24" i="24"/>
  <c r="R23" i="24"/>
  <c r="R22" i="24"/>
  <c r="R21" i="24"/>
  <c r="R20" i="24"/>
  <c r="R19" i="24"/>
  <c r="R18" i="24"/>
  <c r="R17" i="24"/>
  <c r="R16" i="24"/>
  <c r="R15" i="24"/>
  <c r="R14" i="24"/>
  <c r="R13" i="24"/>
  <c r="R12" i="24"/>
  <c r="R11" i="24"/>
  <c r="R10" i="24"/>
  <c r="J20" i="20"/>
  <c r="J17" i="20"/>
  <c r="J13" i="20"/>
  <c r="J10" i="20"/>
  <c r="B100" i="21" l="1"/>
  <c r="D76" i="25" s="1"/>
  <c r="F57" i="25" s="1"/>
  <c r="B123" i="21"/>
  <c r="D99" i="25" s="1"/>
  <c r="F80" i="25" s="1"/>
  <c r="G18" i="26"/>
  <c r="H11" i="26" s="1"/>
  <c r="G52" i="3"/>
  <c r="H45" i="3" s="1"/>
  <c r="J45" i="3" s="1"/>
  <c r="K45" i="3" s="1"/>
  <c r="G19" i="3"/>
  <c r="H12" i="3" s="1"/>
  <c r="J12" i="3" s="1"/>
  <c r="K12" i="3" s="1"/>
  <c r="G30" i="3"/>
  <c r="H23" i="3" s="1"/>
  <c r="J23" i="3" s="1"/>
  <c r="K23" i="3" s="1"/>
  <c r="G41" i="3"/>
  <c r="H34" i="3" s="1"/>
  <c r="J34" i="3" s="1"/>
  <c r="K34" i="3" s="1"/>
  <c r="G63" i="3"/>
  <c r="H56" i="3" s="1"/>
  <c r="J56" i="3" s="1"/>
  <c r="K56" i="3" s="1"/>
  <c r="G74" i="3"/>
  <c r="H67" i="3" s="1"/>
  <c r="J67" i="3" s="1"/>
  <c r="K67" i="3" s="1"/>
  <c r="B77" i="21"/>
  <c r="D53" i="25" s="1"/>
  <c r="F34" i="25" s="1"/>
  <c r="F22" i="1" s="1"/>
  <c r="B54" i="21"/>
  <c r="D30" i="25" s="1"/>
  <c r="F11" i="25" s="1"/>
  <c r="F18" i="1" s="1"/>
</calcChain>
</file>

<file path=xl/sharedStrings.xml><?xml version="1.0" encoding="utf-8"?>
<sst xmlns="http://schemas.openxmlformats.org/spreadsheetml/2006/main" count="1164" uniqueCount="412">
  <si>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</si>
  <si>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</si>
  <si>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</si>
  <si>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</si>
  <si>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</si>
  <si>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</si>
  <si>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</si>
  <si>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</si>
  <si>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</si>
  <si>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</si>
  <si>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</si>
  <si>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</si>
  <si>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</si>
  <si>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</si>
  <si>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</si>
  <si>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Constantes cambios normativos, diversidad jurídica.</t>
  </si>
  <si>
    <t xml:space="preserve">Ausencia de documetación e implementación de procedimientos  en  algunos  procesos.  </t>
  </si>
  <si>
    <t xml:space="preserve">Falta de compromiso de los líderes de los procesos en la implementación de mejora, asociadas a los planes de mejoramiento y en atención a las recomendaciones establecidas en los informes emitidos por la Oficina de Control Interno. </t>
  </si>
  <si>
    <t xml:space="preserve">POLITICOS </t>
  </si>
  <si>
    <t xml:space="preserve">Cambios de Gobierno </t>
  </si>
  <si>
    <t>Desconocimiento de la actualización normativa</t>
  </si>
  <si>
    <t>TECNOLOGICO: Cambios tecnológicos</t>
  </si>
  <si>
    <t xml:space="preserve">TECNOLOGÍA: integridad de datos, disponibilidad de datos y sistemas, desarrollo, producción, mantenimiento de sistemas de información. </t>
  </si>
  <si>
    <t xml:space="preserve">Equipos tecnologicos obsoletos, Sistema de Información no integrados. </t>
  </si>
  <si>
    <t>FACTORES GEOGRÁFICOS (ubicación, espacio,topografía, clima, recursos naturales, etc.)</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</si>
  <si>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</si>
  <si>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</si>
  <si>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</si>
  <si>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</si>
  <si>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</si>
  <si>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</si>
  <si>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</si>
  <si>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</si>
  <si>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</si>
  <si>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</si>
  <si>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</si>
  <si>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</si>
  <si>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</si>
  <si>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</si>
  <si>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</si>
  <si>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</si>
  <si>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</si>
  <si>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</si>
  <si>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</si>
  <si>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</si>
  <si>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</si>
  <si>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</si>
  <si>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</si>
  <si>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</si>
  <si>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</si>
  <si>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</si>
  <si>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</si>
  <si>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</si>
  <si>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</si>
  <si>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</si>
  <si>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</si>
  <si>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</si>
  <si>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</si>
  <si>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</si>
  <si>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</si>
  <si>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</si>
  <si>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</si>
  <si>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</si>
  <si>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</si>
  <si>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</si>
  <si>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</si>
  <si>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</si>
  <si>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</si>
  <si>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</si>
  <si>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</si>
  <si>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</si>
  <si>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</si>
  <si>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</si>
  <si>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</si>
  <si>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</si>
  <si>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</si>
  <si>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</si>
  <si>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</si>
  <si>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</si>
  <si>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</si>
  <si>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</si>
  <si>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</si>
  <si>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</si>
  <si>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</si>
  <si>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</si>
  <si>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</si>
  <si>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</si>
  <si>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</si>
  <si>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</si>
  <si>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</si>
  <si>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</si>
  <si>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</si>
  <si>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</si>
  <si>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</si>
  <si>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</si>
  <si>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</si>
  <si>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</si>
  <si>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</si>
  <si>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</si>
  <si>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</si>
  <si>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</si>
  <si>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</si>
  <si>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</si>
  <si>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</si>
  <si>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</si>
  <si>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</si>
  <si>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</si>
  <si>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</si>
  <si>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</si>
  <si>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</si>
  <si>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</si>
  <si>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</si>
  <si>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</si>
  <si>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</si>
  <si>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</si>
  <si>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</si>
  <si>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</si>
  <si>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</si>
  <si>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</si>
  <si>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</si>
  <si>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</si>
  <si>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</si>
  <si>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</si>
  <si>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</si>
  <si>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</si>
  <si>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</si>
  <si>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</si>
  <si>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</si>
  <si>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</si>
  <si>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</si>
  <si>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</si>
  <si>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</si>
  <si>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</si>
  <si>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</si>
  <si>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</si>
  <si>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</si>
  <si>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</si>
  <si>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</si>
  <si>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</si>
  <si>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</si>
  <si>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</si>
  <si>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</si>
  <si>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</si>
  <si>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</si>
  <si>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</si>
  <si>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</si>
  <si>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</si>
  <si>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</si>
  <si>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</si>
  <si>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</si>
  <si>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</si>
  <si>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</si>
  <si>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</si>
  <si>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</si>
  <si>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</si>
  <si>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</si>
  <si>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</si>
  <si>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</si>
  <si>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</si>
  <si>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</si>
  <si>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</si>
  <si>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</si>
  <si>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</si>
  <si>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</si>
  <si>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</si>
  <si>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</si>
  <si>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</si>
  <si>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</si>
  <si>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</si>
  <si>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</si>
  <si>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</si>
  <si>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</si>
  <si>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</si>
  <si>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</si>
  <si>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</si>
  <si>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</si>
  <si>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</si>
  <si>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</si>
  <si>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</si>
  <si>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</si>
  <si>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</si>
  <si>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</si>
  <si>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</si>
  <si>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</si>
  <si>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</si>
  <si>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</si>
  <si>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</si>
  <si>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</si>
  <si>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</si>
  <si>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</si>
  <si>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</si>
  <si>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</si>
  <si>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</si>
  <si>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</si>
  <si>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</si>
  <si>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</si>
  <si>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</si>
  <si>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</si>
  <si>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</si>
  <si>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</si>
  <si>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</si>
  <si>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</si>
  <si>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</si>
  <si>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</si>
  <si>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</si>
  <si>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</si>
  <si>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</si>
  <si>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</si>
  <si>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</si>
  <si>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</si>
  <si>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</si>
  <si>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</si>
  <si>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</si>
  <si>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</si>
  <si>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</si>
  <si>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</si>
  <si>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</si>
  <si>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</si>
  <si>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</si>
  <si>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</si>
  <si>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</si>
  <si>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</si>
  <si>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</si>
  <si>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</si>
  <si>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</si>
  <si>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</si>
  <si>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</si>
  <si>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</si>
  <si>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</si>
  <si>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</si>
  <si>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</si>
  <si>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</si>
  <si>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</si>
  <si>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</si>
  <si>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</si>
  <si>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</si>
  <si>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</si>
  <si>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</si>
  <si>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</si>
  <si>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</si>
  <si>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</si>
  <si>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</si>
  <si>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</si>
  <si>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</si>
  <si>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</si>
  <si>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</si>
  <si>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</si>
  <si>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</si>
  <si>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</si>
  <si>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</si>
  <si>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</si>
  <si>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</si>
  <si>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</si>
  <si>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</si>
  <si>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</si>
  <si>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</si>
  <si>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</si>
  <si>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</si>
  <si>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</si>
  <si>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</si>
  <si>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</si>
  <si>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</si>
  <si>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</si>
  <si>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</si>
  <si>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</si>
  <si>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</si>
  <si>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</si>
  <si>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</si>
  <si>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</si>
  <si>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</si>
  <si>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</si>
  <si>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</si>
  <si>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</si>
  <si>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</si>
  <si>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</si>
  <si>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</si>
  <si>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Sanciones al representante legal de la entidad</t>
  </si>
  <si>
    <t>Sanciones disciplinarias y penales</t>
  </si>
  <si>
    <t>GESTIÓN</t>
  </si>
  <si>
    <t>CORRUPCIÓN</t>
  </si>
  <si>
    <t>ALTO</t>
  </si>
  <si>
    <t>EXTREMO</t>
  </si>
  <si>
    <t>Improbable</t>
  </si>
  <si>
    <t>REDUCIR</t>
  </si>
  <si>
    <r>
      <t xml:space="preserve">PROCESO: </t>
    </r>
    <r>
      <rPr>
        <sz val="11"/>
        <color indexed="8"/>
        <rFont val="Arial"/>
        <family val="2"/>
      </rPr>
      <t>GESTION Y CONTROL DISCIPLINARIO</t>
    </r>
  </si>
  <si>
    <t xml:space="preserve">Gestión y Control Disciplinario </t>
  </si>
  <si>
    <t xml:space="preserve">Cambios normativos sobre el procedimiento disciplinario . </t>
  </si>
  <si>
    <t>PERSONAL: Capacidad del personal,  talento humano especializado.</t>
  </si>
  <si>
    <t>Personal insuficiente para impulsar el tramite de los procesos disciplinarios.</t>
  </si>
  <si>
    <t>Perfil  profesional del personal sustanciador insuficientes para realizar la labor de impulso y tramite de los procesos. ( numero minimo de profesionales)</t>
  </si>
  <si>
    <t>Ausencia de liderazgo del director de talento humano</t>
  </si>
  <si>
    <t>Falta de continuidad del personal encargado del proceso</t>
  </si>
  <si>
    <t>LEGALES Y REGLAMENTARIOS: Modificaciones normativas</t>
  </si>
  <si>
    <t>FINANCIEROS</t>
  </si>
  <si>
    <t xml:space="preserve"> Falta de infraestructura que garantice las condicones para el cumplimiento del desarrollo del proceso  de la ley</t>
  </si>
  <si>
    <t>Falta de herramientas tecnológicas que permitan administrar y proteger la información</t>
  </si>
  <si>
    <t>falta de una herramienta o aplicativo que permita registrar las etapas del proceso y genere alertas (vencimiento de terminos).</t>
  </si>
  <si>
    <t>Baja efectividad en los flujos de información determinados en la interacción de los procesos.</t>
  </si>
  <si>
    <t>Demoras en la entrega de información por parte las dependencias, u otros orgenismos.</t>
  </si>
  <si>
    <t>no se allega la documentacion requeria por parte de las dependencias de la administracion municipal.</t>
  </si>
  <si>
    <t xml:space="preserve">oficina ubicada en un sitio diferente a donde se encuentran ubicados los peradores disciplinarios </t>
  </si>
  <si>
    <t>Independencia de Funciones</t>
  </si>
  <si>
    <t>Desarticulación de la oficina de control interno disciplinario con la administración municipal</t>
  </si>
  <si>
    <t>Falta de independencia de la oficina de control disciplinario</t>
  </si>
  <si>
    <t>Falta de garantías para la reserva del proceso disciplinario</t>
  </si>
  <si>
    <t>RESPONSABILIDADES DEL  PROCESO</t>
  </si>
  <si>
    <t>INTERACCION CON OTROS PROCESOS</t>
  </si>
  <si>
    <t>COMUNICACIÓN ENTRE LOS PROCESOS</t>
  </si>
  <si>
    <t>probabilidad de dilatar el proceso para lograr el vencimiento de terminos o la prescripcion en beneficio de un servidor publico.</t>
  </si>
  <si>
    <t xml:space="preserve">falta de impulso del proceso dsiciplinario </t>
  </si>
  <si>
    <t>en todas las etapas del proceso dicsiplinario</t>
  </si>
  <si>
    <t xml:space="preserve">prescripcion </t>
  </si>
  <si>
    <t>investigacion y/o sanciones al responsable del proceso</t>
  </si>
  <si>
    <t>archivo del proceso disciplinario</t>
  </si>
  <si>
    <t>TRAMITAR OPORTUNAMENTE LOS PROCESOS DISCIPLINARIOS DE TODOS LOS SERVIDORES PUBLICOS ANTE EL INCUMPLIMIENTO DE LOS DEBERES Y/O CUANDO SE PRESENTEN FALTAS A LAS PROHIBICIONES ESTABLECIDAS EN EL CODIGO UNICO DISCIPLINARIO Y DEMAS NORMAS CONCORDANTES, PARA PROMOVER LA INTEGRIDAD AL INTERIOR DE LA ADMINISTRACION MUNICIPAL.</t>
  </si>
  <si>
    <t>En todas las etapas del proceso</t>
  </si>
  <si>
    <t>resoluciones de archivo</t>
  </si>
  <si>
    <t>Demora injustificada en el tramite de los procesos disciplinarios</t>
  </si>
  <si>
    <t>posibilidad de inoportunidad en el tramite o incumplimiento de las estapas del proceso disciiplinario</t>
  </si>
  <si>
    <t>resolucion de archivo</t>
  </si>
  <si>
    <t xml:space="preserve">La combinanción de factores como: falta de contratacion de personal profesional(contrato-planta), o especializado que impulsen o ejecuten las diferentes estapas del proceso disciplinario. </t>
  </si>
  <si>
    <t xml:space="preserve">La combinanción de factores como: Falta de compromiso de los líderes de los procesos en la implementación de mejora, cambios normativos sobre el procedimiento disciplinario, asi como falta de continuidad del personal encargado del proceso disciplinario. </t>
  </si>
  <si>
    <t>GESTION Y CONTROL DISCIPLINARIO</t>
  </si>
  <si>
    <t xml:space="preserve">extralimitacion de poder frente a las desiciones </t>
  </si>
  <si>
    <t xml:space="preserve">en el momento de emitir fallo sancionatorio </t>
  </si>
  <si>
    <t>Pérdida de imagen y credibilidad de la Oficina de Control Disciplinario de la Entidad</t>
  </si>
  <si>
    <t xml:space="preserve">que se prieda documentacion de los procesos disciplinarios  </t>
  </si>
  <si>
    <t>en el traslado de los procesos para las correspondientes firmas de los operadores disciplinarios</t>
  </si>
  <si>
    <t xml:space="preserve">En el momento del tralsdado de los porcesos disciplinarios o en alguna visita especial </t>
  </si>
  <si>
    <t>Pérdida de imagen y credibilidad de la Oficina de ControlDisciplinaria y de la Entidad</t>
  </si>
  <si>
    <t xml:space="preserve">REVOCATORIAS </t>
  </si>
  <si>
    <t xml:space="preserve">investigacionnes penales y disciplinarias </t>
  </si>
  <si>
    <t xml:space="preserve">fallos absolutorios </t>
  </si>
  <si>
    <t>La combinación de factores como: traslado fisico de expedientes.</t>
  </si>
  <si>
    <t>La combinación de factores como: inobservacia de las normas disciplinarias, abuso de poder</t>
  </si>
  <si>
    <t xml:space="preserve">GESTION </t>
  </si>
  <si>
    <t xml:space="preserve"> Posibilidad de exceder facultades legales en los fallos </t>
  </si>
  <si>
    <t xml:space="preserve">probabilidad de  Pedida de informacion de los expedientes disciplinarios </t>
  </si>
  <si>
    <t xml:space="preserve"> Posibilidad de exceder facultades legales en los fallo</t>
  </si>
  <si>
    <t>x</t>
  </si>
  <si>
    <t xml:space="preserve"> Posibilidad de exceder facultades legales en los fallos</t>
  </si>
  <si>
    <t xml:space="preserve">NO EXISTE CONTROL </t>
  </si>
  <si>
    <t>posibilidad de inoportunidad en el tramite o incumplimiento de las estapas del proceso disciplinario</t>
  </si>
  <si>
    <t xml:space="preserve">no existe control </t>
  </si>
  <si>
    <r>
      <t xml:space="preserve">PROCESO: </t>
    </r>
    <r>
      <rPr>
        <sz val="11"/>
        <color indexed="8"/>
        <rFont val="Arial"/>
        <family val="2"/>
      </rPr>
      <t xml:space="preserve">GESTION Y CONTROL DISCIPLINARIO </t>
    </r>
  </si>
  <si>
    <t>1) la direccion de talento humano establecio que para implementar la reserva del proceso no se publica la informacion en ningun medio incluso ni en PISAMI durante ninguna etapa del proceso, en caso de conocimineot de que la informacion se publica se requiere inmediatamente al responsable y se toman las medidas necesarias para eliminarla.</t>
  </si>
  <si>
    <t>&lt;&lt;</t>
  </si>
  <si>
    <t xml:space="preserve">1. constantemente se lleva a cabo el procedimiento ordinario, tratando que un solo profesional designado impulse y concluya cada proceso, en caso de que no se instruya el proceso se toman las medidas parametrizadas por la ley. </t>
  </si>
  <si>
    <t>el personal que labora en la dependencia participa constantemente en capacitaciones sobre normatividad disciplinaria, para actualizar los conociminetos en el tema y evitar una mala aplicación normativa.</t>
  </si>
  <si>
    <t>Falta de infraestructura que garantice las condicones para el cumplimiento del desarrollo del proceso  de la ley</t>
  </si>
  <si>
    <t>NO EXISTE CONTROL</t>
  </si>
  <si>
    <t>DEBIL</t>
  </si>
  <si>
    <t>Cambios normativos sobre normatividad disciplinario</t>
  </si>
  <si>
    <t>ausencia de liderazgo del director de talento humano</t>
  </si>
  <si>
    <t>Debil (No se ejecuta)</t>
  </si>
  <si>
    <t>probabilidad de  Pedida de informacion de los expedientes disciplinarios</t>
  </si>
  <si>
    <t xml:space="preserve">existe un libro radicados manejado por parte dela secretaria de la oficina de control disciplinario y la secretaria de talento humano en la cual se consigan nombres de los disciplinados numero de proceso y actuacion por la cual es trasladado el proceso. </t>
  </si>
  <si>
    <t>existe un libro radicados manejado por parte dela secretaria de la oficina de control disciplinario y la secretaria de talento humano en la cual se consigan nombres de los disciplinados numero de proceso y actuacion por la cual es trasladado el proceso.</t>
  </si>
  <si>
    <r>
      <t xml:space="preserve">PROCESO: </t>
    </r>
    <r>
      <rPr>
        <sz val="11"/>
        <color indexed="8"/>
        <rFont val="Arial"/>
        <family val="2"/>
      </rPr>
      <t>GESTION Y CONTROL  DISCIPLINARIO</t>
    </r>
  </si>
  <si>
    <r>
      <rPr>
        <b/>
        <sz val="11"/>
        <color rgb="FFFF0000"/>
        <rFont val="Arial"/>
        <family val="2"/>
      </rPr>
      <t xml:space="preserve">1) </t>
    </r>
    <r>
      <rPr>
        <sz val="11"/>
        <color rgb="FFFF0000"/>
        <rFont val="Arial"/>
        <family val="2"/>
      </rPr>
      <t xml:space="preserve">Deficiencia en el seguimiento de la información y comunicación enviada </t>
    </r>
  </si>
  <si>
    <r>
      <rPr>
        <b/>
        <sz val="11"/>
        <color rgb="FFFF0000"/>
        <rFont val="Arial"/>
        <family val="2"/>
      </rPr>
      <t xml:space="preserve">2) </t>
    </r>
    <r>
      <rPr>
        <sz val="11"/>
        <color rgb="FFFF0000"/>
        <rFont val="Arial"/>
        <family val="2"/>
      </rPr>
      <t xml:space="preserve">Falta de personal profesional para cumplir con celeridad los objetivos. </t>
    </r>
  </si>
  <si>
    <r>
      <rPr>
        <b/>
        <sz val="11"/>
        <color rgb="FFFF0000"/>
        <rFont val="Arial"/>
        <family val="2"/>
      </rPr>
      <t xml:space="preserve">3) </t>
    </r>
    <r>
      <rPr>
        <sz val="11"/>
        <color rgb="FFFF0000"/>
        <rFont val="Arial"/>
        <family val="2"/>
      </rPr>
      <t>El presupuesto es muy limitado para los planes y programas a desarrollar y su alcance a todos los funcionarios</t>
    </r>
  </si>
  <si>
    <r>
      <rPr>
        <b/>
        <sz val="11"/>
        <color rgb="FFFF0000"/>
        <rFont val="Arial"/>
        <family val="2"/>
      </rPr>
      <t xml:space="preserve">4) </t>
    </r>
    <r>
      <rPr>
        <sz val="11"/>
        <color rgb="FFFF0000"/>
        <rFont val="Arial"/>
        <family val="2"/>
      </rPr>
      <t xml:space="preserve">No se cuenta con la infraestructura para el manejo del proceso disciplinario. 
hardware y software, desactualizados.
No se cuenta con un programa en el que se registre los procesos adelantados con sus correspondientes etapas y alertas
</t>
    </r>
  </si>
  <si>
    <r>
      <rPr>
        <b/>
        <sz val="11"/>
        <color rgb="FFFF0000"/>
        <rFont val="Arial"/>
        <family val="2"/>
      </rPr>
      <t xml:space="preserve">5) </t>
    </r>
    <r>
      <rPr>
        <sz val="11"/>
        <color rgb="FFFF0000"/>
        <rFont val="Arial"/>
        <family val="2"/>
      </rPr>
      <t>No se cuenta con los profesionales suficientes para dar trámite a las diferentes etapas del proceso disciplinario</t>
    </r>
  </si>
  <si>
    <r>
      <rPr>
        <b/>
        <sz val="11"/>
        <color rgb="FFFF0000"/>
        <rFont val="Arial"/>
        <family val="2"/>
      </rPr>
      <t xml:space="preserve">1) </t>
    </r>
    <r>
      <rPr>
        <sz val="11"/>
        <color rgb="FFFF0000"/>
        <rFont val="Arial"/>
        <family val="2"/>
      </rPr>
      <t xml:space="preserve">Actualización del código único disciplinario. </t>
    </r>
  </si>
  <si>
    <r>
      <rPr>
        <b/>
        <sz val="11"/>
        <color rgb="FFFF0000"/>
        <rFont val="Arial"/>
        <family val="2"/>
      </rPr>
      <t xml:space="preserve">2) </t>
    </r>
    <r>
      <rPr>
        <sz val="11"/>
        <color rgb="FFFF0000"/>
        <rFont val="Arial"/>
        <family val="2"/>
      </rPr>
      <t>Ofertas Nacionales e internacionales para el crecimiento personal en todos los ámbitos, intercambio de experiencias metodológicas.</t>
    </r>
  </si>
  <si>
    <r>
      <rPr>
        <b/>
        <sz val="11"/>
        <color rgb="FFFF0000"/>
        <rFont val="Arial"/>
        <family val="2"/>
      </rPr>
      <t xml:space="preserve">3) </t>
    </r>
    <r>
      <rPr>
        <sz val="11"/>
        <color rgb="FFFF0000"/>
        <rFont val="Arial"/>
        <family val="2"/>
      </rPr>
      <t xml:space="preserve">Las nuevas tecnologías robustecen la base de datos de los procesos disciplinarios. </t>
    </r>
  </si>
  <si>
    <r>
      <rPr>
        <b/>
        <sz val="11"/>
        <color rgb="FFFF0000"/>
        <rFont val="Arial"/>
        <family val="2"/>
      </rPr>
      <t xml:space="preserve">4) </t>
    </r>
    <r>
      <rPr>
        <sz val="11"/>
        <color rgb="FFFF0000"/>
        <rFont val="Arial"/>
        <family val="2"/>
      </rPr>
      <t xml:space="preserve">La posibilidad de establecer el área de control disciplinario más cerca de la dirección de talento humano. 
</t>
    </r>
  </si>
  <si>
    <r>
      <rPr>
        <b/>
        <sz val="11"/>
        <color rgb="FFFF0000"/>
        <rFont val="Arial"/>
        <family val="2"/>
      </rPr>
      <t xml:space="preserve">1) </t>
    </r>
    <r>
      <rPr>
        <sz val="11"/>
        <color rgb="FFFF0000"/>
        <rFont val="Arial"/>
        <family val="2"/>
      </rPr>
      <t xml:space="preserve">- procesos y procedimientos definidos claramente por la ley disciplinaria y están estructurados en SIGAMI. </t>
    </r>
  </si>
  <si>
    <r>
      <rPr>
        <b/>
        <sz val="11"/>
        <color rgb="FFFF0000"/>
        <rFont val="Arial"/>
        <family val="2"/>
      </rPr>
      <t xml:space="preserve">2) </t>
    </r>
    <r>
      <rPr>
        <sz val="11"/>
        <color rgb="FFFF0000"/>
        <rFont val="Arial"/>
        <family val="2"/>
      </rPr>
      <t>Eficiencia en la calidad del servicio y la información justo a tiempo.</t>
    </r>
  </si>
  <si>
    <r>
      <rPr>
        <b/>
        <sz val="11"/>
        <color rgb="FFFF0000"/>
        <rFont val="Arial"/>
        <family val="2"/>
      </rPr>
      <t xml:space="preserve">3) </t>
    </r>
    <r>
      <rPr>
        <sz val="11"/>
        <color rgb="FFFF0000"/>
        <rFont val="Arial"/>
        <family val="2"/>
      </rPr>
      <t xml:space="preserve">Se prevén situaciones y alternativas de solución que orientan la toma de decisiones de la alta dirección.
Procesos y procedimientos definidos claramente.  
</t>
    </r>
  </si>
  <si>
    <r>
      <rPr>
        <b/>
        <sz val="11"/>
        <color rgb="FFFF0000"/>
        <rFont val="Arial"/>
        <family val="2"/>
      </rPr>
      <t xml:space="preserve">1) </t>
    </r>
    <r>
      <rPr>
        <sz val="11"/>
        <color rgb="FFFF0000"/>
        <rFont val="Arial"/>
        <family val="2"/>
      </rPr>
      <t>Dificultad para adaptarse a las necesidades del país y a las nuevas reformas estructurales.</t>
    </r>
  </si>
  <si>
    <r>
      <rPr>
        <b/>
        <sz val="11"/>
        <color rgb="FFFF0000"/>
        <rFont val="Arial"/>
        <family val="2"/>
      </rPr>
      <t xml:space="preserve">2) </t>
    </r>
    <r>
      <rPr>
        <sz val="11"/>
        <color rgb="FFFF0000"/>
        <rFont val="Arial"/>
        <family val="2"/>
      </rPr>
      <t>Déficit de canales de comunicación Y Falta credibilidad en el sector publico</t>
    </r>
  </si>
  <si>
    <r>
      <rPr>
        <b/>
        <sz val="11"/>
        <color rgb="FFFF0000"/>
        <rFont val="Arial"/>
        <family val="2"/>
      </rPr>
      <t xml:space="preserve">3) </t>
    </r>
    <r>
      <rPr>
        <sz val="11"/>
        <color rgb="FFFF0000"/>
        <rFont val="Arial"/>
        <family val="2"/>
      </rPr>
      <t xml:space="preserve">Percepción desfavorable por parte de la ciudadanía de los servidores públicos; 
Las reformas estructurales.
</t>
    </r>
  </si>
  <si>
    <r>
      <rPr>
        <b/>
        <sz val="11"/>
        <color theme="1"/>
        <rFont val="Arial"/>
        <family val="2"/>
      </rPr>
      <t>D</t>
    </r>
    <r>
      <rPr>
        <b/>
        <sz val="9"/>
        <color theme="1"/>
        <rFont val="Arial"/>
        <family val="2"/>
      </rPr>
      <t>1</t>
    </r>
    <r>
      <rPr>
        <b/>
        <sz val="11"/>
        <color theme="1"/>
        <rFont val="Arial"/>
        <family val="2"/>
      </rPr>
      <t>O4</t>
    </r>
    <r>
      <rPr>
        <sz val="11"/>
        <color theme="1"/>
        <rFont val="Arial"/>
        <family val="2"/>
      </rPr>
      <t>Solicitar mediante memorando el traslado del area de control disciplinario cerca de las demas dependencias de la secretaria administrativa.</t>
    </r>
  </si>
  <si>
    <r>
      <rPr>
        <b/>
        <sz val="11"/>
        <color theme="1"/>
        <rFont val="Arial"/>
        <family val="2"/>
      </rPr>
      <t>D</t>
    </r>
    <r>
      <rPr>
        <b/>
        <sz val="9"/>
        <color theme="1"/>
        <rFont val="Arial"/>
        <family val="2"/>
      </rPr>
      <t>3</t>
    </r>
    <r>
      <rPr>
        <b/>
        <sz val="11"/>
        <color theme="1"/>
        <rFont val="Arial"/>
        <family val="2"/>
      </rPr>
      <t xml:space="preserve">O2 </t>
    </r>
    <r>
      <rPr>
        <sz val="11"/>
        <color theme="1"/>
        <rFont val="Arial"/>
        <family val="2"/>
      </rPr>
      <t>Elaborar el proyecto de aprendizaje y solicitar la capacitación de los funcionarios sobre actualizacion juridica del proceso dsiciplinario.</t>
    </r>
  </si>
  <si>
    <r>
      <rPr>
        <b/>
        <sz val="11"/>
        <color theme="1"/>
        <rFont val="Arial"/>
        <family val="2"/>
      </rPr>
      <t>D4O3</t>
    </r>
    <r>
      <rPr>
        <sz val="11"/>
        <color theme="1"/>
        <rFont val="Arial"/>
        <family val="2"/>
      </rPr>
      <t xml:space="preserve"> Solicitar mediante memornado a la direccion de informatica realizar la parametrizacion de la base de datos mediante un sistema o aplicación que permita tener el control de los terminos y generar alertas</t>
    </r>
  </si>
  <si>
    <r>
      <t>F</t>
    </r>
    <r>
      <rPr>
        <b/>
        <sz val="9"/>
        <color theme="1"/>
        <rFont val="Arial"/>
        <family val="2"/>
      </rPr>
      <t>1</t>
    </r>
    <r>
      <rPr>
        <b/>
        <sz val="11"/>
        <color theme="1"/>
        <rFont val="Arial"/>
        <family val="2"/>
      </rPr>
      <t xml:space="preserve">O3 </t>
    </r>
    <r>
      <rPr>
        <sz val="11"/>
        <color theme="1"/>
        <rFont val="Arial"/>
        <family val="2"/>
      </rPr>
      <t xml:space="preserve">implementar un sistema que permitan realizar el control y seguimiento de las direntes estapas del proceso disciplinario teniendo en cuenta la documentacion y disposiciones existentes. </t>
    </r>
  </si>
  <si>
    <r>
      <rPr>
        <b/>
        <sz val="11"/>
        <color theme="1"/>
        <rFont val="Arial"/>
        <family val="2"/>
      </rPr>
      <t>F</t>
    </r>
    <r>
      <rPr>
        <b/>
        <sz val="9"/>
        <color theme="1"/>
        <rFont val="Arial"/>
        <family val="2"/>
      </rPr>
      <t>2</t>
    </r>
    <r>
      <rPr>
        <b/>
        <sz val="11"/>
        <color theme="1"/>
        <rFont val="Arial"/>
        <family val="2"/>
      </rPr>
      <t>O1</t>
    </r>
    <r>
      <rPr>
        <sz val="11"/>
        <color theme="1"/>
        <rFont val="Arial"/>
        <family val="2"/>
      </rPr>
      <t xml:space="preserve"> tramitar de manera oportuna los procesos disciplinarios de los servidores publicos de acuerdo a lo preceptuado por la ley. </t>
    </r>
  </si>
  <si>
    <r>
      <rPr>
        <b/>
        <sz val="11"/>
        <color theme="1"/>
        <rFont val="Arial"/>
        <family val="2"/>
      </rPr>
      <t xml:space="preserve">D2A3 </t>
    </r>
    <r>
      <rPr>
        <sz val="11"/>
        <color theme="1"/>
        <rFont val="Arial"/>
        <family val="2"/>
      </rPr>
      <t xml:space="preserve">Solicitar personal en comisión con conocimientos y experiencia que aporten al cumplimiento de las actividades propias de la Oficina de Control disciplinario, </t>
    </r>
  </si>
  <si>
    <r>
      <rPr>
        <b/>
        <sz val="11"/>
        <color theme="1"/>
        <rFont val="Arial"/>
        <family val="2"/>
      </rPr>
      <t xml:space="preserve">D4A2 </t>
    </r>
    <r>
      <rPr>
        <sz val="11"/>
        <color theme="1"/>
        <rFont val="Arial"/>
        <family val="2"/>
      </rPr>
      <t xml:space="preserve">solicitar el traslado de la oficina de control disciplinario a una dependencia debidamente equipada y estructurada que permita desarrollar el proceso disciplinario de acuerdo a la ley. </t>
    </r>
  </si>
  <si>
    <r>
      <rPr>
        <b/>
        <sz val="11"/>
        <color theme="1"/>
        <rFont val="Arial"/>
        <family val="2"/>
      </rPr>
      <t>F3A</t>
    </r>
    <r>
      <rPr>
        <b/>
        <sz val="9"/>
        <color theme="1"/>
        <rFont val="Arial"/>
        <family val="2"/>
      </rPr>
      <t>1</t>
    </r>
    <r>
      <rPr>
        <sz val="11"/>
        <color theme="1"/>
        <rFont val="Arial"/>
        <family val="2"/>
      </rPr>
      <t xml:space="preserve"> Solicitar capacitación en modificaciones normativas y realizar jornadas internas de actualización.</t>
    </r>
  </si>
  <si>
    <r>
      <rPr>
        <b/>
        <sz val="11"/>
        <color theme="1"/>
        <rFont val="Arial"/>
        <family val="2"/>
      </rPr>
      <t>F2A2</t>
    </r>
    <r>
      <rPr>
        <sz val="11"/>
        <color theme="1"/>
        <rFont val="Arial"/>
        <family val="2"/>
      </rPr>
      <t xml:space="preserve"> Solicitar la información requerida a la unidades administrativas con suficiente antelación a la fecha de vencimiento y coordinar el reporte a los entes de control un día antes de los términos de vencimiento.</t>
    </r>
  </si>
  <si>
    <r>
      <rPr>
        <b/>
        <sz val="11"/>
        <color theme="1"/>
        <rFont val="Arial"/>
        <family val="2"/>
      </rPr>
      <t>F1A3</t>
    </r>
    <r>
      <rPr>
        <sz val="11"/>
        <color theme="1"/>
        <rFont val="Arial"/>
        <family val="2"/>
      </rPr>
      <t xml:space="preserve"> aprovechando la estructuracion documental se seguira dando respuesta oportuna a los sujetos procesales.</t>
    </r>
  </si>
  <si>
    <t>Solicitar mediante memorando a la secretaria administrativa la asignacion de personal profesional, para eecutar el impulso de los procesos</t>
  </si>
  <si>
    <t>memorando</t>
  </si>
  <si>
    <t>Lorena Chinchilla- Asesor</t>
  </si>
  <si>
    <t>semestralmente</t>
  </si>
  <si>
    <t>no aplica</t>
  </si>
  <si>
    <t xml:space="preserve">Solicitar personal en comisión con conocimientos y experiencia que aporten al cumplimiento de las actividades propias de la Oficina de Control disciplinario, </t>
  </si>
  <si>
    <t xml:space="preserve">control de contingencia </t>
  </si>
  <si>
    <t>oficio</t>
  </si>
  <si>
    <t>directora de talento humano</t>
  </si>
  <si>
    <t>anualmente</t>
  </si>
  <si>
    <t xml:space="preserve">pormover y fomentar el compromiso de los lideres de los procesos a traves de campañas o incentivos que fortalezcan los planes de mejoramientos </t>
  </si>
  <si>
    <t>correos electronicos, circulares</t>
  </si>
  <si>
    <t>mensualmente</t>
  </si>
  <si>
    <t>participar de capacitaciones que permitan actualizar conociminentos en legislacion disciplinaria</t>
  </si>
  <si>
    <t>certificaciones, actas de asistencia</t>
  </si>
  <si>
    <t>directora de talento humano- asesora y profesionales</t>
  </si>
  <si>
    <t>de acuerdo a la oferta</t>
  </si>
  <si>
    <t>realizar comites para tratar temas de gestion y evaluacion de los procedimientos</t>
  </si>
  <si>
    <t xml:space="preserve">actas de reunion </t>
  </si>
  <si>
    <t>quejas tramitadas</t>
  </si>
  <si>
    <t>solicitar el nombramiento de personal profesional de planta que permitan darle continuidad a los procesos</t>
  </si>
  <si>
    <t>de acuerdo a la necesidad</t>
  </si>
  <si>
    <t xml:space="preserve">solicitar mediante memorando el traslado del area de control disciplinario hacia un ugar adecuardo que permita llevar a cabo el proceso discipliniario como lo establee la ley </t>
  </si>
  <si>
    <t xml:space="preserve">de acuerdo a la necesidad </t>
  </si>
  <si>
    <t xml:space="preserve">solicitar al area de informatica realizar un levantamiento de informacion en aras de implementar un sistema que permita realizar seguimiento del proceso disciplinario y sus etapas. </t>
  </si>
  <si>
    <t>trimestralmente</t>
  </si>
  <si>
    <t xml:space="preserve">solicitar el traslado de la oficina de control disciplinario a una dependencia debidamente equipada y estructurada que permita desarrollar el proceso disciplinario de acuerdo a la ley. </t>
  </si>
  <si>
    <t xml:space="preserve">Solicitar el traslado de la oficina de control disciplinario a un area cerca de de la oficina de talento humano y la secretaria admnistrativa, para evittar el traslado constante de los expedientes.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</si>
</sst>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6"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b/>
      <sz val="11"/>
      <color rgb="FFFF0000"/>
      <name val="Arial"/>
      <family val="2"/>
    </font>
    <font>
      <sz val="11"/>
      <name val="Arial"/>
      <family val="2"/>
    </font>
    <font>
      <sz val="11"/>
      <color rgb="FFFF0000"/>
      <name val="Calibri"/>
      <family val="2"/>
      <scheme val="minor"/>
    </font>
  </fonts>
  <fills count="20">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tint="0.59999389629810485"/>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537">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5" borderId="2" xfId="0" applyFont="1" applyFill="1" applyBorder="1" applyAlignment="1">
      <alignment vertical="center" wrapText="1"/>
    </xf>
    <xf numFmtId="0" fontId="14" fillId="5" borderId="1" xfId="0" applyFont="1" applyFill="1" applyBorder="1" applyAlignment="1">
      <alignment vertical="center"/>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14" fillId="5" borderId="3" xfId="0" applyFont="1" applyFill="1" applyBorder="1" applyAlignment="1">
      <alignment horizontal="center" vertical="center"/>
    </xf>
    <xf numFmtId="0" fontId="6" fillId="0" borderId="2" xfId="0" applyFont="1" applyBorder="1"/>
    <xf numFmtId="0" fontId="7" fillId="5" borderId="8" xfId="0" applyFont="1" applyFill="1" applyBorder="1" applyAlignment="1">
      <alignment vertical="center"/>
    </xf>
    <xf numFmtId="0" fontId="7" fillId="5" borderId="7" xfId="0" applyFont="1" applyFill="1" applyBorder="1" applyAlignment="1">
      <alignment vertical="center"/>
    </xf>
    <xf numFmtId="0" fontId="7" fillId="6" borderId="7" xfId="0" applyFont="1" applyFill="1" applyBorder="1" applyAlignment="1">
      <alignment vertical="center"/>
    </xf>
    <xf numFmtId="0" fontId="7" fillId="6" borderId="9" xfId="0" applyFont="1" applyFill="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3" borderId="1" xfId="0" applyFont="1" applyFill="1" applyBorder="1" applyAlignment="1">
      <alignment horizontal="justify" vertical="top"/>
    </xf>
    <xf numFmtId="0" fontId="4" fillId="0" borderId="60"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wrapText="1"/>
    </xf>
    <xf numFmtId="0" fontId="0" fillId="0" borderId="1" xfId="0" applyBorder="1" applyAlignment="1" applyProtection="1">
      <alignment horizontal="center" vertical="center"/>
      <protection locked="0"/>
    </xf>
    <xf numFmtId="0" fontId="0" fillId="8" borderId="0" xfId="0" applyFill="1"/>
    <xf numFmtId="0" fontId="0" fillId="16" borderId="0" xfId="0" applyFill="1"/>
    <xf numFmtId="0" fontId="0" fillId="17" borderId="0" xfId="0" applyFill="1"/>
    <xf numFmtId="0" fontId="0" fillId="18" borderId="0" xfId="0" applyFill="1"/>
    <xf numFmtId="0" fontId="0" fillId="19" borderId="0" xfId="0" applyFill="1"/>
    <xf numFmtId="0" fontId="4" fillId="0" borderId="1" xfId="0" applyFont="1" applyBorder="1" applyAlignment="1">
      <alignment horizontal="left"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8" fillId="0" borderId="1"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4" fillId="0" borderId="1" xfId="0" applyFont="1" applyBorder="1" applyAlignment="1">
      <alignment vertical="center" wrapText="1"/>
    </xf>
    <xf numFmtId="0" fontId="24" fillId="0" borderId="0" xfId="0" applyFont="1"/>
    <xf numFmtId="0" fontId="6" fillId="0" borderId="1" xfId="0" applyFont="1" applyBorder="1" applyAlignment="1">
      <alignment wrapText="1"/>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0" fillId="0" borderId="1" xfId="0" applyFill="1" applyBorder="1" applyAlignment="1" applyProtection="1">
      <alignment horizontal="center" vertical="center"/>
      <protection locked="0"/>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vertical="top" wrapText="1"/>
    </xf>
    <xf numFmtId="0" fontId="4" fillId="0" borderId="1" xfId="0" applyFont="1" applyFill="1" applyBorder="1" applyAlignment="1">
      <alignment horizontal="justify" vertical="top"/>
    </xf>
    <xf numFmtId="0" fontId="4" fillId="0" borderId="60" xfId="0" applyFont="1" applyFill="1" applyBorder="1" applyAlignment="1">
      <alignment horizontal="left" vertical="center" wrapText="1"/>
    </xf>
    <xf numFmtId="0" fontId="24" fillId="0" borderId="1" xfId="0" applyFont="1" applyFill="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25" fillId="16" borderId="0" xfId="0" applyFont="1" applyFill="1"/>
    <xf numFmtId="0" fontId="4" fillId="0" borderId="1" xfId="0" applyFont="1" applyBorder="1" applyAlignment="1">
      <alignment horizontal="center"/>
    </xf>
    <xf numFmtId="0" fontId="4" fillId="0" borderId="1" xfId="0" applyFont="1" applyBorder="1" applyAlignment="1">
      <alignment horizont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9" fillId="0" borderId="2" xfId="0" applyFont="1" applyBorder="1" applyAlignment="1">
      <alignment horizontal="center" wrapText="1"/>
    </xf>
    <xf numFmtId="0" fontId="9"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xf>
    <xf numFmtId="0" fontId="6" fillId="0" borderId="28" xfId="0" applyFont="1" applyBorder="1" applyAlignment="1">
      <alignment horizontal="center" vertical="center"/>
    </xf>
    <xf numFmtId="0" fontId="6" fillId="0" borderId="1" xfId="0" applyFont="1" applyBorder="1" applyAlignment="1">
      <alignment horizontal="center" wrapText="1"/>
    </xf>
    <xf numFmtId="0" fontId="6" fillId="0" borderId="3" xfId="0" applyFont="1" applyBorder="1" applyAlignment="1">
      <alignment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2" fillId="0" borderId="60"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4" fillId="0" borderId="1" xfId="0" applyFont="1" applyBorder="1" applyAlignment="1">
      <alignment horizontal="center" vertical="center"/>
    </xf>
    <xf numFmtId="0" fontId="22" fillId="0" borderId="60" xfId="0" applyFont="1" applyFill="1" applyBorder="1" applyAlignment="1">
      <alignment horizontal="center" vertical="center" wrapText="1"/>
    </xf>
    <xf numFmtId="0" fontId="22" fillId="0" borderId="62" xfId="0" applyFont="1" applyFill="1" applyBorder="1" applyAlignment="1">
      <alignment horizontal="center" vertical="center"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22" fillId="0" borderId="1" xfId="0" applyFont="1" applyBorder="1" applyAlignment="1">
      <alignment horizontal="center" vertical="center"/>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60"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62" xfId="0" applyFont="1" applyBorder="1" applyAlignment="1">
      <alignment horizontal="center" vertical="center" wrapText="1"/>
    </xf>
    <xf numFmtId="0" fontId="4" fillId="0" borderId="10" xfId="0" applyFont="1"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60" xfId="0" applyFont="1" applyFill="1" applyBorder="1" applyAlignment="1">
      <alignment horizontal="center" vertical="center" wrapText="1"/>
    </xf>
    <xf numFmtId="0" fontId="4" fillId="0" borderId="62" xfId="0" applyFont="1" applyFill="1" applyBorder="1" applyAlignment="1">
      <alignment horizontal="center" vertical="center"/>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22" fillId="0" borderId="60" xfId="0" applyFont="1" applyBorder="1" applyAlignment="1">
      <alignment horizontal="center" vertical="center"/>
    </xf>
    <xf numFmtId="0" fontId="22" fillId="0" borderId="62"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8" xfId="0" applyFont="1" applyBorder="1" applyAlignment="1">
      <alignment horizontal="center" vertical="center" wrapText="1"/>
    </xf>
    <xf numFmtId="0" fontId="0" fillId="0" borderId="13" xfId="0" applyBorder="1" applyAlignment="1">
      <alignment horizontal="center" vertical="center" wrapText="1"/>
    </xf>
    <xf numFmtId="0" fontId="0" fillId="0" borderId="29" xfId="0" applyBorder="1" applyAlignment="1">
      <alignment horizontal="center" vertical="center" wrapText="1"/>
    </xf>
    <xf numFmtId="0" fontId="0" fillId="0" borderId="3" xfId="0" applyBorder="1" applyAlignment="1">
      <alignment horizontal="center" vertical="center" wrapText="1"/>
    </xf>
    <xf numFmtId="0" fontId="8" fillId="0" borderId="2" xfId="0" applyFont="1" applyBorder="1" applyAlignment="1">
      <alignment horizontal="center" vertical="center"/>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8" fillId="0" borderId="10" xfId="0" applyFont="1" applyBorder="1" applyAlignment="1">
      <alignment horizontal="center" vertical="center"/>
    </xf>
    <xf numFmtId="0" fontId="8" fillId="0" borderId="28" xfId="0" applyFont="1" applyBorder="1" applyAlignment="1">
      <alignment horizontal="center" vertical="center"/>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4" fillId="0" borderId="1" xfId="0" applyFont="1" applyBorder="1" applyAlignment="1">
      <alignment horizontal="center" wrapText="1"/>
    </xf>
    <xf numFmtId="0" fontId="0" fillId="0" borderId="60" xfId="0" applyBorder="1" applyAlignment="1">
      <alignment horizontal="left" vertical="top" wrapText="1"/>
    </xf>
    <xf numFmtId="0" fontId="0" fillId="0" borderId="62"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60" xfId="0" applyFont="1" applyBorder="1" applyAlignment="1">
      <alignment horizontal="left" vertical="top" wrapText="1"/>
    </xf>
    <xf numFmtId="0" fontId="13" fillId="0" borderId="67" xfId="0" applyFont="1" applyBorder="1" applyAlignment="1">
      <alignment horizontal="left" vertical="top" wrapText="1"/>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applyAlignment="1">
      <alignment horizontal="center" vertical="center" wrapText="1"/>
    </xf>
    <xf numFmtId="0" fontId="0" fillId="0" borderId="22" xfId="0" applyBorder="1" applyAlignment="1">
      <alignment horizont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2" xfId="0" applyFont="1" applyFill="1" applyBorder="1" applyAlignment="1">
      <alignment horizontal="center" vertical="center"/>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18" fillId="6" borderId="60" xfId="0" applyFont="1" applyFill="1" applyBorder="1" applyAlignment="1">
      <alignment horizontal="center" vertical="center" wrapText="1"/>
    </xf>
    <xf numFmtId="0" fontId="18" fillId="6" borderId="56" xfId="0" applyFont="1" applyFill="1" applyBorder="1" applyAlignment="1">
      <alignment horizontal="center"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2" xfId="0" applyFill="1" applyBorder="1" applyAlignment="1">
      <alignment horizontal="center"/>
    </xf>
    <xf numFmtId="0" fontId="0" fillId="10" borderId="31" xfId="0" applyFill="1" applyBorder="1" applyAlignment="1">
      <alignment horizontal="center" vertical="center"/>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7" fillId="6" borderId="60"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6" borderId="62"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4" fillId="0" borderId="30" xfId="0" applyFont="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66" xfId="0" applyFont="1" applyFill="1" applyBorder="1" applyAlignment="1">
      <alignment horizontal="center" vertical="center"/>
    </xf>
    <xf numFmtId="0" fontId="0" fillId="0" borderId="30" xfId="0" applyBorder="1" applyAlignment="1">
      <alignment horizontal="center"/>
    </xf>
    <xf numFmtId="0" fontId="15" fillId="0" borderId="1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 xfId="0"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1" fillId="5" borderId="48" xfId="0" applyFont="1" applyFill="1" applyBorder="1" applyAlignment="1">
      <alignment horizontal="center" vertical="center" wrapText="1"/>
    </xf>
    <xf numFmtId="0" fontId="1" fillId="5" borderId="49" xfId="0" applyFont="1" applyFill="1" applyBorder="1" applyAlignment="1">
      <alignment horizontal="center" vertical="center" wrapText="1"/>
    </xf>
    <xf numFmtId="0" fontId="1" fillId="5" borderId="50" xfId="0" applyFont="1" applyFill="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0" xfId="0" applyFont="1" applyBorder="1" applyAlignment="1">
      <alignment horizontal="center" wrapText="1"/>
    </xf>
    <xf numFmtId="0" fontId="6" fillId="0" borderId="28" xfId="0" applyFont="1" applyBorder="1" applyAlignment="1">
      <alignment horizontal="center" wrapText="1"/>
    </xf>
    <xf numFmtId="0" fontId="6" fillId="0" borderId="1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00FF"/>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D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D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F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1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
  <sheetViews>
    <sheetView topLeftCell="A7" zoomScale="91" zoomScaleNormal="91" workbookViewId="0">
      <selection activeCell="B8" sqref="B8:F8"/>
    </sheetView>
  </sheetViews>
  <sheetFormatPr baseColWidth="10" defaultColWidth="11.42578125" defaultRowHeight="14.25" x14ac:dyDescent="0.2"/>
  <cols>
    <col min="1" max="1" width="27.5703125" style="1" customWidth="1"/>
    <col min="2" max="2" width="26.85546875" style="1" customWidth="1"/>
    <col min="3" max="3" width="28.42578125" style="1" customWidth="1"/>
    <col min="4" max="4" width="29.85546875" style="1" customWidth="1"/>
    <col min="5" max="5" width="33.7109375" style="1" customWidth="1"/>
    <col min="6" max="6" width="28.28515625" style="1" customWidth="1"/>
    <col min="7" max="16384" width="11.42578125" style="1"/>
  </cols>
  <sheetData>
    <row r="1" spans="1:10" ht="15" customHeight="1" x14ac:dyDescent="0.2">
      <c r="A1" s="223"/>
      <c r="B1" s="233" t="s">
        <v>284</v>
      </c>
      <c r="C1" s="233"/>
      <c r="D1" s="233"/>
      <c r="E1" s="59" t="s">
        <v>1</v>
      </c>
      <c r="F1" s="220"/>
      <c r="G1" s="2"/>
      <c r="J1" s="219"/>
    </row>
    <row r="2" spans="1:10" ht="15" customHeight="1" x14ac:dyDescent="0.2">
      <c r="A2" s="224"/>
      <c r="B2" s="234"/>
      <c r="C2" s="234"/>
      <c r="D2" s="234"/>
      <c r="E2" s="58" t="s">
        <v>2</v>
      </c>
      <c r="F2" s="221"/>
      <c r="G2" s="2"/>
      <c r="J2" s="219"/>
    </row>
    <row r="3" spans="1:10" ht="15" customHeight="1" x14ac:dyDescent="0.2">
      <c r="A3" s="224"/>
      <c r="B3" s="234" t="s">
        <v>3</v>
      </c>
      <c r="C3" s="234"/>
      <c r="D3" s="234"/>
      <c r="E3" s="58" t="s">
        <v>4</v>
      </c>
      <c r="F3" s="221"/>
      <c r="G3" s="2"/>
      <c r="J3" s="219"/>
    </row>
    <row r="4" spans="1:10" ht="15.75" customHeight="1" thickBot="1" x14ac:dyDescent="0.25">
      <c r="A4" s="225"/>
      <c r="B4" s="235"/>
      <c r="C4" s="235"/>
      <c r="D4" s="235"/>
      <c r="E4" s="60" t="s">
        <v>5</v>
      </c>
      <c r="F4" s="222"/>
      <c r="G4" s="2"/>
      <c r="J4" s="219"/>
    </row>
    <row r="5" spans="1:10" ht="15" thickBot="1" x14ac:dyDescent="0.25"/>
    <row r="6" spans="1:10" ht="15.75" x14ac:dyDescent="0.2">
      <c r="A6" s="230" t="s">
        <v>6</v>
      </c>
      <c r="B6" s="231"/>
      <c r="C6" s="231"/>
      <c r="D6" s="231"/>
      <c r="E6" s="231"/>
      <c r="F6" s="232"/>
    </row>
    <row r="7" spans="1:10" ht="27" customHeight="1" x14ac:dyDescent="0.2">
      <c r="A7" s="22" t="s">
        <v>7</v>
      </c>
      <c r="B7" s="226" t="s">
        <v>285</v>
      </c>
      <c r="C7" s="226"/>
      <c r="D7" s="226"/>
      <c r="E7" s="226"/>
      <c r="F7" s="227"/>
    </row>
    <row r="8" spans="1:10" ht="71.25" customHeight="1" x14ac:dyDescent="0.2">
      <c r="A8" s="21" t="s">
        <v>9</v>
      </c>
      <c r="B8" s="228" t="s">
        <v>314</v>
      </c>
      <c r="C8" s="228"/>
      <c r="D8" s="228"/>
      <c r="E8" s="228"/>
      <c r="F8" s="229"/>
    </row>
    <row r="9" spans="1:10" ht="22.5" customHeight="1" x14ac:dyDescent="0.2">
      <c r="A9" s="50" t="s">
        <v>11</v>
      </c>
      <c r="B9" s="29" t="s">
        <v>12</v>
      </c>
      <c r="C9" s="29" t="s">
        <v>13</v>
      </c>
      <c r="D9" s="29" t="s">
        <v>12</v>
      </c>
      <c r="E9" s="29" t="s">
        <v>14</v>
      </c>
      <c r="F9" s="30" t="s">
        <v>12</v>
      </c>
    </row>
    <row r="10" spans="1:10" ht="67.5" customHeight="1" x14ac:dyDescent="0.2">
      <c r="A10" s="218" t="s">
        <v>292</v>
      </c>
      <c r="B10" s="119" t="s">
        <v>15</v>
      </c>
      <c r="C10" s="218" t="s">
        <v>287</v>
      </c>
      <c r="D10" s="154" t="s">
        <v>288</v>
      </c>
      <c r="E10" s="218" t="s">
        <v>306</v>
      </c>
      <c r="F10" s="194" t="s">
        <v>16</v>
      </c>
    </row>
    <row r="11" spans="1:10" ht="75" customHeight="1" x14ac:dyDescent="0.2">
      <c r="A11" s="218"/>
      <c r="B11" s="155" t="s">
        <v>286</v>
      </c>
      <c r="C11" s="218"/>
      <c r="D11" s="154" t="s">
        <v>289</v>
      </c>
      <c r="E11" s="218"/>
      <c r="F11" s="194" t="s">
        <v>297</v>
      </c>
    </row>
    <row r="12" spans="1:10" ht="75" customHeight="1" x14ac:dyDescent="0.2">
      <c r="A12" s="193" t="s">
        <v>293</v>
      </c>
      <c r="B12" s="155" t="s">
        <v>294</v>
      </c>
      <c r="C12" s="218"/>
      <c r="D12" s="166" t="s">
        <v>290</v>
      </c>
      <c r="E12" s="218"/>
      <c r="F12" s="58" t="s">
        <v>20</v>
      </c>
    </row>
    <row r="13" spans="1:10" ht="135" customHeight="1" x14ac:dyDescent="0.2">
      <c r="A13" s="193" t="s">
        <v>18</v>
      </c>
      <c r="B13" s="156" t="s">
        <v>19</v>
      </c>
      <c r="C13" s="218"/>
      <c r="D13" s="154" t="s">
        <v>291</v>
      </c>
      <c r="E13" s="218"/>
      <c r="F13" s="58" t="s">
        <v>298</v>
      </c>
    </row>
    <row r="14" spans="1:10" ht="56.25" customHeight="1" x14ac:dyDescent="0.2">
      <c r="A14" s="218" t="s">
        <v>21</v>
      </c>
      <c r="B14" s="156" t="s">
        <v>296</v>
      </c>
      <c r="C14" s="58" t="s">
        <v>22</v>
      </c>
      <c r="D14" s="180" t="s">
        <v>23</v>
      </c>
      <c r="E14" s="193" t="s">
        <v>307</v>
      </c>
      <c r="F14" s="58" t="s">
        <v>299</v>
      </c>
    </row>
    <row r="15" spans="1:10" ht="84" customHeight="1" x14ac:dyDescent="0.2">
      <c r="A15" s="218"/>
      <c r="B15" s="156" t="s">
        <v>295</v>
      </c>
      <c r="C15" s="58" t="s">
        <v>24</v>
      </c>
      <c r="D15" s="180" t="s">
        <v>300</v>
      </c>
      <c r="E15" s="218" t="s">
        <v>305</v>
      </c>
      <c r="F15" s="195" t="s">
        <v>301</v>
      </c>
    </row>
    <row r="16" spans="1:10" ht="80.25" customHeight="1" x14ac:dyDescent="0.2">
      <c r="A16" s="158"/>
      <c r="B16" s="158"/>
      <c r="E16" s="218"/>
      <c r="F16" s="195" t="s">
        <v>302</v>
      </c>
    </row>
    <row r="17" spans="1:6" ht="63" customHeight="1" x14ac:dyDescent="0.2">
      <c r="A17" s="157"/>
      <c r="B17" s="159"/>
      <c r="E17" s="218"/>
      <c r="F17" s="195" t="s">
        <v>303</v>
      </c>
    </row>
    <row r="18" spans="1:6" ht="48.75" customHeight="1" x14ac:dyDescent="0.2">
      <c r="E18" s="218"/>
      <c r="F18" s="195" t="s">
        <v>304</v>
      </c>
    </row>
    <row r="19" spans="1:6" ht="52.5" customHeight="1" x14ac:dyDescent="0.2">
      <c r="E19" s="218"/>
    </row>
    <row r="20" spans="1:6" x14ac:dyDescent="0.2">
      <c r="E20" s="218"/>
    </row>
    <row r="21" spans="1:6" x14ac:dyDescent="0.2">
      <c r="E21" s="218"/>
      <c r="F21" s="181"/>
    </row>
  </sheetData>
  <mergeCells count="13">
    <mergeCell ref="A10:A11"/>
    <mergeCell ref="A14:A15"/>
    <mergeCell ref="C10:C13"/>
    <mergeCell ref="E15:E21"/>
    <mergeCell ref="J1:J4"/>
    <mergeCell ref="F1:F4"/>
    <mergeCell ref="A1:A4"/>
    <mergeCell ref="B7:F7"/>
    <mergeCell ref="B8:F8"/>
    <mergeCell ref="A6:F6"/>
    <mergeCell ref="B1:D2"/>
    <mergeCell ref="B3:D4"/>
    <mergeCell ref="E10:E1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topLeftCell="C34" zoomScale="110" zoomScaleNormal="110" workbookViewId="0">
      <selection activeCell="I44" sqref="I44"/>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6" ht="22.5" customHeight="1" x14ac:dyDescent="0.25">
      <c r="A1" s="399"/>
      <c r="B1" s="233" t="s">
        <v>0</v>
      </c>
      <c r="C1" s="411" t="s">
        <v>105</v>
      </c>
      <c r="D1" s="411"/>
      <c r="E1" s="411"/>
      <c r="F1" s="414"/>
    </row>
    <row r="2" spans="1:6" ht="15.75" customHeight="1" x14ac:dyDescent="0.25">
      <c r="A2" s="400"/>
      <c r="B2" s="234"/>
      <c r="C2" s="412" t="s">
        <v>2</v>
      </c>
      <c r="D2" s="412"/>
      <c r="E2" s="412"/>
      <c r="F2" s="415"/>
    </row>
    <row r="3" spans="1:6" ht="15" customHeight="1" x14ac:dyDescent="0.25">
      <c r="A3" s="400"/>
      <c r="B3" s="234" t="s">
        <v>114</v>
      </c>
      <c r="C3" s="412" t="s">
        <v>107</v>
      </c>
      <c r="D3" s="412"/>
      <c r="E3" s="412"/>
      <c r="F3" s="415"/>
    </row>
    <row r="4" spans="1:6" ht="15.75" customHeight="1" thickBot="1" x14ac:dyDescent="0.3">
      <c r="A4" s="401"/>
      <c r="B4" s="235"/>
      <c r="C4" s="413" t="s">
        <v>5</v>
      </c>
      <c r="D4" s="413"/>
      <c r="E4" s="413"/>
      <c r="F4" s="416"/>
    </row>
    <row r="6" spans="1:6" ht="33" customHeight="1" x14ac:dyDescent="0.25">
      <c r="A6" s="114" t="s">
        <v>7</v>
      </c>
      <c r="B6" s="376" t="s">
        <v>322</v>
      </c>
      <c r="C6" s="377"/>
      <c r="D6" s="377"/>
      <c r="E6" s="377"/>
      <c r="F6" s="377"/>
    </row>
    <row r="7" spans="1:6" ht="33" customHeight="1" x14ac:dyDescent="0.25">
      <c r="A7" s="115" t="s">
        <v>9</v>
      </c>
      <c r="B7" s="402" t="s">
        <v>314</v>
      </c>
      <c r="C7" s="403"/>
      <c r="D7" s="403"/>
      <c r="E7" s="403"/>
      <c r="F7" s="403"/>
    </row>
    <row r="8" spans="1:6" x14ac:dyDescent="0.25">
      <c r="A8" s="404"/>
      <c r="B8" s="404"/>
      <c r="C8" s="404"/>
      <c r="D8" s="404"/>
      <c r="E8" s="404"/>
      <c r="F8" s="404"/>
    </row>
    <row r="9" spans="1:6" ht="34.5" customHeight="1" x14ac:dyDescent="0.25">
      <c r="A9" s="398" t="s">
        <v>115</v>
      </c>
      <c r="B9" s="398" t="s">
        <v>116</v>
      </c>
      <c r="C9" s="398"/>
      <c r="D9" s="418" t="s">
        <v>117</v>
      </c>
      <c r="E9" s="418"/>
      <c r="F9" s="418" t="s">
        <v>118</v>
      </c>
    </row>
    <row r="10" spans="1:6" ht="21" customHeight="1" x14ac:dyDescent="0.25">
      <c r="A10" s="398"/>
      <c r="B10" s="398"/>
      <c r="C10" s="398"/>
      <c r="D10" s="118" t="s">
        <v>119</v>
      </c>
      <c r="E10" s="118" t="s">
        <v>120</v>
      </c>
      <c r="F10" s="418"/>
    </row>
    <row r="11" spans="1:6" ht="26.25" customHeight="1" x14ac:dyDescent="0.25">
      <c r="A11" s="405" t="s">
        <v>308</v>
      </c>
      <c r="B11" s="417" t="s">
        <v>121</v>
      </c>
      <c r="C11" s="417"/>
      <c r="D11" s="175"/>
      <c r="E11" s="175" t="s">
        <v>162</v>
      </c>
      <c r="F11" s="406" t="str">
        <f>IF(D26="X","CATASTROFICO",IF(AND(D30&gt;0,D30&lt;=5),"MODERADO",IF(AND(D30&gt;=6,D30&lt;=11),"MAYOR",IF(AND(D30&gt;=12,D30&lt;=19),"CATASTROFICO"," "))))</f>
        <v>MAYOR</v>
      </c>
    </row>
    <row r="12" spans="1:6" ht="26.25" customHeight="1" x14ac:dyDescent="0.25">
      <c r="A12" s="405"/>
      <c r="B12" s="417" t="s">
        <v>122</v>
      </c>
      <c r="C12" s="417"/>
      <c r="D12" s="175" t="s">
        <v>162</v>
      </c>
      <c r="E12" s="175"/>
      <c r="F12" s="407"/>
    </row>
    <row r="13" spans="1:6" ht="26.25" customHeight="1" x14ac:dyDescent="0.25">
      <c r="A13" s="405"/>
      <c r="B13" s="417" t="s">
        <v>123</v>
      </c>
      <c r="C13" s="417"/>
      <c r="D13" s="175" t="s">
        <v>162</v>
      </c>
      <c r="E13" s="175"/>
      <c r="F13" s="407"/>
    </row>
    <row r="14" spans="1:6" ht="26.25" customHeight="1" x14ac:dyDescent="0.25">
      <c r="A14" s="405"/>
      <c r="B14" s="417" t="s">
        <v>124</v>
      </c>
      <c r="C14" s="417"/>
      <c r="D14" s="175" t="s">
        <v>162</v>
      </c>
      <c r="E14" s="175"/>
      <c r="F14" s="407"/>
    </row>
    <row r="15" spans="1:6" ht="26.25" customHeight="1" x14ac:dyDescent="0.25">
      <c r="A15" s="405"/>
      <c r="B15" s="417" t="s">
        <v>125</v>
      </c>
      <c r="C15" s="417"/>
      <c r="D15" s="175" t="s">
        <v>162</v>
      </c>
      <c r="E15" s="175"/>
      <c r="F15" s="407"/>
    </row>
    <row r="16" spans="1:6" ht="26.25" customHeight="1" x14ac:dyDescent="0.25">
      <c r="A16" s="405"/>
      <c r="B16" s="417" t="s">
        <v>126</v>
      </c>
      <c r="C16" s="417"/>
      <c r="D16" s="175"/>
      <c r="E16" s="175" t="s">
        <v>162</v>
      </c>
      <c r="F16" s="407"/>
    </row>
    <row r="17" spans="1:6" ht="26.25" customHeight="1" x14ac:dyDescent="0.25">
      <c r="A17" s="405"/>
      <c r="B17" s="417" t="s">
        <v>127</v>
      </c>
      <c r="C17" s="417"/>
      <c r="D17" s="175"/>
      <c r="E17" s="175" t="s">
        <v>162</v>
      </c>
      <c r="F17" s="407"/>
    </row>
    <row r="18" spans="1:6" ht="33" customHeight="1" x14ac:dyDescent="0.25">
      <c r="A18" s="405"/>
      <c r="B18" s="417" t="s">
        <v>128</v>
      </c>
      <c r="C18" s="417"/>
      <c r="D18" s="175"/>
      <c r="E18" s="175" t="s">
        <v>162</v>
      </c>
      <c r="F18" s="407"/>
    </row>
    <row r="19" spans="1:6" ht="26.25" customHeight="1" x14ac:dyDescent="0.25">
      <c r="A19" s="405"/>
      <c r="B19" s="417" t="s">
        <v>129</v>
      </c>
      <c r="C19" s="417"/>
      <c r="D19" s="175"/>
      <c r="E19" s="175" t="s">
        <v>162</v>
      </c>
      <c r="F19" s="407"/>
    </row>
    <row r="20" spans="1:6" ht="26.25" customHeight="1" x14ac:dyDescent="0.25">
      <c r="A20" s="405"/>
      <c r="B20" s="417" t="s">
        <v>130</v>
      </c>
      <c r="C20" s="417"/>
      <c r="D20" s="175" t="s">
        <v>162</v>
      </c>
      <c r="E20" s="175"/>
      <c r="F20" s="407"/>
    </row>
    <row r="21" spans="1:6" ht="26.25" customHeight="1" x14ac:dyDescent="0.25">
      <c r="A21" s="405"/>
      <c r="B21" s="417" t="s">
        <v>131</v>
      </c>
      <c r="C21" s="417"/>
      <c r="D21" s="175" t="s">
        <v>162</v>
      </c>
      <c r="E21" s="175"/>
      <c r="F21" s="407"/>
    </row>
    <row r="22" spans="1:6" ht="26.25" customHeight="1" x14ac:dyDescent="0.25">
      <c r="A22" s="405"/>
      <c r="B22" s="417" t="s">
        <v>132</v>
      </c>
      <c r="C22" s="417"/>
      <c r="D22" s="175" t="s">
        <v>162</v>
      </c>
      <c r="E22" s="175"/>
      <c r="F22" s="407"/>
    </row>
    <row r="23" spans="1:6" ht="26.25" customHeight="1" x14ac:dyDescent="0.25">
      <c r="A23" s="405"/>
      <c r="B23" s="417" t="s">
        <v>133</v>
      </c>
      <c r="C23" s="417"/>
      <c r="D23" s="175"/>
      <c r="E23" s="175" t="s">
        <v>162</v>
      </c>
      <c r="F23" s="407"/>
    </row>
    <row r="24" spans="1:6" ht="26.25" customHeight="1" x14ac:dyDescent="0.25">
      <c r="A24" s="405"/>
      <c r="B24" s="417" t="s">
        <v>134</v>
      </c>
      <c r="C24" s="417"/>
      <c r="D24" s="175" t="s">
        <v>162</v>
      </c>
      <c r="E24" s="175"/>
      <c r="F24" s="407"/>
    </row>
    <row r="25" spans="1:6" ht="26.25" customHeight="1" x14ac:dyDescent="0.25">
      <c r="A25" s="405"/>
      <c r="B25" s="417" t="s">
        <v>135</v>
      </c>
      <c r="C25" s="417"/>
      <c r="D25" s="175" t="s">
        <v>162</v>
      </c>
      <c r="E25" s="175"/>
      <c r="F25" s="407"/>
    </row>
    <row r="26" spans="1:6" ht="26.25" customHeight="1" x14ac:dyDescent="0.25">
      <c r="A26" s="405"/>
      <c r="B26" s="417" t="s">
        <v>136</v>
      </c>
      <c r="C26" s="417"/>
      <c r="D26" s="175"/>
      <c r="E26" s="175" t="s">
        <v>162</v>
      </c>
      <c r="F26" s="407"/>
    </row>
    <row r="27" spans="1:6" ht="26.25" customHeight="1" x14ac:dyDescent="0.25">
      <c r="A27" s="405"/>
      <c r="B27" s="417" t="s">
        <v>137</v>
      </c>
      <c r="C27" s="417"/>
      <c r="D27" s="175"/>
      <c r="E27" s="175" t="s">
        <v>162</v>
      </c>
      <c r="F27" s="407"/>
    </row>
    <row r="28" spans="1:6" ht="26.25" customHeight="1" x14ac:dyDescent="0.25">
      <c r="A28" s="405"/>
      <c r="B28" s="417" t="s">
        <v>138</v>
      </c>
      <c r="C28" s="417"/>
      <c r="D28" s="175"/>
      <c r="E28" s="175" t="s">
        <v>162</v>
      </c>
      <c r="F28" s="407"/>
    </row>
    <row r="29" spans="1:6" ht="26.25" customHeight="1" x14ac:dyDescent="0.25">
      <c r="A29" s="405"/>
      <c r="B29" s="417" t="s">
        <v>139</v>
      </c>
      <c r="C29" s="417"/>
      <c r="D29" s="175"/>
      <c r="E29" s="175" t="s">
        <v>162</v>
      </c>
      <c r="F29" s="407"/>
    </row>
    <row r="30" spans="1:6" ht="15.75" x14ac:dyDescent="0.25">
      <c r="A30" s="405"/>
      <c r="B30" s="409" t="s">
        <v>72</v>
      </c>
      <c r="C30" s="410"/>
      <c r="D30" s="121">
        <f>+Hoja3!B54</f>
        <v>9</v>
      </c>
      <c r="E30" s="120"/>
      <c r="F30" s="408"/>
    </row>
    <row r="31" spans="1:6" ht="15.75" customHeight="1" x14ac:dyDescent="0.25">
      <c r="A31" s="419"/>
      <c r="B31" s="420"/>
      <c r="C31" s="420"/>
      <c r="D31" s="420"/>
      <c r="E31" s="420"/>
      <c r="F31" s="421"/>
    </row>
    <row r="32" spans="1:6" ht="34.5" customHeight="1" x14ac:dyDescent="0.25">
      <c r="A32" s="398" t="s">
        <v>115</v>
      </c>
      <c r="B32" s="398" t="s">
        <v>116</v>
      </c>
      <c r="C32" s="398"/>
      <c r="D32" s="418" t="s">
        <v>117</v>
      </c>
      <c r="E32" s="418"/>
      <c r="F32" s="418" t="s">
        <v>118</v>
      </c>
    </row>
    <row r="33" spans="1:6" ht="21" customHeight="1" x14ac:dyDescent="0.25">
      <c r="A33" s="398"/>
      <c r="B33" s="398"/>
      <c r="C33" s="398"/>
      <c r="D33" s="118" t="s">
        <v>119</v>
      </c>
      <c r="E33" s="118" t="s">
        <v>120</v>
      </c>
      <c r="F33" s="418"/>
    </row>
    <row r="34" spans="1:6" ht="26.25" customHeight="1" x14ac:dyDescent="0.25">
      <c r="A34" s="405" t="str">
        <f>+(PROBABILIDAD!A14)</f>
        <v xml:space="preserve">probabilidad de  Pedida de informacion de los expedientes disciplinarios </v>
      </c>
      <c r="B34" s="417" t="s">
        <v>121</v>
      </c>
      <c r="C34" s="417"/>
      <c r="D34" s="175" t="s">
        <v>162</v>
      </c>
      <c r="E34" s="175"/>
      <c r="F34" s="296" t="str">
        <f>IF(D49="X","CATASTROFICO",IF(AND(D53&gt;0,D53&lt;=5),"MODERADO",IF(AND(D53&gt;=6,D53&lt;=11),"MAYOR",IF(AND(D53&gt;=12,D53&lt;=19),"CATASTROFICO"," "))))</f>
        <v>MAYOR</v>
      </c>
    </row>
    <row r="35" spans="1:6" ht="26.25" customHeight="1" x14ac:dyDescent="0.25">
      <c r="A35" s="405"/>
      <c r="B35" s="417" t="s">
        <v>122</v>
      </c>
      <c r="C35" s="417"/>
      <c r="D35" s="175" t="s">
        <v>162</v>
      </c>
      <c r="E35" s="175"/>
      <c r="F35" s="296"/>
    </row>
    <row r="36" spans="1:6" ht="26.25" customHeight="1" x14ac:dyDescent="0.25">
      <c r="A36" s="405"/>
      <c r="B36" s="417" t="s">
        <v>123</v>
      </c>
      <c r="C36" s="417"/>
      <c r="D36" s="175" t="s">
        <v>162</v>
      </c>
      <c r="E36" s="175"/>
      <c r="F36" s="296"/>
    </row>
    <row r="37" spans="1:6" ht="26.25" customHeight="1" x14ac:dyDescent="0.25">
      <c r="A37" s="405"/>
      <c r="B37" s="417" t="s">
        <v>124</v>
      </c>
      <c r="C37" s="417"/>
      <c r="D37" s="175"/>
      <c r="E37" s="175" t="s">
        <v>162</v>
      </c>
      <c r="F37" s="296"/>
    </row>
    <row r="38" spans="1:6" ht="26.25" customHeight="1" x14ac:dyDescent="0.25">
      <c r="A38" s="405"/>
      <c r="B38" s="417" t="s">
        <v>125</v>
      </c>
      <c r="C38" s="417"/>
      <c r="D38" s="175" t="s">
        <v>162</v>
      </c>
      <c r="E38" s="175"/>
      <c r="F38" s="296"/>
    </row>
    <row r="39" spans="1:6" ht="26.25" customHeight="1" x14ac:dyDescent="0.25">
      <c r="A39" s="405"/>
      <c r="B39" s="417" t="s">
        <v>126</v>
      </c>
      <c r="C39" s="417"/>
      <c r="D39" s="175"/>
      <c r="E39" s="175" t="s">
        <v>162</v>
      </c>
      <c r="F39" s="296"/>
    </row>
    <row r="40" spans="1:6" ht="26.25" customHeight="1" x14ac:dyDescent="0.25">
      <c r="A40" s="405"/>
      <c r="B40" s="417" t="s">
        <v>127</v>
      </c>
      <c r="C40" s="417"/>
      <c r="D40" s="175"/>
      <c r="E40" s="175" t="s">
        <v>339</v>
      </c>
      <c r="F40" s="296"/>
    </row>
    <row r="41" spans="1:6" ht="33" customHeight="1" x14ac:dyDescent="0.25">
      <c r="A41" s="405"/>
      <c r="B41" s="417" t="s">
        <v>128</v>
      </c>
      <c r="C41" s="417"/>
      <c r="D41" s="175"/>
      <c r="E41" s="175" t="s">
        <v>162</v>
      </c>
      <c r="F41" s="296"/>
    </row>
    <row r="42" spans="1:6" ht="26.25" customHeight="1" x14ac:dyDescent="0.25">
      <c r="A42" s="405"/>
      <c r="B42" s="417" t="s">
        <v>129</v>
      </c>
      <c r="C42" s="417"/>
      <c r="D42" s="175" t="s">
        <v>162</v>
      </c>
      <c r="E42" s="175"/>
      <c r="F42" s="296"/>
    </row>
    <row r="43" spans="1:6" ht="26.25" customHeight="1" x14ac:dyDescent="0.25">
      <c r="A43" s="405"/>
      <c r="B43" s="417" t="s">
        <v>130</v>
      </c>
      <c r="C43" s="417"/>
      <c r="D43" s="175" t="s">
        <v>162</v>
      </c>
      <c r="E43" s="175"/>
      <c r="F43" s="296"/>
    </row>
    <row r="44" spans="1:6" ht="26.25" customHeight="1" x14ac:dyDescent="0.25">
      <c r="A44" s="405"/>
      <c r="B44" s="417" t="s">
        <v>131</v>
      </c>
      <c r="C44" s="417"/>
      <c r="D44" s="175" t="s">
        <v>162</v>
      </c>
      <c r="E44" s="175"/>
      <c r="F44" s="296"/>
    </row>
    <row r="45" spans="1:6" ht="26.25" customHeight="1" x14ac:dyDescent="0.25">
      <c r="A45" s="405"/>
      <c r="B45" s="417" t="s">
        <v>132</v>
      </c>
      <c r="C45" s="417"/>
      <c r="D45" s="185" t="s">
        <v>162</v>
      </c>
      <c r="E45" s="185"/>
      <c r="F45" s="296"/>
    </row>
    <row r="46" spans="1:6" ht="26.25" customHeight="1" x14ac:dyDescent="0.25">
      <c r="A46" s="405"/>
      <c r="B46" s="417" t="s">
        <v>133</v>
      </c>
      <c r="C46" s="417"/>
      <c r="D46" s="185"/>
      <c r="E46" s="185" t="s">
        <v>162</v>
      </c>
      <c r="F46" s="296"/>
    </row>
    <row r="47" spans="1:6" ht="26.25" customHeight="1" x14ac:dyDescent="0.25">
      <c r="A47" s="405"/>
      <c r="B47" s="417" t="s">
        <v>134</v>
      </c>
      <c r="C47" s="417"/>
      <c r="D47" s="185" t="s">
        <v>162</v>
      </c>
      <c r="E47" s="185"/>
      <c r="F47" s="296"/>
    </row>
    <row r="48" spans="1:6" ht="26.25" customHeight="1" x14ac:dyDescent="0.25">
      <c r="A48" s="405"/>
      <c r="B48" s="417" t="s">
        <v>135</v>
      </c>
      <c r="C48" s="417"/>
      <c r="D48" s="185"/>
      <c r="E48" s="185" t="s">
        <v>162</v>
      </c>
      <c r="F48" s="296"/>
    </row>
    <row r="49" spans="1:6" ht="26.25" customHeight="1" x14ac:dyDescent="0.25">
      <c r="A49" s="405"/>
      <c r="B49" s="417" t="s">
        <v>136</v>
      </c>
      <c r="C49" s="417"/>
      <c r="D49" s="185"/>
      <c r="E49" s="185" t="s">
        <v>162</v>
      </c>
      <c r="F49" s="296"/>
    </row>
    <row r="50" spans="1:6" ht="26.25" customHeight="1" x14ac:dyDescent="0.25">
      <c r="A50" s="405"/>
      <c r="B50" s="417" t="s">
        <v>137</v>
      </c>
      <c r="C50" s="417"/>
      <c r="D50" s="185"/>
      <c r="E50" s="185" t="s">
        <v>162</v>
      </c>
      <c r="F50" s="296"/>
    </row>
    <row r="51" spans="1:6" ht="26.25" customHeight="1" x14ac:dyDescent="0.25">
      <c r="A51" s="405"/>
      <c r="B51" s="417" t="s">
        <v>138</v>
      </c>
      <c r="C51" s="417"/>
      <c r="D51" s="185"/>
      <c r="E51" s="185" t="s">
        <v>162</v>
      </c>
      <c r="F51" s="296"/>
    </row>
    <row r="52" spans="1:6" ht="26.25" customHeight="1" x14ac:dyDescent="0.25">
      <c r="A52" s="405"/>
      <c r="B52" s="417" t="s">
        <v>139</v>
      </c>
      <c r="C52" s="417"/>
      <c r="D52" s="185"/>
      <c r="E52" s="185" t="s">
        <v>162</v>
      </c>
      <c r="F52" s="296"/>
    </row>
    <row r="53" spans="1:6" ht="15.75" x14ac:dyDescent="0.25">
      <c r="A53" s="405"/>
      <c r="B53" s="409" t="s">
        <v>72</v>
      </c>
      <c r="C53" s="410"/>
      <c r="D53" s="121">
        <f>+Hoja3!B77</f>
        <v>9</v>
      </c>
      <c r="E53" s="120"/>
      <c r="F53" s="296"/>
    </row>
    <row r="55" spans="1:6" ht="34.5" customHeight="1" x14ac:dyDescent="0.25">
      <c r="A55" s="398" t="s">
        <v>115</v>
      </c>
      <c r="B55" s="398" t="s">
        <v>116</v>
      </c>
      <c r="C55" s="398"/>
      <c r="D55" s="418" t="s">
        <v>117</v>
      </c>
      <c r="E55" s="418"/>
      <c r="F55" s="418" t="s">
        <v>118</v>
      </c>
    </row>
    <row r="56" spans="1:6" ht="21" customHeight="1" x14ac:dyDescent="0.25">
      <c r="A56" s="398"/>
      <c r="B56" s="398"/>
      <c r="C56" s="398"/>
      <c r="D56" s="118" t="s">
        <v>119</v>
      </c>
      <c r="E56" s="118" t="s">
        <v>120</v>
      </c>
      <c r="F56" s="418"/>
    </row>
    <row r="57" spans="1:6" ht="26.25" customHeight="1" x14ac:dyDescent="0.25">
      <c r="A57" s="422"/>
      <c r="B57" s="417" t="s">
        <v>121</v>
      </c>
      <c r="C57" s="417"/>
      <c r="D57" s="119"/>
      <c r="E57" s="119"/>
      <c r="F57" s="296" t="str">
        <f>IF(D72="X","CATASTROFICO",IF(AND(D76&gt;0,D76&lt;=5),"MODERADO",IF(AND(D76&gt;=6,D76&lt;=11),"MAYOR",IF(AND(D76&gt;=12,D76&lt;=19),"CATASTROFICO"," "))))</f>
        <v xml:space="preserve"> </v>
      </c>
    </row>
    <row r="58" spans="1:6" ht="26.25" customHeight="1" x14ac:dyDescent="0.25">
      <c r="A58" s="422"/>
      <c r="B58" s="417" t="s">
        <v>122</v>
      </c>
      <c r="C58" s="417"/>
      <c r="D58" s="119"/>
      <c r="E58" s="119"/>
      <c r="F58" s="296"/>
    </row>
    <row r="59" spans="1:6" ht="26.25" customHeight="1" x14ac:dyDescent="0.25">
      <c r="A59" s="422"/>
      <c r="B59" s="417" t="s">
        <v>123</v>
      </c>
      <c r="C59" s="417"/>
      <c r="D59" s="119"/>
      <c r="E59" s="119"/>
      <c r="F59" s="296"/>
    </row>
    <row r="60" spans="1:6" ht="26.25" customHeight="1" x14ac:dyDescent="0.25">
      <c r="A60" s="422"/>
      <c r="B60" s="417" t="s">
        <v>124</v>
      </c>
      <c r="C60" s="417"/>
      <c r="D60" s="119"/>
      <c r="E60" s="119"/>
      <c r="F60" s="296"/>
    </row>
    <row r="61" spans="1:6" ht="26.25" customHeight="1" x14ac:dyDescent="0.25">
      <c r="A61" s="422"/>
      <c r="B61" s="417" t="s">
        <v>125</v>
      </c>
      <c r="C61" s="417"/>
      <c r="D61" s="119"/>
      <c r="E61" s="119"/>
      <c r="F61" s="296"/>
    </row>
    <row r="62" spans="1:6" ht="26.25" customHeight="1" x14ac:dyDescent="0.25">
      <c r="A62" s="422"/>
      <c r="B62" s="417" t="s">
        <v>126</v>
      </c>
      <c r="C62" s="417"/>
      <c r="D62" s="119"/>
      <c r="E62" s="119"/>
      <c r="F62" s="296"/>
    </row>
    <row r="63" spans="1:6" ht="26.25" customHeight="1" x14ac:dyDescent="0.25">
      <c r="A63" s="422"/>
      <c r="B63" s="417" t="s">
        <v>127</v>
      </c>
      <c r="C63" s="417"/>
      <c r="D63" s="119"/>
      <c r="E63" s="119"/>
      <c r="F63" s="296"/>
    </row>
    <row r="64" spans="1:6" ht="26.25" customHeight="1" x14ac:dyDescent="0.25">
      <c r="A64" s="422"/>
      <c r="B64" s="417" t="s">
        <v>128</v>
      </c>
      <c r="C64" s="417"/>
      <c r="D64" s="119"/>
      <c r="E64" s="119"/>
      <c r="F64" s="296"/>
    </row>
    <row r="65" spans="1:6" ht="26.25" customHeight="1" x14ac:dyDescent="0.25">
      <c r="A65" s="422"/>
      <c r="B65" s="417" t="s">
        <v>129</v>
      </c>
      <c r="C65" s="417"/>
      <c r="D65" s="119"/>
      <c r="E65" s="119"/>
      <c r="F65" s="296"/>
    </row>
    <row r="66" spans="1:6" ht="26.25" customHeight="1" x14ac:dyDescent="0.25">
      <c r="A66" s="422"/>
      <c r="B66" s="417" t="s">
        <v>130</v>
      </c>
      <c r="C66" s="417"/>
      <c r="D66" s="119"/>
      <c r="E66" s="119"/>
      <c r="F66" s="296"/>
    </row>
    <row r="67" spans="1:6" ht="26.25" customHeight="1" x14ac:dyDescent="0.25">
      <c r="A67" s="422"/>
      <c r="B67" s="417" t="s">
        <v>131</v>
      </c>
      <c r="C67" s="417"/>
      <c r="D67" s="119"/>
      <c r="E67" s="119"/>
      <c r="F67" s="296"/>
    </row>
    <row r="68" spans="1:6" ht="26.25" customHeight="1" x14ac:dyDescent="0.25">
      <c r="A68" s="422"/>
      <c r="B68" s="417" t="s">
        <v>132</v>
      </c>
      <c r="C68" s="417"/>
      <c r="D68" s="119"/>
      <c r="E68" s="119"/>
      <c r="F68" s="296"/>
    </row>
    <row r="69" spans="1:6" ht="26.25" customHeight="1" x14ac:dyDescent="0.25">
      <c r="A69" s="422"/>
      <c r="B69" s="417" t="s">
        <v>133</v>
      </c>
      <c r="C69" s="417"/>
      <c r="D69" s="119"/>
      <c r="E69" s="119"/>
      <c r="F69" s="296"/>
    </row>
    <row r="70" spans="1:6" ht="26.25" customHeight="1" x14ac:dyDescent="0.25">
      <c r="A70" s="422"/>
      <c r="B70" s="417" t="s">
        <v>134</v>
      </c>
      <c r="C70" s="417"/>
      <c r="D70" s="119"/>
      <c r="E70" s="119"/>
      <c r="F70" s="296"/>
    </row>
    <row r="71" spans="1:6" ht="26.25" customHeight="1" x14ac:dyDescent="0.25">
      <c r="A71" s="422"/>
      <c r="B71" s="417" t="s">
        <v>135</v>
      </c>
      <c r="C71" s="417"/>
      <c r="D71" s="119"/>
      <c r="E71" s="119"/>
      <c r="F71" s="296"/>
    </row>
    <row r="72" spans="1:6" ht="26.25" customHeight="1" x14ac:dyDescent="0.25">
      <c r="A72" s="422"/>
      <c r="B72" s="417" t="s">
        <v>136</v>
      </c>
      <c r="C72" s="417"/>
      <c r="D72" s="119"/>
      <c r="E72" s="119"/>
      <c r="F72" s="296"/>
    </row>
    <row r="73" spans="1:6" ht="26.25" customHeight="1" x14ac:dyDescent="0.25">
      <c r="A73" s="422"/>
      <c r="B73" s="417" t="s">
        <v>137</v>
      </c>
      <c r="C73" s="417"/>
      <c r="D73" s="119"/>
      <c r="E73" s="119"/>
      <c r="F73" s="296"/>
    </row>
    <row r="74" spans="1:6" ht="26.25" customHeight="1" x14ac:dyDescent="0.25">
      <c r="A74" s="422"/>
      <c r="B74" s="417" t="s">
        <v>138</v>
      </c>
      <c r="C74" s="417"/>
      <c r="D74" s="119"/>
      <c r="E74" s="119"/>
      <c r="F74" s="296"/>
    </row>
    <row r="75" spans="1:6" ht="26.25" customHeight="1" x14ac:dyDescent="0.25">
      <c r="A75" s="422"/>
      <c r="B75" s="417" t="s">
        <v>139</v>
      </c>
      <c r="C75" s="417"/>
      <c r="D75" s="119"/>
      <c r="E75" s="119"/>
      <c r="F75" s="296"/>
    </row>
    <row r="76" spans="1:6" ht="15.75" x14ac:dyDescent="0.25">
      <c r="A76" s="422"/>
      <c r="B76" s="409" t="s">
        <v>72</v>
      </c>
      <c r="C76" s="410"/>
      <c r="D76" s="121">
        <f>+Hoja3!B100</f>
        <v>0</v>
      </c>
      <c r="E76" s="120"/>
      <c r="F76" s="296"/>
    </row>
    <row r="78" spans="1:6" ht="34.5" customHeight="1" x14ac:dyDescent="0.25">
      <c r="A78" s="398" t="s">
        <v>115</v>
      </c>
      <c r="B78" s="398" t="s">
        <v>116</v>
      </c>
      <c r="C78" s="398"/>
      <c r="D78" s="418" t="s">
        <v>117</v>
      </c>
      <c r="E78" s="418"/>
      <c r="F78" s="418" t="s">
        <v>118</v>
      </c>
    </row>
    <row r="79" spans="1:6" ht="21" customHeight="1" x14ac:dyDescent="0.25">
      <c r="A79" s="398"/>
      <c r="B79" s="398"/>
      <c r="C79" s="398"/>
      <c r="D79" s="118" t="s">
        <v>119</v>
      </c>
      <c r="E79" s="118" t="s">
        <v>120</v>
      </c>
      <c r="F79" s="418"/>
    </row>
    <row r="80" spans="1:6" ht="26.25" customHeight="1" x14ac:dyDescent="0.25">
      <c r="A80" s="422"/>
      <c r="B80" s="417" t="s">
        <v>121</v>
      </c>
      <c r="C80" s="417"/>
      <c r="D80" s="119"/>
      <c r="E80" s="119"/>
      <c r="F80" s="296" t="str">
        <f>IF(D95="X","CATASTROFICO",IF(AND(D99&gt;0,D99&lt;=5),"MODERADO",IF(AND(D99&gt;=6,D99&lt;=11),"MAYOR",IF(AND(D99&gt;=12,D99&lt;=19),"CATASTROFICO"," "))))</f>
        <v xml:space="preserve"> </v>
      </c>
    </row>
    <row r="81" spans="1:6" ht="26.25" customHeight="1" x14ac:dyDescent="0.25">
      <c r="A81" s="422"/>
      <c r="B81" s="417" t="s">
        <v>122</v>
      </c>
      <c r="C81" s="417"/>
      <c r="D81" s="119"/>
      <c r="E81" s="119"/>
      <c r="F81" s="296"/>
    </row>
    <row r="82" spans="1:6" ht="26.25" customHeight="1" x14ac:dyDescent="0.25">
      <c r="A82" s="422"/>
      <c r="B82" s="417" t="s">
        <v>123</v>
      </c>
      <c r="C82" s="417"/>
      <c r="D82" s="119"/>
      <c r="E82" s="119"/>
      <c r="F82" s="296"/>
    </row>
    <row r="83" spans="1:6" ht="26.25" customHeight="1" x14ac:dyDescent="0.25">
      <c r="A83" s="422"/>
      <c r="B83" s="417" t="s">
        <v>124</v>
      </c>
      <c r="C83" s="417"/>
      <c r="D83" s="119"/>
      <c r="E83" s="119"/>
      <c r="F83" s="296"/>
    </row>
    <row r="84" spans="1:6" ht="26.25" customHeight="1" x14ac:dyDescent="0.25">
      <c r="A84" s="422"/>
      <c r="B84" s="417" t="s">
        <v>125</v>
      </c>
      <c r="C84" s="417"/>
      <c r="D84" s="119"/>
      <c r="E84" s="119"/>
      <c r="F84" s="296"/>
    </row>
    <row r="85" spans="1:6" ht="26.25" customHeight="1" x14ac:dyDescent="0.25">
      <c r="A85" s="422"/>
      <c r="B85" s="417" t="s">
        <v>126</v>
      </c>
      <c r="C85" s="417"/>
      <c r="D85" s="119"/>
      <c r="E85" s="119"/>
      <c r="F85" s="296"/>
    </row>
    <row r="86" spans="1:6" ht="26.25" customHeight="1" x14ac:dyDescent="0.25">
      <c r="A86" s="422"/>
      <c r="B86" s="417" t="s">
        <v>127</v>
      </c>
      <c r="C86" s="417"/>
      <c r="D86" s="119"/>
      <c r="E86" s="119"/>
      <c r="F86" s="296"/>
    </row>
    <row r="87" spans="1:6" ht="26.25" customHeight="1" x14ac:dyDescent="0.25">
      <c r="A87" s="422"/>
      <c r="B87" s="417" t="s">
        <v>128</v>
      </c>
      <c r="C87" s="417"/>
      <c r="D87" s="119"/>
      <c r="E87" s="119"/>
      <c r="F87" s="296"/>
    </row>
    <row r="88" spans="1:6" ht="26.25" customHeight="1" x14ac:dyDescent="0.25">
      <c r="A88" s="422"/>
      <c r="B88" s="417" t="s">
        <v>129</v>
      </c>
      <c r="C88" s="417"/>
      <c r="D88" s="119"/>
      <c r="E88" s="119"/>
      <c r="F88" s="296"/>
    </row>
    <row r="89" spans="1:6" ht="26.25" customHeight="1" x14ac:dyDescent="0.25">
      <c r="A89" s="422"/>
      <c r="B89" s="417" t="s">
        <v>130</v>
      </c>
      <c r="C89" s="417"/>
      <c r="D89" s="119"/>
      <c r="E89" s="119"/>
      <c r="F89" s="296"/>
    </row>
    <row r="90" spans="1:6" ht="26.25" customHeight="1" x14ac:dyDescent="0.25">
      <c r="A90" s="422"/>
      <c r="B90" s="417" t="s">
        <v>131</v>
      </c>
      <c r="C90" s="417"/>
      <c r="D90" s="119"/>
      <c r="E90" s="119"/>
      <c r="F90" s="296"/>
    </row>
    <row r="91" spans="1:6" ht="26.25" customHeight="1" x14ac:dyDescent="0.25">
      <c r="A91" s="422"/>
      <c r="B91" s="417" t="s">
        <v>132</v>
      </c>
      <c r="C91" s="417"/>
      <c r="D91" s="119"/>
      <c r="E91" s="119"/>
      <c r="F91" s="296"/>
    </row>
    <row r="92" spans="1:6" ht="26.25" customHeight="1" x14ac:dyDescent="0.25">
      <c r="A92" s="422"/>
      <c r="B92" s="417" t="s">
        <v>133</v>
      </c>
      <c r="C92" s="417"/>
      <c r="D92" s="119"/>
      <c r="E92" s="119"/>
      <c r="F92" s="296"/>
    </row>
    <row r="93" spans="1:6" ht="26.25" customHeight="1" x14ac:dyDescent="0.25">
      <c r="A93" s="422"/>
      <c r="B93" s="417" t="s">
        <v>134</v>
      </c>
      <c r="C93" s="417"/>
      <c r="D93" s="119"/>
      <c r="E93" s="119"/>
      <c r="F93" s="296"/>
    </row>
    <row r="94" spans="1:6" ht="26.25" customHeight="1" x14ac:dyDescent="0.25">
      <c r="A94" s="422"/>
      <c r="B94" s="417" t="s">
        <v>135</v>
      </c>
      <c r="C94" s="417"/>
      <c r="D94" s="119"/>
      <c r="E94" s="119"/>
      <c r="F94" s="296"/>
    </row>
    <row r="95" spans="1:6" ht="26.25" customHeight="1" x14ac:dyDescent="0.25">
      <c r="A95" s="422"/>
      <c r="B95" s="417" t="s">
        <v>136</v>
      </c>
      <c r="C95" s="417"/>
      <c r="D95" s="119"/>
      <c r="E95" s="119"/>
      <c r="F95" s="296"/>
    </row>
    <row r="96" spans="1:6" ht="26.25" customHeight="1" x14ac:dyDescent="0.25">
      <c r="A96" s="422"/>
      <c r="B96" s="417" t="s">
        <v>137</v>
      </c>
      <c r="C96" s="417"/>
      <c r="D96" s="119"/>
      <c r="E96" s="119"/>
      <c r="F96" s="296"/>
    </row>
    <row r="97" spans="1:6" ht="26.25" customHeight="1" x14ac:dyDescent="0.25">
      <c r="A97" s="422"/>
      <c r="B97" s="417" t="s">
        <v>138</v>
      </c>
      <c r="C97" s="417"/>
      <c r="D97" s="119"/>
      <c r="E97" s="119"/>
      <c r="F97" s="296"/>
    </row>
    <row r="98" spans="1:6" ht="26.25" customHeight="1" x14ac:dyDescent="0.25">
      <c r="A98" s="422"/>
      <c r="B98" s="417" t="s">
        <v>139</v>
      </c>
      <c r="C98" s="417"/>
      <c r="D98" s="119"/>
      <c r="E98" s="119"/>
      <c r="F98" s="296"/>
    </row>
    <row r="99" spans="1:6" ht="15.75" x14ac:dyDescent="0.25">
      <c r="A99" s="422"/>
      <c r="B99" s="409" t="s">
        <v>72</v>
      </c>
      <c r="C99" s="410"/>
      <c r="D99" s="121">
        <f>+Hoja3!B123</f>
        <v>0</v>
      </c>
      <c r="E99" s="120"/>
      <c r="F99" s="296"/>
    </row>
    <row r="101" spans="1:6" ht="34.5" customHeight="1" x14ac:dyDescent="0.25">
      <c r="A101" s="398" t="s">
        <v>115</v>
      </c>
      <c r="B101" s="398" t="s">
        <v>116</v>
      </c>
      <c r="C101" s="398"/>
      <c r="D101" s="418" t="s">
        <v>117</v>
      </c>
      <c r="E101" s="418"/>
      <c r="F101" s="418" t="s">
        <v>118</v>
      </c>
    </row>
    <row r="102" spans="1:6" ht="21" customHeight="1" x14ac:dyDescent="0.25">
      <c r="A102" s="398"/>
      <c r="B102" s="398"/>
      <c r="C102" s="398"/>
      <c r="D102" s="118" t="s">
        <v>119</v>
      </c>
      <c r="E102" s="118" t="s">
        <v>120</v>
      </c>
      <c r="F102" s="418"/>
    </row>
    <row r="103" spans="1:6" ht="26.25" customHeight="1" x14ac:dyDescent="0.25">
      <c r="A103" s="422"/>
      <c r="B103" s="417" t="s">
        <v>121</v>
      </c>
      <c r="C103" s="417"/>
      <c r="D103" s="119"/>
      <c r="E103" s="119"/>
      <c r="F103" s="296" t="str">
        <f>IF(D118="X","CATASTROFICO",IF(AND(D122&gt;0,D122&lt;=5),"MODERADO",IF(AND(D122&gt;=6,D122&lt;=11),"MAYOR",IF(AND(D122&gt;=12,D122&lt;=19),"CATASTROFICO"," "))))</f>
        <v xml:space="preserve"> </v>
      </c>
    </row>
    <row r="104" spans="1:6" ht="26.25" customHeight="1" x14ac:dyDescent="0.25">
      <c r="A104" s="422"/>
      <c r="B104" s="417" t="s">
        <v>122</v>
      </c>
      <c r="C104" s="417"/>
      <c r="D104" s="119"/>
      <c r="E104" s="119"/>
      <c r="F104" s="296"/>
    </row>
    <row r="105" spans="1:6" ht="26.25" customHeight="1" x14ac:dyDescent="0.25">
      <c r="A105" s="422"/>
      <c r="B105" s="417" t="s">
        <v>123</v>
      </c>
      <c r="C105" s="417"/>
      <c r="D105" s="119"/>
      <c r="E105" s="119"/>
      <c r="F105" s="296"/>
    </row>
    <row r="106" spans="1:6" ht="26.25" customHeight="1" x14ac:dyDescent="0.25">
      <c r="A106" s="422"/>
      <c r="B106" s="417" t="s">
        <v>124</v>
      </c>
      <c r="C106" s="417"/>
      <c r="D106" s="119"/>
      <c r="E106" s="119"/>
      <c r="F106" s="296"/>
    </row>
    <row r="107" spans="1:6" ht="26.25" customHeight="1" x14ac:dyDescent="0.25">
      <c r="A107" s="422"/>
      <c r="B107" s="417" t="s">
        <v>125</v>
      </c>
      <c r="C107" s="417"/>
      <c r="D107" s="119"/>
      <c r="E107" s="119"/>
      <c r="F107" s="296"/>
    </row>
    <row r="108" spans="1:6" ht="26.25" customHeight="1" x14ac:dyDescent="0.25">
      <c r="A108" s="422"/>
      <c r="B108" s="417" t="s">
        <v>126</v>
      </c>
      <c r="C108" s="417"/>
      <c r="D108" s="119"/>
      <c r="E108" s="119"/>
      <c r="F108" s="296"/>
    </row>
    <row r="109" spans="1:6" ht="26.25" customHeight="1" x14ac:dyDescent="0.25">
      <c r="A109" s="422"/>
      <c r="B109" s="417" t="s">
        <v>127</v>
      </c>
      <c r="C109" s="417"/>
      <c r="D109" s="119"/>
      <c r="E109" s="119"/>
      <c r="F109" s="296"/>
    </row>
    <row r="110" spans="1:6" ht="26.25" customHeight="1" x14ac:dyDescent="0.25">
      <c r="A110" s="422"/>
      <c r="B110" s="417" t="s">
        <v>128</v>
      </c>
      <c r="C110" s="417"/>
      <c r="D110" s="119"/>
      <c r="E110" s="119"/>
      <c r="F110" s="296"/>
    </row>
    <row r="111" spans="1:6" ht="26.25" customHeight="1" x14ac:dyDescent="0.25">
      <c r="A111" s="422"/>
      <c r="B111" s="417" t="s">
        <v>129</v>
      </c>
      <c r="C111" s="417"/>
      <c r="D111" s="119"/>
      <c r="E111" s="119"/>
      <c r="F111" s="296"/>
    </row>
    <row r="112" spans="1:6" ht="26.25" customHeight="1" x14ac:dyDescent="0.25">
      <c r="A112" s="422"/>
      <c r="B112" s="417" t="s">
        <v>130</v>
      </c>
      <c r="C112" s="417"/>
      <c r="D112" s="119"/>
      <c r="E112" s="119"/>
      <c r="F112" s="296"/>
    </row>
    <row r="113" spans="1:6" ht="26.25" customHeight="1" x14ac:dyDescent="0.25">
      <c r="A113" s="422"/>
      <c r="B113" s="417" t="s">
        <v>131</v>
      </c>
      <c r="C113" s="417"/>
      <c r="D113" s="119"/>
      <c r="E113" s="119"/>
      <c r="F113" s="296"/>
    </row>
    <row r="114" spans="1:6" ht="26.25" customHeight="1" x14ac:dyDescent="0.25">
      <c r="A114" s="422"/>
      <c r="B114" s="417" t="s">
        <v>132</v>
      </c>
      <c r="C114" s="417"/>
      <c r="D114" s="119"/>
      <c r="E114" s="119"/>
      <c r="F114" s="296"/>
    </row>
    <row r="115" spans="1:6" ht="26.25" customHeight="1" x14ac:dyDescent="0.25">
      <c r="A115" s="422"/>
      <c r="B115" s="417" t="s">
        <v>133</v>
      </c>
      <c r="C115" s="417"/>
      <c r="D115" s="119"/>
      <c r="E115" s="119"/>
      <c r="F115" s="296"/>
    </row>
    <row r="116" spans="1:6" ht="26.25" customHeight="1" x14ac:dyDescent="0.25">
      <c r="A116" s="422"/>
      <c r="B116" s="417" t="s">
        <v>134</v>
      </c>
      <c r="C116" s="417"/>
      <c r="D116" s="119"/>
      <c r="E116" s="119"/>
      <c r="F116" s="296"/>
    </row>
    <row r="117" spans="1:6" ht="26.25" customHeight="1" x14ac:dyDescent="0.25">
      <c r="A117" s="422"/>
      <c r="B117" s="417" t="s">
        <v>135</v>
      </c>
      <c r="C117" s="417"/>
      <c r="D117" s="119"/>
      <c r="E117" s="119"/>
      <c r="F117" s="296"/>
    </row>
    <row r="118" spans="1:6" ht="26.25" customHeight="1" x14ac:dyDescent="0.25">
      <c r="A118" s="422"/>
      <c r="B118" s="417" t="s">
        <v>136</v>
      </c>
      <c r="C118" s="417"/>
      <c r="D118" s="119"/>
      <c r="E118" s="119"/>
      <c r="F118" s="296"/>
    </row>
    <row r="119" spans="1:6" ht="26.25" customHeight="1" x14ac:dyDescent="0.25">
      <c r="A119" s="422"/>
      <c r="B119" s="417" t="s">
        <v>137</v>
      </c>
      <c r="C119" s="417"/>
      <c r="D119" s="119"/>
      <c r="E119" s="119"/>
      <c r="F119" s="296"/>
    </row>
    <row r="120" spans="1:6" ht="26.25" customHeight="1" x14ac:dyDescent="0.25">
      <c r="A120" s="422"/>
      <c r="B120" s="417" t="s">
        <v>138</v>
      </c>
      <c r="C120" s="417"/>
      <c r="D120" s="119"/>
      <c r="E120" s="119"/>
      <c r="F120" s="296"/>
    </row>
    <row r="121" spans="1:6" ht="26.25" customHeight="1" x14ac:dyDescent="0.25">
      <c r="A121" s="422"/>
      <c r="B121" s="417" t="s">
        <v>139</v>
      </c>
      <c r="C121" s="417"/>
      <c r="D121" s="119"/>
      <c r="E121" s="119"/>
      <c r="F121" s="296"/>
    </row>
    <row r="122" spans="1:6" ht="15.75" x14ac:dyDescent="0.25">
      <c r="A122" s="422"/>
      <c r="B122" s="409" t="s">
        <v>72</v>
      </c>
      <c r="C122" s="410"/>
      <c r="D122" s="121">
        <f>+Hoja3!B146</f>
        <v>0</v>
      </c>
      <c r="E122" s="120"/>
      <c r="F122" s="296"/>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B15" zoomScale="120" zoomScaleNormal="120" workbookViewId="0">
      <selection activeCell="F19" sqref="F19:F20"/>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0"/>
      <c r="B1" s="240"/>
      <c r="C1" s="234" t="s">
        <v>0</v>
      </c>
      <c r="D1" s="234"/>
      <c r="E1" s="234"/>
      <c r="F1" s="234"/>
      <c r="G1" s="269" t="s">
        <v>1</v>
      </c>
      <c r="H1" s="269"/>
      <c r="I1" s="269"/>
      <c r="J1" s="423"/>
      <c r="K1" s="423"/>
    </row>
    <row r="2" spans="1:11" ht="15" customHeight="1" x14ac:dyDescent="0.25">
      <c r="A2" s="240"/>
      <c r="B2" s="240"/>
      <c r="C2" s="234"/>
      <c r="D2" s="234"/>
      <c r="E2" s="234"/>
      <c r="F2" s="234"/>
      <c r="G2" s="269" t="s">
        <v>140</v>
      </c>
      <c r="H2" s="269"/>
      <c r="I2" s="269"/>
      <c r="J2" s="423"/>
      <c r="K2" s="423"/>
    </row>
    <row r="3" spans="1:11" ht="34.5" customHeight="1" x14ac:dyDescent="0.25">
      <c r="A3" s="240"/>
      <c r="B3" s="240"/>
      <c r="C3" s="234" t="s">
        <v>42</v>
      </c>
      <c r="D3" s="234"/>
      <c r="E3" s="234"/>
      <c r="F3" s="234"/>
      <c r="G3" s="269" t="s">
        <v>141</v>
      </c>
      <c r="H3" s="269"/>
      <c r="I3" s="269"/>
      <c r="J3" s="423"/>
      <c r="K3" s="423"/>
    </row>
    <row r="4" spans="1:11" ht="15.75" customHeight="1" x14ac:dyDescent="0.25">
      <c r="A4" s="240"/>
      <c r="B4" s="240"/>
      <c r="C4" s="234"/>
      <c r="D4" s="234"/>
      <c r="E4" s="234"/>
      <c r="F4" s="234"/>
      <c r="G4" s="269" t="s">
        <v>5</v>
      </c>
      <c r="H4" s="269"/>
      <c r="I4" s="269"/>
      <c r="J4" s="423"/>
      <c r="K4" s="423"/>
    </row>
    <row r="5" spans="1:11" ht="15.75" thickBot="1" x14ac:dyDescent="0.3"/>
    <row r="6" spans="1:11" ht="26.25" customHeight="1" x14ac:dyDescent="0.25">
      <c r="A6" s="428" t="s">
        <v>142</v>
      </c>
      <c r="B6" s="429"/>
      <c r="C6" s="429"/>
      <c r="D6" s="429"/>
      <c r="E6" s="429"/>
      <c r="F6" s="429"/>
      <c r="G6" s="429"/>
      <c r="H6" s="429"/>
      <c r="I6" s="429"/>
      <c r="J6" s="429"/>
      <c r="K6" s="430"/>
    </row>
    <row r="7" spans="1:11" ht="24" customHeight="1" x14ac:dyDescent="0.25">
      <c r="A7" s="22" t="s">
        <v>7</v>
      </c>
      <c r="B7" s="431"/>
      <c r="C7" s="431"/>
      <c r="D7" s="431"/>
      <c r="E7" s="431"/>
      <c r="F7" s="431"/>
      <c r="G7" s="431"/>
      <c r="H7" s="431"/>
      <c r="I7" s="431"/>
      <c r="J7" s="431"/>
      <c r="K7" s="432"/>
    </row>
    <row r="8" spans="1:11" ht="35.25" customHeight="1" x14ac:dyDescent="0.25">
      <c r="A8" s="21" t="s">
        <v>9</v>
      </c>
      <c r="B8" s="433"/>
      <c r="C8" s="433"/>
      <c r="D8" s="433"/>
      <c r="E8" s="433"/>
      <c r="F8" s="433"/>
      <c r="G8" s="433"/>
      <c r="H8" s="433"/>
      <c r="I8" s="433"/>
      <c r="J8" s="433"/>
      <c r="K8" s="434"/>
    </row>
    <row r="9" spans="1:11" ht="29.25" customHeight="1" thickBot="1" x14ac:dyDescent="0.3">
      <c r="A9" s="31" t="s">
        <v>143</v>
      </c>
      <c r="B9" s="435"/>
      <c r="C9" s="436"/>
      <c r="D9" s="436"/>
      <c r="E9" s="436"/>
      <c r="F9" s="436"/>
      <c r="G9" s="436"/>
      <c r="H9" s="436"/>
      <c r="I9" s="436"/>
      <c r="J9" s="436"/>
      <c r="K9" s="437"/>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38" t="s">
        <v>144</v>
      </c>
      <c r="K11" s="439"/>
    </row>
    <row r="12" spans="1:11" ht="15.75" thickBot="1" x14ac:dyDescent="0.3">
      <c r="A12" s="40"/>
      <c r="B12" s="42"/>
      <c r="C12" s="41"/>
      <c r="D12" s="41"/>
      <c r="E12" s="41"/>
      <c r="F12" s="41"/>
      <c r="G12" s="41"/>
      <c r="H12" s="41"/>
      <c r="I12" s="41"/>
      <c r="J12" s="43"/>
      <c r="K12" s="44"/>
    </row>
    <row r="13" spans="1:11" ht="30" customHeight="1" thickBot="1" x14ac:dyDescent="0.3">
      <c r="A13" s="424" t="s">
        <v>145</v>
      </c>
      <c r="B13" s="27">
        <v>5</v>
      </c>
      <c r="C13" s="425"/>
      <c r="D13" s="426"/>
      <c r="E13" s="427"/>
      <c r="F13" s="427"/>
      <c r="G13" s="427"/>
      <c r="H13" s="41"/>
      <c r="I13" s="41"/>
      <c r="J13" s="33"/>
      <c r="K13" s="47" t="s">
        <v>146</v>
      </c>
    </row>
    <row r="14" spans="1:11" ht="30" customHeight="1" thickBot="1" x14ac:dyDescent="0.3">
      <c r="A14" s="424"/>
      <c r="B14" s="28" t="s">
        <v>147</v>
      </c>
      <c r="C14" s="425"/>
      <c r="D14" s="426"/>
      <c r="E14" s="427"/>
      <c r="F14" s="427"/>
      <c r="G14" s="427"/>
      <c r="H14" s="41"/>
      <c r="I14" s="41"/>
      <c r="J14" s="43"/>
      <c r="K14" s="47"/>
    </row>
    <row r="15" spans="1:11" ht="30" customHeight="1" thickBot="1" x14ac:dyDescent="0.3">
      <c r="A15" s="424"/>
      <c r="B15" s="27">
        <v>4</v>
      </c>
      <c r="C15" s="440"/>
      <c r="D15" s="426" t="s">
        <v>162</v>
      </c>
      <c r="E15" s="426"/>
      <c r="F15" s="441"/>
      <c r="G15" s="427"/>
      <c r="H15" s="41"/>
      <c r="I15" s="41"/>
      <c r="J15" s="34"/>
      <c r="K15" s="47" t="s">
        <v>148</v>
      </c>
    </row>
    <row r="16" spans="1:11" ht="30" customHeight="1" thickBot="1" x14ac:dyDescent="0.3">
      <c r="A16" s="424"/>
      <c r="B16" s="28" t="s">
        <v>149</v>
      </c>
      <c r="C16" s="440"/>
      <c r="D16" s="426"/>
      <c r="E16" s="426"/>
      <c r="F16" s="442"/>
      <c r="G16" s="427"/>
      <c r="H16" s="41"/>
      <c r="I16" s="41"/>
      <c r="J16" s="32"/>
      <c r="K16" s="47"/>
    </row>
    <row r="17" spans="1:11" ht="30" customHeight="1" thickBot="1" x14ac:dyDescent="0.3">
      <c r="A17" s="424"/>
      <c r="B17" s="27">
        <v>3</v>
      </c>
      <c r="C17" s="444"/>
      <c r="D17" s="445"/>
      <c r="E17" s="446"/>
      <c r="F17" s="441"/>
      <c r="G17" s="427"/>
      <c r="H17" s="41"/>
      <c r="I17" s="41"/>
      <c r="J17" s="35"/>
      <c r="K17" s="47" t="s">
        <v>150</v>
      </c>
    </row>
    <row r="18" spans="1:11" ht="30" customHeight="1" thickBot="1" x14ac:dyDescent="0.3">
      <c r="A18" s="424"/>
      <c r="B18" s="28" t="s">
        <v>151</v>
      </c>
      <c r="C18" s="444"/>
      <c r="D18" s="445"/>
      <c r="E18" s="447"/>
      <c r="F18" s="442"/>
      <c r="G18" s="427"/>
      <c r="H18" s="41"/>
      <c r="I18" s="41"/>
      <c r="J18" s="32"/>
      <c r="K18" s="47"/>
    </row>
    <row r="19" spans="1:11" ht="30" customHeight="1" thickBot="1" x14ac:dyDescent="0.3">
      <c r="A19" s="424"/>
      <c r="B19" s="27">
        <v>2</v>
      </c>
      <c r="C19" s="444"/>
      <c r="D19" s="448"/>
      <c r="E19" s="449"/>
      <c r="F19" s="451"/>
      <c r="G19" s="427"/>
      <c r="H19" s="41"/>
      <c r="I19" s="41"/>
      <c r="J19" s="36"/>
      <c r="K19" s="47" t="s">
        <v>152</v>
      </c>
    </row>
    <row r="20" spans="1:11" ht="30" customHeight="1" thickBot="1" x14ac:dyDescent="0.3">
      <c r="A20" s="424"/>
      <c r="B20" s="28" t="s">
        <v>282</v>
      </c>
      <c r="C20" s="444"/>
      <c r="D20" s="448"/>
      <c r="E20" s="450"/>
      <c r="F20" s="452"/>
      <c r="G20" s="427"/>
      <c r="H20" s="41"/>
      <c r="I20" s="41"/>
      <c r="J20" s="41"/>
      <c r="K20" s="42"/>
    </row>
    <row r="21" spans="1:11" ht="30" customHeight="1" thickBot="1" x14ac:dyDescent="0.3">
      <c r="A21" s="424"/>
      <c r="B21" s="27">
        <v>1</v>
      </c>
      <c r="C21" s="444"/>
      <c r="D21" s="448"/>
      <c r="E21" s="445"/>
      <c r="F21" s="426"/>
      <c r="G21" s="426"/>
      <c r="H21" s="41"/>
      <c r="I21" s="41"/>
      <c r="J21" s="41"/>
      <c r="K21" s="42"/>
    </row>
    <row r="22" spans="1:11" ht="30" customHeight="1" thickBot="1" x14ac:dyDescent="0.3">
      <c r="A22" s="424"/>
      <c r="B22" s="28" t="s">
        <v>153</v>
      </c>
      <c r="C22" s="453"/>
      <c r="D22" s="454"/>
      <c r="E22" s="455"/>
      <c r="F22" s="456"/>
      <c r="G22" s="456"/>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154</v>
      </c>
      <c r="D24" s="26" t="s">
        <v>155</v>
      </c>
      <c r="E24" s="26" t="s">
        <v>156</v>
      </c>
      <c r="F24" s="26" t="s">
        <v>157</v>
      </c>
      <c r="G24" s="26" t="s">
        <v>158</v>
      </c>
      <c r="H24" s="41"/>
      <c r="I24" s="41"/>
      <c r="J24" s="41"/>
      <c r="K24" s="42"/>
    </row>
    <row r="25" spans="1:11" x14ac:dyDescent="0.25">
      <c r="A25" s="40"/>
      <c r="B25" s="41"/>
      <c r="C25" s="443" t="s">
        <v>159</v>
      </c>
      <c r="D25" s="443"/>
      <c r="E25" s="443"/>
      <c r="F25" s="443"/>
      <c r="G25" s="443"/>
      <c r="H25" s="41"/>
      <c r="I25" s="41"/>
      <c r="J25" s="41"/>
      <c r="K25" s="42"/>
    </row>
    <row r="26" spans="1:11" x14ac:dyDescent="0.25">
      <c r="A26" s="40"/>
      <c r="B26" s="41"/>
      <c r="C26" s="443"/>
      <c r="D26" s="443"/>
      <c r="E26" s="443"/>
      <c r="F26" s="443"/>
      <c r="G26" s="443"/>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5" zoomScale="120" zoomScaleNormal="120" workbookViewId="0">
      <selection activeCell="F21" sqref="F21:F22"/>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0"/>
      <c r="B1" s="240"/>
      <c r="C1" s="234" t="s">
        <v>0</v>
      </c>
      <c r="D1" s="234"/>
      <c r="E1" s="234"/>
      <c r="F1" s="234"/>
      <c r="G1" s="269" t="s">
        <v>1</v>
      </c>
      <c r="H1" s="269"/>
      <c r="I1" s="269"/>
      <c r="J1" s="423"/>
      <c r="K1" s="423"/>
    </row>
    <row r="2" spans="1:11" ht="15" customHeight="1" x14ac:dyDescent="0.25">
      <c r="A2" s="240"/>
      <c r="B2" s="240"/>
      <c r="C2" s="234"/>
      <c r="D2" s="234"/>
      <c r="E2" s="234"/>
      <c r="F2" s="234"/>
      <c r="G2" s="269" t="s">
        <v>140</v>
      </c>
      <c r="H2" s="269"/>
      <c r="I2" s="269"/>
      <c r="J2" s="423"/>
      <c r="K2" s="423"/>
    </row>
    <row r="3" spans="1:11" ht="34.5" customHeight="1" x14ac:dyDescent="0.25">
      <c r="A3" s="240"/>
      <c r="B3" s="240"/>
      <c r="C3" s="234" t="s">
        <v>42</v>
      </c>
      <c r="D3" s="234"/>
      <c r="E3" s="234"/>
      <c r="F3" s="234"/>
      <c r="G3" s="269" t="s">
        <v>160</v>
      </c>
      <c r="H3" s="269"/>
      <c r="I3" s="269"/>
      <c r="J3" s="423"/>
      <c r="K3" s="423"/>
    </row>
    <row r="4" spans="1:11" ht="15.75" customHeight="1" x14ac:dyDescent="0.25">
      <c r="A4" s="240"/>
      <c r="B4" s="240"/>
      <c r="C4" s="234"/>
      <c r="D4" s="234"/>
      <c r="E4" s="234"/>
      <c r="F4" s="234"/>
      <c r="G4" s="269" t="s">
        <v>5</v>
      </c>
      <c r="H4" s="269"/>
      <c r="I4" s="269"/>
      <c r="J4" s="423"/>
      <c r="K4" s="423"/>
    </row>
    <row r="5" spans="1:11" ht="15.75" thickBot="1" x14ac:dyDescent="0.3"/>
    <row r="6" spans="1:11" ht="26.25" customHeight="1" x14ac:dyDescent="0.25">
      <c r="A6" s="428" t="s">
        <v>142</v>
      </c>
      <c r="B6" s="429"/>
      <c r="C6" s="429"/>
      <c r="D6" s="429"/>
      <c r="E6" s="429"/>
      <c r="F6" s="429"/>
      <c r="G6" s="429"/>
      <c r="H6" s="429"/>
      <c r="I6" s="429"/>
      <c r="J6" s="429"/>
      <c r="K6" s="430"/>
    </row>
    <row r="7" spans="1:11" ht="24" customHeight="1" x14ac:dyDescent="0.25">
      <c r="A7" s="22" t="s">
        <v>7</v>
      </c>
      <c r="B7" s="431"/>
      <c r="C7" s="431"/>
      <c r="D7" s="431"/>
      <c r="E7" s="431"/>
      <c r="F7" s="431"/>
      <c r="G7" s="431"/>
      <c r="H7" s="431"/>
      <c r="I7" s="431"/>
      <c r="J7" s="431"/>
      <c r="K7" s="432"/>
    </row>
    <row r="8" spans="1:11" ht="35.25" customHeight="1" x14ac:dyDescent="0.25">
      <c r="A8" s="21" t="s">
        <v>9</v>
      </c>
      <c r="B8" s="433"/>
      <c r="C8" s="433"/>
      <c r="D8" s="433"/>
      <c r="E8" s="433"/>
      <c r="F8" s="433"/>
      <c r="G8" s="433"/>
      <c r="H8" s="433"/>
      <c r="I8" s="433"/>
      <c r="J8" s="433"/>
      <c r="K8" s="434"/>
    </row>
    <row r="9" spans="1:11" ht="29.25" customHeight="1" thickBot="1" x14ac:dyDescent="0.3">
      <c r="A9" s="31" t="s">
        <v>143</v>
      </c>
      <c r="B9" s="435"/>
      <c r="C9" s="436"/>
      <c r="D9" s="436"/>
      <c r="E9" s="436"/>
      <c r="F9" s="436"/>
      <c r="G9" s="436"/>
      <c r="H9" s="436"/>
      <c r="I9" s="436"/>
      <c r="J9" s="436"/>
      <c r="K9" s="437"/>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38" t="s">
        <v>144</v>
      </c>
      <c r="K11" s="439"/>
    </row>
    <row r="12" spans="1:11" ht="15.75" thickBot="1" x14ac:dyDescent="0.3">
      <c r="A12" s="40"/>
      <c r="B12" s="42"/>
      <c r="C12" s="41"/>
      <c r="D12" s="41"/>
      <c r="E12" s="41"/>
      <c r="F12" s="41"/>
      <c r="G12" s="41"/>
      <c r="H12" s="41"/>
      <c r="I12" s="41"/>
      <c r="J12" s="43"/>
      <c r="K12" s="44"/>
    </row>
    <row r="13" spans="1:11" ht="30" customHeight="1" thickBot="1" x14ac:dyDescent="0.3">
      <c r="A13" s="424" t="s">
        <v>145</v>
      </c>
      <c r="B13" s="27">
        <v>5</v>
      </c>
      <c r="C13" s="425"/>
      <c r="D13" s="426"/>
      <c r="E13" s="427"/>
      <c r="F13" s="427"/>
      <c r="G13" s="427"/>
      <c r="H13" s="41"/>
      <c r="I13" s="41"/>
      <c r="J13" s="33"/>
      <c r="K13" s="47" t="s">
        <v>146</v>
      </c>
    </row>
    <row r="14" spans="1:11" ht="30" customHeight="1" thickBot="1" x14ac:dyDescent="0.3">
      <c r="A14" s="424"/>
      <c r="B14" s="28" t="s">
        <v>147</v>
      </c>
      <c r="C14" s="425"/>
      <c r="D14" s="426"/>
      <c r="E14" s="427"/>
      <c r="F14" s="427"/>
      <c r="G14" s="427"/>
      <c r="H14" s="41"/>
      <c r="I14" s="41"/>
      <c r="J14" s="43"/>
      <c r="K14" s="47"/>
    </row>
    <row r="15" spans="1:11" ht="30" customHeight="1" thickBot="1" x14ac:dyDescent="0.3">
      <c r="A15" s="424"/>
      <c r="B15" s="27">
        <v>4</v>
      </c>
      <c r="C15" s="440"/>
      <c r="D15" s="426"/>
      <c r="E15" s="426"/>
      <c r="F15" s="441"/>
      <c r="G15" s="427"/>
      <c r="H15" s="41"/>
      <c r="I15" s="41"/>
      <c r="J15" s="34"/>
      <c r="K15" s="47" t="s">
        <v>148</v>
      </c>
    </row>
    <row r="16" spans="1:11" ht="30" customHeight="1" thickBot="1" x14ac:dyDescent="0.3">
      <c r="A16" s="424"/>
      <c r="B16" s="28" t="s">
        <v>149</v>
      </c>
      <c r="C16" s="440"/>
      <c r="D16" s="426"/>
      <c r="E16" s="426"/>
      <c r="F16" s="442"/>
      <c r="G16" s="427"/>
      <c r="H16" s="41"/>
      <c r="I16" s="41"/>
      <c r="J16" s="32"/>
      <c r="K16" s="47"/>
    </row>
    <row r="17" spans="1:11" ht="30" customHeight="1" thickBot="1" x14ac:dyDescent="0.3">
      <c r="A17" s="424"/>
      <c r="B17" s="27">
        <v>3</v>
      </c>
      <c r="C17" s="444"/>
      <c r="D17" s="445"/>
      <c r="E17" s="446"/>
      <c r="F17" s="441"/>
      <c r="G17" s="427"/>
      <c r="H17" s="41"/>
      <c r="I17" s="41"/>
      <c r="J17" s="35"/>
      <c r="K17" s="47" t="s">
        <v>150</v>
      </c>
    </row>
    <row r="18" spans="1:11" ht="30" customHeight="1" thickBot="1" x14ac:dyDescent="0.3">
      <c r="A18" s="424"/>
      <c r="B18" s="28" t="s">
        <v>151</v>
      </c>
      <c r="C18" s="444"/>
      <c r="D18" s="445"/>
      <c r="E18" s="447"/>
      <c r="F18" s="442"/>
      <c r="G18" s="427"/>
      <c r="H18" s="41"/>
      <c r="I18" s="41"/>
      <c r="J18" s="32"/>
      <c r="K18" s="47"/>
    </row>
    <row r="19" spans="1:11" ht="30" customHeight="1" thickBot="1" x14ac:dyDescent="0.3">
      <c r="A19" s="424"/>
      <c r="B19" s="27">
        <v>2</v>
      </c>
      <c r="C19" s="444"/>
      <c r="D19" s="448"/>
      <c r="E19" s="449"/>
      <c r="F19" s="451" t="s">
        <v>162</v>
      </c>
      <c r="G19" s="427"/>
      <c r="H19" s="41"/>
      <c r="I19" s="41"/>
      <c r="J19" s="36"/>
      <c r="K19" s="47" t="s">
        <v>152</v>
      </c>
    </row>
    <row r="20" spans="1:11" ht="30" customHeight="1" thickBot="1" x14ac:dyDescent="0.3">
      <c r="A20" s="424"/>
      <c r="B20" s="28" t="s">
        <v>282</v>
      </c>
      <c r="C20" s="444"/>
      <c r="D20" s="448"/>
      <c r="E20" s="450"/>
      <c r="F20" s="452"/>
      <c r="G20" s="427"/>
      <c r="H20" s="41"/>
      <c r="I20" s="41"/>
      <c r="J20" s="41"/>
      <c r="K20" s="42"/>
    </row>
    <row r="21" spans="1:11" ht="30" customHeight="1" thickBot="1" x14ac:dyDescent="0.3">
      <c r="A21" s="424"/>
      <c r="B21" s="27">
        <v>1</v>
      </c>
      <c r="C21" s="444"/>
      <c r="D21" s="448"/>
      <c r="E21" s="445"/>
      <c r="F21" s="426"/>
      <c r="G21" s="426"/>
      <c r="H21" s="41"/>
      <c r="I21" s="41"/>
      <c r="J21" s="41"/>
      <c r="K21" s="42"/>
    </row>
    <row r="22" spans="1:11" ht="30" customHeight="1" thickBot="1" x14ac:dyDescent="0.3">
      <c r="A22" s="424"/>
      <c r="B22" s="28" t="s">
        <v>153</v>
      </c>
      <c r="C22" s="453"/>
      <c r="D22" s="454"/>
      <c r="E22" s="455"/>
      <c r="F22" s="456"/>
      <c r="G22" s="456"/>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154</v>
      </c>
      <c r="D24" s="26" t="s">
        <v>155</v>
      </c>
      <c r="E24" s="26" t="s">
        <v>156</v>
      </c>
      <c r="F24" s="26" t="s">
        <v>157</v>
      </c>
      <c r="G24" s="26" t="s">
        <v>158</v>
      </c>
      <c r="H24" s="41"/>
      <c r="I24" s="41"/>
      <c r="J24" s="41"/>
      <c r="K24" s="42"/>
    </row>
    <row r="25" spans="1:11" x14ac:dyDescent="0.25">
      <c r="A25" s="40"/>
      <c r="B25" s="41"/>
      <c r="C25" s="443" t="s">
        <v>159</v>
      </c>
      <c r="D25" s="443"/>
      <c r="E25" s="443"/>
      <c r="F25" s="443"/>
      <c r="G25" s="443"/>
      <c r="H25" s="41"/>
      <c r="I25" s="41"/>
      <c r="J25" s="41"/>
      <c r="K25" s="42"/>
    </row>
    <row r="26" spans="1:11" x14ac:dyDescent="0.25">
      <c r="A26" s="40"/>
      <c r="B26" s="41"/>
      <c r="C26" s="443"/>
      <c r="D26" s="443"/>
      <c r="E26" s="443"/>
      <c r="F26" s="443"/>
      <c r="G26" s="443"/>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4" zoomScale="120" zoomScaleNormal="120" workbookViewId="0">
      <selection activeCell="I21" sqref="I21"/>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0"/>
      <c r="B1" s="240"/>
      <c r="C1" s="234" t="s">
        <v>0</v>
      </c>
      <c r="D1" s="234"/>
      <c r="E1" s="234"/>
      <c r="F1" s="234"/>
      <c r="G1" s="269" t="s">
        <v>1</v>
      </c>
      <c r="H1" s="269"/>
      <c r="I1" s="269"/>
      <c r="J1" s="423"/>
      <c r="K1" s="423"/>
    </row>
    <row r="2" spans="1:11" ht="15" customHeight="1" x14ac:dyDescent="0.25">
      <c r="A2" s="240"/>
      <c r="B2" s="240"/>
      <c r="C2" s="234"/>
      <c r="D2" s="234"/>
      <c r="E2" s="234"/>
      <c r="F2" s="234"/>
      <c r="G2" s="269" t="s">
        <v>140</v>
      </c>
      <c r="H2" s="269"/>
      <c r="I2" s="269"/>
      <c r="J2" s="423"/>
      <c r="K2" s="423"/>
    </row>
    <row r="3" spans="1:11" ht="34.5" customHeight="1" x14ac:dyDescent="0.25">
      <c r="A3" s="240"/>
      <c r="B3" s="240"/>
      <c r="C3" s="234" t="s">
        <v>42</v>
      </c>
      <c r="D3" s="234"/>
      <c r="E3" s="234"/>
      <c r="F3" s="234"/>
      <c r="G3" s="269" t="s">
        <v>141</v>
      </c>
      <c r="H3" s="269"/>
      <c r="I3" s="269"/>
      <c r="J3" s="423"/>
      <c r="K3" s="423"/>
    </row>
    <row r="4" spans="1:11" ht="15.75" customHeight="1" x14ac:dyDescent="0.25">
      <c r="A4" s="240"/>
      <c r="B4" s="240"/>
      <c r="C4" s="234"/>
      <c r="D4" s="234"/>
      <c r="E4" s="234"/>
      <c r="F4" s="234"/>
      <c r="G4" s="269" t="s">
        <v>5</v>
      </c>
      <c r="H4" s="269"/>
      <c r="I4" s="269"/>
      <c r="J4" s="423"/>
      <c r="K4" s="423"/>
    </row>
    <row r="5" spans="1:11" ht="15.75" thickBot="1" x14ac:dyDescent="0.3"/>
    <row r="6" spans="1:11" ht="26.25" customHeight="1" x14ac:dyDescent="0.25">
      <c r="A6" s="428" t="s">
        <v>142</v>
      </c>
      <c r="B6" s="429"/>
      <c r="C6" s="429"/>
      <c r="D6" s="429"/>
      <c r="E6" s="429"/>
      <c r="F6" s="429"/>
      <c r="G6" s="429"/>
      <c r="H6" s="429"/>
      <c r="I6" s="429"/>
      <c r="J6" s="429"/>
      <c r="K6" s="430"/>
    </row>
    <row r="7" spans="1:11" ht="24" customHeight="1" x14ac:dyDescent="0.25">
      <c r="A7" s="22" t="s">
        <v>7</v>
      </c>
      <c r="B7" s="431"/>
      <c r="C7" s="431"/>
      <c r="D7" s="431"/>
      <c r="E7" s="431"/>
      <c r="F7" s="431"/>
      <c r="G7" s="431"/>
      <c r="H7" s="431"/>
      <c r="I7" s="431"/>
      <c r="J7" s="431"/>
      <c r="K7" s="432"/>
    </row>
    <row r="8" spans="1:11" ht="35.25" customHeight="1" x14ac:dyDescent="0.25">
      <c r="A8" s="21" t="s">
        <v>9</v>
      </c>
      <c r="B8" s="433"/>
      <c r="C8" s="433"/>
      <c r="D8" s="433"/>
      <c r="E8" s="433"/>
      <c r="F8" s="433"/>
      <c r="G8" s="433"/>
      <c r="H8" s="433"/>
      <c r="I8" s="433"/>
      <c r="J8" s="433"/>
      <c r="K8" s="434"/>
    </row>
    <row r="9" spans="1:11" ht="29.25" customHeight="1" thickBot="1" x14ac:dyDescent="0.3">
      <c r="A9" s="31" t="s">
        <v>143</v>
      </c>
      <c r="B9" s="435"/>
      <c r="C9" s="436"/>
      <c r="D9" s="436"/>
      <c r="E9" s="436"/>
      <c r="F9" s="436"/>
      <c r="G9" s="436"/>
      <c r="H9" s="436"/>
      <c r="I9" s="436"/>
      <c r="J9" s="436"/>
      <c r="K9" s="437"/>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38" t="s">
        <v>144</v>
      </c>
      <c r="K11" s="439"/>
    </row>
    <row r="12" spans="1:11" ht="15.75" thickBot="1" x14ac:dyDescent="0.3">
      <c r="A12" s="40"/>
      <c r="B12" s="42"/>
      <c r="C12" s="41"/>
      <c r="D12" s="41"/>
      <c r="E12" s="41"/>
      <c r="F12" s="41"/>
      <c r="G12" s="41"/>
      <c r="H12" s="41"/>
      <c r="I12" s="41"/>
      <c r="J12" s="43"/>
      <c r="K12" s="44"/>
    </row>
    <row r="13" spans="1:11" ht="30" customHeight="1" thickBot="1" x14ac:dyDescent="0.3">
      <c r="A13" s="424" t="s">
        <v>145</v>
      </c>
      <c r="B13" s="27">
        <v>5</v>
      </c>
      <c r="C13" s="425"/>
      <c r="D13" s="426"/>
      <c r="E13" s="427"/>
      <c r="F13" s="427"/>
      <c r="G13" s="427"/>
      <c r="H13" s="41"/>
      <c r="I13" s="41"/>
      <c r="J13" s="33"/>
      <c r="K13" s="47" t="s">
        <v>146</v>
      </c>
    </row>
    <row r="14" spans="1:11" ht="30" customHeight="1" thickBot="1" x14ac:dyDescent="0.3">
      <c r="A14" s="424"/>
      <c r="B14" s="28" t="s">
        <v>147</v>
      </c>
      <c r="C14" s="425"/>
      <c r="D14" s="426"/>
      <c r="E14" s="427"/>
      <c r="F14" s="427"/>
      <c r="G14" s="427"/>
      <c r="H14" s="41"/>
      <c r="I14" s="41"/>
      <c r="J14" s="43"/>
      <c r="K14" s="47"/>
    </row>
    <row r="15" spans="1:11" ht="30" customHeight="1" thickBot="1" x14ac:dyDescent="0.3">
      <c r="A15" s="424"/>
      <c r="B15" s="27">
        <v>4</v>
      </c>
      <c r="C15" s="440"/>
      <c r="D15" s="426"/>
      <c r="E15" s="426"/>
      <c r="F15" s="441"/>
      <c r="G15" s="427"/>
      <c r="H15" s="41"/>
      <c r="I15" s="41"/>
      <c r="J15" s="34"/>
      <c r="K15" s="47" t="s">
        <v>148</v>
      </c>
    </row>
    <row r="16" spans="1:11" ht="30" customHeight="1" thickBot="1" x14ac:dyDescent="0.3">
      <c r="A16" s="424"/>
      <c r="B16" s="28" t="s">
        <v>149</v>
      </c>
      <c r="C16" s="440"/>
      <c r="D16" s="426"/>
      <c r="E16" s="426"/>
      <c r="F16" s="442"/>
      <c r="G16" s="427"/>
      <c r="H16" s="41"/>
      <c r="I16" s="41"/>
      <c r="J16" s="32"/>
      <c r="K16" s="47"/>
    </row>
    <row r="17" spans="1:11" ht="30" customHeight="1" thickBot="1" x14ac:dyDescent="0.3">
      <c r="A17" s="424"/>
      <c r="B17" s="27">
        <v>3</v>
      </c>
      <c r="C17" s="444"/>
      <c r="D17" s="445"/>
      <c r="E17" s="446"/>
      <c r="F17" s="441"/>
      <c r="G17" s="427"/>
      <c r="H17" s="41"/>
      <c r="I17" s="41"/>
      <c r="J17" s="35"/>
      <c r="K17" s="47" t="s">
        <v>150</v>
      </c>
    </row>
    <row r="18" spans="1:11" ht="30" customHeight="1" thickBot="1" x14ac:dyDescent="0.3">
      <c r="A18" s="424"/>
      <c r="B18" s="28" t="s">
        <v>151</v>
      </c>
      <c r="C18" s="444"/>
      <c r="D18" s="445"/>
      <c r="E18" s="447"/>
      <c r="F18" s="442"/>
      <c r="G18" s="427"/>
      <c r="H18" s="41"/>
      <c r="I18" s="41"/>
      <c r="J18" s="32"/>
      <c r="K18" s="47"/>
    </row>
    <row r="19" spans="1:11" ht="30" customHeight="1" thickBot="1" x14ac:dyDescent="0.3">
      <c r="A19" s="424"/>
      <c r="B19" s="27">
        <v>2</v>
      </c>
      <c r="C19" s="444"/>
      <c r="D19" s="448"/>
      <c r="E19" s="449"/>
      <c r="F19" s="451" t="s">
        <v>162</v>
      </c>
      <c r="G19" s="427"/>
      <c r="H19" s="41"/>
      <c r="I19" s="41"/>
      <c r="J19" s="36"/>
      <c r="K19" s="47" t="s">
        <v>152</v>
      </c>
    </row>
    <row r="20" spans="1:11" ht="30" customHeight="1" thickBot="1" x14ac:dyDescent="0.3">
      <c r="A20" s="424"/>
      <c r="B20" s="28" t="s">
        <v>282</v>
      </c>
      <c r="C20" s="444"/>
      <c r="D20" s="448"/>
      <c r="E20" s="450"/>
      <c r="F20" s="452"/>
      <c r="G20" s="427"/>
      <c r="H20" s="41"/>
      <c r="I20" s="41"/>
      <c r="J20" s="41"/>
      <c r="K20" s="42"/>
    </row>
    <row r="21" spans="1:11" ht="30" customHeight="1" thickBot="1" x14ac:dyDescent="0.3">
      <c r="A21" s="424"/>
      <c r="B21" s="27">
        <v>1</v>
      </c>
      <c r="C21" s="444"/>
      <c r="D21" s="448"/>
      <c r="E21" s="445"/>
      <c r="F21" s="426"/>
      <c r="G21" s="426"/>
      <c r="H21" s="41"/>
      <c r="I21" s="41"/>
      <c r="J21" s="41"/>
      <c r="K21" s="42"/>
    </row>
    <row r="22" spans="1:11" ht="30" customHeight="1" thickBot="1" x14ac:dyDescent="0.3">
      <c r="A22" s="424"/>
      <c r="B22" s="28" t="s">
        <v>153</v>
      </c>
      <c r="C22" s="453"/>
      <c r="D22" s="454"/>
      <c r="E22" s="455"/>
      <c r="F22" s="456"/>
      <c r="G22" s="456"/>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154</v>
      </c>
      <c r="D24" s="26" t="s">
        <v>155</v>
      </c>
      <c r="E24" s="26" t="s">
        <v>156</v>
      </c>
      <c r="F24" s="26" t="s">
        <v>157</v>
      </c>
      <c r="G24" s="26" t="s">
        <v>158</v>
      </c>
      <c r="H24" s="41"/>
      <c r="I24" s="41"/>
      <c r="J24" s="41"/>
      <c r="K24" s="42"/>
    </row>
    <row r="25" spans="1:11" x14ac:dyDescent="0.25">
      <c r="A25" s="40"/>
      <c r="B25" s="41"/>
      <c r="C25" s="443" t="s">
        <v>159</v>
      </c>
      <c r="D25" s="443"/>
      <c r="E25" s="443"/>
      <c r="F25" s="443"/>
      <c r="G25" s="443"/>
      <c r="H25" s="41"/>
      <c r="I25" s="41"/>
      <c r="J25" s="41"/>
      <c r="K25" s="42"/>
    </row>
    <row r="26" spans="1:11" x14ac:dyDescent="0.25">
      <c r="A26" s="40"/>
      <c r="B26" s="41"/>
      <c r="C26" s="443"/>
      <c r="D26" s="443"/>
      <c r="E26" s="443"/>
      <c r="F26" s="443"/>
      <c r="G26" s="443"/>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2" workbookViewId="0">
      <selection activeCell="D19" sqref="D19:D20"/>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0"/>
      <c r="B1" s="240"/>
      <c r="C1" s="234" t="s">
        <v>0</v>
      </c>
      <c r="D1" s="234"/>
      <c r="E1" s="234"/>
      <c r="F1" s="234"/>
      <c r="G1" s="269" t="s">
        <v>1</v>
      </c>
      <c r="H1" s="269"/>
      <c r="I1" s="269"/>
      <c r="J1" s="423"/>
      <c r="K1" s="423"/>
    </row>
    <row r="2" spans="1:11" ht="15" customHeight="1" x14ac:dyDescent="0.25">
      <c r="A2" s="240"/>
      <c r="B2" s="240"/>
      <c r="C2" s="234"/>
      <c r="D2" s="234"/>
      <c r="E2" s="234"/>
      <c r="F2" s="234"/>
      <c r="G2" s="269" t="s">
        <v>140</v>
      </c>
      <c r="H2" s="269"/>
      <c r="I2" s="269"/>
      <c r="J2" s="423"/>
      <c r="K2" s="423"/>
    </row>
    <row r="3" spans="1:11" ht="34.5" customHeight="1" x14ac:dyDescent="0.25">
      <c r="A3" s="240"/>
      <c r="B3" s="240"/>
      <c r="C3" s="234" t="s">
        <v>42</v>
      </c>
      <c r="D3" s="234"/>
      <c r="E3" s="234"/>
      <c r="F3" s="234"/>
      <c r="G3" s="269" t="s">
        <v>141</v>
      </c>
      <c r="H3" s="269"/>
      <c r="I3" s="269"/>
      <c r="J3" s="423"/>
      <c r="K3" s="423"/>
    </row>
    <row r="4" spans="1:11" ht="15.75" customHeight="1" x14ac:dyDescent="0.25">
      <c r="A4" s="240"/>
      <c r="B4" s="240"/>
      <c r="C4" s="234"/>
      <c r="D4" s="234"/>
      <c r="E4" s="234"/>
      <c r="F4" s="234"/>
      <c r="G4" s="269" t="s">
        <v>5</v>
      </c>
      <c r="H4" s="269"/>
      <c r="I4" s="269"/>
      <c r="J4" s="423"/>
      <c r="K4" s="423"/>
    </row>
    <row r="5" spans="1:11" ht="15.75" thickBot="1" x14ac:dyDescent="0.3"/>
    <row r="6" spans="1:11" ht="26.25" customHeight="1" x14ac:dyDescent="0.25">
      <c r="A6" s="428" t="s">
        <v>142</v>
      </c>
      <c r="B6" s="429"/>
      <c r="C6" s="429"/>
      <c r="D6" s="429"/>
      <c r="E6" s="429"/>
      <c r="F6" s="429"/>
      <c r="G6" s="429"/>
      <c r="H6" s="429"/>
      <c r="I6" s="429"/>
      <c r="J6" s="429"/>
      <c r="K6" s="430"/>
    </row>
    <row r="7" spans="1:11" ht="24" customHeight="1" x14ac:dyDescent="0.25">
      <c r="A7" s="22" t="s">
        <v>7</v>
      </c>
      <c r="B7" s="431"/>
      <c r="C7" s="431"/>
      <c r="D7" s="431"/>
      <c r="E7" s="431"/>
      <c r="F7" s="431"/>
      <c r="G7" s="431"/>
      <c r="H7" s="431"/>
      <c r="I7" s="431"/>
      <c r="J7" s="431"/>
      <c r="K7" s="432"/>
    </row>
    <row r="8" spans="1:11" ht="35.25" customHeight="1" x14ac:dyDescent="0.25">
      <c r="A8" s="21" t="s">
        <v>9</v>
      </c>
      <c r="B8" s="433"/>
      <c r="C8" s="433"/>
      <c r="D8" s="433"/>
      <c r="E8" s="433"/>
      <c r="F8" s="433"/>
      <c r="G8" s="433"/>
      <c r="H8" s="433"/>
      <c r="I8" s="433"/>
      <c r="J8" s="433"/>
      <c r="K8" s="434"/>
    </row>
    <row r="9" spans="1:11" ht="29.25" customHeight="1" thickBot="1" x14ac:dyDescent="0.3">
      <c r="A9" s="31" t="s">
        <v>143</v>
      </c>
      <c r="B9" s="435"/>
      <c r="C9" s="436"/>
      <c r="D9" s="436"/>
      <c r="E9" s="436"/>
      <c r="F9" s="436"/>
      <c r="G9" s="436"/>
      <c r="H9" s="436"/>
      <c r="I9" s="436"/>
      <c r="J9" s="436"/>
      <c r="K9" s="437"/>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38" t="s">
        <v>144</v>
      </c>
      <c r="K11" s="439"/>
    </row>
    <row r="12" spans="1:11" ht="15.75" thickBot="1" x14ac:dyDescent="0.3">
      <c r="A12" s="40"/>
      <c r="B12" s="42"/>
      <c r="C12" s="41"/>
      <c r="D12" s="41"/>
      <c r="E12" s="41"/>
      <c r="F12" s="41"/>
      <c r="G12" s="41"/>
      <c r="H12" s="41"/>
      <c r="I12" s="41"/>
      <c r="J12" s="43"/>
      <c r="K12" s="44"/>
    </row>
    <row r="13" spans="1:11" ht="30" customHeight="1" thickBot="1" x14ac:dyDescent="0.3">
      <c r="A13" s="424" t="s">
        <v>145</v>
      </c>
      <c r="B13" s="27">
        <v>5</v>
      </c>
      <c r="C13" s="425"/>
      <c r="D13" s="426"/>
      <c r="E13" s="427"/>
      <c r="F13" s="427"/>
      <c r="G13" s="427"/>
      <c r="H13" s="41"/>
      <c r="I13" s="41"/>
      <c r="J13" s="33"/>
      <c r="K13" s="47" t="s">
        <v>146</v>
      </c>
    </row>
    <row r="14" spans="1:11" ht="30" customHeight="1" thickBot="1" x14ac:dyDescent="0.3">
      <c r="A14" s="424"/>
      <c r="B14" s="28" t="s">
        <v>147</v>
      </c>
      <c r="C14" s="425"/>
      <c r="D14" s="426"/>
      <c r="E14" s="427"/>
      <c r="F14" s="427"/>
      <c r="G14" s="427"/>
      <c r="H14" s="41"/>
      <c r="I14" s="41"/>
      <c r="J14" s="43"/>
      <c r="K14" s="47"/>
    </row>
    <row r="15" spans="1:11" ht="30" customHeight="1" thickBot="1" x14ac:dyDescent="0.3">
      <c r="A15" s="424"/>
      <c r="B15" s="27">
        <v>4</v>
      </c>
      <c r="C15" s="440"/>
      <c r="D15" s="426"/>
      <c r="E15" s="426"/>
      <c r="F15" s="441"/>
      <c r="G15" s="427"/>
      <c r="H15" s="41"/>
      <c r="I15" s="41"/>
      <c r="J15" s="34"/>
      <c r="K15" s="47" t="s">
        <v>148</v>
      </c>
    </row>
    <row r="16" spans="1:11" ht="30" customHeight="1" thickBot="1" x14ac:dyDescent="0.3">
      <c r="A16" s="424"/>
      <c r="B16" s="28" t="s">
        <v>149</v>
      </c>
      <c r="C16" s="440"/>
      <c r="D16" s="426"/>
      <c r="E16" s="426"/>
      <c r="F16" s="442"/>
      <c r="G16" s="427"/>
      <c r="H16" s="41"/>
      <c r="I16" s="41"/>
      <c r="J16" s="32"/>
      <c r="K16" s="47"/>
    </row>
    <row r="17" spans="1:11" ht="30" customHeight="1" thickBot="1" x14ac:dyDescent="0.3">
      <c r="A17" s="424"/>
      <c r="B17" s="27">
        <v>3</v>
      </c>
      <c r="C17" s="444"/>
      <c r="D17" s="445"/>
      <c r="E17" s="446"/>
      <c r="F17" s="441"/>
      <c r="G17" s="427"/>
      <c r="H17" s="41"/>
      <c r="I17" s="41"/>
      <c r="J17" s="35"/>
      <c r="K17" s="47" t="s">
        <v>150</v>
      </c>
    </row>
    <row r="18" spans="1:11" ht="30" customHeight="1" thickBot="1" x14ac:dyDescent="0.3">
      <c r="A18" s="424"/>
      <c r="B18" s="28" t="s">
        <v>151</v>
      </c>
      <c r="C18" s="444"/>
      <c r="D18" s="445"/>
      <c r="E18" s="447"/>
      <c r="F18" s="442"/>
      <c r="G18" s="427"/>
      <c r="H18" s="41"/>
      <c r="I18" s="41"/>
      <c r="J18" s="32"/>
      <c r="K18" s="47"/>
    </row>
    <row r="19" spans="1:11" ht="30" customHeight="1" thickBot="1" x14ac:dyDescent="0.3">
      <c r="A19" s="424"/>
      <c r="B19" s="27">
        <v>2</v>
      </c>
      <c r="C19" s="444"/>
      <c r="D19" s="448" t="s">
        <v>339</v>
      </c>
      <c r="E19" s="449"/>
      <c r="F19" s="451"/>
      <c r="G19" s="457"/>
      <c r="H19" s="41"/>
      <c r="I19" s="41"/>
      <c r="J19" s="36"/>
      <c r="K19" s="47" t="s">
        <v>152</v>
      </c>
    </row>
    <row r="20" spans="1:11" ht="30" customHeight="1" thickBot="1" x14ac:dyDescent="0.3">
      <c r="A20" s="424"/>
      <c r="B20" s="28" t="s">
        <v>282</v>
      </c>
      <c r="C20" s="444"/>
      <c r="D20" s="448"/>
      <c r="E20" s="450"/>
      <c r="F20" s="452"/>
      <c r="G20" s="457"/>
      <c r="H20" s="41"/>
      <c r="I20" s="41"/>
      <c r="J20" s="41"/>
      <c r="K20" s="42"/>
    </row>
    <row r="21" spans="1:11" ht="30" customHeight="1" thickBot="1" x14ac:dyDescent="0.3">
      <c r="A21" s="424"/>
      <c r="B21" s="27">
        <v>1</v>
      </c>
      <c r="C21" s="444"/>
      <c r="D21" s="448"/>
      <c r="E21" s="445"/>
      <c r="F21" s="426"/>
      <c r="G21" s="426"/>
      <c r="H21" s="41"/>
      <c r="I21" s="41"/>
      <c r="J21" s="41"/>
      <c r="K21" s="42"/>
    </row>
    <row r="22" spans="1:11" ht="30" customHeight="1" thickBot="1" x14ac:dyDescent="0.3">
      <c r="A22" s="424"/>
      <c r="B22" s="28" t="s">
        <v>153</v>
      </c>
      <c r="C22" s="453"/>
      <c r="D22" s="454"/>
      <c r="E22" s="455"/>
      <c r="F22" s="456"/>
      <c r="G22" s="456"/>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154</v>
      </c>
      <c r="D24" s="26" t="s">
        <v>155</v>
      </c>
      <c r="E24" s="26" t="s">
        <v>156</v>
      </c>
      <c r="F24" s="26" t="s">
        <v>157</v>
      </c>
      <c r="G24" s="26" t="s">
        <v>158</v>
      </c>
      <c r="H24" s="41"/>
      <c r="I24" s="41"/>
      <c r="J24" s="41"/>
      <c r="K24" s="42"/>
    </row>
    <row r="25" spans="1:11" x14ac:dyDescent="0.25">
      <c r="A25" s="40"/>
      <c r="B25" s="41"/>
      <c r="C25" s="443" t="s">
        <v>159</v>
      </c>
      <c r="D25" s="443"/>
      <c r="E25" s="443"/>
      <c r="F25" s="443"/>
      <c r="G25" s="443"/>
      <c r="H25" s="41"/>
      <c r="I25" s="41"/>
      <c r="J25" s="41"/>
      <c r="K25" s="42"/>
    </row>
    <row r="26" spans="1:11" x14ac:dyDescent="0.25">
      <c r="A26" s="40"/>
      <c r="B26" s="41"/>
      <c r="C26" s="443"/>
      <c r="D26" s="443"/>
      <c r="E26" s="443"/>
      <c r="F26" s="443"/>
      <c r="G26" s="443"/>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5" customWidth="1"/>
  </cols>
  <sheetData>
    <row r="1" spans="1:1" x14ac:dyDescent="0.25">
      <c r="A1" s="77" t="s">
        <v>161</v>
      </c>
    </row>
    <row r="2" spans="1:1" x14ac:dyDescent="0.25">
      <c r="A2" s="8"/>
    </row>
    <row r="3" spans="1:1" x14ac:dyDescent="0.25">
      <c r="A3" s="8" t="s">
        <v>162</v>
      </c>
    </row>
    <row r="4" spans="1:1" x14ac:dyDescent="0.25">
      <c r="A4" s="8" t="s">
        <v>163</v>
      </c>
    </row>
    <row r="6" spans="1:1" x14ac:dyDescent="0.25">
      <c r="A6" s="77" t="s">
        <v>164</v>
      </c>
    </row>
    <row r="7" spans="1:1" x14ac:dyDescent="0.25">
      <c r="A7" t="s">
        <v>99</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9" spans="1:3" x14ac:dyDescent="0.25">
      <c r="A19" s="77" t="s">
        <v>159</v>
      </c>
    </row>
    <row r="20" spans="1:3" x14ac:dyDescent="0.25">
      <c r="A20" t="s">
        <v>113</v>
      </c>
    </row>
    <row r="21" spans="1:3" x14ac:dyDescent="0.25">
      <c r="A21" t="s">
        <v>174</v>
      </c>
    </row>
    <row r="22" spans="1:3" x14ac:dyDescent="0.25">
      <c r="A22" t="s">
        <v>175</v>
      </c>
    </row>
    <row r="23" spans="1:3" x14ac:dyDescent="0.25">
      <c r="A23" t="s">
        <v>176</v>
      </c>
    </row>
    <row r="24" spans="1:3" x14ac:dyDescent="0.25">
      <c r="A24" t="s">
        <v>177</v>
      </c>
    </row>
    <row r="25" spans="1:3" x14ac:dyDescent="0.25">
      <c r="A25" t="s">
        <v>178</v>
      </c>
    </row>
    <row r="28" spans="1:3" ht="141" customHeight="1" x14ac:dyDescent="0.25">
      <c r="A28" s="111" t="s">
        <v>179</v>
      </c>
      <c r="B28" s="113" t="s">
        <v>180</v>
      </c>
      <c r="C28" s="113" t="s">
        <v>181</v>
      </c>
    </row>
    <row r="29" spans="1:3" ht="144" customHeight="1" x14ac:dyDescent="0.25">
      <c r="A29" t="s">
        <v>182</v>
      </c>
      <c r="B29" s="81" t="s">
        <v>183</v>
      </c>
      <c r="C29" s="112" t="s">
        <v>184</v>
      </c>
    </row>
    <row r="30" spans="1:3" ht="135" x14ac:dyDescent="0.25">
      <c r="A30" s="105" t="s">
        <v>185</v>
      </c>
      <c r="B30" s="76" t="s">
        <v>186</v>
      </c>
      <c r="C30" s="112" t="s">
        <v>187</v>
      </c>
    </row>
    <row r="31" spans="1:3" ht="102.75" x14ac:dyDescent="0.25">
      <c r="A31" t="s">
        <v>188</v>
      </c>
      <c r="B31" s="76" t="s">
        <v>189</v>
      </c>
      <c r="C31" s="112" t="s">
        <v>190</v>
      </c>
    </row>
    <row r="32" spans="1:3" ht="102.75" x14ac:dyDescent="0.25">
      <c r="A32" t="s">
        <v>191</v>
      </c>
      <c r="B32" s="76" t="s">
        <v>192</v>
      </c>
      <c r="C32" s="112" t="s">
        <v>193</v>
      </c>
    </row>
    <row r="34" spans="1:3" x14ac:dyDescent="0.25">
      <c r="A34" t="s">
        <v>194</v>
      </c>
      <c r="C34" s="117" t="s">
        <v>195</v>
      </c>
    </row>
    <row r="35" spans="1:3" x14ac:dyDescent="0.25">
      <c r="A35">
        <v>1</v>
      </c>
      <c r="B35">
        <f>IF(' IMPACTO RIESGOS CORRUPCION'!D11="X",1,0)</f>
        <v>0</v>
      </c>
    </row>
    <row r="36" spans="1:3" x14ac:dyDescent="0.25">
      <c r="A36">
        <v>2</v>
      </c>
      <c r="B36">
        <f>IF(' IMPACTO RIESGOS CORRUPCION'!D12="X",1,0)</f>
        <v>1</v>
      </c>
      <c r="C36" s="55" t="s">
        <v>162</v>
      </c>
    </row>
    <row r="37" spans="1:3" x14ac:dyDescent="0.25">
      <c r="A37">
        <v>3</v>
      </c>
      <c r="B37">
        <f>IF(' IMPACTO RIESGOS CORRUPCION'!D13="X",1,0)</f>
        <v>1</v>
      </c>
    </row>
    <row r="38" spans="1:3" x14ac:dyDescent="0.25">
      <c r="A38">
        <v>4</v>
      </c>
      <c r="B38">
        <f>IF(' IMPACTO RIESGOS CORRUPCION'!D14="X",1,0)</f>
        <v>1</v>
      </c>
    </row>
    <row r="39" spans="1:3" x14ac:dyDescent="0.25">
      <c r="A39">
        <v>5</v>
      </c>
      <c r="B39">
        <f>IF(' IMPACTO RIESGOS CORRUPCION'!D15="X",1,0)</f>
        <v>1</v>
      </c>
    </row>
    <row r="40" spans="1:3" x14ac:dyDescent="0.25">
      <c r="A40">
        <v>6</v>
      </c>
      <c r="B40">
        <f>IF(' IMPACTO RIESGOS CORRUPCION'!D16="X",1,0)</f>
        <v>0</v>
      </c>
    </row>
    <row r="41" spans="1:3" x14ac:dyDescent="0.25">
      <c r="A41">
        <v>7</v>
      </c>
      <c r="B41">
        <f>IF(' IMPACTO RIESGOS CORRUPCION'!D17="X",1,0)</f>
        <v>0</v>
      </c>
    </row>
    <row r="42" spans="1:3" x14ac:dyDescent="0.25">
      <c r="A42">
        <v>8</v>
      </c>
      <c r="B42">
        <f>IF(' IMPACTO RIESGOS CORRUPCION'!D18="X",1,0)</f>
        <v>0</v>
      </c>
    </row>
    <row r="43" spans="1:3" x14ac:dyDescent="0.25">
      <c r="A43">
        <v>9</v>
      </c>
      <c r="B43">
        <f>IF(' IMPACTO RIESGOS CORRUPCION'!D19="X",1,0)</f>
        <v>0</v>
      </c>
    </row>
    <row r="44" spans="1:3" x14ac:dyDescent="0.25">
      <c r="A44">
        <v>10</v>
      </c>
      <c r="B44">
        <f>IF(' IMPACTO RIESGOS CORRUPCION'!D20="X",1,0)</f>
        <v>1</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0</v>
      </c>
    </row>
    <row r="48" spans="1:3" x14ac:dyDescent="0.25">
      <c r="A48">
        <v>14</v>
      </c>
      <c r="B48">
        <f>IF(' IMPACTO RIESGOS CORRUPCION'!D24="X",1,0)</f>
        <v>1</v>
      </c>
    </row>
    <row r="49" spans="1:2" x14ac:dyDescent="0.25">
      <c r="A49">
        <v>15</v>
      </c>
      <c r="B49">
        <f>IF(' IMPACTO RIESGOS CORRUPCION'!D25="X",1,0)</f>
        <v>1</v>
      </c>
    </row>
    <row r="50" spans="1:2" x14ac:dyDescent="0.25">
      <c r="A50">
        <v>16</v>
      </c>
      <c r="B50">
        <f>IF(' IMPACTO RIESGOS CORRUPCION'!D26="X",1,0)</f>
        <v>0</v>
      </c>
    </row>
    <row r="51" spans="1:2" x14ac:dyDescent="0.25">
      <c r="A51">
        <v>17</v>
      </c>
      <c r="B51">
        <f>IF(' IMPACTO RIESGOS CORRUPCION'!D27="X",1,0)</f>
        <v>0</v>
      </c>
    </row>
    <row r="52" spans="1:2" x14ac:dyDescent="0.25">
      <c r="A52">
        <v>18</v>
      </c>
      <c r="B52">
        <f>IF(' IMPACTO RIESGOS CORRUPCION'!D28="X",1,0)</f>
        <v>0</v>
      </c>
    </row>
    <row r="53" spans="1:2" x14ac:dyDescent="0.25">
      <c r="A53">
        <v>19</v>
      </c>
      <c r="B53">
        <f>IF(' IMPACTO RIESGOS CORRUPCION'!D29="X",1,0)</f>
        <v>0</v>
      </c>
    </row>
    <row r="54" spans="1:2" x14ac:dyDescent="0.25">
      <c r="A54" t="s">
        <v>196</v>
      </c>
      <c r="B54">
        <f>SUM(B35:B53)</f>
        <v>9</v>
      </c>
    </row>
    <row r="57" spans="1:2" x14ac:dyDescent="0.25">
      <c r="A57" t="s">
        <v>197</v>
      </c>
    </row>
    <row r="58" spans="1:2" x14ac:dyDescent="0.25">
      <c r="A58">
        <v>1</v>
      </c>
      <c r="B58">
        <f>IF(' IMPACTO RIESGOS CORRUPCION'!D34="X",1,0)</f>
        <v>1</v>
      </c>
    </row>
    <row r="59" spans="1:2" x14ac:dyDescent="0.25">
      <c r="A59">
        <v>2</v>
      </c>
      <c r="B59">
        <f>IF(' IMPACTO RIESGOS CORRUPCION'!D35="X",1,0)</f>
        <v>1</v>
      </c>
    </row>
    <row r="60" spans="1:2" x14ac:dyDescent="0.25">
      <c r="A60">
        <v>3</v>
      </c>
      <c r="B60">
        <f>IF(' IMPACTO RIESGOS CORRUPCION'!D36="X",1,0)</f>
        <v>1</v>
      </c>
    </row>
    <row r="61" spans="1:2" x14ac:dyDescent="0.25">
      <c r="A61">
        <v>4</v>
      </c>
      <c r="B61">
        <f>IF(' IMPACTO RIESGOS CORRUPCION'!D37="X",1,0)</f>
        <v>0</v>
      </c>
    </row>
    <row r="62" spans="1:2" x14ac:dyDescent="0.25">
      <c r="A62">
        <v>5</v>
      </c>
      <c r="B62">
        <f>IF(' IMPACTO RIESGOS CORRUPCION'!D38="X",1,0)</f>
        <v>1</v>
      </c>
    </row>
    <row r="63" spans="1:2" x14ac:dyDescent="0.25">
      <c r="A63">
        <v>6</v>
      </c>
      <c r="B63">
        <f>IF(' IMPACTO RIESGOS CORRUPCION'!D39="X",1,0)</f>
        <v>0</v>
      </c>
    </row>
    <row r="64" spans="1:2" x14ac:dyDescent="0.25">
      <c r="A64">
        <v>7</v>
      </c>
      <c r="B64">
        <f>IF(' IMPACTO RIESGOS CORRUPCION'!D40="X",1,0)</f>
        <v>0</v>
      </c>
    </row>
    <row r="65" spans="1:2" x14ac:dyDescent="0.25">
      <c r="A65">
        <v>8</v>
      </c>
      <c r="B65">
        <f>IF(' IMPACTO RIESGOS CORRUPCION'!D41="X",1,0)</f>
        <v>0</v>
      </c>
    </row>
    <row r="66" spans="1:2" x14ac:dyDescent="0.25">
      <c r="A66">
        <v>9</v>
      </c>
      <c r="B66">
        <f>IF(' IMPACTO RIESGOS CORRUPCION'!D42="X",1,0)</f>
        <v>1</v>
      </c>
    </row>
    <row r="67" spans="1:2" x14ac:dyDescent="0.25">
      <c r="A67">
        <v>10</v>
      </c>
      <c r="B67">
        <f>IF(' IMPACTO RIESGOS CORRUPCION'!D43="X",1,0)</f>
        <v>1</v>
      </c>
    </row>
    <row r="68" spans="1:2" x14ac:dyDescent="0.25">
      <c r="A68">
        <v>11</v>
      </c>
      <c r="B68">
        <f>IF(' IMPACTO RIESGOS CORRUPCION'!D44="X",1,0)</f>
        <v>1</v>
      </c>
    </row>
    <row r="69" spans="1:2" x14ac:dyDescent="0.25">
      <c r="A69">
        <v>12</v>
      </c>
      <c r="B69">
        <f>IF(' IMPACTO RIESGOS CORRUPCION'!D45="X",1,0)</f>
        <v>1</v>
      </c>
    </row>
    <row r="70" spans="1:2" x14ac:dyDescent="0.25">
      <c r="A70">
        <v>13</v>
      </c>
      <c r="B70">
        <f>IF(' IMPACTO RIESGOS CORRUPCION'!D46="X",1,0)</f>
        <v>0</v>
      </c>
    </row>
    <row r="71" spans="1:2" x14ac:dyDescent="0.25">
      <c r="A71">
        <v>14</v>
      </c>
      <c r="B71">
        <f>IF(' IMPACTO RIESGOS CORRUPCION'!D47="X",1,0)</f>
        <v>1</v>
      </c>
    </row>
    <row r="72" spans="1:2" x14ac:dyDescent="0.25">
      <c r="A72">
        <v>15</v>
      </c>
      <c r="B72">
        <f>IF(' IMPACTO RIESGOS CORRUPCION'!D48="X",1,0)</f>
        <v>0</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196</v>
      </c>
      <c r="B77">
        <f>SUM(B58:B76)</f>
        <v>9</v>
      </c>
    </row>
    <row r="80" spans="1:2" x14ac:dyDescent="0.25">
      <c r="A80" t="s">
        <v>198</v>
      </c>
    </row>
    <row r="81" spans="1:2" x14ac:dyDescent="0.25">
      <c r="A81">
        <v>1</v>
      </c>
      <c r="B81">
        <f>IF(' IMPACTO RIESGOS CORRUPCION'!D57="X",1,0)</f>
        <v>0</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0</v>
      </c>
    </row>
    <row r="86" spans="1:2" x14ac:dyDescent="0.25">
      <c r="A86">
        <v>6</v>
      </c>
      <c r="B86">
        <f>IF(' IMPACTO RIESGOS CORRUPCION'!D62="X",1,0)</f>
        <v>0</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0</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196</v>
      </c>
      <c r="B100">
        <f>SUM(B81:B99)</f>
        <v>0</v>
      </c>
    </row>
    <row r="103" spans="1:2" x14ac:dyDescent="0.25">
      <c r="A103" t="s">
        <v>199</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196</v>
      </c>
      <c r="B123">
        <f>SUM(B104:B122)</f>
        <v>0</v>
      </c>
    </row>
    <row r="126" spans="1:2" x14ac:dyDescent="0.25">
      <c r="A126" t="s">
        <v>199</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196</v>
      </c>
      <c r="B146">
        <f>SUM(B127:B145)</f>
        <v>0</v>
      </c>
    </row>
    <row r="150" spans="1:2" x14ac:dyDescent="0.25">
      <c r="A150" t="s">
        <v>200</v>
      </c>
    </row>
    <row r="151" spans="1:2" x14ac:dyDescent="0.25">
      <c r="A151" s="95" t="s">
        <v>201</v>
      </c>
    </row>
    <row r="152" spans="1:2" x14ac:dyDescent="0.25">
      <c r="A152" t="s">
        <v>202</v>
      </c>
    </row>
    <row r="153" spans="1:2" x14ac:dyDescent="0.25">
      <c r="A153" t="s">
        <v>203</v>
      </c>
    </row>
    <row r="154" spans="1:2" x14ac:dyDescent="0.25">
      <c r="A154" t="s">
        <v>204</v>
      </c>
    </row>
    <row r="155" spans="1:2" x14ac:dyDescent="0.25">
      <c r="A155" t="s">
        <v>202</v>
      </c>
    </row>
    <row r="156" spans="1:2" x14ac:dyDescent="0.25">
      <c r="A156" t="s">
        <v>205</v>
      </c>
    </row>
    <row r="157" spans="1:2" x14ac:dyDescent="0.25">
      <c r="A157" t="s">
        <v>206</v>
      </c>
    </row>
    <row r="159" spans="1:2" x14ac:dyDescent="0.25">
      <c r="A159" s="95" t="s">
        <v>207</v>
      </c>
      <c r="B159" t="s">
        <v>163</v>
      </c>
    </row>
    <row r="160" spans="1:2" x14ac:dyDescent="0.25">
      <c r="A160" t="s">
        <v>202</v>
      </c>
    </row>
    <row r="161" spans="1:1" x14ac:dyDescent="0.25">
      <c r="A161" t="s">
        <v>208</v>
      </c>
    </row>
    <row r="162" spans="1:1" x14ac:dyDescent="0.25">
      <c r="A162" t="s">
        <v>209</v>
      </c>
    </row>
    <row r="164" spans="1:1" x14ac:dyDescent="0.25">
      <c r="A164" s="95" t="s">
        <v>210</v>
      </c>
    </row>
    <row r="165" spans="1:1" x14ac:dyDescent="0.25">
      <c r="A165" t="s">
        <v>202</v>
      </c>
    </row>
    <row r="166" spans="1:1" x14ac:dyDescent="0.25">
      <c r="A166" t="s">
        <v>211</v>
      </c>
    </row>
    <row r="167" spans="1:1" x14ac:dyDescent="0.25">
      <c r="A167" t="s">
        <v>212</v>
      </c>
    </row>
    <row r="168" spans="1:1" x14ac:dyDescent="0.25">
      <c r="A168" t="s">
        <v>213</v>
      </c>
    </row>
    <row r="170" spans="1:1" x14ac:dyDescent="0.25">
      <c r="A170" s="95" t="s">
        <v>214</v>
      </c>
    </row>
    <row r="171" spans="1:1" x14ac:dyDescent="0.25">
      <c r="A171" t="s">
        <v>202</v>
      </c>
    </row>
    <row r="172" spans="1:1" x14ac:dyDescent="0.25">
      <c r="A172" t="s">
        <v>215</v>
      </c>
    </row>
    <row r="173" spans="1:1" x14ac:dyDescent="0.25">
      <c r="A173" t="s">
        <v>216</v>
      </c>
    </row>
    <row r="175" spans="1:1" x14ac:dyDescent="0.25">
      <c r="A175" s="95" t="s">
        <v>217</v>
      </c>
    </row>
    <row r="176" spans="1:1" x14ac:dyDescent="0.25">
      <c r="A176" t="s">
        <v>202</v>
      </c>
    </row>
    <row r="177" spans="1:1" x14ac:dyDescent="0.25">
      <c r="A177" t="s">
        <v>218</v>
      </c>
    </row>
    <row r="178" spans="1:1" x14ac:dyDescent="0.25">
      <c r="A178" t="s">
        <v>219</v>
      </c>
    </row>
    <row r="180" spans="1:1" x14ac:dyDescent="0.25">
      <c r="A180" s="95" t="s">
        <v>220</v>
      </c>
    </row>
    <row r="181" spans="1:1" x14ac:dyDescent="0.25">
      <c r="A181" t="s">
        <v>202</v>
      </c>
    </row>
    <row r="182" spans="1:1" x14ac:dyDescent="0.25">
      <c r="A182" t="s">
        <v>221</v>
      </c>
    </row>
    <row r="183" spans="1:1" x14ac:dyDescent="0.25">
      <c r="A183" t="s">
        <v>222</v>
      </c>
    </row>
    <row r="184" spans="1:1" x14ac:dyDescent="0.25">
      <c r="A184" t="s">
        <v>223</v>
      </c>
    </row>
    <row r="186" spans="1:1" x14ac:dyDescent="0.25">
      <c r="A186" s="95" t="s">
        <v>224</v>
      </c>
    </row>
    <row r="187" spans="1:1" x14ac:dyDescent="0.25">
      <c r="A187" t="s">
        <v>202</v>
      </c>
    </row>
    <row r="188" spans="1:1" x14ac:dyDescent="0.25">
      <c r="A188" t="s">
        <v>225</v>
      </c>
    </row>
    <row r="189" spans="1:1" x14ac:dyDescent="0.25">
      <c r="A189" t="s">
        <v>226</v>
      </c>
    </row>
    <row r="190" spans="1:1" x14ac:dyDescent="0.25">
      <c r="A190" t="s">
        <v>227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4"/>
  <sheetViews>
    <sheetView topLeftCell="F75" zoomScale="94" zoomScaleNormal="94" workbookViewId="0">
      <selection activeCell="K77" sqref="K77:K83"/>
    </sheetView>
  </sheetViews>
  <sheetFormatPr baseColWidth="10" defaultColWidth="11.42578125" defaultRowHeight="14.25" x14ac:dyDescent="0.2"/>
  <cols>
    <col min="1" max="2" width="31.140625" style="1" customWidth="1"/>
    <col min="3" max="3" width="57.4257812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5703125" style="1" customWidth="1"/>
    <col min="12" max="12" width="23.28515625" style="1" customWidth="1"/>
    <col min="13" max="16384" width="11.42578125" style="1"/>
  </cols>
  <sheetData>
    <row r="1" spans="1:11" customFormat="1" ht="15.75" customHeight="1" x14ac:dyDescent="0.25">
      <c r="A1" s="499"/>
      <c r="B1" s="250" t="s">
        <v>344</v>
      </c>
      <c r="C1" s="251"/>
      <c r="D1" s="251"/>
      <c r="E1" s="251"/>
      <c r="F1" s="251"/>
      <c r="G1" s="369"/>
      <c r="H1" s="335" t="s">
        <v>26</v>
      </c>
      <c r="I1" s="335"/>
      <c r="J1" s="478"/>
    </row>
    <row r="2" spans="1:11" customFormat="1" ht="15.75" customHeight="1" x14ac:dyDescent="0.25">
      <c r="A2" s="245"/>
      <c r="B2" s="500"/>
      <c r="C2" s="371"/>
      <c r="D2" s="371"/>
      <c r="E2" s="371"/>
      <c r="F2" s="371"/>
      <c r="G2" s="372"/>
      <c r="H2" s="269" t="s">
        <v>2</v>
      </c>
      <c r="I2" s="269"/>
      <c r="J2" s="375"/>
    </row>
    <row r="3" spans="1:11" customFormat="1" ht="36" customHeight="1" x14ac:dyDescent="0.25">
      <c r="A3" s="245"/>
      <c r="B3" s="500" t="s">
        <v>228</v>
      </c>
      <c r="C3" s="371"/>
      <c r="D3" s="371"/>
      <c r="E3" s="371"/>
      <c r="F3" s="371"/>
      <c r="G3" s="372"/>
      <c r="H3" s="269" t="s">
        <v>4</v>
      </c>
      <c r="I3" s="269"/>
      <c r="J3" s="375"/>
    </row>
    <row r="4" spans="1:11" customFormat="1" ht="15.75" customHeight="1" thickBot="1" x14ac:dyDescent="0.3">
      <c r="A4" s="246"/>
      <c r="B4" s="259"/>
      <c r="C4" s="260"/>
      <c r="D4" s="260"/>
      <c r="E4" s="260"/>
      <c r="F4" s="260"/>
      <c r="G4" s="374"/>
      <c r="H4" s="484" t="s">
        <v>5</v>
      </c>
      <c r="I4" s="484"/>
      <c r="J4" s="479"/>
    </row>
    <row r="5" spans="1:11" x14ac:dyDescent="0.2">
      <c r="B5" s="483"/>
      <c r="C5" s="483"/>
      <c r="D5" s="483"/>
      <c r="E5" s="483"/>
      <c r="F5" s="483"/>
      <c r="G5" s="483"/>
    </row>
    <row r="6" spans="1:11" customFormat="1" ht="24" customHeight="1" x14ac:dyDescent="0.25">
      <c r="A6" s="96" t="s">
        <v>7</v>
      </c>
      <c r="B6" s="356" t="s">
        <v>322</v>
      </c>
      <c r="C6" s="356"/>
      <c r="D6" s="356"/>
      <c r="E6" s="356"/>
      <c r="F6" s="356"/>
      <c r="G6" s="356"/>
      <c r="H6" s="356"/>
      <c r="I6" s="356"/>
      <c r="J6" s="356"/>
    </row>
    <row r="7" spans="1:11" customFormat="1" ht="35.25" customHeight="1" x14ac:dyDescent="0.25">
      <c r="A7" s="97" t="s">
        <v>9</v>
      </c>
      <c r="B7" s="480" t="s">
        <v>314</v>
      </c>
      <c r="C7" s="481"/>
      <c r="D7" s="481"/>
      <c r="E7" s="481"/>
      <c r="F7" s="481"/>
      <c r="G7" s="481"/>
      <c r="H7" s="481"/>
      <c r="I7" s="481"/>
      <c r="J7" s="482"/>
    </row>
    <row r="8" spans="1:11" x14ac:dyDescent="0.2">
      <c r="C8" s="64"/>
      <c r="D8" s="64"/>
      <c r="E8" s="64"/>
      <c r="F8" s="64"/>
      <c r="G8" s="64"/>
      <c r="H8" s="64"/>
    </row>
    <row r="9" spans="1:11" ht="15" thickBot="1" x14ac:dyDescent="0.25">
      <c r="A9" s="131"/>
      <c r="B9" s="188"/>
    </row>
    <row r="10" spans="1:11" s="130" customFormat="1" ht="30" customHeight="1" x14ac:dyDescent="0.25">
      <c r="A10" s="458" t="s">
        <v>108</v>
      </c>
      <c r="B10" s="494" t="s">
        <v>256</v>
      </c>
      <c r="C10" s="460" t="s">
        <v>229</v>
      </c>
      <c r="D10" s="462" t="s">
        <v>230</v>
      </c>
      <c r="E10" s="462"/>
      <c r="F10" s="462"/>
      <c r="G10" s="462"/>
      <c r="H10" s="462"/>
      <c r="I10" s="124" t="s">
        <v>231</v>
      </c>
      <c r="J10" s="463" t="s">
        <v>232</v>
      </c>
      <c r="K10" s="465" t="s">
        <v>233</v>
      </c>
    </row>
    <row r="11" spans="1:11" s="130" customFormat="1" ht="60.75" thickBot="1" x14ac:dyDescent="0.3">
      <c r="A11" s="459"/>
      <c r="B11" s="495"/>
      <c r="C11" s="461"/>
      <c r="D11" s="125" t="s">
        <v>234</v>
      </c>
      <c r="E11" s="126" t="s">
        <v>235</v>
      </c>
      <c r="F11" s="125" t="s">
        <v>236</v>
      </c>
      <c r="G11" s="125" t="s">
        <v>237</v>
      </c>
      <c r="H11" s="127" t="s">
        <v>254</v>
      </c>
      <c r="I11" s="128" t="s">
        <v>239</v>
      </c>
      <c r="J11" s="464"/>
      <c r="K11" s="466"/>
    </row>
    <row r="12" spans="1:11" ht="20.25" customHeight="1" x14ac:dyDescent="0.2">
      <c r="A12" s="491" t="s">
        <v>340</v>
      </c>
      <c r="B12" s="467" t="s">
        <v>304</v>
      </c>
      <c r="C12" s="485" t="s">
        <v>345</v>
      </c>
      <c r="D12" s="486" t="s">
        <v>240</v>
      </c>
      <c r="E12" s="190" t="s">
        <v>241</v>
      </c>
      <c r="F12" s="191" t="s">
        <v>203</v>
      </c>
      <c r="G12" s="191">
        <f>IF(F12="Asignado",15,0)</f>
        <v>15</v>
      </c>
      <c r="H12" s="487" t="str">
        <f>IF(AND(G19&gt;0,G19&lt;=85),"Débil",IF(AND(G19&gt;85,G19&lt;=95),"Moderado",IF(G19&gt;96,"Fuerte"," ")))</f>
        <v>Moderado</v>
      </c>
      <c r="I12" s="488" t="s">
        <v>226</v>
      </c>
      <c r="J12" s="488" t="str">
        <f>IF(AND(H12="Fuerte",I12="Fuerte (Siempre se Ejecuta)"),"Fuerte",IF(AND(H12="Fuerte",I12="Moderado (Algunas veces se ejecuta)"),"Moderado",IF(AND(H12="Fuerte",I12="Débil (No se ejecuta)"),"Débil",IF(AND(H12="Moderado",I12="Fuerte (Siempre se Ejecuta)"),"Moderado",IF(AND(H12="Moderado",I12="Moderado (Algunas veces se ejecuta)"),"Moderado",IF(AND(H12="Moderado",I12="Débil (No se ejecuta)"),"Débil",IF(AND(H12="Débil",I12="Fuerte (Siempre se Ejecuta)"),"Débil",IF(AND(H12="Débil",I12="Moderado (Algunas veces se ejecuta)"),"Débil",IF(AND(H12="Débil",I12="Débil (No se ejecuta)"),"Débil"," ")))))))))</f>
        <v>Moderado</v>
      </c>
      <c r="K12" s="489" t="str">
        <f>IF(J12="Fuerte","NO",IF(J12=" "," ","SI"))</f>
        <v>SI</v>
      </c>
    </row>
    <row r="13" spans="1:11" ht="29.25" customHeight="1" x14ac:dyDescent="0.2">
      <c r="A13" s="492"/>
      <c r="B13" s="468"/>
      <c r="C13" s="471"/>
      <c r="D13" s="473"/>
      <c r="E13" s="25" t="s">
        <v>242</v>
      </c>
      <c r="F13" s="176" t="s">
        <v>205</v>
      </c>
      <c r="G13" s="176">
        <f>IF(F13="Adecuado",15,0)</f>
        <v>15</v>
      </c>
      <c r="H13" s="474"/>
      <c r="I13" s="218"/>
      <c r="J13" s="218"/>
      <c r="K13" s="490"/>
    </row>
    <row r="14" spans="1:11" ht="43.5" customHeight="1" x14ac:dyDescent="0.2">
      <c r="A14" s="492"/>
      <c r="B14" s="468"/>
      <c r="C14" s="471"/>
      <c r="D14" s="122" t="s">
        <v>243</v>
      </c>
      <c r="E14" s="25" t="s">
        <v>244</v>
      </c>
      <c r="F14" s="176" t="s">
        <v>208</v>
      </c>
      <c r="G14" s="176">
        <f>IF(F14="Oportuna",15,0)</f>
        <v>15</v>
      </c>
      <c r="H14" s="474"/>
      <c r="I14" s="218"/>
      <c r="J14" s="218"/>
      <c r="K14" s="490"/>
    </row>
    <row r="15" spans="1:11" ht="43.5" customHeight="1" x14ac:dyDescent="0.2">
      <c r="A15" s="492"/>
      <c r="B15" s="468"/>
      <c r="C15" s="471"/>
      <c r="D15" s="122" t="s">
        <v>245</v>
      </c>
      <c r="E15" s="25" t="s">
        <v>246</v>
      </c>
      <c r="F15" s="104" t="s">
        <v>211</v>
      </c>
      <c r="G15" s="176">
        <f>IF(F15="Prevenir",15,IF(F15="Detectar",10,0))</f>
        <v>15</v>
      </c>
      <c r="H15" s="474"/>
      <c r="I15" s="218"/>
      <c r="J15" s="218"/>
      <c r="K15" s="490"/>
    </row>
    <row r="16" spans="1:11" ht="29.25" customHeight="1" x14ac:dyDescent="0.2">
      <c r="A16" s="492"/>
      <c r="B16" s="468"/>
      <c r="C16" s="471"/>
      <c r="D16" s="122" t="s">
        <v>247</v>
      </c>
      <c r="E16" s="25" t="s">
        <v>248</v>
      </c>
      <c r="F16" s="176" t="s">
        <v>215</v>
      </c>
      <c r="G16" s="176">
        <f>IF(F16="Confiable",15,0)</f>
        <v>15</v>
      </c>
      <c r="H16" s="474"/>
      <c r="I16" s="218"/>
      <c r="J16" s="218"/>
      <c r="K16" s="490"/>
    </row>
    <row r="17" spans="1:11" ht="43.5" customHeight="1" x14ac:dyDescent="0.2">
      <c r="A17" s="492"/>
      <c r="B17" s="468"/>
      <c r="C17" s="471"/>
      <c r="D17" s="122" t="s">
        <v>249</v>
      </c>
      <c r="E17" s="25" t="s">
        <v>250</v>
      </c>
      <c r="F17" s="104" t="s">
        <v>218</v>
      </c>
      <c r="G17" s="176">
        <f>IF(F17="Se investigan y se resuelven oportunamente",15,0)</f>
        <v>15</v>
      </c>
      <c r="H17" s="474"/>
      <c r="I17" s="218"/>
      <c r="J17" s="218"/>
      <c r="K17" s="490"/>
    </row>
    <row r="18" spans="1:11" ht="29.25" customHeight="1" x14ac:dyDescent="0.2">
      <c r="A18" s="492"/>
      <c r="B18" s="468"/>
      <c r="C18" s="472"/>
      <c r="D18" s="108" t="s">
        <v>251</v>
      </c>
      <c r="E18" s="25" t="s">
        <v>252</v>
      </c>
      <c r="F18" s="176" t="s">
        <v>223</v>
      </c>
      <c r="G18" s="176">
        <f>IF(F18="Completa",10,IF(F18="Incompleta",5,0))</f>
        <v>0</v>
      </c>
      <c r="H18" s="475"/>
      <c r="I18" s="218"/>
      <c r="J18" s="218"/>
      <c r="K18" s="490"/>
    </row>
    <row r="19" spans="1:11" s="136" customFormat="1" ht="15.75" thickBot="1" x14ac:dyDescent="0.25">
      <c r="A19" s="493"/>
      <c r="B19" s="469"/>
      <c r="C19" s="132"/>
      <c r="D19" s="133"/>
      <c r="E19" s="134" t="s">
        <v>253</v>
      </c>
      <c r="F19" s="17"/>
      <c r="G19" s="17">
        <f>SUM(G12:G18)</f>
        <v>90</v>
      </c>
      <c r="H19" s="135"/>
      <c r="K19" s="192"/>
    </row>
    <row r="20" spans="1:11" ht="15" thickBot="1" x14ac:dyDescent="0.25"/>
    <row r="21" spans="1:11" s="129" customFormat="1" ht="30" customHeight="1" x14ac:dyDescent="0.25">
      <c r="A21" s="458" t="s">
        <v>108</v>
      </c>
      <c r="B21" s="494" t="s">
        <v>256</v>
      </c>
      <c r="C21" s="460" t="s">
        <v>229</v>
      </c>
      <c r="D21" s="462" t="s">
        <v>230</v>
      </c>
      <c r="E21" s="462"/>
      <c r="F21" s="462"/>
      <c r="G21" s="462"/>
      <c r="H21" s="462"/>
      <c r="I21" s="178" t="s">
        <v>231</v>
      </c>
      <c r="J21" s="463" t="s">
        <v>232</v>
      </c>
      <c r="K21" s="465" t="s">
        <v>233</v>
      </c>
    </row>
    <row r="22" spans="1:11" s="130" customFormat="1" ht="60.75" thickBot="1" x14ac:dyDescent="0.3">
      <c r="A22" s="459"/>
      <c r="B22" s="498"/>
      <c r="C22" s="461"/>
      <c r="D22" s="179" t="s">
        <v>234</v>
      </c>
      <c r="E22" s="126" t="s">
        <v>235</v>
      </c>
      <c r="F22" s="179" t="s">
        <v>236</v>
      </c>
      <c r="G22" s="179" t="s">
        <v>237</v>
      </c>
      <c r="H22" s="127" t="s">
        <v>254</v>
      </c>
      <c r="I22" s="128" t="s">
        <v>239</v>
      </c>
      <c r="J22" s="464"/>
      <c r="K22" s="466"/>
    </row>
    <row r="23" spans="1:11" ht="20.25" customHeight="1" x14ac:dyDescent="0.2">
      <c r="A23" s="491" t="s">
        <v>340</v>
      </c>
      <c r="B23" s="268" t="s">
        <v>294</v>
      </c>
      <c r="C23" s="496" t="s">
        <v>347</v>
      </c>
      <c r="D23" s="473" t="s">
        <v>240</v>
      </c>
      <c r="E23" s="24" t="s">
        <v>241</v>
      </c>
      <c r="F23" s="23" t="s">
        <v>203</v>
      </c>
      <c r="G23" s="23">
        <f>IF(F23="Asignado",15,0)</f>
        <v>15</v>
      </c>
      <c r="H23" s="474" t="str">
        <f>IF(AND(G30&gt;0,G30&lt;=85),"Débil",IF(AND(G30&gt;85,G30&lt;=95),"Moderado",IF(G30&gt;96,"Fuerte"," ")))</f>
        <v>Moderado</v>
      </c>
      <c r="I23" s="268" t="s">
        <v>226</v>
      </c>
      <c r="J23" s="268" t="str">
        <f>IF(AND(H23="Fuerte",I23="Fuerte (Siempre se Ejecuta)"),"Fuerte",IF(AND(H23="Fuerte",I23="Moderado (Algunas veces se ejecuta)"),"Moderado",IF(AND(H23="Fuerte",I23="Débil (No se ejecuta)"),"Débil",IF(AND(H23="Moderado",I23="Fuerte (Siempre se Ejecuta)"),"Moderado",IF(AND(H23="Moderado",I23="Moderado (Algunas veces se ejecuta)"),"Moderado",IF(AND(H23="Moderado",I23="Débil (No se ejecuta)"),"Débil",IF(AND(H23="Débil",I23="Fuerte (Siempre se Ejecuta)"),"Débil",IF(AND(H23="Débil",I23="Moderado (Algunas veces se ejecuta)"),"Débil",IF(AND(H23="Débil",I23="Débil (No se ejecuta)"),"Débil"," ")))))))))</f>
        <v>Moderado</v>
      </c>
      <c r="K23" s="476" t="str">
        <f>IF(J23="Fuerte","NO",IF(J23=" "," ","SI"))</f>
        <v>SI</v>
      </c>
    </row>
    <row r="24" spans="1:11" ht="28.5" x14ac:dyDescent="0.2">
      <c r="A24" s="492"/>
      <c r="B24" s="218"/>
      <c r="C24" s="496"/>
      <c r="D24" s="473"/>
      <c r="E24" s="25" t="s">
        <v>242</v>
      </c>
      <c r="F24" s="16" t="s">
        <v>205</v>
      </c>
      <c r="G24" s="16">
        <f>IF(F24="Adecuado",15,0)</f>
        <v>15</v>
      </c>
      <c r="H24" s="474"/>
      <c r="I24" s="218"/>
      <c r="J24" s="218"/>
      <c r="K24" s="477"/>
    </row>
    <row r="25" spans="1:11" ht="42.75" x14ac:dyDescent="0.2">
      <c r="A25" s="492"/>
      <c r="B25" s="218"/>
      <c r="C25" s="496"/>
      <c r="D25" s="122" t="s">
        <v>243</v>
      </c>
      <c r="E25" s="25" t="s">
        <v>244</v>
      </c>
      <c r="F25" s="16" t="s">
        <v>208</v>
      </c>
      <c r="G25" s="16">
        <f>IF(F25="Oportuna",15,0)</f>
        <v>15</v>
      </c>
      <c r="H25" s="474"/>
      <c r="I25" s="218"/>
      <c r="J25" s="218"/>
      <c r="K25" s="477"/>
    </row>
    <row r="26" spans="1:11" ht="42.75" x14ac:dyDescent="0.2">
      <c r="A26" s="492"/>
      <c r="B26" s="218"/>
      <c r="C26" s="496"/>
      <c r="D26" s="122" t="s">
        <v>245</v>
      </c>
      <c r="E26" s="25" t="s">
        <v>246</v>
      </c>
      <c r="F26" s="104" t="s">
        <v>211</v>
      </c>
      <c r="G26" s="16">
        <f>IF(F26="Prevenir",15,IF(F26="Detectar",10,0))</f>
        <v>15</v>
      </c>
      <c r="H26" s="474"/>
      <c r="I26" s="218"/>
      <c r="J26" s="218"/>
      <c r="K26" s="477"/>
    </row>
    <row r="27" spans="1:11" ht="28.5" x14ac:dyDescent="0.2">
      <c r="A27" s="492"/>
      <c r="B27" s="218"/>
      <c r="C27" s="496"/>
      <c r="D27" s="122" t="s">
        <v>247</v>
      </c>
      <c r="E27" s="25" t="s">
        <v>248</v>
      </c>
      <c r="F27" s="16" t="s">
        <v>215</v>
      </c>
      <c r="G27" s="16">
        <f>IF(F27="Confiable",15,0)</f>
        <v>15</v>
      </c>
      <c r="H27" s="474"/>
      <c r="I27" s="218"/>
      <c r="J27" s="218"/>
      <c r="K27" s="477"/>
    </row>
    <row r="28" spans="1:11" ht="42.75" x14ac:dyDescent="0.2">
      <c r="A28" s="492"/>
      <c r="B28" s="218"/>
      <c r="C28" s="496"/>
      <c r="D28" s="122" t="s">
        <v>249</v>
      </c>
      <c r="E28" s="25" t="s">
        <v>250</v>
      </c>
      <c r="F28" s="104" t="s">
        <v>218</v>
      </c>
      <c r="G28" s="16">
        <f>IF(F28="Se investigan y se resuelven oportunamente",15,0)</f>
        <v>15</v>
      </c>
      <c r="H28" s="474"/>
      <c r="I28" s="218"/>
      <c r="J28" s="218"/>
      <c r="K28" s="477"/>
    </row>
    <row r="29" spans="1:11" ht="28.5" x14ac:dyDescent="0.2">
      <c r="A29" s="492"/>
      <c r="B29" s="218"/>
      <c r="C29" s="497"/>
      <c r="D29" s="108" t="s">
        <v>251</v>
      </c>
      <c r="E29" s="25" t="s">
        <v>252</v>
      </c>
      <c r="F29" s="16" t="s">
        <v>223</v>
      </c>
      <c r="G29" s="16">
        <f>IF(F29="Completa",10,IF(F29="Incompleta",5,0))</f>
        <v>0</v>
      </c>
      <c r="H29" s="475"/>
      <c r="I29" s="218"/>
      <c r="J29" s="218"/>
      <c r="K29" s="477"/>
    </row>
    <row r="30" spans="1:11" ht="15.75" thickBot="1" x14ac:dyDescent="0.25">
      <c r="A30" s="493"/>
      <c r="B30" s="218"/>
      <c r="C30" s="186" t="s">
        <v>346</v>
      </c>
      <c r="D30" s="123"/>
      <c r="E30" s="19" t="s">
        <v>253</v>
      </c>
      <c r="F30" s="18"/>
      <c r="G30" s="18">
        <f>SUM(G23:G29)</f>
        <v>90</v>
      </c>
      <c r="H30" s="53"/>
    </row>
    <row r="31" spans="1:11" ht="15" thickBot="1" x14ac:dyDescent="0.25">
      <c r="A31" s="131"/>
      <c r="B31" s="188"/>
    </row>
    <row r="32" spans="1:11" s="130" customFormat="1" ht="30" customHeight="1" x14ac:dyDescent="0.25">
      <c r="A32" s="458" t="s">
        <v>108</v>
      </c>
      <c r="B32" s="187"/>
      <c r="C32" s="460" t="s">
        <v>229</v>
      </c>
      <c r="D32" s="462" t="s">
        <v>230</v>
      </c>
      <c r="E32" s="462"/>
      <c r="F32" s="462"/>
      <c r="G32" s="462"/>
      <c r="H32" s="462"/>
      <c r="I32" s="124" t="s">
        <v>231</v>
      </c>
      <c r="J32" s="463" t="s">
        <v>232</v>
      </c>
      <c r="K32" s="465" t="s">
        <v>233</v>
      </c>
    </row>
    <row r="33" spans="1:11" s="130" customFormat="1" ht="60.75" thickBot="1" x14ac:dyDescent="0.3">
      <c r="A33" s="459"/>
      <c r="B33" s="189" t="s">
        <v>12</v>
      </c>
      <c r="C33" s="461"/>
      <c r="D33" s="125" t="s">
        <v>234</v>
      </c>
      <c r="E33" s="126" t="s">
        <v>235</v>
      </c>
      <c r="F33" s="125" t="s">
        <v>236</v>
      </c>
      <c r="G33" s="125" t="s">
        <v>237</v>
      </c>
      <c r="H33" s="127" t="s">
        <v>254</v>
      </c>
      <c r="I33" s="128" t="s">
        <v>239</v>
      </c>
      <c r="J33" s="464"/>
      <c r="K33" s="466"/>
    </row>
    <row r="34" spans="1:11" ht="20.25" customHeight="1" x14ac:dyDescent="0.2">
      <c r="A34" s="467" t="s">
        <v>308</v>
      </c>
      <c r="B34" s="467" t="str">
        <f>+'IDENTIFICACION(GyC)'!B10</f>
        <v>Personal insuficiente para impulsar el tramite de los procesos disciplinarios.</v>
      </c>
      <c r="C34" s="471" t="s">
        <v>341</v>
      </c>
      <c r="D34" s="473" t="s">
        <v>240</v>
      </c>
      <c r="E34" s="24" t="s">
        <v>241</v>
      </c>
      <c r="F34" s="23" t="s">
        <v>203</v>
      </c>
      <c r="G34" s="23">
        <f>IF(F34="Asignado",15,0)</f>
        <v>15</v>
      </c>
      <c r="H34" s="474" t="str">
        <f>IF(AND(G41&gt;0,G41&lt;=85),"Débil",IF(AND(G41&gt;85,G41&lt;=95),"Moderado",IF(G41&gt;96,"Fuerte"," ")))</f>
        <v>Débil</v>
      </c>
      <c r="I34" s="268" t="s">
        <v>227</v>
      </c>
      <c r="J34" s="268" t="str">
        <f>IF(AND(H34="Fuerte",I34="Fuerte (Siempre se Ejecuta)"),"Fuerte",IF(AND(H34="Fuerte",I34="Moderado (Algunas veces se ejecuta)"),"Moderado",IF(AND(H34="Fuerte",I34="Débil (No se ejecuta)"),"Débil",IF(AND(H34="Moderado",I34="Fuerte (Siempre se Ejecuta)"),"Moderado",IF(AND(H34="Moderado",I34="Moderado (Algunas veces se ejecuta)"),"Moderado",IF(AND(H34="Moderado",I34="Débil (No se ejecuta)"),"Débil",IF(AND(H34="Débil",I34="Fuerte (Siempre se Ejecuta)"),"Débil",IF(AND(H34="Débil",I34="Moderado (Algunas veces se ejecuta)"),"Débil",IF(AND(H34="Débil",I34="Débil (No se ejecuta)"),"Débil"," ")))))))))</f>
        <v>Débil</v>
      </c>
      <c r="K34" s="476" t="str">
        <f>IF(J34="Fuerte","NO",IF(J34=" "," ","SI"))</f>
        <v>SI</v>
      </c>
    </row>
    <row r="35" spans="1:11" ht="29.25" customHeight="1" x14ac:dyDescent="0.2">
      <c r="A35" s="468"/>
      <c r="B35" s="468"/>
      <c r="C35" s="471"/>
      <c r="D35" s="473"/>
      <c r="E35" s="25" t="s">
        <v>242</v>
      </c>
      <c r="F35" s="16" t="s">
        <v>206</v>
      </c>
      <c r="G35" s="16">
        <f>IF(F35="Adecuado",15,0)</f>
        <v>0</v>
      </c>
      <c r="H35" s="474"/>
      <c r="I35" s="218"/>
      <c r="J35" s="218"/>
      <c r="K35" s="477"/>
    </row>
    <row r="36" spans="1:11" ht="43.5" customHeight="1" x14ac:dyDescent="0.2">
      <c r="A36" s="468"/>
      <c r="B36" s="468"/>
      <c r="C36" s="471"/>
      <c r="D36" s="122" t="s">
        <v>243</v>
      </c>
      <c r="E36" s="25" t="s">
        <v>244</v>
      </c>
      <c r="F36" s="16" t="s">
        <v>209</v>
      </c>
      <c r="G36" s="16">
        <f>IF(F36="Oportuna",15,0)</f>
        <v>0</v>
      </c>
      <c r="H36" s="474"/>
      <c r="I36" s="218"/>
      <c r="J36" s="218"/>
      <c r="K36" s="477"/>
    </row>
    <row r="37" spans="1:11" ht="43.5" customHeight="1" x14ac:dyDescent="0.2">
      <c r="A37" s="468"/>
      <c r="B37" s="468"/>
      <c r="C37" s="471"/>
      <c r="D37" s="122" t="s">
        <v>245</v>
      </c>
      <c r="E37" s="25" t="s">
        <v>246</v>
      </c>
      <c r="F37" s="104" t="s">
        <v>213</v>
      </c>
      <c r="G37" s="16">
        <f>IF(F37="Prevenir",15,IF(F37="Detectar",10,0))</f>
        <v>0</v>
      </c>
      <c r="H37" s="474"/>
      <c r="I37" s="218"/>
      <c r="J37" s="218"/>
      <c r="K37" s="477"/>
    </row>
    <row r="38" spans="1:11" ht="29.25" customHeight="1" x14ac:dyDescent="0.2">
      <c r="A38" s="468"/>
      <c r="B38" s="468"/>
      <c r="C38" s="471"/>
      <c r="D38" s="122" t="s">
        <v>247</v>
      </c>
      <c r="E38" s="25" t="s">
        <v>248</v>
      </c>
      <c r="F38" s="16" t="s">
        <v>216</v>
      </c>
      <c r="G38" s="16">
        <f>IF(F38="Confiable",15,0)</f>
        <v>0</v>
      </c>
      <c r="H38" s="474"/>
      <c r="I38" s="218"/>
      <c r="J38" s="218"/>
      <c r="K38" s="477"/>
    </row>
    <row r="39" spans="1:11" ht="43.5" customHeight="1" x14ac:dyDescent="0.2">
      <c r="A39" s="468"/>
      <c r="B39" s="468"/>
      <c r="C39" s="471"/>
      <c r="D39" s="122" t="s">
        <v>249</v>
      </c>
      <c r="E39" s="25" t="s">
        <v>250</v>
      </c>
      <c r="F39" s="104" t="s">
        <v>219</v>
      </c>
      <c r="G39" s="16">
        <f>IF(F39="Se investigan y se resuelven oportunamente",15,0)</f>
        <v>0</v>
      </c>
      <c r="H39" s="474"/>
      <c r="I39" s="218"/>
      <c r="J39" s="218"/>
      <c r="K39" s="477"/>
    </row>
    <row r="40" spans="1:11" ht="29.25" customHeight="1" x14ac:dyDescent="0.2">
      <c r="A40" s="468"/>
      <c r="B40" s="468"/>
      <c r="C40" s="472"/>
      <c r="D40" s="108" t="s">
        <v>251</v>
      </c>
      <c r="E40" s="25" t="s">
        <v>252</v>
      </c>
      <c r="F40" s="16" t="s">
        <v>223</v>
      </c>
      <c r="G40" s="16">
        <f>IF(F40="Completa",10,IF(F40="Incompleta",5,0))</f>
        <v>0</v>
      </c>
      <c r="H40" s="475"/>
      <c r="I40" s="218"/>
      <c r="J40" s="218"/>
      <c r="K40" s="477"/>
    </row>
    <row r="41" spans="1:11" s="136" customFormat="1" ht="15.75" thickBot="1" x14ac:dyDescent="0.25">
      <c r="A41" s="469"/>
      <c r="B41" s="469"/>
      <c r="C41" s="132"/>
      <c r="D41" s="133"/>
      <c r="E41" s="134" t="s">
        <v>253</v>
      </c>
      <c r="F41" s="17"/>
      <c r="G41" s="17">
        <f>SUM(G34:G40)</f>
        <v>15</v>
      </c>
      <c r="H41" s="135"/>
    </row>
    <row r="42" spans="1:11" ht="15" thickBot="1" x14ac:dyDescent="0.25"/>
    <row r="43" spans="1:11" s="129" customFormat="1" ht="30" customHeight="1" x14ac:dyDescent="0.25">
      <c r="A43" s="458" t="s">
        <v>108</v>
      </c>
      <c r="B43" s="187"/>
      <c r="C43" s="460" t="s">
        <v>229</v>
      </c>
      <c r="D43" s="462" t="s">
        <v>230</v>
      </c>
      <c r="E43" s="462"/>
      <c r="F43" s="462"/>
      <c r="G43" s="462"/>
      <c r="H43" s="462"/>
      <c r="I43" s="124" t="s">
        <v>231</v>
      </c>
      <c r="J43" s="463" t="s">
        <v>232</v>
      </c>
      <c r="K43" s="465" t="s">
        <v>233</v>
      </c>
    </row>
    <row r="44" spans="1:11" s="130" customFormat="1" ht="60.75" thickBot="1" x14ac:dyDescent="0.3">
      <c r="A44" s="459"/>
      <c r="B44" s="189"/>
      <c r="C44" s="461"/>
      <c r="D44" s="125" t="s">
        <v>234</v>
      </c>
      <c r="E44" s="126" t="s">
        <v>235</v>
      </c>
      <c r="F44" s="125" t="s">
        <v>236</v>
      </c>
      <c r="G44" s="125" t="s">
        <v>237</v>
      </c>
      <c r="H44" s="127" t="s">
        <v>254</v>
      </c>
      <c r="I44" s="128" t="s">
        <v>239</v>
      </c>
      <c r="J44" s="464"/>
      <c r="K44" s="466"/>
    </row>
    <row r="45" spans="1:11" ht="20.25" customHeight="1" x14ac:dyDescent="0.2">
      <c r="A45" s="467" t="s">
        <v>308</v>
      </c>
      <c r="B45" s="467" t="str">
        <f>+'IDENTIFICACION(GyC)'!B11</f>
        <v>Perfil  profesional del personal sustanciador insuficientes para realizar la labor de impulso y tramite de los procesos. ( numero minimo de profesionales)</v>
      </c>
      <c r="C45" s="471" t="s">
        <v>341</v>
      </c>
      <c r="D45" s="473" t="s">
        <v>240</v>
      </c>
      <c r="E45" s="24" t="s">
        <v>241</v>
      </c>
      <c r="F45" s="23" t="s">
        <v>203</v>
      </c>
      <c r="G45" s="23">
        <f>IF(F45="Asignado",15,0)</f>
        <v>15</v>
      </c>
      <c r="H45" s="474" t="str">
        <f>IF(AND(G52&gt;0,G52&lt;=85),"Débil",IF(AND(G52&gt;85,G52&lt;=95),"Moderado",IF(G52&gt;96,"Fuerte"," ")))</f>
        <v>Débil</v>
      </c>
      <c r="I45" s="268" t="s">
        <v>227</v>
      </c>
      <c r="J45" s="268" t="str">
        <f>IF(AND(H45="Fuerte",I45="Fuerte (Siempre se Ejecuta)"),"Fuerte",IF(AND(H45="Fuerte",I45="Moderado (Algunas veces se ejecuta)"),"Moderado",IF(AND(H45="Fuerte",I45="Débil (No se ejecuta)"),"Débil",IF(AND(H45="Moderado",I45="Fuerte (Siempre se Ejecuta)"),"Moderado",IF(AND(H45="Moderado",I45="Moderado (Algunas veces se ejecuta)"),"Moderado",IF(AND(H45="Moderado",I45="Débil (No se ejecuta)"),"Débil",IF(AND(H45="Débil",I45="Fuerte (Siempre se Ejecuta)"),"Débil",IF(AND(H45="Débil",I45="Moderado (Algunas veces se ejecuta)"),"Débil",IF(AND(H45="Débil",I45="Débil (No se ejecuta)"),"Débil"," ")))))))))</f>
        <v>Débil</v>
      </c>
      <c r="K45" s="476" t="str">
        <f>IF(J45="Fuerte","NO",IF(J45=" "," ","SI"))</f>
        <v>SI</v>
      </c>
    </row>
    <row r="46" spans="1:11" ht="28.5" x14ac:dyDescent="0.2">
      <c r="A46" s="468"/>
      <c r="B46" s="468"/>
      <c r="C46" s="471"/>
      <c r="D46" s="473"/>
      <c r="E46" s="25" t="s">
        <v>242</v>
      </c>
      <c r="F46" s="16" t="s">
        <v>206</v>
      </c>
      <c r="G46" s="16">
        <f>IF(F46="Adecuado",15,0)</f>
        <v>0</v>
      </c>
      <c r="H46" s="474"/>
      <c r="I46" s="218"/>
      <c r="J46" s="218"/>
      <c r="K46" s="477"/>
    </row>
    <row r="47" spans="1:11" ht="42.75" x14ac:dyDescent="0.2">
      <c r="A47" s="468"/>
      <c r="B47" s="468"/>
      <c r="C47" s="471"/>
      <c r="D47" s="122" t="s">
        <v>243</v>
      </c>
      <c r="E47" s="25" t="s">
        <v>244</v>
      </c>
      <c r="F47" s="16" t="s">
        <v>209</v>
      </c>
      <c r="G47" s="16">
        <f>IF(F47="Oportuna",15,0)</f>
        <v>0</v>
      </c>
      <c r="H47" s="474"/>
      <c r="I47" s="218"/>
      <c r="J47" s="218"/>
      <c r="K47" s="477"/>
    </row>
    <row r="48" spans="1:11" ht="42.75" x14ac:dyDescent="0.2">
      <c r="A48" s="468"/>
      <c r="B48" s="468"/>
      <c r="C48" s="471"/>
      <c r="D48" s="122" t="s">
        <v>245</v>
      </c>
      <c r="E48" s="25" t="s">
        <v>246</v>
      </c>
      <c r="F48" s="104" t="s">
        <v>213</v>
      </c>
      <c r="G48" s="16">
        <f>IF(F48="Prevenir",15,IF(F48="Detectar",10,0))</f>
        <v>0</v>
      </c>
      <c r="H48" s="474"/>
      <c r="I48" s="218"/>
      <c r="J48" s="218"/>
      <c r="K48" s="477"/>
    </row>
    <row r="49" spans="1:11" ht="28.5" x14ac:dyDescent="0.2">
      <c r="A49" s="468"/>
      <c r="B49" s="468"/>
      <c r="C49" s="471"/>
      <c r="D49" s="122" t="s">
        <v>247</v>
      </c>
      <c r="E49" s="25" t="s">
        <v>248</v>
      </c>
      <c r="F49" s="16" t="s">
        <v>216</v>
      </c>
      <c r="G49" s="16">
        <f>IF(F49="Confiable",15,0)</f>
        <v>0</v>
      </c>
      <c r="H49" s="474"/>
      <c r="I49" s="218"/>
      <c r="J49" s="218"/>
      <c r="K49" s="477"/>
    </row>
    <row r="50" spans="1:11" ht="57" x14ac:dyDescent="0.2">
      <c r="A50" s="468"/>
      <c r="B50" s="468"/>
      <c r="C50" s="471"/>
      <c r="D50" s="122" t="s">
        <v>249</v>
      </c>
      <c r="E50" s="25" t="s">
        <v>250</v>
      </c>
      <c r="F50" s="104" t="s">
        <v>219</v>
      </c>
      <c r="G50" s="16">
        <f>IF(F50="Se investigan y se resuelven oportunamente",15,0)</f>
        <v>0</v>
      </c>
      <c r="H50" s="474"/>
      <c r="I50" s="218"/>
      <c r="J50" s="218"/>
      <c r="K50" s="477"/>
    </row>
    <row r="51" spans="1:11" ht="28.5" x14ac:dyDescent="0.2">
      <c r="A51" s="468"/>
      <c r="B51" s="468"/>
      <c r="C51" s="472"/>
      <c r="D51" s="108" t="s">
        <v>251</v>
      </c>
      <c r="E51" s="25" t="s">
        <v>252</v>
      </c>
      <c r="F51" s="16" t="s">
        <v>223</v>
      </c>
      <c r="G51" s="16">
        <f>IF(F51="Completa",10,IF(F51="Incompleta",5,0))</f>
        <v>0</v>
      </c>
      <c r="H51" s="475"/>
      <c r="I51" s="218"/>
      <c r="J51" s="218"/>
      <c r="K51" s="477"/>
    </row>
    <row r="52" spans="1:11" ht="15.75" thickBot="1" x14ac:dyDescent="0.25">
      <c r="A52" s="469"/>
      <c r="B52" s="468"/>
      <c r="C52" s="20"/>
      <c r="D52" s="123"/>
      <c r="E52" s="19" t="s">
        <v>253</v>
      </c>
      <c r="F52" s="18"/>
      <c r="G52" s="18">
        <f>SUM(G45:G51)</f>
        <v>15</v>
      </c>
      <c r="H52" s="53"/>
    </row>
    <row r="53" spans="1:11" ht="15" thickBot="1" x14ac:dyDescent="0.25">
      <c r="A53" s="131"/>
      <c r="B53" s="188"/>
    </row>
    <row r="54" spans="1:11" s="130" customFormat="1" ht="30" customHeight="1" x14ac:dyDescent="0.25">
      <c r="A54" s="458" t="s">
        <v>108</v>
      </c>
      <c r="B54" s="187"/>
      <c r="C54" s="460" t="s">
        <v>229</v>
      </c>
      <c r="D54" s="462" t="s">
        <v>230</v>
      </c>
      <c r="E54" s="462"/>
      <c r="F54" s="462"/>
      <c r="G54" s="462"/>
      <c r="H54" s="462"/>
      <c r="I54" s="124" t="s">
        <v>231</v>
      </c>
      <c r="J54" s="463" t="s">
        <v>232</v>
      </c>
      <c r="K54" s="465" t="s">
        <v>233</v>
      </c>
    </row>
    <row r="55" spans="1:11" s="130" customFormat="1" ht="60.75" thickBot="1" x14ac:dyDescent="0.3">
      <c r="A55" s="459"/>
      <c r="B55" s="189"/>
      <c r="C55" s="461"/>
      <c r="D55" s="125" t="s">
        <v>234</v>
      </c>
      <c r="E55" s="126" t="s">
        <v>235</v>
      </c>
      <c r="F55" s="125" t="s">
        <v>236</v>
      </c>
      <c r="G55" s="125" t="s">
        <v>237</v>
      </c>
      <c r="H55" s="127" t="s">
        <v>254</v>
      </c>
      <c r="I55" s="128" t="s">
        <v>239</v>
      </c>
      <c r="J55" s="464"/>
      <c r="K55" s="466"/>
    </row>
    <row r="56" spans="1:11" ht="20.25" customHeight="1" x14ac:dyDescent="0.2">
      <c r="A56" s="467" t="s">
        <v>342</v>
      </c>
      <c r="B56" s="467" t="str">
        <f>+'IDENTIFICACION(GyC)'!B13</f>
        <v xml:space="preserve">Cambios normativos sobre el procedimiento disciplinario . </v>
      </c>
      <c r="C56" s="471" t="s">
        <v>348</v>
      </c>
      <c r="D56" s="473" t="s">
        <v>240</v>
      </c>
      <c r="E56" s="24" t="s">
        <v>241</v>
      </c>
      <c r="F56" s="23" t="s">
        <v>203</v>
      </c>
      <c r="G56" s="23">
        <f>IF(F56="Asignado",15,0)</f>
        <v>15</v>
      </c>
      <c r="H56" s="474" t="str">
        <f>IF(AND(G63&gt;0,G63&lt;=85),"Débil",IF(AND(G63&gt;85,G63&lt;=95),"Moderado",IF(G63&gt;96,"Fuerte"," ")))</f>
        <v>Moderado</v>
      </c>
      <c r="I56" s="268" t="s">
        <v>226</v>
      </c>
      <c r="J56" s="268" t="str">
        <f>IF(AND(H56="Fuerte",I56="Fuerte (Siempre se Ejecuta)"),"Fuerte",IF(AND(H56="Fuerte",I56="Moderado (Algunas veces se ejecuta)"),"Moderado",IF(AND(H56="Fuerte",I56="Débil (No se ejecuta)"),"Débil",IF(AND(H56="Moderado",I56="Fuerte (Siempre se Ejecuta)"),"Moderado",IF(AND(H56="Moderado",I56="Moderado (Algunas veces se ejecuta)"),"Moderado",IF(AND(H56="Moderado",I56="Débil (No se ejecuta)"),"Débil",IF(AND(H56="Débil",I56="Fuerte (Siempre se Ejecuta)"),"Débil",IF(AND(H56="Débil",I56="Moderado (Algunas veces se ejecuta)"),"Débil",IF(AND(H56="Débil",I56="Débil (No se ejecuta)"),"Débil"," ")))))))))</f>
        <v>Moderado</v>
      </c>
      <c r="K56" s="476" t="str">
        <f>IF(J56="Fuerte","NO",IF(J56=" "," ","SI"))</f>
        <v>SI</v>
      </c>
    </row>
    <row r="57" spans="1:11" ht="29.25" customHeight="1" x14ac:dyDescent="0.2">
      <c r="A57" s="468"/>
      <c r="B57" s="468"/>
      <c r="C57" s="471"/>
      <c r="D57" s="473"/>
      <c r="E57" s="25" t="s">
        <v>242</v>
      </c>
      <c r="F57" s="16" t="s">
        <v>205</v>
      </c>
      <c r="G57" s="16">
        <f>IF(F57="Adecuado",15,0)</f>
        <v>15</v>
      </c>
      <c r="H57" s="474"/>
      <c r="I57" s="218"/>
      <c r="J57" s="218"/>
      <c r="K57" s="477"/>
    </row>
    <row r="58" spans="1:11" ht="43.5" customHeight="1" x14ac:dyDescent="0.2">
      <c r="A58" s="468"/>
      <c r="B58" s="468"/>
      <c r="C58" s="471"/>
      <c r="D58" s="122" t="s">
        <v>243</v>
      </c>
      <c r="E58" s="25" t="s">
        <v>244</v>
      </c>
      <c r="F58" s="16" t="s">
        <v>208</v>
      </c>
      <c r="G58" s="16">
        <f>IF(F58="Oportuna",15,0)</f>
        <v>15</v>
      </c>
      <c r="H58" s="474"/>
      <c r="I58" s="218"/>
      <c r="J58" s="218"/>
      <c r="K58" s="477"/>
    </row>
    <row r="59" spans="1:11" ht="43.5" customHeight="1" x14ac:dyDescent="0.2">
      <c r="A59" s="468"/>
      <c r="B59" s="468"/>
      <c r="C59" s="471"/>
      <c r="D59" s="122" t="s">
        <v>245</v>
      </c>
      <c r="E59" s="25" t="s">
        <v>246</v>
      </c>
      <c r="F59" s="104" t="s">
        <v>211</v>
      </c>
      <c r="G59" s="16">
        <f>IF(F59="Prevenir",15,IF(F59="Detectar",10,0))</f>
        <v>15</v>
      </c>
      <c r="H59" s="474"/>
      <c r="I59" s="218"/>
      <c r="J59" s="218"/>
      <c r="K59" s="477"/>
    </row>
    <row r="60" spans="1:11" ht="29.25" customHeight="1" x14ac:dyDescent="0.2">
      <c r="A60" s="468"/>
      <c r="B60" s="468"/>
      <c r="C60" s="471"/>
      <c r="D60" s="122" t="s">
        <v>247</v>
      </c>
      <c r="E60" s="25" t="s">
        <v>248</v>
      </c>
      <c r="F60" s="16" t="s">
        <v>215</v>
      </c>
      <c r="G60" s="16">
        <f>IF(F60="Confiable",15,0)</f>
        <v>15</v>
      </c>
      <c r="H60" s="474"/>
      <c r="I60" s="218"/>
      <c r="J60" s="218"/>
      <c r="K60" s="477"/>
    </row>
    <row r="61" spans="1:11" ht="43.5" customHeight="1" x14ac:dyDescent="0.2">
      <c r="A61" s="468"/>
      <c r="B61" s="468"/>
      <c r="C61" s="471"/>
      <c r="D61" s="122" t="s">
        <v>249</v>
      </c>
      <c r="E61" s="25" t="s">
        <v>250</v>
      </c>
      <c r="F61" s="104" t="s">
        <v>218</v>
      </c>
      <c r="G61" s="16">
        <f>IF(F61="Se investigan y se resuelven oportunamente",15,0)</f>
        <v>15</v>
      </c>
      <c r="H61" s="474"/>
      <c r="I61" s="218"/>
      <c r="J61" s="218"/>
      <c r="K61" s="477"/>
    </row>
    <row r="62" spans="1:11" ht="29.25" customHeight="1" x14ac:dyDescent="0.2">
      <c r="A62" s="468"/>
      <c r="B62" s="468"/>
      <c r="C62" s="472"/>
      <c r="D62" s="108" t="s">
        <v>251</v>
      </c>
      <c r="E62" s="25" t="s">
        <v>252</v>
      </c>
      <c r="F62" s="16" t="s">
        <v>223</v>
      </c>
      <c r="G62" s="16">
        <f>IF(F62="Completa",10,IF(F62="Incompleta",5,0))</f>
        <v>0</v>
      </c>
      <c r="H62" s="475"/>
      <c r="I62" s="218"/>
      <c r="J62" s="218"/>
      <c r="K62" s="477"/>
    </row>
    <row r="63" spans="1:11" s="136" customFormat="1" ht="15.75" thickBot="1" x14ac:dyDescent="0.25">
      <c r="A63" s="469"/>
      <c r="B63" s="469"/>
      <c r="C63" s="132"/>
      <c r="D63" s="133"/>
      <c r="E63" s="134" t="s">
        <v>253</v>
      </c>
      <c r="F63" s="17"/>
      <c r="G63" s="17">
        <f>SUM(G56:G62)</f>
        <v>90</v>
      </c>
      <c r="H63" s="135"/>
    </row>
    <row r="64" spans="1:11" ht="15" thickBot="1" x14ac:dyDescent="0.25"/>
    <row r="65" spans="1:11" s="129" customFormat="1" ht="30" customHeight="1" x14ac:dyDescent="0.25">
      <c r="A65" s="458" t="s">
        <v>108</v>
      </c>
      <c r="B65" s="187"/>
      <c r="C65" s="460" t="s">
        <v>229</v>
      </c>
      <c r="D65" s="462" t="s">
        <v>230</v>
      </c>
      <c r="E65" s="462"/>
      <c r="F65" s="462"/>
      <c r="G65" s="462"/>
      <c r="H65" s="462"/>
      <c r="I65" s="124" t="s">
        <v>231</v>
      </c>
      <c r="J65" s="463" t="s">
        <v>232</v>
      </c>
      <c r="K65" s="465" t="s">
        <v>233</v>
      </c>
    </row>
    <row r="66" spans="1:11" s="130" customFormat="1" ht="60.75" thickBot="1" x14ac:dyDescent="0.3">
      <c r="A66" s="459"/>
      <c r="B66" s="189"/>
      <c r="C66" s="461"/>
      <c r="D66" s="125" t="s">
        <v>234</v>
      </c>
      <c r="E66" s="126" t="s">
        <v>235</v>
      </c>
      <c r="F66" s="125" t="s">
        <v>236</v>
      </c>
      <c r="G66" s="125" t="s">
        <v>237</v>
      </c>
      <c r="H66" s="127" t="s">
        <v>254</v>
      </c>
      <c r="I66" s="128" t="s">
        <v>239</v>
      </c>
      <c r="J66" s="464"/>
      <c r="K66" s="466"/>
    </row>
    <row r="67" spans="1:11" ht="20.25" customHeight="1" x14ac:dyDescent="0.2">
      <c r="A67" s="467" t="s">
        <v>342</v>
      </c>
      <c r="B67" s="467" t="str">
        <f>+'IDENTIFICACION(GyC)'!B14</f>
        <v>Ausencia de liderazgo del director de talento humano</v>
      </c>
      <c r="C67" s="471" t="s">
        <v>343</v>
      </c>
      <c r="D67" s="473" t="s">
        <v>240</v>
      </c>
      <c r="E67" s="24" t="s">
        <v>241</v>
      </c>
      <c r="F67" s="23" t="s">
        <v>203</v>
      </c>
      <c r="G67" s="23">
        <f>IF(F67="Asignado",15,0)</f>
        <v>15</v>
      </c>
      <c r="H67" s="474" t="str">
        <f>IF(AND(G74&gt;0,G74&lt;=85),"Débil",IF(AND(G74&gt;85,G74&lt;=95),"Moderado",IF(G74&gt;96,"Fuerte"," ")))</f>
        <v>Débil</v>
      </c>
      <c r="I67" s="268" t="s">
        <v>226</v>
      </c>
      <c r="J67" s="268" t="str">
        <f>IF(AND(H67="Fuerte",I67="Fuerte (Siempre se Ejecuta)"),"Fuerte",IF(AND(H67="Fuerte",I67="Moderado (Algunas veces se ejecuta)"),"Moderado",IF(AND(H67="Fuerte",I67="Débil (No se ejecuta)"),"Débil",IF(AND(H67="Moderado",I67="Fuerte (Siempre se Ejecuta)"),"Moderado",IF(AND(H67="Moderado",I67="Moderado (Algunas veces se ejecuta)"),"Moderado",IF(AND(H67="Moderado",I67="Débil (No se ejecuta)"),"Débil",IF(AND(H67="Débil",I67="Fuerte (Siempre se Ejecuta)"),"Débil",IF(AND(H67="Débil",I67="Moderado (Algunas veces se ejecuta)"),"Débil",IF(AND(H67="Débil",I67="Débil (No se ejecuta)"),"Débil"," ")))))))))</f>
        <v>Débil</v>
      </c>
      <c r="K67" s="476" t="str">
        <f>IF(J67="Fuerte","NO",IF(J67=" "," ","SI"))</f>
        <v>SI</v>
      </c>
    </row>
    <row r="68" spans="1:11" ht="28.5" x14ac:dyDescent="0.2">
      <c r="A68" s="468"/>
      <c r="B68" s="468"/>
      <c r="C68" s="471"/>
      <c r="D68" s="473"/>
      <c r="E68" s="25" t="s">
        <v>242</v>
      </c>
      <c r="F68" s="16" t="s">
        <v>206</v>
      </c>
      <c r="G68" s="16">
        <f>IF(F68="Adecuado",15,0)</f>
        <v>0</v>
      </c>
      <c r="H68" s="474"/>
      <c r="I68" s="218"/>
      <c r="J68" s="218"/>
      <c r="K68" s="477"/>
    </row>
    <row r="69" spans="1:11" ht="42.75" x14ac:dyDescent="0.2">
      <c r="A69" s="468"/>
      <c r="B69" s="468"/>
      <c r="C69" s="471"/>
      <c r="D69" s="122" t="s">
        <v>243</v>
      </c>
      <c r="E69" s="25" t="s">
        <v>244</v>
      </c>
      <c r="F69" s="16" t="s">
        <v>209</v>
      </c>
      <c r="G69" s="16">
        <f>IF(F69="Oportuna",15,0)</f>
        <v>0</v>
      </c>
      <c r="H69" s="474"/>
      <c r="I69" s="218"/>
      <c r="J69" s="218"/>
      <c r="K69" s="477"/>
    </row>
    <row r="70" spans="1:11" ht="42.75" x14ac:dyDescent="0.2">
      <c r="A70" s="468"/>
      <c r="B70" s="468"/>
      <c r="C70" s="471"/>
      <c r="D70" s="122" t="s">
        <v>245</v>
      </c>
      <c r="E70" s="25" t="s">
        <v>246</v>
      </c>
      <c r="F70" s="104" t="s">
        <v>213</v>
      </c>
      <c r="G70" s="16">
        <f>IF(F70="Prevenir",15,IF(F70="Detectar",10,0))</f>
        <v>0</v>
      </c>
      <c r="H70" s="474"/>
      <c r="I70" s="218"/>
      <c r="J70" s="218"/>
      <c r="K70" s="477"/>
    </row>
    <row r="71" spans="1:11" ht="28.5" x14ac:dyDescent="0.2">
      <c r="A71" s="468"/>
      <c r="B71" s="468"/>
      <c r="C71" s="471"/>
      <c r="D71" s="122" t="s">
        <v>247</v>
      </c>
      <c r="E71" s="25" t="s">
        <v>248</v>
      </c>
      <c r="F71" s="16" t="s">
        <v>216</v>
      </c>
      <c r="G71" s="16">
        <f>IF(F71="Confiable",15,0)</f>
        <v>0</v>
      </c>
      <c r="H71" s="474"/>
      <c r="I71" s="218"/>
      <c r="J71" s="218"/>
      <c r="K71" s="477"/>
    </row>
    <row r="72" spans="1:11" ht="57" x14ac:dyDescent="0.2">
      <c r="A72" s="468"/>
      <c r="B72" s="468"/>
      <c r="C72" s="471"/>
      <c r="D72" s="122" t="s">
        <v>249</v>
      </c>
      <c r="E72" s="25" t="s">
        <v>250</v>
      </c>
      <c r="F72" s="104" t="s">
        <v>219</v>
      </c>
      <c r="G72" s="16">
        <f>IF(F72="Se investigan y se resuelven oportunamente",15,0)</f>
        <v>0</v>
      </c>
      <c r="H72" s="474"/>
      <c r="I72" s="218"/>
      <c r="J72" s="218"/>
      <c r="K72" s="477"/>
    </row>
    <row r="73" spans="1:11" ht="28.5" x14ac:dyDescent="0.2">
      <c r="A73" s="468"/>
      <c r="B73" s="468"/>
      <c r="C73" s="472"/>
      <c r="D73" s="108" t="s">
        <v>251</v>
      </c>
      <c r="E73" s="25" t="s">
        <v>252</v>
      </c>
      <c r="F73" s="16" t="s">
        <v>223</v>
      </c>
      <c r="G73" s="16">
        <f>IF(F73="Completa",10,IF(F73="Incompleta",5,0))</f>
        <v>0</v>
      </c>
      <c r="H73" s="475"/>
      <c r="I73" s="218"/>
      <c r="J73" s="218"/>
      <c r="K73" s="477"/>
    </row>
    <row r="74" spans="1:11" ht="15.75" thickBot="1" x14ac:dyDescent="0.25">
      <c r="A74" s="469"/>
      <c r="B74" s="470"/>
      <c r="C74" s="20"/>
      <c r="D74" s="123"/>
      <c r="E74" s="19" t="s">
        <v>253</v>
      </c>
      <c r="F74" s="18"/>
      <c r="G74" s="18">
        <f>SUM(G67:G73)</f>
        <v>15</v>
      </c>
      <c r="H74" s="53"/>
    </row>
    <row r="75" spans="1:11" ht="30" x14ac:dyDescent="0.2">
      <c r="A75" s="458" t="s">
        <v>108</v>
      </c>
      <c r="B75" s="187"/>
      <c r="C75" s="460" t="s">
        <v>229</v>
      </c>
      <c r="D75" s="462" t="s">
        <v>230</v>
      </c>
      <c r="E75" s="462"/>
      <c r="F75" s="462"/>
      <c r="G75" s="462"/>
      <c r="H75" s="462"/>
      <c r="I75" s="209" t="s">
        <v>231</v>
      </c>
      <c r="J75" s="463" t="s">
        <v>232</v>
      </c>
      <c r="K75" s="465" t="s">
        <v>233</v>
      </c>
    </row>
    <row r="76" spans="1:11" ht="60.75" thickBot="1" x14ac:dyDescent="0.25">
      <c r="A76" s="459"/>
      <c r="B76" s="189" t="s">
        <v>256</v>
      </c>
      <c r="C76" s="461"/>
      <c r="D76" s="210" t="s">
        <v>234</v>
      </c>
      <c r="E76" s="126" t="s">
        <v>235</v>
      </c>
      <c r="F76" s="210" t="s">
        <v>236</v>
      </c>
      <c r="G76" s="210" t="s">
        <v>237</v>
      </c>
      <c r="H76" s="127" t="s">
        <v>254</v>
      </c>
      <c r="I76" s="128" t="s">
        <v>239</v>
      </c>
      <c r="J76" s="464"/>
      <c r="K76" s="466"/>
    </row>
    <row r="77" spans="1:11" x14ac:dyDescent="0.2">
      <c r="A77" s="467" t="s">
        <v>355</v>
      </c>
      <c r="B77" s="467" t="s">
        <v>327</v>
      </c>
      <c r="C77" s="471" t="s">
        <v>356</v>
      </c>
      <c r="D77" s="473" t="s">
        <v>240</v>
      </c>
      <c r="E77" s="24" t="s">
        <v>241</v>
      </c>
      <c r="F77" s="23" t="s">
        <v>203</v>
      </c>
      <c r="G77" s="23">
        <f>IF(F77="Asignado",15,0)</f>
        <v>15</v>
      </c>
      <c r="H77" s="474" t="str">
        <f>IF(AND(G84&gt;0,G84&lt;=85),"Débil",IF(AND(G84&gt;85,G84&lt;=95),"Moderado",IF(G84&gt;96,"Fuerte"," ")))</f>
        <v>Débil</v>
      </c>
      <c r="I77" s="268" t="s">
        <v>227</v>
      </c>
      <c r="J77" s="268"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Débil</v>
      </c>
      <c r="K77" s="476" t="str">
        <f>IF(J77="Fuerte","NO",IF(J77=" "," ","SI"))</f>
        <v>SI</v>
      </c>
    </row>
    <row r="78" spans="1:11" ht="28.5" x14ac:dyDescent="0.2">
      <c r="A78" s="468"/>
      <c r="B78" s="468"/>
      <c r="C78" s="471"/>
      <c r="D78" s="473"/>
      <c r="E78" s="25" t="s">
        <v>242</v>
      </c>
      <c r="F78" s="207" t="s">
        <v>205</v>
      </c>
      <c r="G78" s="207">
        <f>IF(F78="Adecuado",15,0)</f>
        <v>15</v>
      </c>
      <c r="H78" s="474"/>
      <c r="I78" s="218"/>
      <c r="J78" s="218"/>
      <c r="K78" s="477"/>
    </row>
    <row r="79" spans="1:11" ht="42.75" x14ac:dyDescent="0.2">
      <c r="A79" s="468"/>
      <c r="B79" s="468"/>
      <c r="C79" s="471"/>
      <c r="D79" s="122" t="s">
        <v>243</v>
      </c>
      <c r="E79" s="25" t="s">
        <v>244</v>
      </c>
      <c r="F79" s="207" t="s">
        <v>208</v>
      </c>
      <c r="G79" s="207">
        <f>IF(F79="Oportuna",15,0)</f>
        <v>15</v>
      </c>
      <c r="H79" s="474"/>
      <c r="I79" s="218"/>
      <c r="J79" s="218"/>
      <c r="K79" s="477"/>
    </row>
    <row r="80" spans="1:11" ht="42.75" x14ac:dyDescent="0.2">
      <c r="A80" s="468"/>
      <c r="B80" s="468"/>
      <c r="C80" s="471"/>
      <c r="D80" s="122" t="s">
        <v>245</v>
      </c>
      <c r="E80" s="25" t="s">
        <v>246</v>
      </c>
      <c r="F80" s="208" t="s">
        <v>211</v>
      </c>
      <c r="G80" s="207">
        <f>IF(F80="Prevenir",15,IF(F80="Detectar",10,0))</f>
        <v>15</v>
      </c>
      <c r="H80" s="474"/>
      <c r="I80" s="218"/>
      <c r="J80" s="218"/>
      <c r="K80" s="477"/>
    </row>
    <row r="81" spans="1:11" ht="28.5" x14ac:dyDescent="0.2">
      <c r="A81" s="468"/>
      <c r="B81" s="468"/>
      <c r="C81" s="471"/>
      <c r="D81" s="122" t="s">
        <v>247</v>
      </c>
      <c r="E81" s="25" t="s">
        <v>248</v>
      </c>
      <c r="F81" s="207" t="s">
        <v>215</v>
      </c>
      <c r="G81" s="207">
        <f>IF(F81="Confiable",15,0)</f>
        <v>15</v>
      </c>
      <c r="H81" s="474"/>
      <c r="I81" s="218"/>
      <c r="J81" s="218"/>
      <c r="K81" s="477"/>
    </row>
    <row r="82" spans="1:11" ht="57" x14ac:dyDescent="0.2">
      <c r="A82" s="468"/>
      <c r="B82" s="468"/>
      <c r="C82" s="471"/>
      <c r="D82" s="122" t="s">
        <v>249</v>
      </c>
      <c r="E82" s="25" t="s">
        <v>250</v>
      </c>
      <c r="F82" s="208" t="s">
        <v>219</v>
      </c>
      <c r="G82" s="207">
        <f>IF(F82="Se investigan y se resuelven oportunamente",15,0)</f>
        <v>0</v>
      </c>
      <c r="H82" s="474"/>
      <c r="I82" s="218"/>
      <c r="J82" s="218"/>
      <c r="K82" s="477"/>
    </row>
    <row r="83" spans="1:11" ht="28.5" x14ac:dyDescent="0.2">
      <c r="A83" s="468"/>
      <c r="B83" s="468"/>
      <c r="C83" s="472"/>
      <c r="D83" s="108" t="s">
        <v>251</v>
      </c>
      <c r="E83" s="25" t="s">
        <v>252</v>
      </c>
      <c r="F83" s="207" t="s">
        <v>223</v>
      </c>
      <c r="G83" s="207">
        <f>IF(F83="Completa",10,IF(F83="Incompleta",5,0))</f>
        <v>0</v>
      </c>
      <c r="H83" s="475"/>
      <c r="I83" s="218"/>
      <c r="J83" s="218"/>
      <c r="K83" s="477"/>
    </row>
    <row r="84" spans="1:11" ht="15.75" thickBot="1" x14ac:dyDescent="0.25">
      <c r="A84" s="469"/>
      <c r="B84" s="470"/>
      <c r="C84" s="20"/>
      <c r="D84" s="123"/>
      <c r="E84" s="19" t="s">
        <v>253</v>
      </c>
      <c r="F84" s="18"/>
      <c r="G84" s="18">
        <f>SUM(G77:G83)</f>
        <v>75</v>
      </c>
      <c r="H84" s="53"/>
    </row>
  </sheetData>
  <mergeCells count="104">
    <mergeCell ref="J67:J73"/>
    <mergeCell ref="K67:K73"/>
    <mergeCell ref="A67:A74"/>
    <mergeCell ref="C67:C73"/>
    <mergeCell ref="D67:D68"/>
    <mergeCell ref="H67:H73"/>
    <mergeCell ref="I67:I73"/>
    <mergeCell ref="B67:B74"/>
    <mergeCell ref="A1:A4"/>
    <mergeCell ref="B1:G2"/>
    <mergeCell ref="B3:G4"/>
    <mergeCell ref="J56:J62"/>
    <mergeCell ref="K56:K62"/>
    <mergeCell ref="A65:A66"/>
    <mergeCell ref="C65:C66"/>
    <mergeCell ref="D65:H65"/>
    <mergeCell ref="J65:J66"/>
    <mergeCell ref="K65:K66"/>
    <mergeCell ref="A56:A63"/>
    <mergeCell ref="C56:C62"/>
    <mergeCell ref="D56:D57"/>
    <mergeCell ref="H56:H62"/>
    <mergeCell ref="I56:I62"/>
    <mergeCell ref="B56:B63"/>
    <mergeCell ref="J45:J51"/>
    <mergeCell ref="K45:K51"/>
    <mergeCell ref="A54:A55"/>
    <mergeCell ref="C54:C55"/>
    <mergeCell ref="D54:H54"/>
    <mergeCell ref="J54:J55"/>
    <mergeCell ref="K54:K55"/>
    <mergeCell ref="A45:A52"/>
    <mergeCell ref="C45:C51"/>
    <mergeCell ref="D45:D46"/>
    <mergeCell ref="H45:H51"/>
    <mergeCell ref="I45:I51"/>
    <mergeCell ref="B45:B52"/>
    <mergeCell ref="A43:A44"/>
    <mergeCell ref="C43:C44"/>
    <mergeCell ref="D43:H43"/>
    <mergeCell ref="J43:J44"/>
    <mergeCell ref="K43:K44"/>
    <mergeCell ref="J23:J29"/>
    <mergeCell ref="K23:K29"/>
    <mergeCell ref="A32:A33"/>
    <mergeCell ref="C32:C33"/>
    <mergeCell ref="D32:H32"/>
    <mergeCell ref="J32:J33"/>
    <mergeCell ref="K32:K33"/>
    <mergeCell ref="J34:J40"/>
    <mergeCell ref="K34:K40"/>
    <mergeCell ref="A34:A41"/>
    <mergeCell ref="C34:C40"/>
    <mergeCell ref="D34:D35"/>
    <mergeCell ref="H34:H40"/>
    <mergeCell ref="I34:I40"/>
    <mergeCell ref="B23:B30"/>
    <mergeCell ref="B34:B41"/>
    <mergeCell ref="A21:A22"/>
    <mergeCell ref="C21:C22"/>
    <mergeCell ref="D21:H21"/>
    <mergeCell ref="J21:J22"/>
    <mergeCell ref="K21:K22"/>
    <mergeCell ref="A23:A30"/>
    <mergeCell ref="C23:C29"/>
    <mergeCell ref="D23:D24"/>
    <mergeCell ref="H23:H29"/>
    <mergeCell ref="I23:I29"/>
    <mergeCell ref="B21:B22"/>
    <mergeCell ref="K10:K11"/>
    <mergeCell ref="C12:C18"/>
    <mergeCell ref="D12:D13"/>
    <mergeCell ref="H12:H18"/>
    <mergeCell ref="I12:I18"/>
    <mergeCell ref="J12:J18"/>
    <mergeCell ref="K12:K18"/>
    <mergeCell ref="A12:A19"/>
    <mergeCell ref="B12:B19"/>
    <mergeCell ref="B10:B11"/>
    <mergeCell ref="J1:J4"/>
    <mergeCell ref="B6:J6"/>
    <mergeCell ref="B7:J7"/>
    <mergeCell ref="B5:G5"/>
    <mergeCell ref="H1:I1"/>
    <mergeCell ref="H2:I2"/>
    <mergeCell ref="H3:I3"/>
    <mergeCell ref="H4:I4"/>
    <mergeCell ref="A10:A11"/>
    <mergeCell ref="C10:C11"/>
    <mergeCell ref="D10:H10"/>
    <mergeCell ref="J10:J11"/>
    <mergeCell ref="A75:A76"/>
    <mergeCell ref="C75:C76"/>
    <mergeCell ref="D75:H75"/>
    <mergeCell ref="J75:J76"/>
    <mergeCell ref="K75:K76"/>
    <mergeCell ref="A77:A84"/>
    <mergeCell ref="B77:B84"/>
    <mergeCell ref="C77:C83"/>
    <mergeCell ref="D77:D78"/>
    <mergeCell ref="H77:H83"/>
    <mergeCell ref="I77:I83"/>
    <mergeCell ref="J77:J83"/>
    <mergeCell ref="K77:K83"/>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F12 F23 F34 F45 F56 F67 F77</xm:sqref>
        </x14:dataValidation>
        <x14:dataValidation type="list" allowBlank="1" showInputMessage="1" showErrorMessage="1">
          <x14:formula1>
            <xm:f>Hoja3!$A$155:$A$157</xm:f>
          </x14:formula1>
          <xm:sqref>F13 F24 F35 F46 F57 F68 F78</xm:sqref>
        </x14:dataValidation>
        <x14:dataValidation type="list" allowBlank="1" showInputMessage="1" showErrorMessage="1">
          <x14:formula1>
            <xm:f>Hoja3!$A$160:$A$162</xm:f>
          </x14:formula1>
          <xm:sqref>F14 F25 F36 F47 F58 F69 F79</xm:sqref>
        </x14:dataValidation>
        <x14:dataValidation type="list" allowBlank="1" showInputMessage="1" showErrorMessage="1">
          <x14:formula1>
            <xm:f>Hoja3!$A$165:$A$168</xm:f>
          </x14:formula1>
          <xm:sqref>F15 F26 F37 F48 F59 F70 F80</xm:sqref>
        </x14:dataValidation>
        <x14:dataValidation type="list" allowBlank="1" showInputMessage="1" showErrorMessage="1">
          <x14:formula1>
            <xm:f>Hoja3!$A$171:$A$173</xm:f>
          </x14:formula1>
          <xm:sqref>F16 F27 F38 F49 F60 F71 F81</xm:sqref>
        </x14:dataValidation>
        <x14:dataValidation type="list" allowBlank="1" showInputMessage="1" showErrorMessage="1">
          <x14:formula1>
            <xm:f>Hoja3!$A$176:$A$178</xm:f>
          </x14:formula1>
          <xm:sqref>F17 F28 F39 F50 F61 F72 F82</xm:sqref>
        </x14:dataValidation>
        <x14:dataValidation type="list" allowBlank="1" showInputMessage="1" showErrorMessage="1">
          <x14:formula1>
            <xm:f>Hoja3!$A$181:$A$184</xm:f>
          </x14:formula1>
          <xm:sqref>F18 F29 F40 F51 F62 F73 F83</xm:sqref>
        </x14:dataValidation>
        <x14:dataValidation type="list" allowBlank="1" showInputMessage="1" showErrorMessage="1">
          <x14:formula1>
            <xm:f>Hoja3!$A$187:$A$190</xm:f>
          </x14:formula1>
          <xm:sqref>I12:I18 I23:I29 I34:I40 I45:I51 I56:I62 I67:I73 I77:I83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8"/>
  <sheetViews>
    <sheetView topLeftCell="A3" zoomScale="58" zoomScaleNormal="58" workbookViewId="0">
      <selection activeCell="E9" sqref="E9:E10"/>
    </sheetView>
  </sheetViews>
  <sheetFormatPr baseColWidth="10" defaultColWidth="11.42578125" defaultRowHeight="14.25" x14ac:dyDescent="0.2"/>
  <cols>
    <col min="1" max="2" width="38.28515625" style="1" customWidth="1"/>
    <col min="3" max="5" width="29.28515625" style="1" customWidth="1"/>
    <col min="6" max="6" width="22.85546875" style="1" customWidth="1"/>
    <col min="7" max="7" width="13.85546875" style="1" customWidth="1"/>
    <col min="8" max="8" width="22" style="1" customWidth="1"/>
    <col min="9" max="16384" width="11.42578125" style="1"/>
  </cols>
  <sheetData>
    <row r="1" spans="1:8" customFormat="1" ht="15.75" customHeight="1" x14ac:dyDescent="0.25">
      <c r="A1" s="499"/>
      <c r="B1" s="250" t="s">
        <v>0</v>
      </c>
      <c r="C1" s="251"/>
      <c r="D1" s="369"/>
      <c r="E1" s="335" t="s">
        <v>26</v>
      </c>
      <c r="F1" s="335"/>
      <c r="G1" s="335"/>
      <c r="H1" s="504"/>
    </row>
    <row r="2" spans="1:8" customFormat="1" ht="15.75" customHeight="1" x14ac:dyDescent="0.25">
      <c r="A2" s="245"/>
      <c r="B2" s="500"/>
      <c r="C2" s="371"/>
      <c r="D2" s="372"/>
      <c r="E2" s="269" t="s">
        <v>2</v>
      </c>
      <c r="F2" s="269"/>
      <c r="G2" s="269"/>
      <c r="H2" s="505"/>
    </row>
    <row r="3" spans="1:8" customFormat="1" ht="36" customHeight="1" x14ac:dyDescent="0.25">
      <c r="A3" s="245"/>
      <c r="B3" s="500" t="s">
        <v>255</v>
      </c>
      <c r="C3" s="371"/>
      <c r="D3" s="372"/>
      <c r="E3" s="269" t="s">
        <v>4</v>
      </c>
      <c r="F3" s="269"/>
      <c r="G3" s="269"/>
      <c r="H3" s="505"/>
    </row>
    <row r="4" spans="1:8" customFormat="1" ht="15.75" customHeight="1" thickBot="1" x14ac:dyDescent="0.3">
      <c r="A4" s="246"/>
      <c r="B4" s="259"/>
      <c r="C4" s="260"/>
      <c r="D4" s="374"/>
      <c r="E4" s="484" t="s">
        <v>5</v>
      </c>
      <c r="F4" s="484"/>
      <c r="G4" s="484"/>
      <c r="H4" s="506"/>
    </row>
    <row r="5" spans="1:8" ht="15" thickBot="1" x14ac:dyDescent="0.25">
      <c r="C5" s="64"/>
      <c r="D5" s="64"/>
      <c r="E5" s="64"/>
      <c r="F5" s="64"/>
      <c r="G5" s="64"/>
    </row>
    <row r="6" spans="1:8" customFormat="1" ht="24" customHeight="1" x14ac:dyDescent="0.25">
      <c r="A6" s="145" t="s">
        <v>7</v>
      </c>
      <c r="B6" s="146"/>
      <c r="C6" s="147"/>
      <c r="D6" s="147"/>
      <c r="E6" s="147"/>
      <c r="F6" s="147"/>
      <c r="G6" s="147"/>
      <c r="H6" s="148"/>
    </row>
    <row r="7" spans="1:8" customFormat="1" ht="51.75" customHeight="1" thickBot="1" x14ac:dyDescent="0.3">
      <c r="A7" s="31" t="s">
        <v>9</v>
      </c>
      <c r="B7" s="507" t="str">
        <f>+'CONTROLES Y EVALUACION'!B7:J7</f>
        <v>TRAMITAR OPORTUNAMENTE LOS PROCESOS DISCIPLINARIOS DE TODOS LOS SERVIDORES PUBLICOS ANTE EL INCUMPLIMIENTO DE LOS DEBERES Y/O CUANDO SE PRESENTEN FALTAS A LAS PROHIBICIONES ESTABLECIDAS EN EL CODIGO UNICO DISCIPLINARIO Y DEMAS NORMAS CONCORDANTES, PARA PROMOVER LA INTEGRIDAD AL INTERIOR DE LA ADMINISTRACION MUNICIPAL.</v>
      </c>
      <c r="C7" s="508"/>
      <c r="D7" s="508"/>
      <c r="E7" s="508"/>
      <c r="F7" s="508"/>
      <c r="G7" s="508"/>
      <c r="H7" s="509"/>
    </row>
    <row r="8" spans="1:8" ht="15" thickBot="1" x14ac:dyDescent="0.25">
      <c r="C8" s="64"/>
      <c r="D8" s="64"/>
      <c r="E8" s="64"/>
      <c r="F8" s="64"/>
      <c r="G8" s="64"/>
    </row>
    <row r="9" spans="1:8" s="129" customFormat="1" ht="30" customHeight="1" x14ac:dyDescent="0.25">
      <c r="A9" s="510" t="s">
        <v>108</v>
      </c>
      <c r="B9" s="510" t="s">
        <v>256</v>
      </c>
      <c r="C9" s="511" t="s">
        <v>229</v>
      </c>
      <c r="D9" s="511" t="s">
        <v>238</v>
      </c>
      <c r="E9" s="511" t="s">
        <v>257</v>
      </c>
      <c r="F9" s="512" t="s">
        <v>258</v>
      </c>
      <c r="G9" s="512"/>
      <c r="H9" s="513" t="s">
        <v>259</v>
      </c>
    </row>
    <row r="10" spans="1:8" s="130" customFormat="1" ht="48.75" customHeight="1" thickBot="1" x14ac:dyDescent="0.3">
      <c r="A10" s="510"/>
      <c r="B10" s="510"/>
      <c r="C10" s="511"/>
      <c r="D10" s="511"/>
      <c r="E10" s="511"/>
      <c r="F10" s="512"/>
      <c r="G10" s="512"/>
      <c r="H10" s="513"/>
    </row>
    <row r="11" spans="1:8" s="130" customFormat="1" ht="55.5" customHeight="1" x14ac:dyDescent="0.25">
      <c r="A11" s="514" t="s">
        <v>340</v>
      </c>
      <c r="B11" s="149" t="s">
        <v>304</v>
      </c>
      <c r="C11" s="149" t="s">
        <v>345</v>
      </c>
      <c r="D11" s="149" t="s">
        <v>185</v>
      </c>
      <c r="E11" s="149" t="s">
        <v>226</v>
      </c>
      <c r="F11" s="150" t="s">
        <v>185</v>
      </c>
      <c r="G11" s="151">
        <f>IF(F11="Fuerte",100,IF(F11="Moderado",50,IF(F11="Débil",0," ")))</f>
        <v>50</v>
      </c>
      <c r="H11" s="503" t="str">
        <f>IF(G18=100,"Fuerte",IF(AND(G18&gt;=50,G18&lt;=99),"Moderado",IF(AND(G18&gt;0,G18&lt;=49),"Débil"," ")))</f>
        <v>Moderado</v>
      </c>
    </row>
    <row r="12" spans="1:8" s="130" customFormat="1" ht="69" customHeight="1" x14ac:dyDescent="0.25">
      <c r="A12" s="515"/>
      <c r="B12" s="149" t="s">
        <v>349</v>
      </c>
      <c r="C12" s="149" t="s">
        <v>347</v>
      </c>
      <c r="D12" s="149" t="s">
        <v>185</v>
      </c>
      <c r="E12" s="149" t="s">
        <v>226</v>
      </c>
      <c r="F12" s="150" t="s">
        <v>185</v>
      </c>
      <c r="G12" s="151">
        <f>IF(F12="Fuerte",100,IF(F12="Moderado",50,IF(F12="Débil",0," ")))</f>
        <v>50</v>
      </c>
      <c r="H12" s="503"/>
    </row>
    <row r="13" spans="1:8" s="130" customFormat="1" ht="79.5" customHeight="1" x14ac:dyDescent="0.25">
      <c r="A13" s="501" t="s">
        <v>308</v>
      </c>
      <c r="B13" s="149" t="s">
        <v>288</v>
      </c>
      <c r="C13" s="149" t="s">
        <v>350</v>
      </c>
      <c r="D13" s="149" t="s">
        <v>351</v>
      </c>
      <c r="E13" s="149" t="s">
        <v>227</v>
      </c>
      <c r="F13" s="150" t="s">
        <v>351</v>
      </c>
      <c r="G13" s="151" t="str">
        <f t="shared" ref="G13:G17" si="0">IF(F13="Fuerte",100,IF(F13="Moderado",50,IF(F13="Débil",0," ")))</f>
        <v xml:space="preserve"> </v>
      </c>
      <c r="H13" s="503"/>
    </row>
    <row r="14" spans="1:8" s="130" customFormat="1" ht="39.75" customHeight="1" x14ac:dyDescent="0.25">
      <c r="A14" s="502"/>
      <c r="B14" s="149" t="s">
        <v>289</v>
      </c>
      <c r="C14" s="149" t="s">
        <v>350</v>
      </c>
      <c r="D14" s="149" t="s">
        <v>351</v>
      </c>
      <c r="E14" s="149" t="s">
        <v>227</v>
      </c>
      <c r="F14" s="150" t="s">
        <v>351</v>
      </c>
      <c r="G14" s="151" t="str">
        <f t="shared" si="0"/>
        <v xml:space="preserve"> </v>
      </c>
      <c r="H14" s="503"/>
    </row>
    <row r="15" spans="1:8" s="130" customFormat="1" ht="77.25" customHeight="1" x14ac:dyDescent="0.25">
      <c r="A15" s="501" t="s">
        <v>342</v>
      </c>
      <c r="B15" s="149" t="s">
        <v>352</v>
      </c>
      <c r="C15" s="149" t="s">
        <v>348</v>
      </c>
      <c r="D15" s="149" t="s">
        <v>185</v>
      </c>
      <c r="E15" s="149" t="s">
        <v>226</v>
      </c>
      <c r="F15" s="150" t="s">
        <v>185</v>
      </c>
      <c r="G15" s="151">
        <f t="shared" si="0"/>
        <v>50</v>
      </c>
      <c r="H15" s="503"/>
    </row>
    <row r="16" spans="1:8" s="130" customFormat="1" ht="39.75" customHeight="1" x14ac:dyDescent="0.25">
      <c r="A16" s="502"/>
      <c r="B16" s="149" t="s">
        <v>353</v>
      </c>
      <c r="C16" s="149" t="s">
        <v>350</v>
      </c>
      <c r="D16" s="149" t="s">
        <v>351</v>
      </c>
      <c r="E16" s="149" t="s">
        <v>354</v>
      </c>
      <c r="F16" s="150" t="s">
        <v>351</v>
      </c>
      <c r="G16" s="151" t="str">
        <f t="shared" si="0"/>
        <v xml:space="preserve"> </v>
      </c>
      <c r="H16" s="503"/>
    </row>
    <row r="17" spans="1:8" s="130" customFormat="1" ht="77.25" customHeight="1" x14ac:dyDescent="0.25">
      <c r="A17" s="149" t="s">
        <v>355</v>
      </c>
      <c r="B17" s="149" t="s">
        <v>327</v>
      </c>
      <c r="C17" s="149" t="s">
        <v>357</v>
      </c>
      <c r="D17" s="149" t="s">
        <v>351</v>
      </c>
      <c r="E17" s="149" t="s">
        <v>354</v>
      </c>
      <c r="F17" s="150" t="s">
        <v>351</v>
      </c>
      <c r="G17" s="151" t="str">
        <f t="shared" si="0"/>
        <v xml:space="preserve"> </v>
      </c>
      <c r="H17" s="503"/>
    </row>
    <row r="18" spans="1:8" s="130" customFormat="1" ht="39.75" customHeight="1" x14ac:dyDescent="0.25">
      <c r="A18" s="152" t="s">
        <v>260</v>
      </c>
      <c r="B18" s="152"/>
      <c r="C18" s="152"/>
      <c r="D18" s="152"/>
      <c r="E18" s="152"/>
      <c r="F18" s="152"/>
      <c r="G18" s="153">
        <f>IF(ISERROR(AVERAGE(G11:G17)),0,AVERAGE(G11:G17))</f>
        <v>50</v>
      </c>
      <c r="H18" s="151"/>
    </row>
  </sheetData>
  <mergeCells count="20">
    <mergeCell ref="E2:G2"/>
    <mergeCell ref="F9:G10"/>
    <mergeCell ref="H9:H10"/>
    <mergeCell ref="A11:A12"/>
    <mergeCell ref="A13:A14"/>
    <mergeCell ref="A15:A16"/>
    <mergeCell ref="H11:H17"/>
    <mergeCell ref="E3:G3"/>
    <mergeCell ref="E4:G4"/>
    <mergeCell ref="H1:H4"/>
    <mergeCell ref="B7:H7"/>
    <mergeCell ref="A1:A4"/>
    <mergeCell ref="B9:B10"/>
    <mergeCell ref="D9:D10"/>
    <mergeCell ref="B1:D2"/>
    <mergeCell ref="B3:D4"/>
    <mergeCell ref="A9:A10"/>
    <mergeCell ref="C9:C10"/>
    <mergeCell ref="E9:E10"/>
    <mergeCell ref="E1:G1"/>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4"/>
  <sheetViews>
    <sheetView tabSelected="1" topLeftCell="C22" workbookViewId="0">
      <selection activeCell="I24" sqref="I24"/>
    </sheetView>
  </sheetViews>
  <sheetFormatPr baseColWidth="10" defaultColWidth="11.42578125" defaultRowHeight="12.75" x14ac:dyDescent="0.2"/>
  <cols>
    <col min="1" max="1" width="28.140625" style="55" customWidth="1"/>
    <col min="2" max="3" width="18.5703125" style="55" customWidth="1"/>
    <col min="4" max="4" width="20.5703125" style="57" customWidth="1"/>
    <col min="5" max="5" width="13.7109375" style="55" customWidth="1"/>
    <col min="6" max="6" width="15" style="55" customWidth="1"/>
    <col min="7" max="7" width="17.28515625" style="55" customWidth="1"/>
    <col min="8" max="8" width="20.85546875" style="55" customWidth="1"/>
    <col min="9" max="9" width="14.28515625" style="55" customWidth="1"/>
    <col min="10" max="10" width="16.140625" style="55" customWidth="1"/>
    <col min="11" max="13" width="13.140625" style="55" customWidth="1"/>
    <col min="14" max="16384" width="11.42578125" style="55"/>
  </cols>
  <sheetData>
    <row r="1" spans="1:15" ht="15.75" customHeight="1" x14ac:dyDescent="0.2">
      <c r="A1" s="535"/>
      <c r="B1" s="536" t="s">
        <v>261</v>
      </c>
      <c r="C1" s="536"/>
      <c r="D1" s="536"/>
      <c r="E1" s="536"/>
      <c r="F1" s="536"/>
      <c r="G1" s="536"/>
      <c r="H1" s="536"/>
      <c r="I1" s="536"/>
      <c r="J1" s="411" t="s">
        <v>26</v>
      </c>
      <c r="K1" s="411"/>
      <c r="L1" s="411"/>
      <c r="M1" s="531"/>
    </row>
    <row r="2" spans="1:15" ht="15.75" customHeight="1" x14ac:dyDescent="0.2">
      <c r="A2" s="533"/>
      <c r="B2" s="534"/>
      <c r="C2" s="534"/>
      <c r="D2" s="534"/>
      <c r="E2" s="534"/>
      <c r="F2" s="534"/>
      <c r="G2" s="534"/>
      <c r="H2" s="534"/>
      <c r="I2" s="534"/>
      <c r="J2" s="412" t="s">
        <v>41</v>
      </c>
      <c r="K2" s="412"/>
      <c r="L2" s="412"/>
      <c r="M2" s="532"/>
    </row>
    <row r="3" spans="1:15" ht="15.75" customHeight="1" x14ac:dyDescent="0.2">
      <c r="A3" s="533"/>
      <c r="B3" s="534" t="s">
        <v>262</v>
      </c>
      <c r="C3" s="534"/>
      <c r="D3" s="534"/>
      <c r="E3" s="534"/>
      <c r="F3" s="534"/>
      <c r="G3" s="534"/>
      <c r="H3" s="534"/>
      <c r="I3" s="534"/>
      <c r="J3" s="412" t="s">
        <v>107</v>
      </c>
      <c r="K3" s="412"/>
      <c r="L3" s="412"/>
      <c r="M3" s="532"/>
    </row>
    <row r="4" spans="1:15" ht="15.75" customHeight="1" x14ac:dyDescent="0.2">
      <c r="A4" s="533"/>
      <c r="B4" s="534"/>
      <c r="C4" s="534"/>
      <c r="D4" s="534"/>
      <c r="E4" s="534"/>
      <c r="F4" s="534"/>
      <c r="G4" s="534"/>
      <c r="H4" s="534"/>
      <c r="I4" s="534"/>
      <c r="J4" s="412" t="s">
        <v>5</v>
      </c>
      <c r="K4" s="412"/>
      <c r="L4" s="412"/>
      <c r="M4" s="532"/>
    </row>
    <row r="5" spans="1:15" ht="15" customHeight="1" x14ac:dyDescent="0.2">
      <c r="A5" s="533"/>
      <c r="B5" s="534"/>
      <c r="C5" s="534"/>
      <c r="D5" s="534"/>
      <c r="E5" s="534"/>
      <c r="F5" s="534"/>
      <c r="G5" s="101"/>
      <c r="H5" s="101"/>
      <c r="I5" s="101"/>
      <c r="J5" s="101"/>
      <c r="K5" s="101"/>
      <c r="L5" s="101"/>
      <c r="M5" s="102"/>
    </row>
    <row r="6" spans="1:15" s="56" customFormat="1" ht="15.75" customHeight="1" x14ac:dyDescent="0.2">
      <c r="A6" s="141" t="s">
        <v>263</v>
      </c>
      <c r="B6" s="526"/>
      <c r="C6" s="526"/>
      <c r="D6" s="526"/>
      <c r="E6" s="526"/>
      <c r="F6" s="526"/>
      <c r="G6" s="526"/>
      <c r="H6" s="526"/>
      <c r="I6" s="526"/>
      <c r="J6" s="526"/>
      <c r="K6" s="526"/>
      <c r="L6" s="526"/>
      <c r="M6" s="527"/>
    </row>
    <row r="7" spans="1:15" s="56" customFormat="1" ht="63" customHeight="1" x14ac:dyDescent="0.2">
      <c r="A7" s="141" t="s">
        <v>264</v>
      </c>
      <c r="B7" s="412"/>
      <c r="C7" s="412"/>
      <c r="D7" s="412"/>
      <c r="E7" s="412"/>
      <c r="F7" s="412"/>
      <c r="G7" s="412"/>
      <c r="H7" s="412"/>
      <c r="I7" s="412"/>
      <c r="J7" s="412"/>
      <c r="K7" s="412"/>
      <c r="L7" s="412"/>
      <c r="M7" s="528"/>
    </row>
    <row r="8" spans="1:15" s="56" customFormat="1" ht="15" customHeight="1" x14ac:dyDescent="0.2">
      <c r="A8" s="529"/>
      <c r="B8" s="530"/>
      <c r="C8" s="530"/>
      <c r="D8" s="530"/>
      <c r="E8" s="530"/>
      <c r="F8" s="530"/>
      <c r="G8" s="140"/>
      <c r="H8" s="140"/>
      <c r="I8" s="140"/>
      <c r="J8" s="140"/>
      <c r="K8" s="140"/>
      <c r="L8" s="140"/>
      <c r="M8" s="142"/>
    </row>
    <row r="9" spans="1:15" s="139" customFormat="1" ht="40.5" customHeight="1" x14ac:dyDescent="0.2">
      <c r="A9" s="137" t="s">
        <v>265</v>
      </c>
      <c r="B9" s="138" t="s">
        <v>266</v>
      </c>
      <c r="C9" s="138" t="s">
        <v>92</v>
      </c>
      <c r="D9" s="138" t="s">
        <v>12</v>
      </c>
      <c r="E9" s="74" t="s">
        <v>267</v>
      </c>
      <c r="F9" s="74" t="s">
        <v>268</v>
      </c>
      <c r="G9" s="74" t="s">
        <v>269</v>
      </c>
      <c r="H9" s="74" t="s">
        <v>270</v>
      </c>
      <c r="I9" s="74" t="s">
        <v>271</v>
      </c>
      <c r="J9" s="73" t="s">
        <v>272</v>
      </c>
      <c r="K9" s="73" t="s">
        <v>273</v>
      </c>
      <c r="L9" s="73" t="s">
        <v>274</v>
      </c>
      <c r="M9" s="143" t="s">
        <v>275</v>
      </c>
    </row>
    <row r="10" spans="1:15" s="56" customFormat="1" ht="72.75" customHeight="1" x14ac:dyDescent="0.2">
      <c r="A10" s="144"/>
      <c r="B10" s="525" t="str">
        <f>+(PROBABILIDAD!A11)</f>
        <v>posibilidad de inoportunidad en el tramite o incumplimiento de las estapas del proceso disciiplinario</v>
      </c>
      <c r="C10" s="523" t="s">
        <v>278</v>
      </c>
      <c r="D10" s="182" t="str">
        <f>+(DESCRIPCION!D10)</f>
        <v>Personal insuficiente para impulsar el tramite de los procesos disciplinarios.</v>
      </c>
      <c r="E10" s="523" t="str">
        <f>+(PROBABILIDAD!T11)</f>
        <v>Posible</v>
      </c>
      <c r="F10" s="523" t="s">
        <v>182</v>
      </c>
      <c r="G10" s="525" t="s">
        <v>280</v>
      </c>
      <c r="H10" s="520" t="s">
        <v>283</v>
      </c>
      <c r="I10" s="182" t="s">
        <v>384</v>
      </c>
      <c r="J10" s="140" t="s">
        <v>385</v>
      </c>
      <c r="K10" s="140" t="s">
        <v>386</v>
      </c>
      <c r="L10" s="140" t="s">
        <v>387</v>
      </c>
      <c r="M10" s="142" t="s">
        <v>388</v>
      </c>
      <c r="O10" s="56" t="s">
        <v>346</v>
      </c>
    </row>
    <row r="11" spans="1:15" s="56" customFormat="1" ht="70.5" customHeight="1" x14ac:dyDescent="0.2">
      <c r="A11" s="144"/>
      <c r="B11" s="525"/>
      <c r="C11" s="523"/>
      <c r="D11" s="516" t="str">
        <f>+(DESCRIPCION!D11)</f>
        <v>Perfil  profesional del personal sustanciador insuficientes para realizar la labor de impulso y tramite de los procesos. ( numero minimo de profesionales)</v>
      </c>
      <c r="E11" s="523"/>
      <c r="F11" s="523"/>
      <c r="G11" s="525"/>
      <c r="H11" s="522"/>
      <c r="I11" s="182" t="s">
        <v>384</v>
      </c>
      <c r="J11" s="140" t="s">
        <v>385</v>
      </c>
      <c r="K11" s="182" t="s">
        <v>386</v>
      </c>
      <c r="L11" s="140" t="s">
        <v>387</v>
      </c>
      <c r="M11" s="142" t="s">
        <v>388</v>
      </c>
    </row>
    <row r="12" spans="1:15" s="56" customFormat="1" ht="36" customHeight="1" x14ac:dyDescent="0.2">
      <c r="A12" s="144"/>
      <c r="B12" s="525"/>
      <c r="C12" s="523"/>
      <c r="D12" s="517"/>
      <c r="E12" s="523"/>
      <c r="F12" s="523"/>
      <c r="G12" s="525"/>
      <c r="H12" s="214" t="s">
        <v>390</v>
      </c>
      <c r="I12" s="182" t="s">
        <v>389</v>
      </c>
      <c r="J12" s="140" t="s">
        <v>391</v>
      </c>
      <c r="K12" s="182" t="s">
        <v>392</v>
      </c>
      <c r="L12" s="140" t="s">
        <v>393</v>
      </c>
      <c r="M12" s="142" t="s">
        <v>388</v>
      </c>
    </row>
    <row r="13" spans="1:15" s="56" customFormat="1" ht="75.75" customHeight="1" x14ac:dyDescent="0.2">
      <c r="A13" s="144"/>
      <c r="B13" s="525" t="str">
        <f>+(PROBABILIDAD!A12)</f>
        <v>probabilidad de dilatar el proceso para lograr el vencimiento de terminos o la prescripcion en beneficio de un servidor publico.</v>
      </c>
      <c r="C13" s="523" t="s">
        <v>278</v>
      </c>
      <c r="D13" s="62" t="str">
        <f>+(DESCRIPCION!D13)</f>
        <v xml:space="preserve">Falta de compromiso de los líderes de los procesos en la implementación de mejora, asociadas a los planes de mejoramiento y en atención a las recomendaciones establecidas en los informes emitidos por la Oficina de Control Interno. </v>
      </c>
      <c r="E13" s="523" t="str">
        <f>+(PROBABILIDAD!T12)</f>
        <v>Posible</v>
      </c>
      <c r="F13" s="523" t="s">
        <v>182</v>
      </c>
      <c r="G13" s="523" t="s">
        <v>280</v>
      </c>
      <c r="H13" s="520" t="s">
        <v>283</v>
      </c>
      <c r="I13" s="182" t="s">
        <v>394</v>
      </c>
      <c r="J13" s="182" t="s">
        <v>395</v>
      </c>
      <c r="K13" s="182" t="s">
        <v>392</v>
      </c>
      <c r="L13" s="140" t="s">
        <v>396</v>
      </c>
      <c r="M13" s="142" t="s">
        <v>388</v>
      </c>
    </row>
    <row r="14" spans="1:15" s="56" customFormat="1" ht="36" customHeight="1" x14ac:dyDescent="0.2">
      <c r="A14" s="144"/>
      <c r="B14" s="525"/>
      <c r="C14" s="523"/>
      <c r="D14" s="62" t="str">
        <f>+(DESCRIPCION!D14)</f>
        <v xml:space="preserve">Cambios normativos sobre el procedimiento disciplinario . </v>
      </c>
      <c r="E14" s="523"/>
      <c r="F14" s="523"/>
      <c r="G14" s="523"/>
      <c r="H14" s="521"/>
      <c r="I14" s="182" t="s">
        <v>397</v>
      </c>
      <c r="J14" s="182" t="s">
        <v>398</v>
      </c>
      <c r="K14" s="182" t="s">
        <v>399</v>
      </c>
      <c r="L14" s="182" t="s">
        <v>400</v>
      </c>
      <c r="M14" s="142" t="s">
        <v>388</v>
      </c>
    </row>
    <row r="15" spans="1:15" s="56" customFormat="1" ht="36" customHeight="1" x14ac:dyDescent="0.2">
      <c r="A15" s="144"/>
      <c r="B15" s="525"/>
      <c r="C15" s="523"/>
      <c r="D15" s="62" t="str">
        <f>+(DESCRIPCION!D15)</f>
        <v>Ausencia de liderazgo del director de talento humano</v>
      </c>
      <c r="E15" s="523"/>
      <c r="F15" s="523"/>
      <c r="G15" s="523"/>
      <c r="H15" s="521"/>
      <c r="I15" s="182" t="s">
        <v>401</v>
      </c>
      <c r="J15" s="140" t="s">
        <v>402</v>
      </c>
      <c r="K15" s="182" t="s">
        <v>392</v>
      </c>
      <c r="L15" s="140" t="s">
        <v>396</v>
      </c>
      <c r="M15" s="142" t="s">
        <v>388</v>
      </c>
    </row>
    <row r="16" spans="1:15" s="56" customFormat="1" ht="36" customHeight="1" x14ac:dyDescent="0.2">
      <c r="A16" s="144"/>
      <c r="B16" s="525"/>
      <c r="C16" s="523"/>
      <c r="D16" s="518" t="str">
        <f>+(DESCRIPCION!D16)</f>
        <v>Falta de continuidad del personal encargado del proceso</v>
      </c>
      <c r="E16" s="523"/>
      <c r="F16" s="523"/>
      <c r="G16" s="523"/>
      <c r="H16" s="522"/>
      <c r="I16" s="182" t="s">
        <v>404</v>
      </c>
      <c r="J16" s="140" t="s">
        <v>385</v>
      </c>
      <c r="K16" s="140" t="s">
        <v>392</v>
      </c>
      <c r="L16" s="140" t="s">
        <v>405</v>
      </c>
      <c r="M16" s="217" t="s">
        <v>403</v>
      </c>
    </row>
    <row r="17" spans="1:13" s="56" customFormat="1" ht="36" customHeight="1" x14ac:dyDescent="0.2">
      <c r="A17" s="144"/>
      <c r="B17" s="525"/>
      <c r="C17" s="523"/>
      <c r="D17" s="519"/>
      <c r="E17" s="523"/>
      <c r="F17" s="523"/>
      <c r="G17" s="523"/>
      <c r="H17" s="214" t="s">
        <v>390</v>
      </c>
      <c r="I17" s="182" t="s">
        <v>389</v>
      </c>
      <c r="J17" s="140" t="s">
        <v>391</v>
      </c>
      <c r="K17" s="182" t="s">
        <v>392</v>
      </c>
      <c r="L17" s="140" t="s">
        <v>393</v>
      </c>
      <c r="M17" s="142" t="s">
        <v>388</v>
      </c>
    </row>
    <row r="18" spans="1:13" s="56" customFormat="1" ht="36" customHeight="1" x14ac:dyDescent="0.2">
      <c r="A18" s="144"/>
      <c r="B18" s="525" t="str">
        <f>+(PROBABILIDAD!A13)</f>
        <v xml:space="preserve"> Posibilidad de exceder facultades legales en los fallo</v>
      </c>
      <c r="C18" s="523" t="s">
        <v>279</v>
      </c>
      <c r="D18" s="183" t="str">
        <f>+(DESCRIPCION!D17)</f>
        <v xml:space="preserve"> Falta de infraestructura que garantice las condicones para el cumplimiento del desarrollo del proceso  de la ley</v>
      </c>
      <c r="E18" s="523" t="str">
        <f>+(PROBABILIDAD!T13)</f>
        <v>Improbable</v>
      </c>
      <c r="F18" s="523" t="str">
        <f>+(' IMPACTO RIESGOS CORRUPCION'!F11)</f>
        <v>MAYOR</v>
      </c>
      <c r="G18" s="523" t="s">
        <v>280</v>
      </c>
      <c r="H18" s="518" t="s">
        <v>283</v>
      </c>
      <c r="I18" s="182" t="s">
        <v>406</v>
      </c>
      <c r="J18" s="140" t="s">
        <v>385</v>
      </c>
      <c r="K18" s="140" t="s">
        <v>392</v>
      </c>
      <c r="L18" s="140" t="s">
        <v>407</v>
      </c>
      <c r="M18" s="142" t="s">
        <v>388</v>
      </c>
    </row>
    <row r="19" spans="1:13" s="56" customFormat="1" ht="36" customHeight="1" x14ac:dyDescent="0.2">
      <c r="A19" s="144"/>
      <c r="B19" s="525"/>
      <c r="C19" s="523"/>
      <c r="D19" s="213" t="str">
        <f>+(DESCRIPCION!D18)</f>
        <v>Falta de herramientas tecnológicas que permitan administrar y proteger la información</v>
      </c>
      <c r="E19" s="523"/>
      <c r="F19" s="523"/>
      <c r="G19" s="523"/>
      <c r="H19" s="524"/>
      <c r="I19" s="182" t="s">
        <v>408</v>
      </c>
      <c r="J19" s="140" t="s">
        <v>385</v>
      </c>
      <c r="K19" s="182" t="s">
        <v>386</v>
      </c>
      <c r="L19" s="140" t="s">
        <v>409</v>
      </c>
      <c r="M19" s="142" t="s">
        <v>388</v>
      </c>
    </row>
    <row r="20" spans="1:13" s="56" customFormat="1" ht="36" customHeight="1" x14ac:dyDescent="0.2">
      <c r="A20" s="144"/>
      <c r="B20" s="525"/>
      <c r="C20" s="523"/>
      <c r="D20" s="213" t="str">
        <f>+(DESCRIPCION!D18)</f>
        <v>Falta de herramientas tecnológicas que permitan administrar y proteger la información</v>
      </c>
      <c r="E20" s="523"/>
      <c r="F20" s="523"/>
      <c r="G20" s="523"/>
      <c r="H20" s="524"/>
      <c r="I20" s="182" t="s">
        <v>404</v>
      </c>
      <c r="J20" s="140" t="s">
        <v>385</v>
      </c>
      <c r="K20" s="182" t="s">
        <v>392</v>
      </c>
      <c r="L20" s="182" t="s">
        <v>405</v>
      </c>
      <c r="M20" s="217" t="s">
        <v>403</v>
      </c>
    </row>
    <row r="21" spans="1:13" s="56" customFormat="1" ht="204" x14ac:dyDescent="0.2">
      <c r="A21" s="144"/>
      <c r="B21" s="525"/>
      <c r="C21" s="523"/>
      <c r="D21" s="183"/>
      <c r="E21" s="523"/>
      <c r="F21" s="523"/>
      <c r="G21" s="523"/>
      <c r="H21" s="215" t="s">
        <v>390</v>
      </c>
      <c r="I21" s="182" t="s">
        <v>410</v>
      </c>
      <c r="J21" s="140" t="s">
        <v>385</v>
      </c>
      <c r="K21" s="182" t="s">
        <v>392</v>
      </c>
      <c r="L21" s="182" t="s">
        <v>405</v>
      </c>
      <c r="M21" s="217" t="s">
        <v>388</v>
      </c>
    </row>
    <row r="22" spans="1:13" s="56" customFormat="1" ht="36" customHeight="1" x14ac:dyDescent="0.2">
      <c r="A22" s="144"/>
      <c r="B22" s="525" t="str">
        <f>+(PROBABILIDAD!A14)</f>
        <v xml:space="preserve">probabilidad de  Pedida de informacion de los expedientes disciplinarios </v>
      </c>
      <c r="C22" s="523" t="s">
        <v>279</v>
      </c>
      <c r="D22" s="183" t="str">
        <f>+(DESCRIPCION!D20)</f>
        <v>Falta de independencia de la oficina de control disciplinario</v>
      </c>
      <c r="E22" s="523" t="str">
        <f>+(PROBABILIDAD!T14)</f>
        <v>Posible</v>
      </c>
      <c r="F22" s="523" t="str">
        <f>+(' IMPACTO RIESGOS CORRUPCION'!F34)</f>
        <v>MAYOR</v>
      </c>
      <c r="G22" s="523" t="s">
        <v>281</v>
      </c>
      <c r="H22" s="523" t="s">
        <v>283</v>
      </c>
      <c r="I22" s="182" t="s">
        <v>410</v>
      </c>
      <c r="J22" s="140" t="s">
        <v>385</v>
      </c>
      <c r="K22" s="182" t="s">
        <v>392</v>
      </c>
      <c r="L22" s="182" t="s">
        <v>405</v>
      </c>
      <c r="M22" s="217" t="s">
        <v>388</v>
      </c>
    </row>
    <row r="23" spans="1:13" s="56" customFormat="1" ht="108.75" customHeight="1" x14ac:dyDescent="0.2">
      <c r="A23" s="144"/>
      <c r="B23" s="525"/>
      <c r="C23" s="523"/>
      <c r="D23" s="183" t="str">
        <f>+(DESCRIPCION!D21)</f>
        <v>Falta de garantías para la reserva del proceso disciplinario</v>
      </c>
      <c r="E23" s="523"/>
      <c r="F23" s="523"/>
      <c r="G23" s="523"/>
      <c r="H23" s="523"/>
      <c r="I23" s="182" t="s">
        <v>411</v>
      </c>
      <c r="J23" s="140" t="s">
        <v>385</v>
      </c>
      <c r="K23" s="140" t="s">
        <v>386</v>
      </c>
      <c r="L23" s="216" t="s">
        <v>405</v>
      </c>
      <c r="M23" s="142" t="s">
        <v>388</v>
      </c>
    </row>
    <row r="24" spans="1:13" ht="204" x14ac:dyDescent="0.2">
      <c r="H24" s="215" t="s">
        <v>390</v>
      </c>
      <c r="I24" s="182" t="s">
        <v>410</v>
      </c>
      <c r="J24" s="140" t="s">
        <v>385</v>
      </c>
      <c r="K24" s="182" t="s">
        <v>392</v>
      </c>
      <c r="L24" s="182" t="s">
        <v>405</v>
      </c>
      <c r="M24" s="217" t="s">
        <v>388</v>
      </c>
    </row>
  </sheetData>
  <mergeCells count="38">
    <mergeCell ref="M1:M4"/>
    <mergeCell ref="A5:F5"/>
    <mergeCell ref="A1:A4"/>
    <mergeCell ref="J1:L1"/>
    <mergeCell ref="J2:L2"/>
    <mergeCell ref="J3:L3"/>
    <mergeCell ref="J4:L4"/>
    <mergeCell ref="B1:I2"/>
    <mergeCell ref="B3:I4"/>
    <mergeCell ref="B18:B21"/>
    <mergeCell ref="C18:C21"/>
    <mergeCell ref="E18:E21"/>
    <mergeCell ref="B6:M6"/>
    <mergeCell ref="B7:M7"/>
    <mergeCell ref="G10:G12"/>
    <mergeCell ref="B13:B17"/>
    <mergeCell ref="C13:C17"/>
    <mergeCell ref="E13:E17"/>
    <mergeCell ref="F13:F17"/>
    <mergeCell ref="G13:G17"/>
    <mergeCell ref="A8:F8"/>
    <mergeCell ref="B10:B12"/>
    <mergeCell ref="C10:C12"/>
    <mergeCell ref="E10:E12"/>
    <mergeCell ref="B22:B23"/>
    <mergeCell ref="C22:C23"/>
    <mergeCell ref="E22:E23"/>
    <mergeCell ref="F22:F23"/>
    <mergeCell ref="G22:G23"/>
    <mergeCell ref="D11:D12"/>
    <mergeCell ref="D16:D17"/>
    <mergeCell ref="H13:H16"/>
    <mergeCell ref="F10:F12"/>
    <mergeCell ref="H22:H23"/>
    <mergeCell ref="F18:F21"/>
    <mergeCell ref="G18:G21"/>
    <mergeCell ref="H10:H11"/>
    <mergeCell ref="H18:H20"/>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40"/>
      <c r="B1" s="236" t="s">
        <v>25</v>
      </c>
      <c r="C1" s="237"/>
      <c r="D1" s="3" t="s">
        <v>26</v>
      </c>
      <c r="E1" s="243"/>
    </row>
    <row r="2" spans="1:5" ht="15" customHeight="1" x14ac:dyDescent="0.25">
      <c r="A2" s="240"/>
      <c r="B2" s="238"/>
      <c r="C2" s="239"/>
      <c r="D2" s="3" t="s">
        <v>2</v>
      </c>
      <c r="E2" s="243"/>
    </row>
    <row r="3" spans="1:5" ht="30" customHeight="1" x14ac:dyDescent="0.25">
      <c r="A3" s="240"/>
      <c r="B3" s="236" t="s">
        <v>27</v>
      </c>
      <c r="C3" s="237"/>
      <c r="D3" s="3" t="s">
        <v>28</v>
      </c>
      <c r="E3" s="243"/>
    </row>
    <row r="4" spans="1:5" ht="15" customHeight="1" x14ac:dyDescent="0.25">
      <c r="A4" s="240"/>
      <c r="B4" s="238"/>
      <c r="C4" s="239"/>
      <c r="D4" s="3" t="s">
        <v>5</v>
      </c>
      <c r="E4" s="243"/>
    </row>
    <row r="5" spans="1:5" ht="15.75" thickBot="1" x14ac:dyDescent="0.3"/>
    <row r="6" spans="1:5" x14ac:dyDescent="0.25">
      <c r="A6" s="241" t="s">
        <v>29</v>
      </c>
      <c r="B6" s="242"/>
      <c r="C6" s="242"/>
      <c r="D6" s="242"/>
      <c r="E6" s="242"/>
    </row>
    <row r="7" spans="1:5" ht="30.75" thickBot="1" x14ac:dyDescent="0.3">
      <c r="A7" s="4" t="s">
        <v>30</v>
      </c>
      <c r="B7" s="5" t="s">
        <v>31</v>
      </c>
      <c r="C7" s="5" t="s">
        <v>32</v>
      </c>
      <c r="D7" s="10" t="s">
        <v>33</v>
      </c>
      <c r="E7" s="5" t="s">
        <v>34</v>
      </c>
    </row>
    <row r="8" spans="1:5" ht="45" x14ac:dyDescent="0.25">
      <c r="A8" s="12" t="s">
        <v>35</v>
      </c>
      <c r="B8" s="6" t="s">
        <v>36</v>
      </c>
      <c r="C8" s="6" t="s">
        <v>36</v>
      </c>
      <c r="D8" s="6" t="s">
        <v>36</v>
      </c>
      <c r="E8" s="7" t="s">
        <v>36</v>
      </c>
    </row>
    <row r="9" spans="1:5" ht="39" x14ac:dyDescent="0.25">
      <c r="A9" s="13" t="s">
        <v>37</v>
      </c>
      <c r="B9" s="8" t="s">
        <v>36</v>
      </c>
      <c r="C9" s="8" t="s">
        <v>36</v>
      </c>
      <c r="D9" s="8" t="s">
        <v>36</v>
      </c>
      <c r="E9" s="9" t="s">
        <v>36</v>
      </c>
    </row>
    <row r="10" spans="1:5" ht="30" x14ac:dyDescent="0.25">
      <c r="A10" s="11" t="s">
        <v>38</v>
      </c>
      <c r="B10" s="8" t="s">
        <v>36</v>
      </c>
      <c r="C10" s="8" t="s">
        <v>36</v>
      </c>
      <c r="D10" s="8" t="s">
        <v>36</v>
      </c>
      <c r="E10" s="9" t="s">
        <v>36</v>
      </c>
    </row>
    <row r="11" spans="1:5" ht="39" x14ac:dyDescent="0.25">
      <c r="A11" s="13" t="s">
        <v>39</v>
      </c>
      <c r="B11" s="8" t="s">
        <v>36</v>
      </c>
      <c r="C11" s="8" t="s">
        <v>36</v>
      </c>
      <c r="D11" s="8" t="s">
        <v>36</v>
      </c>
      <c r="E11" s="9" t="s">
        <v>36</v>
      </c>
    </row>
    <row r="12" spans="1:5" ht="51.75" x14ac:dyDescent="0.25">
      <c r="A12" s="13" t="s">
        <v>40</v>
      </c>
      <c r="B12" s="14" t="s">
        <v>36</v>
      </c>
      <c r="C12" s="14" t="s">
        <v>36</v>
      </c>
      <c r="D12" s="14" t="s">
        <v>36</v>
      </c>
      <c r="E12" s="15" t="s">
        <v>36</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47"/>
      <c r="B1" s="250" t="s">
        <v>0</v>
      </c>
      <c r="C1" s="251"/>
      <c r="D1" s="251"/>
      <c r="E1" s="251"/>
      <c r="F1" s="59" t="s">
        <v>1</v>
      </c>
      <c r="G1" s="254"/>
    </row>
    <row r="2" spans="1:7" x14ac:dyDescent="0.25">
      <c r="A2" s="248"/>
      <c r="B2" s="252"/>
      <c r="C2" s="253"/>
      <c r="D2" s="253"/>
      <c r="E2" s="253"/>
      <c r="F2" s="58" t="s">
        <v>41</v>
      </c>
      <c r="G2" s="255"/>
    </row>
    <row r="3" spans="1:7" x14ac:dyDescent="0.25">
      <c r="A3" s="248"/>
      <c r="B3" s="257" t="s">
        <v>42</v>
      </c>
      <c r="C3" s="258"/>
      <c r="D3" s="258"/>
      <c r="E3" s="258"/>
      <c r="F3" s="58" t="s">
        <v>4</v>
      </c>
      <c r="G3" s="255"/>
    </row>
    <row r="4" spans="1:7" ht="15.75" thickBot="1" x14ac:dyDescent="0.3">
      <c r="A4" s="249"/>
      <c r="B4" s="259"/>
      <c r="C4" s="260"/>
      <c r="D4" s="260"/>
      <c r="E4" s="260"/>
      <c r="F4" s="60" t="s">
        <v>5</v>
      </c>
      <c r="G4" s="256"/>
    </row>
    <row r="5" spans="1:7" ht="15.75" thickBot="1" x14ac:dyDescent="0.3"/>
    <row r="6" spans="1:7" s="70" customFormat="1" ht="15.75" x14ac:dyDescent="0.25">
      <c r="A6" s="261" t="s">
        <v>43</v>
      </c>
      <c r="B6" s="262"/>
      <c r="C6" s="262"/>
      <c r="D6" s="262"/>
      <c r="E6" s="262"/>
      <c r="F6" s="262"/>
      <c r="G6" s="263"/>
    </row>
    <row r="7" spans="1:7" ht="31.5" customHeight="1" x14ac:dyDescent="0.25">
      <c r="A7" s="51" t="s">
        <v>44</v>
      </c>
      <c r="B7" s="29" t="s">
        <v>45</v>
      </c>
      <c r="C7" s="65" t="s">
        <v>46</v>
      </c>
      <c r="D7" s="52" t="s">
        <v>47</v>
      </c>
      <c r="E7" s="29" t="s">
        <v>48</v>
      </c>
      <c r="F7" s="30" t="s">
        <v>49</v>
      </c>
      <c r="G7" s="30" t="s">
        <v>50</v>
      </c>
    </row>
    <row r="8" spans="1:7" ht="33" customHeight="1" x14ac:dyDescent="0.25">
      <c r="A8" s="244"/>
      <c r="B8" s="8"/>
      <c r="C8" s="8"/>
      <c r="D8" s="8"/>
      <c r="E8" s="8"/>
      <c r="F8" s="8"/>
      <c r="G8" s="9"/>
    </row>
    <row r="9" spans="1:7" ht="33" customHeight="1" x14ac:dyDescent="0.25">
      <c r="A9" s="245"/>
      <c r="B9" s="8"/>
      <c r="C9" s="8"/>
      <c r="D9" s="8"/>
      <c r="E9" s="8"/>
      <c r="F9" s="8"/>
      <c r="G9" s="9"/>
    </row>
    <row r="10" spans="1:7" ht="33" customHeight="1" x14ac:dyDescent="0.25">
      <c r="A10" s="245"/>
      <c r="B10" s="8"/>
      <c r="C10" s="8"/>
      <c r="D10" s="8"/>
      <c r="E10" s="8"/>
      <c r="F10" s="8"/>
      <c r="G10" s="9"/>
    </row>
    <row r="11" spans="1:7" ht="33" customHeight="1" x14ac:dyDescent="0.25">
      <c r="A11" s="245"/>
      <c r="B11" s="8"/>
      <c r="C11" s="8"/>
      <c r="D11" s="8"/>
      <c r="E11" s="8"/>
      <c r="F11" s="8"/>
      <c r="G11" s="9"/>
    </row>
    <row r="12" spans="1:7" ht="33" customHeight="1" x14ac:dyDescent="0.25">
      <c r="A12" s="245"/>
      <c r="B12" s="8"/>
      <c r="C12" s="8"/>
      <c r="D12" s="8"/>
      <c r="E12" s="8"/>
      <c r="F12" s="8"/>
      <c r="G12" s="9"/>
    </row>
    <row r="13" spans="1:7" ht="33" customHeight="1" x14ac:dyDescent="0.25">
      <c r="A13" s="245"/>
      <c r="B13" s="8"/>
      <c r="C13" s="8"/>
      <c r="D13" s="8"/>
      <c r="E13" s="8"/>
      <c r="F13" s="8"/>
      <c r="G13" s="9"/>
    </row>
    <row r="14" spans="1:7" ht="33" customHeight="1" x14ac:dyDescent="0.25">
      <c r="A14" s="245"/>
      <c r="B14" s="8"/>
      <c r="C14" s="8"/>
      <c r="D14" s="8"/>
      <c r="E14" s="8"/>
      <c r="F14" s="8"/>
      <c r="G14" s="9"/>
    </row>
    <row r="15" spans="1:7" ht="33" customHeight="1" x14ac:dyDescent="0.25">
      <c r="A15" s="245"/>
      <c r="B15" s="8"/>
      <c r="C15" s="8"/>
      <c r="D15" s="8"/>
      <c r="E15" s="8"/>
      <c r="F15" s="8"/>
      <c r="G15" s="9"/>
    </row>
    <row r="16" spans="1:7" ht="33" customHeight="1" x14ac:dyDescent="0.25">
      <c r="A16" s="245"/>
      <c r="B16" s="8"/>
      <c r="C16" s="8"/>
      <c r="D16" s="8"/>
      <c r="E16" s="8"/>
      <c r="F16" s="8"/>
      <c r="G16" s="9"/>
    </row>
    <row r="17" spans="1:7" ht="33" customHeight="1" x14ac:dyDescent="0.25">
      <c r="A17" s="245"/>
      <c r="B17" s="8"/>
      <c r="C17" s="8"/>
      <c r="D17" s="8"/>
      <c r="E17" s="8"/>
      <c r="F17" s="8"/>
      <c r="G17" s="9"/>
    </row>
    <row r="18" spans="1:7" ht="33" customHeight="1" thickBot="1" x14ac:dyDescent="0.3">
      <c r="A18" s="246"/>
      <c r="B18" s="68"/>
      <c r="C18" s="68"/>
      <c r="D18" s="68"/>
      <c r="E18" s="68"/>
      <c r="F18" s="68"/>
      <c r="G18" s="69"/>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9"/>
  <sheetViews>
    <sheetView topLeftCell="A27" zoomScale="62" zoomScaleNormal="62" workbookViewId="0">
      <selection activeCell="E35" sqref="E35:F35"/>
    </sheetView>
  </sheetViews>
  <sheetFormatPr baseColWidth="10" defaultColWidth="11.42578125" defaultRowHeight="15" x14ac:dyDescent="0.25"/>
  <cols>
    <col min="1" max="2" width="6.5703125" customWidth="1"/>
    <col min="3" max="3" width="32.7109375" customWidth="1"/>
    <col min="4" max="4" width="44.85546875" customWidth="1"/>
    <col min="5" max="5" width="38" customWidth="1"/>
    <col min="6" max="6" width="30.28515625" customWidth="1"/>
    <col min="7" max="7" width="18.28515625" customWidth="1"/>
    <col min="8" max="8" width="15.5703125" customWidth="1"/>
    <col min="9" max="9" width="19.28515625" customWidth="1"/>
    <col min="10" max="10" width="14.5703125" customWidth="1"/>
  </cols>
  <sheetData>
    <row r="1" spans="1:14" ht="15" customHeight="1" x14ac:dyDescent="0.25">
      <c r="C1" s="300"/>
      <c r="D1" s="257" t="s">
        <v>358</v>
      </c>
      <c r="E1" s="258"/>
      <c r="F1" s="258"/>
      <c r="G1" s="301"/>
      <c r="H1" s="269" t="s">
        <v>26</v>
      </c>
      <c r="I1" s="269"/>
      <c r="J1" s="266"/>
      <c r="K1" s="2"/>
      <c r="N1" s="219"/>
    </row>
    <row r="2" spans="1:14" ht="15" customHeight="1" x14ac:dyDescent="0.25">
      <c r="C2" s="300"/>
      <c r="D2" s="252"/>
      <c r="E2" s="253"/>
      <c r="F2" s="253"/>
      <c r="G2" s="302"/>
      <c r="H2" s="269" t="s">
        <v>2</v>
      </c>
      <c r="I2" s="269"/>
      <c r="J2" s="267"/>
      <c r="K2" s="2"/>
      <c r="N2" s="219"/>
    </row>
    <row r="3" spans="1:14" ht="15" customHeight="1" x14ac:dyDescent="0.25">
      <c r="C3" s="300"/>
      <c r="D3" s="257" t="s">
        <v>74</v>
      </c>
      <c r="E3" s="258"/>
      <c r="F3" s="258"/>
      <c r="G3" s="301"/>
      <c r="H3" s="269" t="s">
        <v>4</v>
      </c>
      <c r="I3" s="269"/>
      <c r="J3" s="267"/>
      <c r="K3" s="2"/>
      <c r="N3" s="219"/>
    </row>
    <row r="4" spans="1:14" ht="15.75" customHeight="1" x14ac:dyDescent="0.25">
      <c r="C4" s="300"/>
      <c r="D4" s="252"/>
      <c r="E4" s="253"/>
      <c r="F4" s="253"/>
      <c r="G4" s="302"/>
      <c r="H4" s="269" t="s">
        <v>5</v>
      </c>
      <c r="I4" s="269"/>
      <c r="J4" s="268"/>
      <c r="K4" s="2"/>
      <c r="N4" s="219"/>
    </row>
    <row r="6" spans="1:14" ht="32.25" customHeight="1" x14ac:dyDescent="0.25">
      <c r="A6" s="306" t="s">
        <v>7</v>
      </c>
      <c r="B6" s="306"/>
      <c r="C6" s="305"/>
      <c r="D6" s="305"/>
      <c r="E6" s="305"/>
      <c r="F6" s="305"/>
      <c r="G6" s="305"/>
      <c r="H6" s="305"/>
      <c r="I6" s="305"/>
      <c r="J6" s="305"/>
    </row>
    <row r="7" spans="1:14" ht="23.25" customHeight="1" x14ac:dyDescent="0.25">
      <c r="A7" s="264" t="s">
        <v>75</v>
      </c>
      <c r="B7" s="264"/>
      <c r="C7" s="264"/>
      <c r="D7" s="265"/>
      <c r="E7" s="297" t="s">
        <v>13</v>
      </c>
      <c r="F7" s="298"/>
      <c r="G7" s="298"/>
      <c r="H7" s="298"/>
      <c r="I7" s="298"/>
      <c r="J7" s="299"/>
    </row>
    <row r="8" spans="1:14" ht="23.25" customHeight="1" x14ac:dyDescent="0.25">
      <c r="A8" s="264"/>
      <c r="B8" s="264"/>
      <c r="C8" s="264"/>
      <c r="D8" s="265"/>
      <c r="E8" s="274" t="s">
        <v>76</v>
      </c>
      <c r="F8" s="274"/>
      <c r="G8" s="274" t="s">
        <v>77</v>
      </c>
      <c r="H8" s="274"/>
      <c r="I8" s="274"/>
      <c r="J8" s="274"/>
    </row>
    <row r="9" spans="1:14" ht="23.25" customHeight="1" x14ac:dyDescent="0.3">
      <c r="A9" s="264"/>
      <c r="B9" s="264"/>
      <c r="C9" s="264"/>
      <c r="D9" s="265"/>
      <c r="E9" s="275" t="s">
        <v>78</v>
      </c>
      <c r="F9" s="275"/>
      <c r="G9" s="276" t="s">
        <v>79</v>
      </c>
      <c r="H9" s="277"/>
      <c r="I9" s="277"/>
      <c r="J9" s="278"/>
    </row>
    <row r="10" spans="1:14" ht="43.5" customHeight="1" x14ac:dyDescent="0.25">
      <c r="A10" s="264"/>
      <c r="B10" s="264"/>
      <c r="C10" s="264"/>
      <c r="D10" s="265"/>
      <c r="E10" s="270" t="s">
        <v>359</v>
      </c>
      <c r="F10" s="271"/>
      <c r="G10" s="272" t="s">
        <v>368</v>
      </c>
      <c r="H10" s="272"/>
      <c r="I10" s="272"/>
      <c r="J10" s="272"/>
    </row>
    <row r="11" spans="1:14" ht="43.5" customHeight="1" x14ac:dyDescent="0.25">
      <c r="A11" s="264"/>
      <c r="B11" s="264"/>
      <c r="C11" s="264"/>
      <c r="D11" s="265"/>
      <c r="E11" s="270" t="s">
        <v>360</v>
      </c>
      <c r="F11" s="271"/>
      <c r="G11" s="272" t="s">
        <v>369</v>
      </c>
      <c r="H11" s="272"/>
      <c r="I11" s="272"/>
      <c r="J11" s="272"/>
    </row>
    <row r="12" spans="1:14" ht="43.5" customHeight="1" x14ac:dyDescent="0.25">
      <c r="A12" s="264"/>
      <c r="B12" s="264"/>
      <c r="C12" s="264"/>
      <c r="D12" s="265"/>
      <c r="E12" s="270" t="s">
        <v>361</v>
      </c>
      <c r="F12" s="271"/>
      <c r="G12" s="273" t="s">
        <v>370</v>
      </c>
      <c r="H12" s="273"/>
      <c r="I12" s="273"/>
      <c r="J12" s="273"/>
    </row>
    <row r="13" spans="1:14" ht="43.5" customHeight="1" x14ac:dyDescent="0.25">
      <c r="A13" s="264"/>
      <c r="B13" s="264"/>
      <c r="C13" s="264"/>
      <c r="D13" s="265"/>
      <c r="E13" s="280" t="s">
        <v>362</v>
      </c>
      <c r="F13" s="281"/>
      <c r="G13" s="272"/>
      <c r="H13" s="272"/>
      <c r="I13" s="272"/>
      <c r="J13" s="272"/>
    </row>
    <row r="14" spans="1:14" ht="31.5" customHeight="1" x14ac:dyDescent="0.25">
      <c r="A14" s="264"/>
      <c r="B14" s="264"/>
      <c r="C14" s="264"/>
      <c r="D14" s="265"/>
      <c r="E14" s="270" t="s">
        <v>363</v>
      </c>
      <c r="F14" s="271"/>
      <c r="G14" s="272"/>
      <c r="H14" s="272"/>
      <c r="I14" s="272"/>
      <c r="J14" s="272"/>
    </row>
    <row r="15" spans="1:14" ht="31.5" customHeight="1" x14ac:dyDescent="0.25">
      <c r="A15" s="264"/>
      <c r="B15" s="264"/>
      <c r="C15" s="264"/>
      <c r="D15" s="265"/>
      <c r="E15" s="270"/>
      <c r="F15" s="271"/>
      <c r="G15" s="272"/>
      <c r="H15" s="272"/>
      <c r="I15" s="272"/>
      <c r="J15" s="272"/>
    </row>
    <row r="16" spans="1:14" ht="36.75" customHeight="1" x14ac:dyDescent="0.25">
      <c r="A16" s="264"/>
      <c r="B16" s="264"/>
      <c r="C16" s="264"/>
      <c r="D16" s="265"/>
      <c r="E16" s="270"/>
      <c r="F16" s="271"/>
      <c r="G16" s="279"/>
      <c r="H16" s="279"/>
      <c r="I16" s="279"/>
      <c r="J16" s="279"/>
    </row>
    <row r="17" spans="1:10" ht="71.25" customHeight="1" x14ac:dyDescent="0.25">
      <c r="A17" s="264"/>
      <c r="B17" s="264"/>
      <c r="C17" s="264"/>
      <c r="D17" s="265"/>
      <c r="E17" s="270"/>
      <c r="F17" s="271"/>
      <c r="G17" s="279"/>
      <c r="H17" s="279"/>
      <c r="I17" s="279"/>
      <c r="J17" s="279"/>
    </row>
    <row r="18" spans="1:10" ht="39" customHeight="1" x14ac:dyDescent="0.25">
      <c r="A18" s="264"/>
      <c r="B18" s="264"/>
      <c r="C18" s="264"/>
      <c r="D18" s="265"/>
      <c r="E18" s="270"/>
      <c r="F18" s="271"/>
      <c r="G18" s="279"/>
      <c r="H18" s="279"/>
      <c r="I18" s="279"/>
      <c r="J18" s="279"/>
    </row>
    <row r="19" spans="1:10" ht="23.25" customHeight="1" x14ac:dyDescent="0.25">
      <c r="A19" s="264"/>
      <c r="B19" s="264"/>
      <c r="C19" s="264"/>
      <c r="D19" s="265"/>
      <c r="E19" s="285"/>
      <c r="F19" s="285"/>
      <c r="G19" s="279"/>
      <c r="H19" s="279"/>
      <c r="I19" s="279"/>
      <c r="J19" s="279"/>
    </row>
    <row r="20" spans="1:10" ht="23.25" customHeight="1" x14ac:dyDescent="0.4">
      <c r="A20" s="167"/>
      <c r="B20" s="167"/>
      <c r="C20" s="167"/>
      <c r="D20" s="168"/>
      <c r="E20" s="270"/>
      <c r="F20" s="271"/>
      <c r="G20" s="169"/>
      <c r="H20" s="170"/>
      <c r="I20" s="170"/>
      <c r="J20" s="171"/>
    </row>
    <row r="21" spans="1:10" ht="35.25" customHeight="1" x14ac:dyDescent="0.4">
      <c r="A21" s="167"/>
      <c r="B21" s="167"/>
      <c r="C21" s="167"/>
      <c r="D21" s="168"/>
      <c r="E21" s="270"/>
      <c r="F21" s="271"/>
      <c r="G21" s="169"/>
      <c r="H21" s="170"/>
      <c r="I21" s="170"/>
      <c r="J21" s="171"/>
    </row>
    <row r="22" spans="1:10" ht="51.75" customHeight="1" x14ac:dyDescent="0.25">
      <c r="A22" s="310" t="s">
        <v>11</v>
      </c>
      <c r="B22" s="310" t="s">
        <v>77</v>
      </c>
      <c r="C22" s="275" t="s">
        <v>80</v>
      </c>
      <c r="D22" s="275"/>
      <c r="E22" s="286" t="s">
        <v>81</v>
      </c>
      <c r="F22" s="287"/>
      <c r="G22" s="288" t="s">
        <v>82</v>
      </c>
      <c r="H22" s="289"/>
      <c r="I22" s="289"/>
      <c r="J22" s="290"/>
    </row>
    <row r="23" spans="1:10" ht="48.75" customHeight="1" x14ac:dyDescent="0.25">
      <c r="A23" s="310"/>
      <c r="B23" s="310"/>
      <c r="C23" s="280" t="s">
        <v>364</v>
      </c>
      <c r="D23" s="281"/>
      <c r="E23" s="282" t="s">
        <v>374</v>
      </c>
      <c r="F23" s="283"/>
      <c r="G23" s="291" t="s">
        <v>377</v>
      </c>
      <c r="H23" s="292"/>
      <c r="I23" s="292"/>
      <c r="J23" s="293"/>
    </row>
    <row r="24" spans="1:10" ht="68.25" customHeight="1" x14ac:dyDescent="0.25">
      <c r="A24" s="310"/>
      <c r="B24" s="310"/>
      <c r="C24" s="270" t="s">
        <v>365</v>
      </c>
      <c r="D24" s="271"/>
      <c r="E24" s="282" t="s">
        <v>375</v>
      </c>
      <c r="F24" s="283"/>
      <c r="G24" s="282" t="s">
        <v>378</v>
      </c>
      <c r="H24" s="284"/>
      <c r="I24" s="284"/>
      <c r="J24" s="283"/>
    </row>
    <row r="25" spans="1:10" ht="54.75" customHeight="1" x14ac:dyDescent="0.25">
      <c r="A25" s="310"/>
      <c r="B25" s="310"/>
      <c r="C25" s="270" t="s">
        <v>366</v>
      </c>
      <c r="D25" s="271"/>
      <c r="E25" s="282" t="s">
        <v>376</v>
      </c>
      <c r="F25" s="283"/>
      <c r="G25" s="282"/>
      <c r="H25" s="284"/>
      <c r="I25" s="284"/>
      <c r="J25" s="283"/>
    </row>
    <row r="26" spans="1:10" ht="61.5" customHeight="1" x14ac:dyDescent="0.25">
      <c r="A26" s="310"/>
      <c r="B26" s="310"/>
      <c r="C26" s="272" t="s">
        <v>367</v>
      </c>
      <c r="D26" s="285"/>
      <c r="E26" s="282"/>
      <c r="F26" s="283"/>
      <c r="G26" s="282"/>
      <c r="H26" s="284"/>
      <c r="I26" s="284"/>
      <c r="J26" s="283"/>
    </row>
    <row r="27" spans="1:10" ht="61.5" customHeight="1" x14ac:dyDescent="0.25">
      <c r="A27" s="310"/>
      <c r="B27" s="310"/>
      <c r="C27" s="303"/>
      <c r="D27" s="304"/>
      <c r="E27" s="282"/>
      <c r="F27" s="283"/>
      <c r="G27" s="279"/>
      <c r="H27" s="279"/>
      <c r="I27" s="279"/>
      <c r="J27" s="279"/>
    </row>
    <row r="28" spans="1:10" ht="87.75" customHeight="1" x14ac:dyDescent="0.25">
      <c r="A28" s="310"/>
      <c r="B28" s="310"/>
      <c r="C28" s="285"/>
      <c r="D28" s="285"/>
      <c r="E28" s="282"/>
      <c r="F28" s="283"/>
      <c r="G28" s="279"/>
      <c r="H28" s="279"/>
      <c r="I28" s="279"/>
      <c r="J28" s="279"/>
    </row>
    <row r="29" spans="1:10" ht="47.25" customHeight="1" x14ac:dyDescent="0.25">
      <c r="A29" s="310"/>
      <c r="B29" s="310"/>
      <c r="C29" s="285"/>
      <c r="D29" s="285"/>
      <c r="E29" s="291"/>
      <c r="F29" s="293"/>
      <c r="G29" s="307"/>
      <c r="H29" s="308"/>
      <c r="I29" s="308"/>
      <c r="J29" s="309"/>
    </row>
    <row r="30" spans="1:10" ht="23.25" customHeight="1" x14ac:dyDescent="0.25">
      <c r="A30" s="310"/>
      <c r="B30" s="310"/>
      <c r="C30" s="285"/>
      <c r="D30" s="285"/>
      <c r="E30" s="279"/>
      <c r="F30" s="279"/>
      <c r="G30" s="279"/>
      <c r="H30" s="279"/>
      <c r="I30" s="279"/>
      <c r="J30" s="279"/>
    </row>
    <row r="31" spans="1:10" ht="33" customHeight="1" x14ac:dyDescent="0.25">
      <c r="A31" s="310"/>
      <c r="B31" s="310"/>
      <c r="C31" s="218"/>
      <c r="D31" s="218"/>
      <c r="E31" s="279"/>
      <c r="F31" s="279"/>
      <c r="G31" s="279"/>
      <c r="H31" s="279"/>
      <c r="I31" s="279"/>
      <c r="J31" s="279"/>
    </row>
    <row r="32" spans="1:10" ht="23.25" customHeight="1" x14ac:dyDescent="0.25">
      <c r="A32" s="310"/>
      <c r="B32" s="310"/>
      <c r="C32" s="318"/>
      <c r="D32" s="318"/>
      <c r="E32" s="294"/>
      <c r="F32" s="294"/>
      <c r="G32" s="294"/>
      <c r="H32" s="294"/>
      <c r="I32" s="294"/>
      <c r="J32" s="294"/>
    </row>
    <row r="33" spans="1:10" ht="79.5" customHeight="1" x14ac:dyDescent="0.3">
      <c r="A33" s="310"/>
      <c r="B33" s="310" t="s">
        <v>76</v>
      </c>
      <c r="C33" s="275" t="s">
        <v>83</v>
      </c>
      <c r="D33" s="275"/>
      <c r="E33" s="311" t="s">
        <v>84</v>
      </c>
      <c r="F33" s="312"/>
      <c r="G33" s="313" t="s">
        <v>85</v>
      </c>
      <c r="H33" s="314"/>
      <c r="I33" s="314"/>
      <c r="J33" s="315"/>
    </row>
    <row r="34" spans="1:10" ht="51.75" customHeight="1" x14ac:dyDescent="0.25">
      <c r="A34" s="310"/>
      <c r="B34" s="310"/>
      <c r="C34" s="280" t="s">
        <v>371</v>
      </c>
      <c r="D34" s="281"/>
      <c r="E34" s="282" t="s">
        <v>379</v>
      </c>
      <c r="F34" s="283"/>
      <c r="G34" s="282" t="s">
        <v>381</v>
      </c>
      <c r="H34" s="284"/>
      <c r="I34" s="284"/>
      <c r="J34" s="283"/>
    </row>
    <row r="35" spans="1:10" ht="66.75" customHeight="1" x14ac:dyDescent="0.25">
      <c r="A35" s="310"/>
      <c r="B35" s="310"/>
      <c r="C35" s="270" t="s">
        <v>372</v>
      </c>
      <c r="D35" s="271"/>
      <c r="E35" s="282" t="s">
        <v>380</v>
      </c>
      <c r="F35" s="283"/>
      <c r="G35" s="282" t="s">
        <v>382</v>
      </c>
      <c r="H35" s="284"/>
      <c r="I35" s="284"/>
      <c r="J35" s="283"/>
    </row>
    <row r="36" spans="1:10" ht="33" customHeight="1" x14ac:dyDescent="0.25">
      <c r="A36" s="310"/>
      <c r="B36" s="310"/>
      <c r="C36" s="316" t="s">
        <v>373</v>
      </c>
      <c r="D36" s="317"/>
      <c r="E36" s="279"/>
      <c r="F36" s="279"/>
      <c r="G36" s="282" t="s">
        <v>383</v>
      </c>
      <c r="H36" s="284"/>
      <c r="I36" s="284"/>
      <c r="J36" s="283"/>
    </row>
    <row r="37" spans="1:10" ht="23.25" customHeight="1" x14ac:dyDescent="0.25">
      <c r="A37" s="310"/>
      <c r="B37" s="310"/>
      <c r="C37" s="307"/>
      <c r="D37" s="309"/>
      <c r="E37" s="279"/>
      <c r="F37" s="279"/>
      <c r="G37" s="279"/>
      <c r="H37" s="279"/>
      <c r="I37" s="279"/>
      <c r="J37" s="279"/>
    </row>
    <row r="38" spans="1:10" ht="23.25" customHeight="1" x14ac:dyDescent="0.25">
      <c r="A38" s="310"/>
      <c r="B38" s="310"/>
      <c r="C38" s="279"/>
      <c r="D38" s="279"/>
      <c r="E38" s="279"/>
      <c r="F38" s="279"/>
      <c r="G38" s="279"/>
      <c r="H38" s="279"/>
      <c r="I38" s="279"/>
      <c r="J38" s="279"/>
    </row>
    <row r="39" spans="1:10" ht="23.25" customHeight="1" x14ac:dyDescent="0.25">
      <c r="A39" s="310"/>
      <c r="B39" s="310"/>
      <c r="C39" s="279"/>
      <c r="D39" s="279"/>
      <c r="E39" s="279"/>
      <c r="F39" s="279"/>
      <c r="G39" s="279"/>
      <c r="H39" s="279"/>
      <c r="I39" s="279"/>
      <c r="J39" s="279"/>
    </row>
    <row r="40" spans="1:10" ht="23.25" customHeight="1" x14ac:dyDescent="0.25">
      <c r="A40" s="310"/>
      <c r="B40" s="310"/>
      <c r="C40" s="279"/>
      <c r="D40" s="279"/>
      <c r="E40" s="279"/>
      <c r="F40" s="279"/>
      <c r="G40" s="279"/>
      <c r="H40" s="279"/>
      <c r="I40" s="279"/>
      <c r="J40" s="279"/>
    </row>
    <row r="41" spans="1:10" ht="23.25" customHeight="1" x14ac:dyDescent="0.25">
      <c r="A41" s="310"/>
      <c r="B41" s="310"/>
      <c r="C41" s="296"/>
      <c r="D41" s="296"/>
      <c r="E41" s="296"/>
      <c r="F41" s="296"/>
      <c r="G41" s="296"/>
      <c r="H41" s="296"/>
      <c r="I41" s="296"/>
      <c r="J41" s="296"/>
    </row>
    <row r="42" spans="1:10" x14ac:dyDescent="0.25">
      <c r="E42" s="295"/>
      <c r="F42" s="295"/>
      <c r="G42" s="295"/>
      <c r="H42" s="295"/>
      <c r="I42" s="295"/>
      <c r="J42" s="295"/>
    </row>
    <row r="43" spans="1:10" x14ac:dyDescent="0.25">
      <c r="E43" s="295"/>
      <c r="F43" s="295"/>
      <c r="G43" s="295"/>
      <c r="H43" s="295"/>
      <c r="I43" s="295"/>
      <c r="J43" s="295"/>
    </row>
    <row r="44" spans="1:10" x14ac:dyDescent="0.25">
      <c r="E44" s="295"/>
      <c r="F44" s="295"/>
      <c r="G44" s="295"/>
      <c r="H44" s="295"/>
      <c r="I44" s="295"/>
      <c r="J44" s="295"/>
    </row>
    <row r="45" spans="1:10" x14ac:dyDescent="0.25">
      <c r="E45" s="295"/>
      <c r="F45" s="295"/>
      <c r="G45" s="295"/>
      <c r="H45" s="295"/>
      <c r="I45" s="295"/>
      <c r="J45" s="295"/>
    </row>
    <row r="46" spans="1:10" x14ac:dyDescent="0.25">
      <c r="E46" s="295"/>
      <c r="F46" s="295"/>
      <c r="G46" s="295"/>
      <c r="H46" s="295"/>
      <c r="I46" s="295"/>
      <c r="J46" s="295"/>
    </row>
    <row r="47" spans="1:10" x14ac:dyDescent="0.25">
      <c r="E47" s="295"/>
      <c r="F47" s="295"/>
      <c r="G47" s="295"/>
      <c r="H47" s="295"/>
      <c r="I47" s="295"/>
      <c r="J47" s="295"/>
    </row>
    <row r="48" spans="1:10" x14ac:dyDescent="0.25">
      <c r="E48" s="295"/>
      <c r="F48" s="295"/>
      <c r="G48" s="295"/>
      <c r="H48" s="295"/>
      <c r="I48" s="295"/>
      <c r="J48" s="295"/>
    </row>
    <row r="49" spans="5:10" x14ac:dyDescent="0.25">
      <c r="E49" s="295"/>
      <c r="F49" s="295"/>
      <c r="G49" s="295"/>
      <c r="H49" s="295"/>
      <c r="I49" s="295"/>
      <c r="J49" s="295"/>
    </row>
    <row r="50" spans="5:10" x14ac:dyDescent="0.25">
      <c r="E50" s="295"/>
      <c r="F50" s="295"/>
      <c r="G50" s="295"/>
      <c r="H50" s="295"/>
      <c r="I50" s="295"/>
      <c r="J50" s="295"/>
    </row>
    <row r="51" spans="5:10" x14ac:dyDescent="0.25">
      <c r="E51" s="295"/>
      <c r="F51" s="295"/>
      <c r="G51" s="295"/>
      <c r="H51" s="295"/>
      <c r="I51" s="295"/>
      <c r="J51" s="295"/>
    </row>
    <row r="52" spans="5:10" x14ac:dyDescent="0.25">
      <c r="E52" s="295"/>
      <c r="F52" s="295"/>
      <c r="G52" s="295"/>
      <c r="H52" s="295"/>
      <c r="I52" s="295"/>
      <c r="J52" s="295"/>
    </row>
    <row r="53" spans="5:10" x14ac:dyDescent="0.25">
      <c r="E53" s="295"/>
      <c r="F53" s="295"/>
      <c r="G53" s="295"/>
      <c r="H53" s="295"/>
      <c r="I53" s="295"/>
      <c r="J53" s="295"/>
    </row>
    <row r="54" spans="5:10" x14ac:dyDescent="0.25">
      <c r="E54" s="295"/>
      <c r="F54" s="295"/>
      <c r="G54" s="295"/>
      <c r="H54" s="295"/>
      <c r="I54" s="295"/>
      <c r="J54" s="295"/>
    </row>
    <row r="55" spans="5:10" x14ac:dyDescent="0.25">
      <c r="E55" s="295"/>
      <c r="F55" s="295"/>
      <c r="G55" s="295"/>
      <c r="H55" s="295"/>
      <c r="I55" s="295"/>
      <c r="J55" s="295"/>
    </row>
    <row r="56" spans="5:10" x14ac:dyDescent="0.25">
      <c r="E56" s="295"/>
      <c r="F56" s="295"/>
      <c r="G56" s="295"/>
      <c r="H56" s="295"/>
      <c r="I56" s="295"/>
      <c r="J56" s="295"/>
    </row>
    <row r="57" spans="5:10" x14ac:dyDescent="0.25">
      <c r="E57" s="295"/>
      <c r="F57" s="295"/>
      <c r="G57" s="295"/>
      <c r="H57" s="295"/>
      <c r="I57" s="295"/>
      <c r="J57" s="295"/>
    </row>
    <row r="58" spans="5:10" x14ac:dyDescent="0.25">
      <c r="E58" s="295"/>
      <c r="F58" s="295"/>
      <c r="G58" s="295"/>
      <c r="H58" s="295"/>
      <c r="I58" s="295"/>
      <c r="J58" s="295"/>
    </row>
    <row r="59" spans="5:10" x14ac:dyDescent="0.25">
      <c r="E59" s="295"/>
      <c r="F59" s="295"/>
      <c r="G59" s="295"/>
      <c r="H59" s="295"/>
      <c r="I59" s="295"/>
      <c r="J59" s="295"/>
    </row>
    <row r="60" spans="5:10" x14ac:dyDescent="0.25">
      <c r="E60" s="295"/>
      <c r="F60" s="295"/>
      <c r="G60" s="295"/>
      <c r="H60" s="295"/>
      <c r="I60" s="295"/>
      <c r="J60" s="295"/>
    </row>
    <row r="61" spans="5:10" x14ac:dyDescent="0.25">
      <c r="E61" s="295"/>
      <c r="F61" s="295"/>
      <c r="G61" s="295"/>
      <c r="H61" s="295"/>
      <c r="I61" s="295"/>
      <c r="J61" s="295"/>
    </row>
    <row r="62" spans="5:10" x14ac:dyDescent="0.25">
      <c r="E62" s="295"/>
      <c r="F62" s="295"/>
      <c r="G62" s="295"/>
      <c r="H62" s="295"/>
      <c r="I62" s="295"/>
      <c r="J62" s="295"/>
    </row>
    <row r="63" spans="5:10" x14ac:dyDescent="0.25">
      <c r="E63" s="295"/>
      <c r="F63" s="295"/>
      <c r="G63" s="295"/>
      <c r="H63" s="295"/>
      <c r="I63" s="295"/>
      <c r="J63" s="295"/>
    </row>
    <row r="64" spans="5:10" x14ac:dyDescent="0.25">
      <c r="E64" s="295"/>
      <c r="F64" s="295"/>
      <c r="G64" s="295"/>
      <c r="H64" s="295"/>
      <c r="I64" s="295"/>
      <c r="J64" s="295"/>
    </row>
    <row r="65" spans="5:10" x14ac:dyDescent="0.25">
      <c r="E65" s="295"/>
      <c r="F65" s="295"/>
      <c r="G65" s="295"/>
      <c r="H65" s="295"/>
      <c r="I65" s="295"/>
      <c r="J65" s="295"/>
    </row>
    <row r="66" spans="5:10" x14ac:dyDescent="0.25">
      <c r="E66" s="295"/>
      <c r="F66" s="295"/>
      <c r="G66" s="295"/>
      <c r="H66" s="295"/>
      <c r="I66" s="295"/>
      <c r="J66" s="295"/>
    </row>
    <row r="67" spans="5:10" x14ac:dyDescent="0.25">
      <c r="E67" s="295"/>
      <c r="F67" s="295"/>
      <c r="G67" s="295"/>
      <c r="H67" s="295"/>
      <c r="I67" s="295"/>
      <c r="J67" s="295"/>
    </row>
    <row r="68" spans="5:10" x14ac:dyDescent="0.25">
      <c r="E68" s="295"/>
      <c r="F68" s="295"/>
      <c r="G68" s="295"/>
      <c r="H68" s="295"/>
      <c r="I68" s="295"/>
      <c r="J68" s="295"/>
    </row>
    <row r="69" spans="5:10" x14ac:dyDescent="0.25">
      <c r="E69" s="295"/>
      <c r="F69" s="295"/>
      <c r="G69" s="295"/>
      <c r="H69" s="295"/>
      <c r="I69" s="295"/>
      <c r="J69" s="295"/>
    </row>
    <row r="70" spans="5:10" x14ac:dyDescent="0.25">
      <c r="E70" s="295"/>
      <c r="F70" s="295"/>
      <c r="G70" s="295"/>
      <c r="H70" s="295"/>
      <c r="I70" s="295"/>
      <c r="J70" s="295"/>
    </row>
    <row r="71" spans="5:10" x14ac:dyDescent="0.25">
      <c r="E71" s="295"/>
      <c r="F71" s="295"/>
      <c r="G71" s="295"/>
      <c r="H71" s="295"/>
      <c r="I71" s="295"/>
      <c r="J71" s="295"/>
    </row>
    <row r="72" spans="5:10" x14ac:dyDescent="0.25">
      <c r="E72" s="295"/>
      <c r="F72" s="295"/>
      <c r="G72" s="295"/>
      <c r="H72" s="295"/>
      <c r="I72" s="295"/>
      <c r="J72" s="295"/>
    </row>
    <row r="73" spans="5:10" x14ac:dyDescent="0.25">
      <c r="E73" s="295"/>
      <c r="F73" s="295"/>
      <c r="G73" s="295"/>
      <c r="H73" s="295"/>
      <c r="I73" s="295"/>
      <c r="J73" s="295"/>
    </row>
    <row r="74" spans="5:10" x14ac:dyDescent="0.25">
      <c r="E74" s="295"/>
      <c r="F74" s="295"/>
      <c r="G74" s="295"/>
      <c r="H74" s="295"/>
      <c r="I74" s="295"/>
      <c r="J74" s="295"/>
    </row>
    <row r="75" spans="5:10" x14ac:dyDescent="0.25">
      <c r="E75" s="295"/>
      <c r="F75" s="295"/>
      <c r="G75" s="295"/>
      <c r="H75" s="295"/>
      <c r="I75" s="295"/>
      <c r="J75" s="295"/>
    </row>
    <row r="76" spans="5:10" x14ac:dyDescent="0.25">
      <c r="E76" s="295"/>
      <c r="F76" s="295"/>
      <c r="G76" s="295"/>
      <c r="H76" s="295"/>
      <c r="I76" s="295"/>
      <c r="J76" s="295"/>
    </row>
    <row r="77" spans="5:10" x14ac:dyDescent="0.25">
      <c r="E77" s="295"/>
      <c r="F77" s="295"/>
      <c r="G77" s="295"/>
      <c r="H77" s="295"/>
      <c r="I77" s="295"/>
      <c r="J77" s="295"/>
    </row>
    <row r="78" spans="5:10" x14ac:dyDescent="0.25">
      <c r="E78" s="295"/>
      <c r="F78" s="295"/>
      <c r="G78" s="295"/>
      <c r="H78" s="295"/>
      <c r="I78" s="295"/>
      <c r="J78" s="295"/>
    </row>
    <row r="79" spans="5:10" x14ac:dyDescent="0.25">
      <c r="E79" s="295"/>
      <c r="F79" s="295"/>
      <c r="G79" s="295"/>
      <c r="H79" s="295"/>
      <c r="I79" s="295"/>
      <c r="J79" s="295"/>
    </row>
    <row r="80" spans="5:10" x14ac:dyDescent="0.25">
      <c r="E80" s="295"/>
      <c r="F80" s="295"/>
      <c r="G80" s="295"/>
      <c r="H80" s="295"/>
      <c r="I80" s="295"/>
      <c r="J80" s="295"/>
    </row>
    <row r="81" spans="5:10" x14ac:dyDescent="0.25">
      <c r="E81" s="295"/>
      <c r="F81" s="295"/>
      <c r="G81" s="295"/>
      <c r="H81" s="295"/>
      <c r="I81" s="295"/>
      <c r="J81" s="295"/>
    </row>
    <row r="82" spans="5:10" x14ac:dyDescent="0.25">
      <c r="E82" s="295"/>
      <c r="F82" s="295"/>
      <c r="G82" s="295"/>
      <c r="H82" s="295"/>
      <c r="I82" s="295"/>
      <c r="J82" s="295"/>
    </row>
    <row r="83" spans="5:10" x14ac:dyDescent="0.25">
      <c r="E83" s="295"/>
      <c r="F83" s="295"/>
      <c r="G83" s="295"/>
      <c r="H83" s="295"/>
      <c r="I83" s="295"/>
      <c r="J83" s="295"/>
    </row>
    <row r="84" spans="5:10" x14ac:dyDescent="0.25">
      <c r="E84" s="295"/>
      <c r="F84" s="295"/>
      <c r="G84" s="295"/>
      <c r="H84" s="295"/>
      <c r="I84" s="295"/>
      <c r="J84" s="295"/>
    </row>
    <row r="85" spans="5:10" x14ac:dyDescent="0.25">
      <c r="E85" s="295"/>
      <c r="F85" s="295"/>
      <c r="G85" s="295"/>
      <c r="H85" s="295"/>
      <c r="I85" s="295"/>
      <c r="J85" s="295"/>
    </row>
    <row r="86" spans="5:10" x14ac:dyDescent="0.25">
      <c r="E86" s="295"/>
      <c r="F86" s="295"/>
      <c r="G86" s="295"/>
      <c r="H86" s="295"/>
      <c r="I86" s="295"/>
      <c r="J86" s="295"/>
    </row>
    <row r="87" spans="5:10" x14ac:dyDescent="0.25">
      <c r="E87" s="295"/>
      <c r="F87" s="295"/>
      <c r="G87" s="295"/>
      <c r="H87" s="295"/>
      <c r="I87" s="295"/>
      <c r="J87" s="295"/>
    </row>
    <row r="88" spans="5:10" x14ac:dyDescent="0.25">
      <c r="E88" s="295"/>
      <c r="F88" s="295"/>
      <c r="G88" s="295"/>
      <c r="H88" s="295"/>
      <c r="I88" s="295"/>
      <c r="J88" s="295"/>
    </row>
    <row r="89" spans="5:10" x14ac:dyDescent="0.25">
      <c r="E89" s="295"/>
      <c r="F89" s="295"/>
      <c r="G89" s="295"/>
      <c r="H89" s="295"/>
      <c r="I89" s="295"/>
      <c r="J89" s="295"/>
    </row>
    <row r="90" spans="5:10" x14ac:dyDescent="0.25">
      <c r="E90" s="295"/>
      <c r="F90" s="295"/>
      <c r="G90" s="295"/>
      <c r="H90" s="295"/>
      <c r="I90" s="295"/>
      <c r="J90" s="295"/>
    </row>
    <row r="91" spans="5:10" x14ac:dyDescent="0.25">
      <c r="E91" s="295"/>
      <c r="F91" s="295"/>
      <c r="G91" s="295"/>
      <c r="H91" s="295"/>
      <c r="I91" s="295"/>
      <c r="J91" s="295"/>
    </row>
    <row r="92" spans="5:10" x14ac:dyDescent="0.25">
      <c r="E92" s="295"/>
      <c r="F92" s="295"/>
      <c r="G92" s="295"/>
      <c r="H92" s="295"/>
      <c r="I92" s="295"/>
      <c r="J92" s="295"/>
    </row>
    <row r="93" spans="5:10" x14ac:dyDescent="0.25">
      <c r="E93" s="295"/>
      <c r="F93" s="295"/>
      <c r="G93" s="295"/>
      <c r="H93" s="295"/>
      <c r="I93" s="295"/>
      <c r="J93" s="295"/>
    </row>
    <row r="94" spans="5:10" x14ac:dyDescent="0.25">
      <c r="E94" s="295"/>
      <c r="F94" s="295"/>
      <c r="G94" s="295"/>
      <c r="H94" s="295"/>
      <c r="I94" s="295"/>
      <c r="J94" s="295"/>
    </row>
    <row r="95" spans="5:10" x14ac:dyDescent="0.25">
      <c r="E95" s="295"/>
      <c r="F95" s="295"/>
      <c r="G95" s="295"/>
      <c r="H95" s="295"/>
      <c r="I95" s="295"/>
      <c r="J95" s="295"/>
    </row>
    <row r="96" spans="5:10" x14ac:dyDescent="0.25">
      <c r="E96" s="295"/>
      <c r="F96" s="295"/>
      <c r="G96" s="295"/>
      <c r="H96" s="295"/>
      <c r="I96" s="295"/>
      <c r="J96" s="295"/>
    </row>
    <row r="97" spans="5:10" x14ac:dyDescent="0.25">
      <c r="E97" s="295"/>
      <c r="F97" s="295"/>
      <c r="G97" s="295"/>
      <c r="H97" s="295"/>
      <c r="I97" s="295"/>
      <c r="J97" s="295"/>
    </row>
    <row r="98" spans="5:10" x14ac:dyDescent="0.25">
      <c r="E98" s="295"/>
      <c r="F98" s="295"/>
      <c r="G98" s="295"/>
      <c r="H98" s="295"/>
      <c r="I98" s="295"/>
      <c r="J98" s="295"/>
    </row>
    <row r="99" spans="5:10" x14ac:dyDescent="0.25">
      <c r="E99" s="295"/>
      <c r="F99" s="295"/>
      <c r="G99" s="295"/>
      <c r="H99" s="295"/>
      <c r="I99" s="295"/>
      <c r="J99" s="295"/>
    </row>
    <row r="100" spans="5:10" x14ac:dyDescent="0.25">
      <c r="E100" s="295"/>
      <c r="F100" s="295"/>
      <c r="G100" s="295"/>
      <c r="H100" s="295"/>
      <c r="I100" s="295"/>
      <c r="J100" s="295"/>
    </row>
    <row r="101" spans="5:10" x14ac:dyDescent="0.25">
      <c r="E101" s="295"/>
      <c r="F101" s="295"/>
      <c r="G101" s="295"/>
      <c r="H101" s="295"/>
      <c r="I101" s="295"/>
      <c r="J101" s="295"/>
    </row>
    <row r="102" spans="5:10" x14ac:dyDescent="0.25">
      <c r="E102" s="295"/>
      <c r="F102" s="295"/>
      <c r="G102" s="295"/>
      <c r="H102" s="295"/>
      <c r="I102" s="295"/>
      <c r="J102" s="295"/>
    </row>
    <row r="103" spans="5:10" x14ac:dyDescent="0.25">
      <c r="E103" s="295"/>
      <c r="F103" s="295"/>
      <c r="G103" s="295"/>
      <c r="H103" s="295"/>
      <c r="I103" s="295"/>
      <c r="J103" s="295"/>
    </row>
    <row r="104" spans="5:10" x14ac:dyDescent="0.25">
      <c r="E104" s="295"/>
      <c r="F104" s="295"/>
      <c r="G104" s="295"/>
      <c r="H104" s="295"/>
      <c r="I104" s="295"/>
      <c r="J104" s="295"/>
    </row>
    <row r="105" spans="5:10" x14ac:dyDescent="0.25">
      <c r="E105" s="295"/>
      <c r="F105" s="295"/>
      <c r="G105" s="295"/>
      <c r="H105" s="295"/>
      <c r="I105" s="295"/>
      <c r="J105" s="295"/>
    </row>
    <row r="106" spans="5:10" x14ac:dyDescent="0.25">
      <c r="E106" s="295"/>
      <c r="F106" s="295"/>
      <c r="G106" s="295"/>
      <c r="H106" s="295"/>
      <c r="I106" s="295"/>
      <c r="J106" s="295"/>
    </row>
    <row r="107" spans="5:10" x14ac:dyDescent="0.25">
      <c r="E107" s="295"/>
      <c r="F107" s="295"/>
      <c r="G107" s="295"/>
      <c r="H107" s="295"/>
      <c r="I107" s="295"/>
      <c r="J107" s="295"/>
    </row>
    <row r="108" spans="5:10" x14ac:dyDescent="0.25">
      <c r="E108" s="295"/>
      <c r="F108" s="295"/>
      <c r="G108" s="295"/>
      <c r="H108" s="295"/>
      <c r="I108" s="295"/>
      <c r="J108" s="295"/>
    </row>
    <row r="109" spans="5:10" x14ac:dyDescent="0.25">
      <c r="E109" s="295"/>
      <c r="F109" s="295"/>
      <c r="G109" s="295"/>
      <c r="H109" s="295"/>
      <c r="I109" s="295"/>
      <c r="J109" s="295"/>
    </row>
    <row r="110" spans="5:10" x14ac:dyDescent="0.25">
      <c r="E110" s="295"/>
      <c r="F110" s="295"/>
      <c r="G110" s="295"/>
      <c r="H110" s="295"/>
      <c r="I110" s="295"/>
      <c r="J110" s="295"/>
    </row>
    <row r="111" spans="5:10" x14ac:dyDescent="0.25">
      <c r="E111" s="295"/>
      <c r="F111" s="295"/>
      <c r="G111" s="295"/>
      <c r="H111" s="295"/>
      <c r="I111" s="295"/>
      <c r="J111" s="295"/>
    </row>
    <row r="112" spans="5:10" x14ac:dyDescent="0.25">
      <c r="E112" s="295"/>
      <c r="F112" s="295"/>
      <c r="G112" s="295"/>
      <c r="H112" s="295"/>
      <c r="I112" s="295"/>
      <c r="J112" s="295"/>
    </row>
    <row r="113" spans="5:10" x14ac:dyDescent="0.25">
      <c r="E113" s="295"/>
      <c r="F113" s="295"/>
      <c r="G113" s="295"/>
      <c r="H113" s="295"/>
      <c r="I113" s="295"/>
      <c r="J113" s="295"/>
    </row>
    <row r="114" spans="5:10" x14ac:dyDescent="0.25">
      <c r="E114" s="295"/>
      <c r="F114" s="295"/>
      <c r="G114" s="295"/>
      <c r="H114" s="295"/>
      <c r="I114" s="295"/>
      <c r="J114" s="295"/>
    </row>
    <row r="115" spans="5:10" x14ac:dyDescent="0.25">
      <c r="E115" s="295"/>
      <c r="F115" s="295"/>
      <c r="G115" s="295"/>
      <c r="H115" s="295"/>
      <c r="I115" s="295"/>
      <c r="J115" s="295"/>
    </row>
    <row r="116" spans="5:10" x14ac:dyDescent="0.25">
      <c r="E116" s="295"/>
      <c r="F116" s="295"/>
      <c r="G116" s="295"/>
      <c r="H116" s="295"/>
      <c r="I116" s="295"/>
      <c r="J116" s="295"/>
    </row>
    <row r="117" spans="5:10" x14ac:dyDescent="0.25">
      <c r="E117" s="295"/>
      <c r="F117" s="295"/>
      <c r="G117" s="295"/>
      <c r="H117" s="295"/>
      <c r="I117" s="295"/>
      <c r="J117" s="295"/>
    </row>
    <row r="118" spans="5:10" x14ac:dyDescent="0.25">
      <c r="E118" s="295"/>
      <c r="F118" s="295"/>
      <c r="G118" s="295"/>
      <c r="H118" s="295"/>
      <c r="I118" s="295"/>
      <c r="J118" s="295"/>
    </row>
    <row r="119" spans="5:10" x14ac:dyDescent="0.25">
      <c r="E119" s="295"/>
      <c r="F119" s="295"/>
      <c r="G119" s="295"/>
      <c r="H119" s="295"/>
      <c r="I119" s="295"/>
      <c r="J119" s="295"/>
    </row>
  </sheetData>
  <mergeCells count="258">
    <mergeCell ref="C6:J6"/>
    <mergeCell ref="A6:B6"/>
    <mergeCell ref="G29:J29"/>
    <mergeCell ref="E29:F29"/>
    <mergeCell ref="A22:A41"/>
    <mergeCell ref="E33:F33"/>
    <mergeCell ref="G33:J33"/>
    <mergeCell ref="B33:B41"/>
    <mergeCell ref="C33:D33"/>
    <mergeCell ref="C22:D22"/>
    <mergeCell ref="C40:D40"/>
    <mergeCell ref="C41:D41"/>
    <mergeCell ref="B22:B32"/>
    <mergeCell ref="C23:D23"/>
    <mergeCell ref="C24:D24"/>
    <mergeCell ref="C36:D36"/>
    <mergeCell ref="C37:D37"/>
    <mergeCell ref="C38:D38"/>
    <mergeCell ref="C39:D39"/>
    <mergeCell ref="C29:D29"/>
    <mergeCell ref="C30:D30"/>
    <mergeCell ref="C31:D31"/>
    <mergeCell ref="C32:D32"/>
    <mergeCell ref="C34:D34"/>
    <mergeCell ref="C35:D35"/>
    <mergeCell ref="C25:D25"/>
    <mergeCell ref="C26:D26"/>
    <mergeCell ref="C27:D27"/>
    <mergeCell ref="C28:D28"/>
    <mergeCell ref="E118:F118"/>
    <mergeCell ref="G118:J118"/>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E119:F119"/>
    <mergeCell ref="G119:J119"/>
    <mergeCell ref="E7:J7"/>
    <mergeCell ref="C1:C4"/>
    <mergeCell ref="D1:G2"/>
    <mergeCell ref="D3:G4"/>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2:F52"/>
    <mergeCell ref="G52:J52"/>
    <mergeCell ref="E53:F53"/>
    <mergeCell ref="G53:J53"/>
    <mergeCell ref="E54:F54"/>
    <mergeCell ref="G54:J54"/>
    <mergeCell ref="E49:F49"/>
    <mergeCell ref="G49:J49"/>
    <mergeCell ref="E50:F50"/>
    <mergeCell ref="G50:J50"/>
    <mergeCell ref="E51:F51"/>
    <mergeCell ref="G51:J51"/>
    <mergeCell ref="E46:F46"/>
    <mergeCell ref="G46:J46"/>
    <mergeCell ref="E47:F47"/>
    <mergeCell ref="G47:J47"/>
    <mergeCell ref="E48:F48"/>
    <mergeCell ref="G48:J48"/>
    <mergeCell ref="E43:F43"/>
    <mergeCell ref="G43:J43"/>
    <mergeCell ref="E44:F44"/>
    <mergeCell ref="G44:J44"/>
    <mergeCell ref="E45:F45"/>
    <mergeCell ref="G45:J45"/>
    <mergeCell ref="E37:F37"/>
    <mergeCell ref="G37:J37"/>
    <mergeCell ref="E34:F34"/>
    <mergeCell ref="G34:J34"/>
    <mergeCell ref="E35:F35"/>
    <mergeCell ref="G35:J35"/>
    <mergeCell ref="E41:F41"/>
    <mergeCell ref="G41:J41"/>
    <mergeCell ref="E42:F42"/>
    <mergeCell ref="G42:J42"/>
    <mergeCell ref="E38:F38"/>
    <mergeCell ref="G38:J38"/>
    <mergeCell ref="E39:F39"/>
    <mergeCell ref="G39:J39"/>
    <mergeCell ref="E40:F40"/>
    <mergeCell ref="G40:J40"/>
    <mergeCell ref="E31:F31"/>
    <mergeCell ref="G31:J31"/>
    <mergeCell ref="E32:F32"/>
    <mergeCell ref="G32:J32"/>
    <mergeCell ref="E27:F27"/>
    <mergeCell ref="G27:J27"/>
    <mergeCell ref="E28:F28"/>
    <mergeCell ref="G28:J28"/>
    <mergeCell ref="E36:F36"/>
    <mergeCell ref="G36:J36"/>
    <mergeCell ref="E26:F26"/>
    <mergeCell ref="G26:J26"/>
    <mergeCell ref="E19:F19"/>
    <mergeCell ref="G19:J19"/>
    <mergeCell ref="E22:F22"/>
    <mergeCell ref="G22:J22"/>
    <mergeCell ref="E23:F23"/>
    <mergeCell ref="G23:J23"/>
    <mergeCell ref="E30:F30"/>
    <mergeCell ref="G30:J30"/>
    <mergeCell ref="G13:J13"/>
    <mergeCell ref="E14:F14"/>
    <mergeCell ref="G14:J14"/>
    <mergeCell ref="E15:F15"/>
    <mergeCell ref="G15:J15"/>
    <mergeCell ref="E24:F24"/>
    <mergeCell ref="G24:J24"/>
    <mergeCell ref="E25:F25"/>
    <mergeCell ref="G25:J25"/>
    <mergeCell ref="E20:F20"/>
    <mergeCell ref="E21:F21"/>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3"/>
  <sheetViews>
    <sheetView topLeftCell="A8" workbookViewId="0">
      <pane xSplit="2" ySplit="1" topLeftCell="C11" activePane="bottomRight" state="frozen"/>
      <selection pane="topRight" activeCell="C8" sqref="C8"/>
      <selection pane="bottomLeft" activeCell="A9" sqref="A9"/>
      <selection pane="bottomRight" activeCell="B17" sqref="B17"/>
    </sheetView>
  </sheetViews>
  <sheetFormatPr baseColWidth="10" defaultColWidth="11.42578125" defaultRowHeight="15" x14ac:dyDescent="0.25"/>
  <cols>
    <col min="1" max="1" width="5.140625" style="83" customWidth="1"/>
    <col min="2" max="2" width="40.42578125" style="83" customWidth="1"/>
    <col min="3" max="17" width="6.42578125" style="83" customWidth="1"/>
    <col min="18" max="18" width="8.140625" style="83" customWidth="1"/>
    <col min="19" max="19" width="10.7109375" style="92" customWidth="1"/>
  </cols>
  <sheetData>
    <row r="1" spans="1:20" ht="15" customHeight="1" thickBot="1" x14ac:dyDescent="0.3">
      <c r="A1" s="330"/>
      <c r="B1" s="330"/>
      <c r="C1" s="327" t="s">
        <v>0</v>
      </c>
      <c r="D1" s="327"/>
      <c r="E1" s="327"/>
      <c r="F1" s="327"/>
      <c r="G1" s="327"/>
      <c r="H1" s="327"/>
      <c r="I1" s="327"/>
      <c r="J1" s="327"/>
      <c r="K1" s="327"/>
      <c r="L1" s="327"/>
      <c r="M1" s="327"/>
      <c r="N1" s="331" t="s">
        <v>26</v>
      </c>
      <c r="O1" s="332"/>
      <c r="P1" s="332"/>
      <c r="Q1" s="333"/>
      <c r="R1" s="319"/>
      <c r="S1" s="319"/>
    </row>
    <row r="2" spans="1:20" ht="15" customHeight="1" thickBot="1" x14ac:dyDescent="0.3">
      <c r="A2" s="330"/>
      <c r="B2" s="330"/>
      <c r="C2" s="328"/>
      <c r="D2" s="328"/>
      <c r="E2" s="328"/>
      <c r="F2" s="328"/>
      <c r="G2" s="328"/>
      <c r="H2" s="328"/>
      <c r="I2" s="328"/>
      <c r="J2" s="328"/>
      <c r="K2" s="328"/>
      <c r="L2" s="328"/>
      <c r="M2" s="328"/>
      <c r="N2" s="331" t="s">
        <v>2</v>
      </c>
      <c r="O2" s="332"/>
      <c r="P2" s="332"/>
      <c r="Q2" s="333"/>
      <c r="R2" s="319"/>
      <c r="S2" s="319"/>
    </row>
    <row r="3" spans="1:20" ht="15" customHeight="1" thickBot="1" x14ac:dyDescent="0.3">
      <c r="A3" s="330"/>
      <c r="B3" s="330"/>
      <c r="C3" s="328" t="s">
        <v>51</v>
      </c>
      <c r="D3" s="328"/>
      <c r="E3" s="328"/>
      <c r="F3" s="328"/>
      <c r="G3" s="328"/>
      <c r="H3" s="328"/>
      <c r="I3" s="328"/>
      <c r="J3" s="328"/>
      <c r="K3" s="328"/>
      <c r="L3" s="328"/>
      <c r="M3" s="328"/>
      <c r="N3" s="331" t="s">
        <v>4</v>
      </c>
      <c r="O3" s="332"/>
      <c r="P3" s="332"/>
      <c r="Q3" s="333"/>
      <c r="R3" s="319"/>
      <c r="S3" s="319"/>
    </row>
    <row r="4" spans="1:20" ht="15.75" customHeight="1" thickBot="1" x14ac:dyDescent="0.3">
      <c r="A4" s="330"/>
      <c r="B4" s="330"/>
      <c r="C4" s="329"/>
      <c r="D4" s="329"/>
      <c r="E4" s="329"/>
      <c r="F4" s="329"/>
      <c r="G4" s="329"/>
      <c r="H4" s="329"/>
      <c r="I4" s="329"/>
      <c r="J4" s="329"/>
      <c r="K4" s="329"/>
      <c r="L4" s="329"/>
      <c r="M4" s="329"/>
      <c r="N4" s="331" t="s">
        <v>5</v>
      </c>
      <c r="O4" s="332"/>
      <c r="P4" s="332"/>
      <c r="Q4" s="333"/>
      <c r="R4" s="319"/>
      <c r="S4" s="319"/>
    </row>
    <row r="5" spans="1:20" ht="15.75" customHeight="1" x14ac:dyDescent="0.25">
      <c r="A5" s="86"/>
      <c r="B5" s="86"/>
      <c r="C5" s="87"/>
      <c r="D5" s="87"/>
      <c r="E5" s="87"/>
      <c r="F5" s="87"/>
      <c r="G5" s="87"/>
      <c r="H5" s="87"/>
      <c r="I5" s="87"/>
      <c r="J5" s="87"/>
      <c r="K5" s="87"/>
      <c r="L5" s="87"/>
      <c r="M5" s="87"/>
      <c r="N5" s="88"/>
      <c r="O5" s="88"/>
      <c r="P5" s="88"/>
      <c r="Q5" s="88"/>
      <c r="R5" s="89"/>
      <c r="S5" s="90"/>
    </row>
    <row r="6" spans="1:20" s="1" customFormat="1" ht="27" customHeight="1" x14ac:dyDescent="0.2">
      <c r="A6" s="323" t="s">
        <v>52</v>
      </c>
      <c r="B6" s="323"/>
      <c r="C6" s="323"/>
      <c r="D6" s="323"/>
      <c r="E6" s="323"/>
      <c r="F6" s="323"/>
      <c r="G6" s="323"/>
      <c r="H6" s="323"/>
      <c r="I6" s="323"/>
      <c r="J6" s="323"/>
      <c r="K6" s="323"/>
      <c r="L6" s="323"/>
      <c r="M6" s="323"/>
      <c r="N6" s="323"/>
      <c r="O6" s="323"/>
      <c r="P6" s="323"/>
      <c r="Q6" s="323"/>
      <c r="R6" s="323"/>
      <c r="S6" s="323"/>
    </row>
    <row r="7" spans="1:20" s="1" customFormat="1" ht="81" customHeight="1" x14ac:dyDescent="0.2">
      <c r="A7" s="324" t="s">
        <v>53</v>
      </c>
      <c r="B7" s="325"/>
      <c r="C7" s="325"/>
      <c r="D7" s="325"/>
      <c r="E7" s="325"/>
      <c r="F7" s="325"/>
      <c r="G7" s="325"/>
      <c r="H7" s="325"/>
      <c r="I7" s="325"/>
      <c r="J7" s="325"/>
      <c r="K7" s="325"/>
      <c r="L7" s="325"/>
      <c r="M7" s="325"/>
      <c r="N7" s="325"/>
      <c r="O7" s="325"/>
      <c r="P7" s="325"/>
      <c r="Q7" s="325"/>
      <c r="R7" s="325"/>
      <c r="S7" s="326"/>
    </row>
    <row r="8" spans="1:20" s="1" customFormat="1" ht="28.5" customHeight="1" x14ac:dyDescent="0.25">
      <c r="A8" s="320" t="s">
        <v>54</v>
      </c>
      <c r="B8" s="321"/>
      <c r="C8" s="321"/>
      <c r="D8" s="321"/>
      <c r="E8" s="321"/>
      <c r="F8" s="321"/>
      <c r="G8" s="321"/>
      <c r="H8" s="321"/>
      <c r="I8" s="321"/>
      <c r="J8" s="321"/>
      <c r="K8" s="321"/>
      <c r="L8" s="321"/>
      <c r="M8" s="321"/>
      <c r="N8" s="321"/>
      <c r="O8" s="321"/>
      <c r="P8" s="321"/>
      <c r="Q8" s="321"/>
      <c r="R8" s="321"/>
      <c r="S8" s="322"/>
    </row>
    <row r="9" spans="1:20" s="82" customFormat="1" ht="30" x14ac:dyDescent="0.25">
      <c r="A9" s="84" t="s">
        <v>55</v>
      </c>
      <c r="B9" s="84" t="s">
        <v>56</v>
      </c>
      <c r="C9" s="84" t="s">
        <v>57</v>
      </c>
      <c r="D9" s="84" t="s">
        <v>58</v>
      </c>
      <c r="E9" s="84" t="s">
        <v>59</v>
      </c>
      <c r="F9" s="84" t="s">
        <v>60</v>
      </c>
      <c r="G9" s="84" t="s">
        <v>61</v>
      </c>
      <c r="H9" s="84" t="s">
        <v>62</v>
      </c>
      <c r="I9" s="84" t="s">
        <v>63</v>
      </c>
      <c r="J9" s="84" t="s">
        <v>64</v>
      </c>
      <c r="K9" s="84" t="s">
        <v>65</v>
      </c>
      <c r="L9" s="84" t="s">
        <v>66</v>
      </c>
      <c r="M9" s="84" t="s">
        <v>67</v>
      </c>
      <c r="N9" s="84" t="s">
        <v>68</v>
      </c>
      <c r="O9" s="84" t="s">
        <v>69</v>
      </c>
      <c r="P9" s="84" t="s">
        <v>70</v>
      </c>
      <c r="Q9" s="84" t="s">
        <v>71</v>
      </c>
      <c r="R9" s="84" t="s">
        <v>72</v>
      </c>
      <c r="S9" s="91" t="s">
        <v>73</v>
      </c>
    </row>
    <row r="10" spans="1:20" ht="39.75" customHeight="1" x14ac:dyDescent="0.25">
      <c r="A10" s="196">
        <v>1</v>
      </c>
      <c r="B10" s="199" t="s">
        <v>15</v>
      </c>
      <c r="C10" s="160">
        <v>4</v>
      </c>
      <c r="D10" s="160">
        <v>4</v>
      </c>
      <c r="E10" s="160">
        <v>3</v>
      </c>
      <c r="F10" s="160">
        <v>5</v>
      </c>
      <c r="G10" s="160">
        <v>4</v>
      </c>
      <c r="H10" s="160">
        <v>5</v>
      </c>
      <c r="I10" s="160"/>
      <c r="J10" s="160"/>
      <c r="K10" s="160"/>
      <c r="L10" s="160"/>
      <c r="M10" s="160"/>
      <c r="N10" s="160"/>
      <c r="O10" s="160"/>
      <c r="P10" s="160"/>
      <c r="Q10" s="85"/>
      <c r="R10" s="93">
        <f>SUM(C10:Q10)</f>
        <v>25</v>
      </c>
      <c r="S10" s="94">
        <f>IF(ISERROR(AVERAGE(C10:Q10)),0,AVERAGE(C10:Q10))</f>
        <v>4.166666666666667</v>
      </c>
      <c r="T10" s="95"/>
    </row>
    <row r="11" spans="1:20" ht="45.75" customHeight="1" x14ac:dyDescent="0.25">
      <c r="A11" s="196">
        <v>2</v>
      </c>
      <c r="B11" s="200" t="s">
        <v>286</v>
      </c>
      <c r="C11" s="160">
        <v>4</v>
      </c>
      <c r="D11" s="160">
        <v>3</v>
      </c>
      <c r="E11" s="160">
        <v>4</v>
      </c>
      <c r="F11" s="160">
        <v>5</v>
      </c>
      <c r="G11" s="160">
        <v>5</v>
      </c>
      <c r="H11" s="160">
        <v>5</v>
      </c>
      <c r="I11" s="160"/>
      <c r="J11" s="160"/>
      <c r="K11" s="160"/>
      <c r="L11" s="160"/>
      <c r="M11" s="160"/>
      <c r="N11" s="160"/>
      <c r="O11" s="160"/>
      <c r="P11" s="160"/>
      <c r="Q11" s="85"/>
      <c r="R11" s="93">
        <f>SUM(C11:Q11)</f>
        <v>26</v>
      </c>
      <c r="S11" s="94">
        <f t="shared" ref="S11:S30" si="0">IF(ISERROR(AVERAGE(C11:Q11)),0,AVERAGE(C11:Q11))</f>
        <v>4.333333333333333</v>
      </c>
      <c r="T11" s="95"/>
    </row>
    <row r="12" spans="1:20" ht="39.75" customHeight="1" x14ac:dyDescent="0.25">
      <c r="A12" s="196">
        <v>3</v>
      </c>
      <c r="B12" s="200" t="s">
        <v>294</v>
      </c>
      <c r="C12" s="160">
        <v>4</v>
      </c>
      <c r="D12" s="160">
        <v>4</v>
      </c>
      <c r="E12" s="160">
        <v>5</v>
      </c>
      <c r="F12" s="160">
        <v>5</v>
      </c>
      <c r="G12" s="160">
        <v>5</v>
      </c>
      <c r="H12" s="160">
        <v>4</v>
      </c>
      <c r="I12" s="160"/>
      <c r="J12" s="160"/>
      <c r="K12" s="160"/>
      <c r="L12" s="160"/>
      <c r="M12" s="160"/>
      <c r="N12" s="160"/>
      <c r="O12" s="160"/>
      <c r="P12" s="160"/>
      <c r="Q12" s="85"/>
      <c r="R12" s="93">
        <f t="shared" ref="R12:R30" si="1">SUM(C12:Q12)</f>
        <v>27</v>
      </c>
      <c r="S12" s="94">
        <f t="shared" si="0"/>
        <v>4.5</v>
      </c>
      <c r="T12" s="162"/>
    </row>
    <row r="13" spans="1:20" ht="39.75" customHeight="1" x14ac:dyDescent="0.25">
      <c r="A13" s="196">
        <v>4</v>
      </c>
      <c r="B13" s="201" t="s">
        <v>19</v>
      </c>
      <c r="C13" s="160">
        <v>4</v>
      </c>
      <c r="D13" s="160">
        <v>4</v>
      </c>
      <c r="E13" s="160">
        <v>4</v>
      </c>
      <c r="F13" s="160">
        <v>4</v>
      </c>
      <c r="G13" s="160">
        <v>4</v>
      </c>
      <c r="H13" s="160">
        <v>4</v>
      </c>
      <c r="I13" s="160"/>
      <c r="J13" s="160"/>
      <c r="K13" s="160"/>
      <c r="L13" s="160"/>
      <c r="M13" s="160"/>
      <c r="N13" s="160"/>
      <c r="O13" s="160"/>
      <c r="P13" s="160"/>
      <c r="Q13" s="85"/>
      <c r="R13" s="93">
        <f t="shared" si="1"/>
        <v>24</v>
      </c>
      <c r="S13" s="94">
        <f t="shared" si="0"/>
        <v>4</v>
      </c>
      <c r="T13" s="165"/>
    </row>
    <row r="14" spans="1:20" ht="39.75" customHeight="1" x14ac:dyDescent="0.25">
      <c r="A14" s="196">
        <v>5</v>
      </c>
      <c r="B14" s="201" t="s">
        <v>296</v>
      </c>
      <c r="C14" s="160">
        <v>4</v>
      </c>
      <c r="D14" s="160">
        <v>4</v>
      </c>
      <c r="E14" s="160">
        <v>4</v>
      </c>
      <c r="F14" s="160">
        <v>4</v>
      </c>
      <c r="G14" s="160">
        <v>4</v>
      </c>
      <c r="H14" s="160">
        <v>3</v>
      </c>
      <c r="I14" s="160"/>
      <c r="J14" s="160"/>
      <c r="K14" s="160"/>
      <c r="L14" s="160"/>
      <c r="M14" s="160"/>
      <c r="N14" s="160"/>
      <c r="O14" s="160"/>
      <c r="P14" s="160"/>
      <c r="Q14" s="85"/>
      <c r="R14" s="93">
        <f t="shared" si="1"/>
        <v>23</v>
      </c>
      <c r="S14" s="94">
        <f t="shared" si="0"/>
        <v>3.8333333333333335</v>
      </c>
      <c r="T14" s="165"/>
    </row>
    <row r="15" spans="1:20" ht="39.75" customHeight="1" x14ac:dyDescent="0.25">
      <c r="A15" s="196">
        <v>6</v>
      </c>
      <c r="B15" s="201" t="s">
        <v>295</v>
      </c>
      <c r="C15" s="160">
        <v>5</v>
      </c>
      <c r="D15" s="160">
        <v>4</v>
      </c>
      <c r="E15" s="160">
        <v>4</v>
      </c>
      <c r="F15" s="160">
        <v>5</v>
      </c>
      <c r="G15" s="160">
        <v>5</v>
      </c>
      <c r="H15" s="160">
        <v>4</v>
      </c>
      <c r="I15" s="160"/>
      <c r="J15" s="160"/>
      <c r="K15" s="160"/>
      <c r="L15" s="160"/>
      <c r="M15" s="160"/>
      <c r="N15" s="160"/>
      <c r="O15" s="160"/>
      <c r="P15" s="160"/>
      <c r="Q15" s="85"/>
      <c r="R15" s="93">
        <f t="shared" si="1"/>
        <v>27</v>
      </c>
      <c r="S15" s="94">
        <f t="shared" si="0"/>
        <v>4.5</v>
      </c>
      <c r="T15" s="162"/>
    </row>
    <row r="16" spans="1:20" ht="39.75" customHeight="1" x14ac:dyDescent="0.25">
      <c r="A16" s="196">
        <v>7</v>
      </c>
      <c r="B16" s="197" t="s">
        <v>288</v>
      </c>
      <c r="C16" s="160">
        <v>5</v>
      </c>
      <c r="D16" s="160">
        <v>4</v>
      </c>
      <c r="E16" s="160">
        <v>5</v>
      </c>
      <c r="F16" s="160">
        <v>4</v>
      </c>
      <c r="G16" s="160">
        <v>4</v>
      </c>
      <c r="H16" s="160">
        <v>5</v>
      </c>
      <c r="I16" s="160"/>
      <c r="J16" s="160"/>
      <c r="K16" s="160"/>
      <c r="L16" s="160"/>
      <c r="M16" s="160"/>
      <c r="N16" s="160"/>
      <c r="O16" s="160"/>
      <c r="P16" s="160"/>
      <c r="Q16" s="85"/>
      <c r="R16" s="93">
        <f t="shared" si="1"/>
        <v>27</v>
      </c>
      <c r="S16" s="94">
        <f t="shared" si="0"/>
        <v>4.5</v>
      </c>
      <c r="T16" s="162"/>
    </row>
    <row r="17" spans="1:20" ht="57" customHeight="1" x14ac:dyDescent="0.25">
      <c r="A17" s="196">
        <v>8</v>
      </c>
      <c r="B17" s="197" t="s">
        <v>289</v>
      </c>
      <c r="C17" s="160">
        <v>5</v>
      </c>
      <c r="D17" s="160">
        <v>4</v>
      </c>
      <c r="E17" s="160">
        <v>5</v>
      </c>
      <c r="F17" s="160">
        <v>5</v>
      </c>
      <c r="G17" s="160">
        <v>5</v>
      </c>
      <c r="H17" s="160">
        <v>5</v>
      </c>
      <c r="I17" s="160"/>
      <c r="J17" s="160"/>
      <c r="K17" s="160"/>
      <c r="L17" s="160"/>
      <c r="M17" s="160"/>
      <c r="N17" s="160"/>
      <c r="O17" s="160"/>
      <c r="P17" s="160"/>
      <c r="Q17" s="85"/>
      <c r="R17" s="93">
        <f t="shared" si="1"/>
        <v>29</v>
      </c>
      <c r="S17" s="94">
        <f t="shared" si="0"/>
        <v>4.833333333333333</v>
      </c>
      <c r="T17" s="162"/>
    </row>
    <row r="18" spans="1:20" ht="71.25" customHeight="1" x14ac:dyDescent="0.25">
      <c r="A18" s="196">
        <v>9</v>
      </c>
      <c r="B18" s="197" t="s">
        <v>290</v>
      </c>
      <c r="C18" s="160">
        <v>5</v>
      </c>
      <c r="D18" s="160">
        <v>5</v>
      </c>
      <c r="E18" s="160">
        <v>4</v>
      </c>
      <c r="F18" s="160">
        <v>4</v>
      </c>
      <c r="G18" s="160">
        <v>4</v>
      </c>
      <c r="H18" s="160">
        <v>4</v>
      </c>
      <c r="I18" s="160"/>
      <c r="J18" s="160"/>
      <c r="K18" s="160"/>
      <c r="L18" s="160"/>
      <c r="M18" s="160"/>
      <c r="N18" s="160"/>
      <c r="O18" s="160"/>
      <c r="P18" s="160"/>
      <c r="Q18" s="85"/>
      <c r="R18" s="93">
        <f t="shared" si="1"/>
        <v>26</v>
      </c>
      <c r="S18" s="94">
        <f t="shared" si="0"/>
        <v>4.333333333333333</v>
      </c>
      <c r="T18" s="161"/>
    </row>
    <row r="19" spans="1:20" ht="39.75" customHeight="1" x14ac:dyDescent="0.25">
      <c r="A19" s="196">
        <v>10</v>
      </c>
      <c r="B19" s="197" t="s">
        <v>291</v>
      </c>
      <c r="C19" s="160">
        <v>4</v>
      </c>
      <c r="D19" s="160">
        <v>4</v>
      </c>
      <c r="E19" s="160">
        <v>5</v>
      </c>
      <c r="F19" s="160">
        <v>5</v>
      </c>
      <c r="G19" s="160">
        <v>5</v>
      </c>
      <c r="H19" s="160">
        <v>3</v>
      </c>
      <c r="I19" s="160"/>
      <c r="J19" s="160"/>
      <c r="K19" s="160"/>
      <c r="L19" s="160"/>
      <c r="M19" s="160"/>
      <c r="N19" s="160"/>
      <c r="O19" s="160"/>
      <c r="P19" s="160"/>
      <c r="Q19" s="85"/>
      <c r="R19" s="93">
        <f t="shared" si="1"/>
        <v>26</v>
      </c>
      <c r="S19" s="94">
        <f t="shared" si="0"/>
        <v>4.333333333333333</v>
      </c>
      <c r="T19" s="161"/>
    </row>
    <row r="20" spans="1:20" ht="39.75" customHeight="1" x14ac:dyDescent="0.25">
      <c r="A20" s="196">
        <v>11</v>
      </c>
      <c r="B20" s="202" t="s">
        <v>23</v>
      </c>
      <c r="C20" s="160">
        <v>4</v>
      </c>
      <c r="D20" s="160">
        <v>4</v>
      </c>
      <c r="E20" s="160">
        <v>4</v>
      </c>
      <c r="F20" s="160">
        <v>4</v>
      </c>
      <c r="G20" s="160">
        <v>4</v>
      </c>
      <c r="H20" s="160">
        <v>3</v>
      </c>
      <c r="I20" s="160"/>
      <c r="J20" s="160"/>
      <c r="K20" s="160"/>
      <c r="L20" s="160"/>
      <c r="M20" s="160"/>
      <c r="N20" s="160"/>
      <c r="O20" s="160"/>
      <c r="P20" s="160"/>
      <c r="Q20" s="85"/>
      <c r="R20" s="93">
        <f t="shared" si="1"/>
        <v>23</v>
      </c>
      <c r="S20" s="94">
        <f t="shared" si="0"/>
        <v>3.8333333333333335</v>
      </c>
    </row>
    <row r="21" spans="1:20" ht="61.5" customHeight="1" x14ac:dyDescent="0.25">
      <c r="A21" s="196">
        <v>12</v>
      </c>
      <c r="B21" s="202" t="s">
        <v>300</v>
      </c>
      <c r="C21" s="160">
        <v>4</v>
      </c>
      <c r="D21" s="160">
        <v>3</v>
      </c>
      <c r="E21" s="160">
        <v>4</v>
      </c>
      <c r="F21" s="160">
        <v>4</v>
      </c>
      <c r="G21" s="160">
        <v>4</v>
      </c>
      <c r="H21" s="160">
        <v>4</v>
      </c>
      <c r="I21" s="160"/>
      <c r="J21" s="160"/>
      <c r="K21" s="160"/>
      <c r="L21" s="160"/>
      <c r="M21" s="160"/>
      <c r="N21" s="160"/>
      <c r="O21" s="160"/>
      <c r="P21" s="160"/>
      <c r="Q21" s="85"/>
      <c r="R21" s="93">
        <f t="shared" si="1"/>
        <v>23</v>
      </c>
      <c r="S21" s="94">
        <f t="shared" si="0"/>
        <v>3.8333333333333335</v>
      </c>
    </row>
    <row r="22" spans="1:20" ht="60" customHeight="1" x14ac:dyDescent="0.25">
      <c r="A22" s="196">
        <v>13</v>
      </c>
      <c r="B22" s="197" t="s">
        <v>16</v>
      </c>
      <c r="C22" s="160">
        <v>4</v>
      </c>
      <c r="D22" s="160">
        <v>4</v>
      </c>
      <c r="E22" s="160">
        <v>3</v>
      </c>
      <c r="F22" s="160">
        <v>3</v>
      </c>
      <c r="G22" s="160">
        <v>2</v>
      </c>
      <c r="H22" s="160">
        <v>3</v>
      </c>
      <c r="I22" s="160"/>
      <c r="J22" s="160"/>
      <c r="K22" s="160"/>
      <c r="L22" s="160"/>
      <c r="M22" s="160"/>
      <c r="N22" s="160"/>
      <c r="O22" s="160"/>
      <c r="P22" s="160"/>
      <c r="Q22" s="85"/>
      <c r="R22" s="93">
        <f t="shared" si="1"/>
        <v>19</v>
      </c>
      <c r="S22" s="94">
        <f t="shared" si="0"/>
        <v>3.1666666666666665</v>
      </c>
    </row>
    <row r="23" spans="1:20" ht="39.75" customHeight="1" x14ac:dyDescent="0.25">
      <c r="A23" s="196">
        <v>14</v>
      </c>
      <c r="B23" s="197" t="s">
        <v>297</v>
      </c>
      <c r="C23" s="160">
        <v>4</v>
      </c>
      <c r="D23" s="160">
        <v>3</v>
      </c>
      <c r="E23" s="160">
        <v>3</v>
      </c>
      <c r="F23" s="160">
        <v>3</v>
      </c>
      <c r="G23" s="160">
        <v>3</v>
      </c>
      <c r="H23" s="160">
        <v>1</v>
      </c>
      <c r="I23" s="160"/>
      <c r="J23" s="160"/>
      <c r="K23" s="160"/>
      <c r="L23" s="160"/>
      <c r="M23" s="160"/>
      <c r="N23" s="160"/>
      <c r="O23" s="160"/>
      <c r="P23" s="160"/>
      <c r="Q23" s="85"/>
      <c r="R23" s="93">
        <f t="shared" si="1"/>
        <v>17</v>
      </c>
      <c r="S23" s="94">
        <f t="shared" si="0"/>
        <v>2.8333333333333335</v>
      </c>
    </row>
    <row r="24" spans="1:20" ht="39.75" customHeight="1" x14ac:dyDescent="0.25">
      <c r="A24" s="196">
        <v>15</v>
      </c>
      <c r="B24" s="198" t="s">
        <v>20</v>
      </c>
      <c r="C24" s="160">
        <v>4</v>
      </c>
      <c r="D24" s="160">
        <v>4</v>
      </c>
      <c r="E24" s="160">
        <v>4</v>
      </c>
      <c r="F24" s="160">
        <v>4</v>
      </c>
      <c r="G24" s="160">
        <v>4</v>
      </c>
      <c r="H24" s="160">
        <v>2</v>
      </c>
      <c r="I24" s="160"/>
      <c r="J24" s="160"/>
      <c r="K24" s="160"/>
      <c r="L24" s="160"/>
      <c r="M24" s="160"/>
      <c r="N24" s="160"/>
      <c r="O24" s="160"/>
      <c r="P24" s="160"/>
      <c r="Q24" s="85"/>
      <c r="R24" s="93">
        <f t="shared" si="1"/>
        <v>22</v>
      </c>
      <c r="S24" s="94">
        <f t="shared" si="0"/>
        <v>3.6666666666666665</v>
      </c>
    </row>
    <row r="25" spans="1:20" ht="48.75" customHeight="1" x14ac:dyDescent="0.25">
      <c r="A25" s="196">
        <v>16</v>
      </c>
      <c r="B25" s="198" t="s">
        <v>298</v>
      </c>
      <c r="C25" s="160">
        <v>4</v>
      </c>
      <c r="D25" s="160">
        <v>4</v>
      </c>
      <c r="E25" s="160">
        <v>4</v>
      </c>
      <c r="F25" s="160">
        <v>4</v>
      </c>
      <c r="G25" s="160">
        <v>4</v>
      </c>
      <c r="H25" s="160">
        <v>5</v>
      </c>
      <c r="I25" s="160"/>
      <c r="J25" s="160"/>
      <c r="K25" s="160"/>
      <c r="L25" s="160"/>
      <c r="M25" s="160"/>
      <c r="N25" s="160"/>
      <c r="O25" s="160"/>
      <c r="P25" s="160"/>
      <c r="Q25" s="85"/>
      <c r="R25" s="93">
        <f t="shared" si="1"/>
        <v>25</v>
      </c>
      <c r="S25" s="94">
        <f t="shared" si="0"/>
        <v>4.166666666666667</v>
      </c>
      <c r="T25" s="163"/>
    </row>
    <row r="26" spans="1:20" ht="39.75" customHeight="1" x14ac:dyDescent="0.25">
      <c r="A26" s="196">
        <v>17</v>
      </c>
      <c r="B26" s="198" t="s">
        <v>299</v>
      </c>
      <c r="C26" s="160">
        <v>4</v>
      </c>
      <c r="D26" s="160">
        <v>4</v>
      </c>
      <c r="E26" s="160">
        <v>4</v>
      </c>
      <c r="F26" s="160">
        <v>4</v>
      </c>
      <c r="G26" s="160">
        <v>4</v>
      </c>
      <c r="H26" s="160">
        <v>5</v>
      </c>
      <c r="I26" s="160"/>
      <c r="J26" s="160"/>
      <c r="K26" s="160"/>
      <c r="L26" s="160"/>
      <c r="M26" s="160"/>
      <c r="N26" s="160"/>
      <c r="O26" s="160"/>
      <c r="P26" s="160"/>
      <c r="Q26" s="85"/>
      <c r="R26" s="93">
        <f t="shared" si="1"/>
        <v>25</v>
      </c>
      <c r="S26" s="94">
        <f t="shared" si="0"/>
        <v>4.166666666666667</v>
      </c>
      <c r="T26" s="163"/>
    </row>
    <row r="27" spans="1:20" ht="39.75" customHeight="1" x14ac:dyDescent="0.25">
      <c r="A27" s="196">
        <v>18</v>
      </c>
      <c r="B27" s="195" t="s">
        <v>301</v>
      </c>
      <c r="C27" s="160">
        <v>3</v>
      </c>
      <c r="D27" s="160">
        <v>4</v>
      </c>
      <c r="E27" s="160">
        <v>4</v>
      </c>
      <c r="F27" s="160">
        <v>3</v>
      </c>
      <c r="G27" s="160">
        <v>4</v>
      </c>
      <c r="H27" s="160">
        <v>4</v>
      </c>
      <c r="I27" s="160"/>
      <c r="J27" s="160"/>
      <c r="K27" s="160"/>
      <c r="L27" s="160"/>
      <c r="M27" s="160"/>
      <c r="N27" s="160"/>
      <c r="O27" s="160"/>
      <c r="P27" s="160"/>
      <c r="Q27" s="85"/>
      <c r="R27" s="93">
        <f t="shared" si="1"/>
        <v>22</v>
      </c>
      <c r="S27" s="94">
        <f t="shared" si="0"/>
        <v>3.6666666666666665</v>
      </c>
    </row>
    <row r="28" spans="1:20" ht="48" customHeight="1" x14ac:dyDescent="0.25">
      <c r="A28" s="196">
        <v>19</v>
      </c>
      <c r="B28" s="195" t="s">
        <v>302</v>
      </c>
      <c r="C28" s="160">
        <v>4</v>
      </c>
      <c r="D28" s="160">
        <v>3</v>
      </c>
      <c r="E28" s="160">
        <v>4</v>
      </c>
      <c r="F28" s="160">
        <v>4</v>
      </c>
      <c r="G28" s="160">
        <v>3</v>
      </c>
      <c r="H28" s="160">
        <v>4</v>
      </c>
      <c r="I28" s="160"/>
      <c r="J28" s="160"/>
      <c r="K28" s="160"/>
      <c r="L28" s="160"/>
      <c r="M28" s="160"/>
      <c r="N28" s="160"/>
      <c r="O28" s="160"/>
      <c r="P28" s="160"/>
      <c r="Q28" s="85"/>
      <c r="R28" s="93">
        <f t="shared" si="1"/>
        <v>22</v>
      </c>
      <c r="S28" s="94">
        <f t="shared" si="0"/>
        <v>3.6666666666666665</v>
      </c>
    </row>
    <row r="29" spans="1:20" ht="39.75" customHeight="1" x14ac:dyDescent="0.25">
      <c r="A29" s="196">
        <v>20</v>
      </c>
      <c r="B29" s="195" t="s">
        <v>303</v>
      </c>
      <c r="C29" s="160">
        <v>4</v>
      </c>
      <c r="D29" s="160">
        <v>4</v>
      </c>
      <c r="E29" s="160">
        <v>4</v>
      </c>
      <c r="F29" s="160">
        <v>4</v>
      </c>
      <c r="G29" s="160">
        <v>4</v>
      </c>
      <c r="H29" s="160">
        <v>4</v>
      </c>
      <c r="I29" s="160"/>
      <c r="J29" s="160"/>
      <c r="K29" s="160"/>
      <c r="L29" s="160"/>
      <c r="M29" s="160"/>
      <c r="N29" s="160"/>
      <c r="O29" s="160"/>
      <c r="P29" s="160"/>
      <c r="Q29" s="85"/>
      <c r="R29" s="93">
        <f t="shared" si="1"/>
        <v>24</v>
      </c>
      <c r="S29" s="94">
        <f t="shared" si="0"/>
        <v>4</v>
      </c>
      <c r="T29" s="164"/>
    </row>
    <row r="30" spans="1:20" ht="100.5" customHeight="1" x14ac:dyDescent="0.25">
      <c r="A30" s="196">
        <v>21</v>
      </c>
      <c r="B30" s="195" t="s">
        <v>304</v>
      </c>
      <c r="C30" s="160">
        <v>5</v>
      </c>
      <c r="D30" s="160">
        <v>4</v>
      </c>
      <c r="E30" s="160">
        <v>5</v>
      </c>
      <c r="F30" s="160">
        <v>5</v>
      </c>
      <c r="G30" s="160">
        <v>4</v>
      </c>
      <c r="H30" s="160">
        <v>4</v>
      </c>
      <c r="I30" s="160"/>
      <c r="J30" s="160"/>
      <c r="K30" s="160"/>
      <c r="L30" s="160"/>
      <c r="M30" s="160"/>
      <c r="N30" s="160"/>
      <c r="O30" s="160"/>
      <c r="P30" s="160"/>
      <c r="Q30" s="85"/>
      <c r="R30" s="93">
        <f t="shared" si="1"/>
        <v>27</v>
      </c>
      <c r="S30" s="94">
        <f t="shared" si="0"/>
        <v>4.5</v>
      </c>
      <c r="T30" s="206"/>
    </row>
    <row r="31" spans="1:20" ht="33.75" customHeight="1" x14ac:dyDescent="0.25"/>
    <row r="32" spans="1:20" ht="60.75" customHeight="1" x14ac:dyDescent="0.25"/>
    <row r="33" ht="54.75" customHeight="1" x14ac:dyDescent="0.25"/>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0">
      <formula1>1</formula1>
      <formula2>10</formula2>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1"/>
  <sheetViews>
    <sheetView topLeftCell="A9" zoomScaleNormal="100" workbookViewId="0">
      <pane ySplit="1" topLeftCell="A18" activePane="bottomLeft" state="frozen"/>
      <selection activeCell="A9" sqref="A9"/>
      <selection pane="bottomLeft" activeCell="B20" sqref="B20"/>
    </sheetView>
  </sheetViews>
  <sheetFormatPr baseColWidth="10" defaultColWidth="11.42578125" defaultRowHeight="15" x14ac:dyDescent="0.25"/>
  <cols>
    <col min="1" max="1" width="31" customWidth="1"/>
    <col min="2" max="2" width="39.5703125" customWidth="1"/>
    <col min="3" max="3" width="29" customWidth="1"/>
    <col min="4" max="4" width="38" customWidth="1"/>
    <col min="5" max="5" width="32.85546875" customWidth="1"/>
    <col min="6" max="9" width="10.42578125" customWidth="1"/>
    <col min="10" max="10" width="16.7109375" customWidth="1"/>
  </cols>
  <sheetData>
    <row r="1" spans="1:10" ht="28.5" customHeight="1" x14ac:dyDescent="0.25">
      <c r="A1" s="247"/>
      <c r="B1" s="233" t="s">
        <v>0</v>
      </c>
      <c r="C1" s="233"/>
      <c r="D1" s="233"/>
      <c r="E1" s="233"/>
      <c r="F1" s="335" t="s">
        <v>1</v>
      </c>
      <c r="G1" s="335"/>
      <c r="H1" s="335"/>
      <c r="I1" s="335"/>
      <c r="J1" s="254"/>
    </row>
    <row r="2" spans="1:10" x14ac:dyDescent="0.25">
      <c r="A2" s="248"/>
      <c r="B2" s="234" t="s">
        <v>86</v>
      </c>
      <c r="C2" s="234"/>
      <c r="D2" s="234"/>
      <c r="E2" s="234"/>
      <c r="F2" s="269" t="s">
        <v>41</v>
      </c>
      <c r="G2" s="269"/>
      <c r="H2" s="269"/>
      <c r="I2" s="269"/>
      <c r="J2" s="255"/>
    </row>
    <row r="3" spans="1:10" ht="15" customHeight="1" x14ac:dyDescent="0.25">
      <c r="A3" s="248"/>
      <c r="B3" s="234"/>
      <c r="C3" s="234"/>
      <c r="D3" s="234"/>
      <c r="E3" s="234"/>
      <c r="F3" s="269" t="s">
        <v>4</v>
      </c>
      <c r="G3" s="269"/>
      <c r="H3" s="269"/>
      <c r="I3" s="269"/>
      <c r="J3" s="255"/>
    </row>
    <row r="4" spans="1:10" ht="15.75" thickBot="1" x14ac:dyDescent="0.3">
      <c r="A4" s="249"/>
      <c r="B4" s="234"/>
      <c r="C4" s="234"/>
      <c r="D4" s="234"/>
      <c r="E4" s="234"/>
      <c r="F4" s="269" t="s">
        <v>5</v>
      </c>
      <c r="G4" s="269"/>
      <c r="H4" s="269"/>
      <c r="I4" s="269"/>
      <c r="J4" s="256"/>
    </row>
    <row r="5" spans="1:10" ht="15.75" thickBot="1" x14ac:dyDescent="0.3">
      <c r="A5" s="78"/>
      <c r="J5" s="79"/>
    </row>
    <row r="6" spans="1:10" s="70" customFormat="1" ht="15.75" x14ac:dyDescent="0.25">
      <c r="A6" s="261" t="s">
        <v>43</v>
      </c>
      <c r="B6" s="262"/>
      <c r="C6" s="262"/>
      <c r="D6" s="262"/>
      <c r="E6" s="334"/>
      <c r="F6" s="334"/>
      <c r="G6" s="334"/>
      <c r="H6" s="334"/>
      <c r="I6" s="334"/>
      <c r="J6" s="263"/>
    </row>
    <row r="7" spans="1:10" s="70" customFormat="1" ht="25.5" customHeight="1" x14ac:dyDescent="0.25">
      <c r="A7" s="22" t="s">
        <v>7</v>
      </c>
      <c r="B7" s="347" t="s">
        <v>8</v>
      </c>
      <c r="C7" s="348"/>
      <c r="D7" s="348"/>
      <c r="E7" s="348"/>
      <c r="F7" s="348"/>
      <c r="G7" s="348"/>
      <c r="H7" s="348"/>
      <c r="I7" s="348"/>
      <c r="J7" s="349"/>
    </row>
    <row r="8" spans="1:10" s="70" customFormat="1" ht="69" customHeight="1" x14ac:dyDescent="0.25">
      <c r="A8" s="21" t="s">
        <v>9</v>
      </c>
      <c r="B8" s="350" t="s">
        <v>10</v>
      </c>
      <c r="C8" s="351"/>
      <c r="D8" s="351"/>
      <c r="E8" s="351"/>
      <c r="F8" s="351"/>
      <c r="G8" s="351"/>
      <c r="H8" s="351"/>
      <c r="I8" s="351"/>
      <c r="J8" s="352"/>
    </row>
    <row r="9" spans="1:10" ht="39.75" customHeight="1" x14ac:dyDescent="0.25">
      <c r="A9" s="65" t="s">
        <v>46</v>
      </c>
      <c r="B9" s="52" t="s">
        <v>47</v>
      </c>
      <c r="C9" s="29" t="s">
        <v>48</v>
      </c>
      <c r="D9" s="30" t="s">
        <v>49</v>
      </c>
      <c r="E9" s="71" t="s">
        <v>87</v>
      </c>
      <c r="F9" s="75" t="s">
        <v>88</v>
      </c>
      <c r="G9" s="75" t="s">
        <v>89</v>
      </c>
      <c r="H9" s="75" t="s">
        <v>90</v>
      </c>
      <c r="I9" s="75" t="s">
        <v>91</v>
      </c>
      <c r="J9" s="80" t="s">
        <v>92</v>
      </c>
    </row>
    <row r="10" spans="1:10" ht="110.25" customHeight="1" x14ac:dyDescent="0.25">
      <c r="A10" s="336" t="s">
        <v>309</v>
      </c>
      <c r="B10" s="172" t="str">
        <f>+'PRIORIZACIÓN DE CAUSA'!B16</f>
        <v>Personal insuficiente para impulsar el tramite de los procesos disciplinarios.</v>
      </c>
      <c r="C10" s="337" t="s">
        <v>310</v>
      </c>
      <c r="D10" s="174" t="s">
        <v>311</v>
      </c>
      <c r="E10" s="337" t="s">
        <v>308</v>
      </c>
      <c r="F10" s="338" t="s">
        <v>162</v>
      </c>
      <c r="G10" s="338" t="s">
        <v>162</v>
      </c>
      <c r="H10" s="338" t="s">
        <v>162</v>
      </c>
      <c r="I10" s="338" t="s">
        <v>162</v>
      </c>
      <c r="J10" s="343" t="str">
        <f>IF(F10="NA","GESTION",IF(G10="NA","GESTION",IF(H10="NA","GESTION",IF(I10="NA","GESTION",IF(F10&lt;&gt;"X"," ",IF(G10&lt;&gt;"X"," ",IF(H10&lt;&gt;"X"," ",IF(I10&lt;&gt;"X"," ","CORRUPCION"))))))))</f>
        <v>CORRUPCION</v>
      </c>
    </row>
    <row r="11" spans="1:10" ht="107.25" customHeight="1" x14ac:dyDescent="0.25">
      <c r="A11" s="336"/>
      <c r="B11" s="172" t="str">
        <f>+'PRIORIZACIÓN DE CAUSA'!B17</f>
        <v>Perfil  profesional del personal sustanciador insuficientes para realizar la labor de impulso y tramite de los procesos. ( numero minimo de profesionales)</v>
      </c>
      <c r="C11" s="337"/>
      <c r="D11" s="174" t="s">
        <v>312</v>
      </c>
      <c r="E11" s="337"/>
      <c r="F11" s="338"/>
      <c r="G11" s="338"/>
      <c r="H11" s="338"/>
      <c r="I11" s="338"/>
      <c r="J11" s="343"/>
    </row>
    <row r="12" spans="1:10" ht="86.25" customHeight="1" x14ac:dyDescent="0.25">
      <c r="A12" s="336"/>
      <c r="B12" s="172"/>
      <c r="C12" s="337"/>
      <c r="D12" s="173" t="s">
        <v>313</v>
      </c>
      <c r="E12" s="337"/>
      <c r="F12" s="338"/>
      <c r="G12" s="338"/>
      <c r="H12" s="338"/>
      <c r="I12" s="338"/>
      <c r="J12" s="343"/>
    </row>
    <row r="13" spans="1:10" ht="111" customHeight="1" x14ac:dyDescent="0.25">
      <c r="A13" s="336" t="s">
        <v>317</v>
      </c>
      <c r="B13" s="172" t="str">
        <f>+'PRIORIZACIÓN DE CAUSA'!B11</f>
        <v xml:space="preserve">Cambios normativos sobre el procedimiento disciplinario . </v>
      </c>
      <c r="C13" s="337" t="s">
        <v>315</v>
      </c>
      <c r="D13" s="345" t="s">
        <v>311</v>
      </c>
      <c r="E13" s="337" t="s">
        <v>318</v>
      </c>
      <c r="F13" s="338" t="s">
        <v>162</v>
      </c>
      <c r="G13" s="338" t="s">
        <v>163</v>
      </c>
      <c r="H13" s="338" t="s">
        <v>163</v>
      </c>
      <c r="I13" s="338" t="s">
        <v>163</v>
      </c>
      <c r="J13" s="343" t="str">
        <f>IF(F13="NA","GESTION",IF(G13="NA","GESTION",IF(H13="NA","GESTION",IF(I13="NA","GESTION",IF(F13&lt;&gt;"X"," ",IF(G13&lt;&gt;"X"," ",IF(H13&lt;&gt;"X"," ",IF(I13&lt;&gt;"X"," ","CORRUPCION"))))))))</f>
        <v>GESTION</v>
      </c>
    </row>
    <row r="14" spans="1:10" ht="69.75" customHeight="1" x14ac:dyDescent="0.25">
      <c r="A14" s="336"/>
      <c r="B14" s="172" t="str">
        <f>+'PRIORIZACIÓN DE CAUSA'!B18</f>
        <v>Ausencia de liderazgo del director de talento humano</v>
      </c>
      <c r="C14" s="337"/>
      <c r="D14" s="346"/>
      <c r="E14" s="337"/>
      <c r="F14" s="338"/>
      <c r="G14" s="338"/>
      <c r="H14" s="338"/>
      <c r="I14" s="338"/>
      <c r="J14" s="343"/>
    </row>
    <row r="15" spans="1:10" ht="64.5" customHeight="1" x14ac:dyDescent="0.25">
      <c r="A15" s="336"/>
      <c r="B15" s="172" t="str">
        <f>+'PRIORIZACIÓN DE CAUSA'!B19</f>
        <v>Falta de continuidad del personal encargado del proceso</v>
      </c>
      <c r="C15" s="337"/>
      <c r="D15" s="353" t="s">
        <v>316</v>
      </c>
      <c r="E15" s="337"/>
      <c r="F15" s="338"/>
      <c r="G15" s="338"/>
      <c r="H15" s="338"/>
      <c r="I15" s="338"/>
      <c r="J15" s="343"/>
    </row>
    <row r="16" spans="1:10" ht="51" customHeight="1" x14ac:dyDescent="0.25">
      <c r="A16" s="336"/>
      <c r="B16" s="172"/>
      <c r="C16" s="337"/>
      <c r="D16" s="354"/>
      <c r="E16" s="337"/>
      <c r="F16" s="338"/>
      <c r="G16" s="338"/>
      <c r="H16" s="338"/>
      <c r="I16" s="338"/>
      <c r="J16" s="343"/>
    </row>
    <row r="17" spans="1:10" ht="50.25" customHeight="1" x14ac:dyDescent="0.25">
      <c r="A17" s="336" t="s">
        <v>323</v>
      </c>
      <c r="B17" s="195" t="s">
        <v>304</v>
      </c>
      <c r="C17" s="337" t="s">
        <v>324</v>
      </c>
      <c r="D17" s="173" t="s">
        <v>277</v>
      </c>
      <c r="E17" s="337" t="s">
        <v>336</v>
      </c>
      <c r="F17" s="338" t="s">
        <v>162</v>
      </c>
      <c r="G17" s="338" t="s">
        <v>162</v>
      </c>
      <c r="H17" s="338" t="s">
        <v>162</v>
      </c>
      <c r="I17" s="338" t="s">
        <v>162</v>
      </c>
      <c r="J17" s="343" t="str">
        <f>IF(F17="NA","GESTION",IF(G17="NA","GESTION",IF(H17="NA","GESTION",IF(I17="NA","GESTION",IF(F17&lt;&gt;"X"," ",IF(G17&lt;&gt;"X"," ",IF(H17&lt;&gt;"X"," ",IF(I17&lt;&gt;"X"," ","CORRUPCION"))))))))</f>
        <v>CORRUPCION</v>
      </c>
    </row>
    <row r="18" spans="1:10" ht="58.5" customHeight="1" x14ac:dyDescent="0.25">
      <c r="A18" s="336"/>
      <c r="B18" s="200" t="s">
        <v>294</v>
      </c>
      <c r="C18" s="337"/>
      <c r="D18" s="345" t="s">
        <v>325</v>
      </c>
      <c r="E18" s="337"/>
      <c r="F18" s="338"/>
      <c r="G18" s="338"/>
      <c r="H18" s="338"/>
      <c r="I18" s="338"/>
      <c r="J18" s="343"/>
    </row>
    <row r="19" spans="1:10" ht="67.5" customHeight="1" x14ac:dyDescent="0.25">
      <c r="A19" s="336"/>
      <c r="C19" s="337"/>
      <c r="D19" s="346"/>
      <c r="E19" s="337"/>
      <c r="F19" s="338"/>
      <c r="G19" s="338"/>
      <c r="H19" s="338"/>
      <c r="I19" s="338"/>
      <c r="J19" s="343"/>
    </row>
    <row r="20" spans="1:10" ht="39.75" customHeight="1" x14ac:dyDescent="0.25">
      <c r="A20" s="344" t="s">
        <v>326</v>
      </c>
      <c r="B20" s="204" t="s">
        <v>327</v>
      </c>
      <c r="C20" s="345" t="s">
        <v>328</v>
      </c>
      <c r="D20" s="173" t="s">
        <v>277</v>
      </c>
      <c r="E20" s="345" t="s">
        <v>337</v>
      </c>
      <c r="F20" s="339" t="s">
        <v>162</v>
      </c>
      <c r="G20" s="339" t="s">
        <v>163</v>
      </c>
      <c r="H20" s="339" t="s">
        <v>163</v>
      </c>
      <c r="I20" s="339" t="s">
        <v>163</v>
      </c>
      <c r="J20" s="341" t="str">
        <f>IF(F20="NA","GESTION",IF(G20="NA","GESTION",IF(H20="NA","GESTION",IF(I20="NA","GESTION",IF(F20&lt;&gt;"X"," ",IF(G20&lt;&gt;"X"," ",IF(H20&lt;&gt;"X"," ",IF(I20&lt;&gt;"X"," ","CORRUPCION"))))))))</f>
        <v>GESTION</v>
      </c>
    </row>
    <row r="21" spans="1:10" ht="64.5" customHeight="1" x14ac:dyDescent="0.25">
      <c r="A21" s="344"/>
      <c r="C21" s="346"/>
      <c r="D21" s="174" t="s">
        <v>329</v>
      </c>
      <c r="E21" s="346"/>
      <c r="F21" s="340"/>
      <c r="G21" s="340"/>
      <c r="H21" s="340"/>
      <c r="I21" s="340"/>
      <c r="J21" s="342"/>
    </row>
  </sheetData>
  <mergeCells count="46">
    <mergeCell ref="B7:J7"/>
    <mergeCell ref="B8:J8"/>
    <mergeCell ref="G17:G19"/>
    <mergeCell ref="H17:H19"/>
    <mergeCell ref="I17:I19"/>
    <mergeCell ref="J17:J19"/>
    <mergeCell ref="H10:H12"/>
    <mergeCell ref="I10:I12"/>
    <mergeCell ref="J10:J12"/>
    <mergeCell ref="C10:C12"/>
    <mergeCell ref="E13:E16"/>
    <mergeCell ref="F13:F16"/>
    <mergeCell ref="D13:D14"/>
    <mergeCell ref="D15:D16"/>
    <mergeCell ref="A20:A21"/>
    <mergeCell ref="C20:C21"/>
    <mergeCell ref="E20:E21"/>
    <mergeCell ref="F20:F21"/>
    <mergeCell ref="A17:A19"/>
    <mergeCell ref="C17:C19"/>
    <mergeCell ref="E17:E19"/>
    <mergeCell ref="F17:F19"/>
    <mergeCell ref="D18:D19"/>
    <mergeCell ref="G20:G21"/>
    <mergeCell ref="H20:H21"/>
    <mergeCell ref="I20:I21"/>
    <mergeCell ref="J20:J21"/>
    <mergeCell ref="J13:J16"/>
    <mergeCell ref="G13:G16"/>
    <mergeCell ref="H13:H16"/>
    <mergeCell ref="I13:I16"/>
    <mergeCell ref="A10:A12"/>
    <mergeCell ref="E10:E12"/>
    <mergeCell ref="F10:F12"/>
    <mergeCell ref="G10:G12"/>
    <mergeCell ref="A13:A16"/>
    <mergeCell ref="C13:C16"/>
    <mergeCell ref="A1:A4"/>
    <mergeCell ref="J1:J4"/>
    <mergeCell ref="A6:J6"/>
    <mergeCell ref="F1:I1"/>
    <mergeCell ref="F2:I2"/>
    <mergeCell ref="F3:I3"/>
    <mergeCell ref="F4:I4"/>
    <mergeCell ref="B1:E1"/>
    <mergeCell ref="B2:E4"/>
  </mergeCells>
  <pageMargins left="0.70866141732283472" right="0.70866141732283472" top="0.74803149606299213" bottom="0.74803149606299213" header="0.31496062992125984" footer="0.31496062992125984"/>
  <pageSetup paperSize="5" scale="60" orientation="landscape" verticalDpi="300" r:id="rId1"/>
  <rowBreaks count="1" manualBreakCount="1">
    <brk id="1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21"/>
  <sheetViews>
    <sheetView topLeftCell="A9" workbookViewId="0">
      <pane ySplit="1" topLeftCell="A10" activePane="bottomLeft" state="frozen"/>
      <selection activeCell="A9" sqref="A9"/>
      <selection pane="bottomLeft" activeCell="B1" sqref="B1:C1"/>
    </sheetView>
  </sheetViews>
  <sheetFormatPr baseColWidth="10" defaultColWidth="11.42578125" defaultRowHeight="15" x14ac:dyDescent="0.25"/>
  <cols>
    <col min="1" max="1" width="31" customWidth="1"/>
    <col min="2" max="2" width="47.42578125" customWidth="1"/>
    <col min="3" max="3" width="27.28515625" customWidth="1"/>
    <col min="4" max="4" width="31.85546875" customWidth="1"/>
    <col min="5" max="5" width="15" customWidth="1"/>
    <col min="6" max="6" width="14.5703125" customWidth="1"/>
  </cols>
  <sheetData>
    <row r="1" spans="1:6" ht="28.5" customHeight="1" x14ac:dyDescent="0.25">
      <c r="A1" s="247"/>
      <c r="B1" s="234" t="s">
        <v>0</v>
      </c>
      <c r="C1" s="234"/>
      <c r="D1" s="269" t="s">
        <v>1</v>
      </c>
      <c r="E1" s="269"/>
      <c r="F1" s="254"/>
    </row>
    <row r="2" spans="1:6" x14ac:dyDescent="0.25">
      <c r="A2" s="248"/>
      <c r="B2" s="234" t="s">
        <v>93</v>
      </c>
      <c r="C2" s="234"/>
      <c r="D2" s="269" t="s">
        <v>41</v>
      </c>
      <c r="E2" s="269"/>
      <c r="F2" s="255"/>
    </row>
    <row r="3" spans="1:6" ht="15" customHeight="1" x14ac:dyDescent="0.25">
      <c r="A3" s="248"/>
      <c r="B3" s="234"/>
      <c r="C3" s="234"/>
      <c r="D3" s="269" t="s">
        <v>4</v>
      </c>
      <c r="E3" s="269"/>
      <c r="F3" s="255"/>
    </row>
    <row r="4" spans="1:6" ht="15.75" thickBot="1" x14ac:dyDescent="0.3">
      <c r="A4" s="249"/>
      <c r="B4" s="234"/>
      <c r="C4" s="234"/>
      <c r="D4" s="269" t="s">
        <v>5</v>
      </c>
      <c r="E4" s="269"/>
      <c r="F4" s="256"/>
    </row>
    <row r="5" spans="1:6" ht="15.75" thickBot="1" x14ac:dyDescent="0.3"/>
    <row r="6" spans="1:6" s="70" customFormat="1" ht="15.75" x14ac:dyDescent="0.25">
      <c r="A6" s="261" t="s">
        <v>94</v>
      </c>
      <c r="B6" s="262"/>
      <c r="C6" s="262"/>
      <c r="D6" s="334"/>
      <c r="E6" s="334"/>
      <c r="F6" s="263"/>
    </row>
    <row r="7" spans="1:6" s="70" customFormat="1" ht="25.5" customHeight="1" x14ac:dyDescent="0.25">
      <c r="A7" s="22" t="s">
        <v>7</v>
      </c>
      <c r="B7" s="356"/>
      <c r="C7" s="356"/>
      <c r="D7" s="356"/>
      <c r="E7" s="356"/>
      <c r="F7" s="356"/>
    </row>
    <row r="8" spans="1:6" s="70" customFormat="1" ht="40.5" customHeight="1" x14ac:dyDescent="0.25">
      <c r="A8" s="21" t="s">
        <v>9</v>
      </c>
      <c r="B8" s="356"/>
      <c r="C8" s="356"/>
      <c r="D8" s="356"/>
      <c r="E8" s="356"/>
      <c r="F8" s="356"/>
    </row>
    <row r="9" spans="1:6" ht="39.75" customHeight="1" x14ac:dyDescent="0.25">
      <c r="A9" s="71" t="s">
        <v>87</v>
      </c>
      <c r="B9" s="71" t="s">
        <v>95</v>
      </c>
      <c r="C9" s="71" t="s">
        <v>96</v>
      </c>
      <c r="D9" s="72" t="s">
        <v>97</v>
      </c>
      <c r="E9" s="355" t="s">
        <v>98</v>
      </c>
      <c r="F9" s="355"/>
    </row>
    <row r="10" spans="1:6" ht="76.5" customHeight="1" x14ac:dyDescent="0.25">
      <c r="A10" s="218" t="str">
        <f>+'IDENTIFICACION(GyC)'!E10:E12</f>
        <v>probabilidad de dilatar el proceso para lograr el vencimiento de terminos o la prescripcion en beneficio de un servidor publico.</v>
      </c>
      <c r="B10" s="218" t="s">
        <v>320</v>
      </c>
      <c r="C10" s="279" t="s">
        <v>279</v>
      </c>
      <c r="D10" s="177" t="str">
        <f>+'IDENTIFICACION(GyC)'!B10</f>
        <v>Personal insuficiente para impulsar el tramite de los procesos disciplinarios.</v>
      </c>
      <c r="E10" s="337" t="str">
        <f>+'IDENTIFICACION(GyC)'!D10</f>
        <v xml:space="preserve">prescripcion </v>
      </c>
      <c r="F10" s="337"/>
    </row>
    <row r="11" spans="1:6" ht="76.5" customHeight="1" x14ac:dyDescent="0.25">
      <c r="A11" s="218"/>
      <c r="B11" s="218"/>
      <c r="C11" s="279"/>
      <c r="D11" s="203" t="str">
        <f>+'IDENTIFICACION(GyC)'!B11</f>
        <v>Perfil  profesional del personal sustanciador insuficientes para realizar la labor de impulso y tramite de los procesos. ( numero minimo de profesionales)</v>
      </c>
      <c r="E11" s="337" t="str">
        <f>+'IDENTIFICACION(GyC)'!D11</f>
        <v>investigacion y/o sanciones al responsable del proceso</v>
      </c>
      <c r="F11" s="337"/>
    </row>
    <row r="12" spans="1:6" x14ac:dyDescent="0.25">
      <c r="A12" s="218"/>
      <c r="B12" s="218"/>
      <c r="C12" s="279"/>
      <c r="D12" s="177"/>
      <c r="E12" s="337" t="str">
        <f>+'IDENTIFICACION(GyC)'!D12</f>
        <v>archivo del proceso disciplinario</v>
      </c>
      <c r="F12" s="337"/>
    </row>
    <row r="13" spans="1:6" ht="42.75" customHeight="1" x14ac:dyDescent="0.25">
      <c r="A13" s="218" t="str">
        <f>+'IDENTIFICACION(GyC)'!E13:E16</f>
        <v>posibilidad de inoportunidad en el tramite o incumplimiento de las estapas del proceso disciiplinario</v>
      </c>
      <c r="B13" s="218" t="s">
        <v>321</v>
      </c>
      <c r="C13" s="279" t="s">
        <v>278</v>
      </c>
      <c r="D13" s="104" t="s">
        <v>17</v>
      </c>
      <c r="E13" s="357" t="s">
        <v>276</v>
      </c>
      <c r="F13" s="357"/>
    </row>
    <row r="14" spans="1:6" ht="69.75" customHeight="1" x14ac:dyDescent="0.25">
      <c r="A14" s="218"/>
      <c r="B14" s="218"/>
      <c r="C14" s="279"/>
      <c r="D14" s="104" t="str">
        <f>+'IDENTIFICACION(GyC)'!B13</f>
        <v xml:space="preserve">Cambios normativos sobre el procedimiento disciplinario . </v>
      </c>
      <c r="E14" s="357" t="s">
        <v>311</v>
      </c>
      <c r="F14" s="357"/>
    </row>
    <row r="15" spans="1:6" ht="97.5" customHeight="1" x14ac:dyDescent="0.25">
      <c r="A15" s="218"/>
      <c r="B15" s="218"/>
      <c r="C15" s="279"/>
      <c r="D15" s="104" t="str">
        <f>+'IDENTIFICACION(GyC)'!B14</f>
        <v>Ausencia de liderazgo del director de talento humano</v>
      </c>
      <c r="E15" s="357" t="s">
        <v>319</v>
      </c>
      <c r="F15" s="357"/>
    </row>
    <row r="16" spans="1:6" ht="82.5" customHeight="1" x14ac:dyDescent="0.25">
      <c r="A16" s="218"/>
      <c r="B16" s="218"/>
      <c r="C16" s="279"/>
      <c r="D16" s="175" t="str">
        <f>+'IDENTIFICACION(GyC)'!B15</f>
        <v>Falta de continuidad del personal encargado del proceso</v>
      </c>
      <c r="E16" s="357"/>
      <c r="F16" s="357"/>
    </row>
    <row r="17" spans="1:6" ht="53.25" customHeight="1" x14ac:dyDescent="0.25">
      <c r="A17" s="337" t="s">
        <v>336</v>
      </c>
      <c r="B17" s="218" t="s">
        <v>334</v>
      </c>
      <c r="C17" s="279" t="s">
        <v>279</v>
      </c>
      <c r="D17" s="200" t="s">
        <v>294</v>
      </c>
      <c r="E17" s="357" t="s">
        <v>330</v>
      </c>
      <c r="F17" s="357"/>
    </row>
    <row r="18" spans="1:6" ht="42.75" customHeight="1" x14ac:dyDescent="0.25">
      <c r="A18" s="337"/>
      <c r="B18" s="218"/>
      <c r="C18" s="279"/>
      <c r="D18" s="201" t="s">
        <v>295</v>
      </c>
      <c r="E18" s="357" t="s">
        <v>331</v>
      </c>
      <c r="F18" s="357"/>
    </row>
    <row r="19" spans="1:6" ht="81.75" customHeight="1" x14ac:dyDescent="0.25">
      <c r="A19" s="337"/>
      <c r="B19" s="218"/>
      <c r="C19" s="279"/>
      <c r="D19" s="197" t="s">
        <v>288</v>
      </c>
      <c r="E19" s="357" t="s">
        <v>332</v>
      </c>
      <c r="F19" s="357"/>
    </row>
    <row r="20" spans="1:6" ht="42" customHeight="1" x14ac:dyDescent="0.25">
      <c r="A20" s="345" t="s">
        <v>337</v>
      </c>
      <c r="B20" s="218" t="s">
        <v>333</v>
      </c>
      <c r="C20" s="279" t="s">
        <v>335</v>
      </c>
      <c r="D20" s="195" t="s">
        <v>303</v>
      </c>
      <c r="E20" s="357"/>
      <c r="F20" s="357"/>
    </row>
    <row r="21" spans="1:6" ht="79.5" customHeight="1" x14ac:dyDescent="0.25">
      <c r="A21" s="346"/>
      <c r="B21" s="218"/>
      <c r="C21" s="279"/>
      <c r="D21" s="195" t="s">
        <v>304</v>
      </c>
      <c r="E21" s="357"/>
      <c r="F21" s="357"/>
    </row>
  </sheetData>
  <mergeCells count="36">
    <mergeCell ref="E20:F20"/>
    <mergeCell ref="E21:F21"/>
    <mergeCell ref="E18:F18"/>
    <mergeCell ref="E19:F19"/>
    <mergeCell ref="A20:A21"/>
    <mergeCell ref="B20:B21"/>
    <mergeCell ref="C20:C21"/>
    <mergeCell ref="E14:F14"/>
    <mergeCell ref="E15:F15"/>
    <mergeCell ref="E16:F16"/>
    <mergeCell ref="A17:A19"/>
    <mergeCell ref="B17:B19"/>
    <mergeCell ref="C17:C19"/>
    <mergeCell ref="A13:A16"/>
    <mergeCell ref="B13:B16"/>
    <mergeCell ref="C13:C16"/>
    <mergeCell ref="E17:F17"/>
    <mergeCell ref="E13:F13"/>
    <mergeCell ref="A6:F6"/>
    <mergeCell ref="A10:A12"/>
    <mergeCell ref="B10:B12"/>
    <mergeCell ref="E9:F9"/>
    <mergeCell ref="E10:F10"/>
    <mergeCell ref="E11:F11"/>
    <mergeCell ref="C10:C12"/>
    <mergeCell ref="B7:F7"/>
    <mergeCell ref="B8:F8"/>
    <mergeCell ref="E12:F12"/>
    <mergeCell ref="A1:A4"/>
    <mergeCell ref="B1:C1"/>
    <mergeCell ref="D1:E1"/>
    <mergeCell ref="F1:F4"/>
    <mergeCell ref="B2:C4"/>
    <mergeCell ref="D2:E2"/>
    <mergeCell ref="D3:E3"/>
    <mergeCell ref="D4:E4"/>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topLeftCell="A9" zoomScale="140" zoomScaleNormal="140" workbookViewId="0">
      <pane ySplit="1" topLeftCell="A10" activePane="bottomLeft" state="frozen"/>
      <selection activeCell="A9" sqref="A9"/>
      <selection pane="bottomLeft" activeCell="A11" sqref="A11"/>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375"/>
      <c r="B1" s="368" t="s">
        <v>0</v>
      </c>
      <c r="C1" s="251"/>
      <c r="D1" s="369"/>
      <c r="E1" s="61" t="s">
        <v>105</v>
      </c>
      <c r="F1" s="254"/>
    </row>
    <row r="2" spans="1:6" ht="15.75" customHeight="1" x14ac:dyDescent="0.25">
      <c r="A2" s="375"/>
      <c r="B2" s="370"/>
      <c r="C2" s="371"/>
      <c r="D2" s="372"/>
      <c r="E2" s="62" t="s">
        <v>2</v>
      </c>
      <c r="F2" s="255"/>
    </row>
    <row r="3" spans="1:6" ht="15" customHeight="1" x14ac:dyDescent="0.25">
      <c r="A3" s="375"/>
      <c r="B3" s="370" t="s">
        <v>106</v>
      </c>
      <c r="C3" s="371"/>
      <c r="D3" s="372"/>
      <c r="E3" s="62" t="s">
        <v>107</v>
      </c>
      <c r="F3" s="255"/>
    </row>
    <row r="4" spans="1:6" ht="15.75" customHeight="1" thickBot="1" x14ac:dyDescent="0.3">
      <c r="A4" s="375"/>
      <c r="B4" s="373"/>
      <c r="C4" s="260"/>
      <c r="D4" s="374"/>
      <c r="E4" s="63" t="s">
        <v>5</v>
      </c>
      <c r="F4" s="256"/>
    </row>
    <row r="6" spans="1:6" ht="33" customHeight="1" x14ac:dyDescent="0.25">
      <c r="A6" s="114" t="s">
        <v>7</v>
      </c>
      <c r="B6" s="376"/>
      <c r="C6" s="377"/>
      <c r="D6" s="377"/>
      <c r="E6" s="377"/>
      <c r="F6" s="377"/>
    </row>
    <row r="7" spans="1:6" ht="33" customHeight="1" x14ac:dyDescent="0.25">
      <c r="A7" s="115" t="s">
        <v>9</v>
      </c>
      <c r="B7" s="376"/>
      <c r="C7" s="377"/>
      <c r="D7" s="377"/>
      <c r="E7" s="377"/>
      <c r="F7" s="377"/>
    </row>
    <row r="8" spans="1:6" ht="15.75" thickBot="1" x14ac:dyDescent="0.3"/>
    <row r="9" spans="1:6" ht="51" customHeight="1" x14ac:dyDescent="0.25">
      <c r="A9" s="383" t="s">
        <v>108</v>
      </c>
      <c r="B9" s="378" t="s">
        <v>109</v>
      </c>
      <c r="C9" s="378" t="s">
        <v>110</v>
      </c>
      <c r="D9" s="378"/>
      <c r="E9" s="378"/>
      <c r="F9" s="380"/>
    </row>
    <row r="10" spans="1:6" x14ac:dyDescent="0.25">
      <c r="A10" s="384"/>
      <c r="B10" s="379"/>
      <c r="C10" s="379" t="s">
        <v>111</v>
      </c>
      <c r="D10" s="379"/>
      <c r="E10" s="381" t="s">
        <v>112</v>
      </c>
      <c r="F10" s="382"/>
    </row>
    <row r="11" spans="1:6" ht="174" customHeight="1" x14ac:dyDescent="0.25">
      <c r="A11" s="212" t="s">
        <v>318</v>
      </c>
      <c r="B11" s="106" t="s">
        <v>177</v>
      </c>
      <c r="C11" s="365" t="str">
        <f>IF(B11="5. CATASTROFICO",+Hoja3!$C$28,IF(B11="4. MAYOR",+Hoja3!$C$29,IF(B11="3. MODERADO",+Hoja3!$C$30,IF(B11="2. MENOR",+Hoja3!$C$31,IF(B11="1.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1" s="365"/>
      <c r="E11" s="366" t="str">
        <f>IF(B11="5. CATASTROFICO",+Hoja3!$B$28,IF(B11="4. MAYOR",+Hoja3!$B$29,IF(B11="3. MODERADO",+Hoja3!$B$30,IF(B11="2. MENOR",+Hoja3!$B$31,IF(B11="1.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1" s="367"/>
    </row>
    <row r="12" spans="1:6" ht="174" customHeight="1" x14ac:dyDescent="0.25">
      <c r="A12" s="184" t="s">
        <v>318</v>
      </c>
      <c r="B12" s="106" t="s">
        <v>177</v>
      </c>
      <c r="C12" s="365" t="str">
        <f>IF(B12="5. CATASTROFICO",+Hoja3!$C$28,IF(B12="4. MAYOR",+Hoja3!$C$29,IF(B12="3. MODERADO",+Hoja3!$C$30,IF(B12="2. MENOR",+Hoja3!$C$31,IF(B12="1.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2" s="365"/>
      <c r="E12" s="366" t="str">
        <f>IF(B12="5. CATASTROFICO",+Hoja3!$B$28,IF(B12="4. MAYOR",+Hoja3!$B$29,IF(B12="3. MODERADO",+Hoja3!$B$30,IF(B12="2. MENOR",+Hoja3!$B$31,IF(B12="1.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2" s="367"/>
    </row>
    <row r="13" spans="1:6" ht="174" customHeight="1" x14ac:dyDescent="0.25">
      <c r="A13" s="66"/>
      <c r="B13" s="205" t="s">
        <v>113</v>
      </c>
      <c r="C13" s="358" t="str">
        <f>IF(B13="5. CATASTROFICO",+Hoja3!$C$28,IF(B13="4. MAYOR",+Hoja3!$C$29,IF(B13="3. MODERADO",+Hoja3!$C$30,IF(B13="2. MENOR",+Hoja3!$C$31,IF(B13="1. INSIGNIFICANTE",Hoja3!$C$32," ")))))</f>
        <v xml:space="preserve"> </v>
      </c>
      <c r="D13" s="359"/>
      <c r="E13" s="363" t="str">
        <f>IF(B13="5. CATASTROFICO",+Hoja3!$B$28,IF(B13="4. MAYOR",+Hoja3!$B$29,IF(B13="3. MODERADO",+Hoja3!$B$30,IF(B13="2. MENOR",+Hoja3!$B$31,IF(B13="1. INSIGNIFICANTE",Hoja3!$B$32," ")))))</f>
        <v xml:space="preserve"> </v>
      </c>
      <c r="F13" s="364"/>
    </row>
    <row r="14" spans="1:6" ht="174" customHeight="1" x14ac:dyDescent="0.25">
      <c r="A14" s="66"/>
      <c r="B14" s="106" t="s">
        <v>113</v>
      </c>
      <c r="C14" s="365" t="str">
        <f>IF(B14="5. CATASTROFICO",+Hoja3!$C$28,IF(B14="4. MAYOR",+Hoja3!$C$29,IF(B14="3. MODERADO",+Hoja3!$C$30,IF(B14="2. MENOR",+Hoja3!$C$31,IF(B14="1. INSIGNIFICANTE",Hoja3!$C$32," ")))))</f>
        <v xml:space="preserve"> </v>
      </c>
      <c r="D14" s="365"/>
      <c r="E14" s="366" t="str">
        <f>IF(B14="5. CATASTROFICO",+Hoja3!$B$28,IF(B14="4. MAYOR",+Hoja3!$B$29,IF(B14="3. MODERADO",+Hoja3!$B$30,IF(B14="2. MENOR",+Hoja3!$B$31,IF(B14="1. INSIGNIFICANTE",Hoja3!$B$32," ")))))</f>
        <v xml:space="preserve"> </v>
      </c>
      <c r="F14" s="367"/>
    </row>
    <row r="15" spans="1:6" ht="174" customHeight="1" x14ac:dyDescent="0.25">
      <c r="A15" s="66"/>
      <c r="B15" s="106" t="s">
        <v>113</v>
      </c>
      <c r="C15" s="365" t="str">
        <f>IF(B15="5. CATASTROFICO",+Hoja3!$C$28,IF(B15="4. MAYOR",+Hoja3!$C$29,IF(B15="3. MODERADO",+Hoja3!$C$30,IF(B15="2. MENOR",+Hoja3!$C$31,IF(B15="1. INSIGNIFICANTE",Hoja3!$C$32," ")))))</f>
        <v xml:space="preserve"> </v>
      </c>
      <c r="D15" s="365"/>
      <c r="E15" s="366" t="str">
        <f>IF(B15="5. CATASTROFICO",+Hoja3!$B$28,IF(B15="4. MAYOR",+Hoja3!$B$29,IF(B15="3. MODERADO",+Hoja3!$B$30,IF(B15="2. MENOR",+Hoja3!$B$31,IF(B15="1. INSIGNIFICANTE",Hoja3!$B$32," ")))))</f>
        <v xml:space="preserve"> </v>
      </c>
      <c r="F15" s="367"/>
    </row>
    <row r="16" spans="1:6" ht="174" customHeight="1" x14ac:dyDescent="0.25">
      <c r="A16" s="211" t="s">
        <v>337</v>
      </c>
      <c r="B16" s="106" t="s">
        <v>177</v>
      </c>
      <c r="C16" s="365" t="str">
        <f>IF(B16="5. CATASTROFICO",+Hoja3!$C$28,IF(B16="4. MAYOR",+Hoja3!$C$29,IF(B16="3. MODERADO",+Hoja3!$C$30,IF(B16="2. MENOR",+Hoja3!$C$31,IF(B16="1.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6" s="365"/>
      <c r="E16" s="366" t="str">
        <f>IF(B16="5. CATASTROFICO",+Hoja3!$B$28,IF(B16="4. MAYOR",+Hoja3!$B$29,IF(B16="3. MODERADO",+Hoja3!$B$30,IF(B16="2. MENOR",+Hoja3!$B$31,IF(B16="1.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6" s="367"/>
    </row>
    <row r="17" spans="1:6" ht="174" customHeight="1" x14ac:dyDescent="0.25">
      <c r="A17" s="66"/>
      <c r="B17" s="106" t="s">
        <v>113</v>
      </c>
      <c r="C17" s="365" t="str">
        <f>IF(B17="5. CATASTROFICO",+Hoja3!$C$28,IF(B17="4. MAYOR",+Hoja3!$C$29,IF(B17="3. MODERADO",+Hoja3!$C$30,IF(B17="2. MENOR",+Hoja3!$C$31,IF(B17="1. INSIGNIFICANTE",Hoja3!$C$32," ")))))</f>
        <v xml:space="preserve"> </v>
      </c>
      <c r="D17" s="365"/>
      <c r="E17" s="366" t="str">
        <f>IF(B17="5. CATASTROFICO",+Hoja3!$B$28,IF(B17="4. MAYOR",+Hoja3!$B$29,IF(B17="3. MODERADO",+Hoja3!$B$30,IF(B17="2. MENOR",+Hoja3!$B$31,IF(B17="1. INSIGNIFICANTE",Hoja3!$B$32," ")))))</f>
        <v xml:space="preserve"> </v>
      </c>
      <c r="F17" s="367"/>
    </row>
    <row r="18" spans="1:6" ht="174" customHeight="1" thickBot="1" x14ac:dyDescent="0.3">
      <c r="A18" s="67"/>
      <c r="B18" s="116" t="s">
        <v>113</v>
      </c>
      <c r="C18" s="360" t="str">
        <f>IF(B18="5. CATASTROFICO",+Hoja3!$C$28,IF(B18="4. MAYOR",+Hoja3!$C$29,IF(B18="3. MODERADO",+Hoja3!$C$30,IF(B18="2. MENOR",+Hoja3!$C$31,IF(B18="1. INSIGNIFICANTE",Hoja3!$C$32," ")))))</f>
        <v xml:space="preserve"> </v>
      </c>
      <c r="D18" s="360"/>
      <c r="E18" s="361" t="str">
        <f>IF(B18="5. CATASTROFICO",+Hoja3!$B$28,IF(B18="4. MAYOR",+Hoja3!$B$29,IF(B18="3. MODERADO",+Hoja3!$B$30,IF(B18="2. MENOR",+Hoja3!$B$31,IF(B18="1. INSIGNIFICANTE",Hoja3!$B$32," ")))))</f>
        <v xml:space="preserve"> </v>
      </c>
      <c r="F18" s="362"/>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110" zoomScaleNormal="110" workbookViewId="0">
      <pane ySplit="1" topLeftCell="A10" activePane="bottomLeft" state="frozen"/>
      <selection activeCell="A9" sqref="A9"/>
      <selection pane="bottomLeft" activeCell="A11" sqref="A11:B11"/>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0" ht="27.75" customHeight="1" x14ac:dyDescent="0.25">
      <c r="A1" s="247"/>
      <c r="B1" s="250" t="s">
        <v>0</v>
      </c>
      <c r="C1" s="251"/>
      <c r="D1" s="251"/>
      <c r="E1" s="251"/>
      <c r="F1" s="251"/>
      <c r="G1" s="251"/>
      <c r="H1" s="251"/>
      <c r="I1" s="251"/>
      <c r="J1" s="251"/>
      <c r="K1" s="251"/>
      <c r="L1" s="251"/>
      <c r="M1" s="251"/>
      <c r="N1" s="251"/>
      <c r="O1" s="251"/>
      <c r="P1" s="369"/>
      <c r="Q1" s="269" t="s">
        <v>100</v>
      </c>
      <c r="R1" s="269"/>
      <c r="S1" s="269"/>
      <c r="T1" s="254"/>
    </row>
    <row r="2" spans="1:20" ht="20.25" customHeight="1" x14ac:dyDescent="0.25">
      <c r="A2" s="248"/>
      <c r="B2" s="252"/>
      <c r="C2" s="253"/>
      <c r="D2" s="253"/>
      <c r="E2" s="253"/>
      <c r="F2" s="253"/>
      <c r="G2" s="253"/>
      <c r="H2" s="253"/>
      <c r="I2" s="253"/>
      <c r="J2" s="253"/>
      <c r="K2" s="253"/>
      <c r="L2" s="253"/>
      <c r="M2" s="253"/>
      <c r="N2" s="253"/>
      <c r="O2" s="253"/>
      <c r="P2" s="302"/>
      <c r="Q2" s="269" t="s">
        <v>41</v>
      </c>
      <c r="R2" s="269"/>
      <c r="S2" s="269"/>
      <c r="T2" s="255"/>
    </row>
    <row r="3" spans="1:20" ht="18.75" customHeight="1" x14ac:dyDescent="0.25">
      <c r="A3" s="248"/>
      <c r="B3" s="257" t="s">
        <v>101</v>
      </c>
      <c r="C3" s="258"/>
      <c r="D3" s="258"/>
      <c r="E3" s="258"/>
      <c r="F3" s="258"/>
      <c r="G3" s="258"/>
      <c r="H3" s="258"/>
      <c r="I3" s="258"/>
      <c r="J3" s="258"/>
      <c r="K3" s="258"/>
      <c r="L3" s="258"/>
      <c r="M3" s="258"/>
      <c r="N3" s="258"/>
      <c r="O3" s="258"/>
      <c r="P3" s="301"/>
      <c r="Q3" s="269" t="s">
        <v>4</v>
      </c>
      <c r="R3" s="269"/>
      <c r="S3" s="269"/>
      <c r="T3" s="255"/>
    </row>
    <row r="4" spans="1:20" ht="19.5" customHeight="1" thickBot="1" x14ac:dyDescent="0.3">
      <c r="A4" s="249"/>
      <c r="B4" s="259"/>
      <c r="C4" s="260"/>
      <c r="D4" s="260"/>
      <c r="E4" s="260"/>
      <c r="F4" s="260"/>
      <c r="G4" s="260"/>
      <c r="H4" s="260"/>
      <c r="I4" s="260"/>
      <c r="J4" s="260"/>
      <c r="K4" s="260"/>
      <c r="L4" s="260"/>
      <c r="M4" s="260"/>
      <c r="N4" s="260"/>
      <c r="O4" s="260"/>
      <c r="P4" s="374"/>
      <c r="Q4" s="269" t="s">
        <v>5</v>
      </c>
      <c r="R4" s="269"/>
      <c r="S4" s="269"/>
      <c r="T4" s="256"/>
    </row>
    <row r="5" spans="1:20" ht="15.75" thickBot="1" x14ac:dyDescent="0.3"/>
    <row r="6" spans="1:20" ht="15.75" x14ac:dyDescent="0.25">
      <c r="A6" s="385" t="s">
        <v>102</v>
      </c>
      <c r="B6" s="386"/>
      <c r="C6" s="386"/>
      <c r="D6" s="386"/>
      <c r="E6" s="386"/>
      <c r="F6" s="386"/>
      <c r="G6" s="386"/>
      <c r="H6" s="386"/>
      <c r="I6" s="386"/>
      <c r="J6" s="386"/>
      <c r="K6" s="386"/>
      <c r="L6" s="386"/>
      <c r="M6" s="386"/>
      <c r="N6" s="386"/>
      <c r="O6" s="387"/>
      <c r="P6" s="387"/>
      <c r="Q6" s="387"/>
      <c r="R6" s="387"/>
      <c r="S6" s="387"/>
      <c r="T6" s="388"/>
    </row>
    <row r="7" spans="1:20" ht="33" customHeight="1" x14ac:dyDescent="0.25">
      <c r="A7" s="98" t="s">
        <v>7</v>
      </c>
      <c r="B7" s="376"/>
      <c r="C7" s="377"/>
      <c r="D7" s="377"/>
      <c r="E7" s="377"/>
      <c r="F7" s="377"/>
      <c r="G7" s="377"/>
      <c r="H7" s="377"/>
      <c r="I7" s="377"/>
      <c r="J7" s="377"/>
      <c r="K7" s="377"/>
      <c r="L7" s="377"/>
      <c r="M7" s="377"/>
      <c r="N7" s="377"/>
      <c r="O7" s="377"/>
      <c r="P7" s="377"/>
      <c r="Q7" s="377"/>
      <c r="R7" s="377"/>
      <c r="S7" s="377"/>
      <c r="T7" s="393"/>
    </row>
    <row r="8" spans="1:20" ht="33" customHeight="1" x14ac:dyDescent="0.25">
      <c r="A8" s="99" t="s">
        <v>9</v>
      </c>
      <c r="B8" s="376"/>
      <c r="C8" s="377"/>
      <c r="D8" s="377"/>
      <c r="E8" s="377"/>
      <c r="F8" s="377"/>
      <c r="G8" s="377"/>
      <c r="H8" s="377"/>
      <c r="I8" s="377"/>
      <c r="J8" s="377"/>
      <c r="K8" s="377"/>
      <c r="L8" s="377"/>
      <c r="M8" s="377"/>
      <c r="N8" s="377"/>
      <c r="O8" s="377"/>
      <c r="P8" s="377"/>
      <c r="Q8" s="377"/>
      <c r="R8" s="377"/>
      <c r="S8" s="377"/>
      <c r="T8" s="393"/>
    </row>
    <row r="9" spans="1:20" ht="37.5" customHeight="1" x14ac:dyDescent="0.25">
      <c r="A9" s="394" t="s">
        <v>87</v>
      </c>
      <c r="B9" s="394"/>
      <c r="C9" s="396" t="s">
        <v>103</v>
      </c>
      <c r="D9" s="397"/>
      <c r="E9" s="397"/>
      <c r="F9" s="397"/>
      <c r="G9" s="397"/>
      <c r="H9" s="397"/>
      <c r="I9" s="397"/>
      <c r="J9" s="397"/>
      <c r="K9" s="397"/>
      <c r="L9" s="397"/>
      <c r="M9" s="397"/>
      <c r="N9" s="397"/>
      <c r="O9" s="397"/>
      <c r="P9" s="397"/>
      <c r="Q9" s="397"/>
      <c r="R9" s="397"/>
      <c r="S9" s="397"/>
      <c r="T9" s="397"/>
    </row>
    <row r="10" spans="1:20" ht="25.5" customHeight="1" x14ac:dyDescent="0.25">
      <c r="A10" s="395"/>
      <c r="B10" s="395"/>
      <c r="C10" s="109" t="s">
        <v>57</v>
      </c>
      <c r="D10" s="109" t="s">
        <v>58</v>
      </c>
      <c r="E10" s="109" t="s">
        <v>59</v>
      </c>
      <c r="F10" s="109" t="s">
        <v>60</v>
      </c>
      <c r="G10" s="109" t="s">
        <v>61</v>
      </c>
      <c r="H10" s="109" t="s">
        <v>62</v>
      </c>
      <c r="I10" s="109" t="s">
        <v>63</v>
      </c>
      <c r="J10" s="109" t="s">
        <v>64</v>
      </c>
      <c r="K10" s="109" t="s">
        <v>65</v>
      </c>
      <c r="L10" s="109" t="s">
        <v>66</v>
      </c>
      <c r="M10" s="109" t="s">
        <v>67</v>
      </c>
      <c r="N10" s="109" t="s">
        <v>68</v>
      </c>
      <c r="O10" s="109" t="s">
        <v>69</v>
      </c>
      <c r="P10" s="109" t="s">
        <v>70</v>
      </c>
      <c r="Q10" s="109" t="s">
        <v>71</v>
      </c>
      <c r="R10" s="109" t="s">
        <v>72</v>
      </c>
      <c r="S10" s="100" t="s">
        <v>73</v>
      </c>
      <c r="T10" s="110" t="s">
        <v>104</v>
      </c>
    </row>
    <row r="11" spans="1:20" ht="55.5" customHeight="1" x14ac:dyDescent="0.25">
      <c r="A11" s="389" t="s">
        <v>318</v>
      </c>
      <c r="B11" s="390"/>
      <c r="C11" s="103">
        <v>4</v>
      </c>
      <c r="D11" s="103">
        <v>3</v>
      </c>
      <c r="E11" s="103">
        <v>4</v>
      </c>
      <c r="F11" s="103">
        <v>5</v>
      </c>
      <c r="G11" s="103">
        <v>4</v>
      </c>
      <c r="H11" s="103">
        <v>3</v>
      </c>
      <c r="I11" s="103"/>
      <c r="J11" s="103"/>
      <c r="K11" s="103"/>
      <c r="L11" s="103"/>
      <c r="M11" s="103"/>
      <c r="N11" s="103"/>
      <c r="O11" s="103"/>
      <c r="P11" s="103"/>
      <c r="Q11" s="103"/>
      <c r="R11" s="106">
        <f>SUM(C11:Q11)</f>
        <v>23</v>
      </c>
      <c r="S11" s="107">
        <f>IF(ISERROR(AVERAGE(C11:Q11)),0,AVERAGE(C11:Q11))</f>
        <v>3.8333333333333335</v>
      </c>
      <c r="T11" s="54" t="str">
        <f>IF(AND(S11&gt;=1,S11&lt;2),"Rara Vez",IF(AND(S11&gt;=2,S11&lt;3),"Improbable",IF(AND(S11&gt;=3,S11&lt;4),"Posible",IF(AND(S11&gt;=4,S11&lt;5),"Probable",IF(AND(S11=5),"Casi Seguro"," ")))))</f>
        <v>Posible</v>
      </c>
    </row>
    <row r="12" spans="1:20" ht="39.75" customHeight="1" x14ac:dyDescent="0.25">
      <c r="A12" s="389" t="s">
        <v>308</v>
      </c>
      <c r="B12" s="390"/>
      <c r="C12" s="103">
        <v>2</v>
      </c>
      <c r="D12" s="103">
        <v>3</v>
      </c>
      <c r="E12" s="103">
        <v>4</v>
      </c>
      <c r="F12" s="103">
        <v>5</v>
      </c>
      <c r="G12" s="103">
        <v>3</v>
      </c>
      <c r="H12" s="103">
        <v>3</v>
      </c>
      <c r="I12" s="103"/>
      <c r="J12" s="103"/>
      <c r="K12" s="103"/>
      <c r="L12" s="103"/>
      <c r="M12" s="103"/>
      <c r="N12" s="103"/>
      <c r="O12" s="103"/>
      <c r="P12" s="103"/>
      <c r="Q12" s="103"/>
      <c r="R12" s="106">
        <f t="shared" ref="R12:R21" si="0">SUM(C12:Q12)</f>
        <v>20</v>
      </c>
      <c r="S12" s="107">
        <f t="shared" ref="S12:S21" si="1">IF(ISERROR(AVERAGE(C12:Q12)),0,AVERAGE(C12:Q12))</f>
        <v>3.3333333333333335</v>
      </c>
      <c r="T12" s="54" t="str">
        <f t="shared" ref="T12:T21" si="2">IF(AND(S12&gt;=1,S12&lt;2),"Rara Vez",IF(AND(S12&gt;=2,S12&lt;3),"Improbable",IF(AND(S12&gt;=3,S12&lt;4),"Posible",IF(AND(S12&gt;=4,S12&lt;5),"Probable",IF(AND(S12=5),"Casi Seguro"," ")))))</f>
        <v>Posible</v>
      </c>
    </row>
    <row r="13" spans="1:20" ht="39.75" customHeight="1" x14ac:dyDescent="0.25">
      <c r="A13" s="389" t="s">
        <v>338</v>
      </c>
      <c r="B13" s="390"/>
      <c r="C13" s="103">
        <v>2</v>
      </c>
      <c r="D13" s="103">
        <v>3</v>
      </c>
      <c r="E13" s="103">
        <v>2</v>
      </c>
      <c r="F13" s="103">
        <v>2</v>
      </c>
      <c r="G13" s="103">
        <v>2</v>
      </c>
      <c r="H13" s="103">
        <v>2</v>
      </c>
      <c r="I13" s="103"/>
      <c r="J13" s="103"/>
      <c r="K13" s="103"/>
      <c r="L13" s="103"/>
      <c r="M13" s="103"/>
      <c r="N13" s="103"/>
      <c r="O13" s="103"/>
      <c r="P13" s="103"/>
      <c r="Q13" s="103"/>
      <c r="R13" s="106">
        <f t="shared" si="0"/>
        <v>13</v>
      </c>
      <c r="S13" s="107">
        <f t="shared" si="1"/>
        <v>2.1666666666666665</v>
      </c>
      <c r="T13" s="54" t="str">
        <f t="shared" si="2"/>
        <v>Improbable</v>
      </c>
    </row>
    <row r="14" spans="1:20" ht="65.25" customHeight="1" x14ac:dyDescent="0.25">
      <c r="A14" s="389" t="s">
        <v>337</v>
      </c>
      <c r="B14" s="390"/>
      <c r="C14" s="103">
        <v>3</v>
      </c>
      <c r="D14" s="103">
        <v>4</v>
      </c>
      <c r="E14" s="103">
        <v>3</v>
      </c>
      <c r="F14" s="103">
        <v>3</v>
      </c>
      <c r="G14" s="103">
        <v>4</v>
      </c>
      <c r="H14" s="103">
        <v>3</v>
      </c>
      <c r="I14" s="103"/>
      <c r="J14" s="103"/>
      <c r="K14" s="103"/>
      <c r="L14" s="103"/>
      <c r="M14" s="103"/>
      <c r="N14" s="103"/>
      <c r="O14" s="103"/>
      <c r="P14" s="103"/>
      <c r="Q14" s="103"/>
      <c r="R14" s="106">
        <f t="shared" si="0"/>
        <v>20</v>
      </c>
      <c r="S14" s="107">
        <f t="shared" si="1"/>
        <v>3.3333333333333335</v>
      </c>
      <c r="T14" s="54" t="str">
        <f t="shared" si="2"/>
        <v>Posible</v>
      </c>
    </row>
    <row r="15" spans="1:20" ht="39.75" customHeight="1" x14ac:dyDescent="0.25">
      <c r="A15" s="391"/>
      <c r="B15" s="392"/>
      <c r="C15" s="103"/>
      <c r="D15" s="103"/>
      <c r="E15" s="103"/>
      <c r="F15" s="103"/>
      <c r="G15" s="103"/>
      <c r="H15" s="103"/>
      <c r="I15" s="103"/>
      <c r="J15" s="103"/>
      <c r="K15" s="103"/>
      <c r="L15" s="103"/>
      <c r="M15" s="103"/>
      <c r="N15" s="103"/>
      <c r="O15" s="103"/>
      <c r="P15" s="103"/>
      <c r="Q15" s="103"/>
      <c r="R15" s="106">
        <f t="shared" si="0"/>
        <v>0</v>
      </c>
      <c r="S15" s="107">
        <f t="shared" si="1"/>
        <v>0</v>
      </c>
      <c r="T15" s="54" t="str">
        <f t="shared" si="2"/>
        <v xml:space="preserve"> </v>
      </c>
    </row>
    <row r="16" spans="1:20" ht="39.75" customHeight="1" x14ac:dyDescent="0.25">
      <c r="A16" s="391"/>
      <c r="B16" s="392"/>
      <c r="C16" s="103"/>
      <c r="D16" s="103"/>
      <c r="E16" s="103"/>
      <c r="F16" s="103"/>
      <c r="G16" s="103"/>
      <c r="H16" s="103"/>
      <c r="I16" s="103"/>
      <c r="J16" s="103"/>
      <c r="K16" s="103"/>
      <c r="L16" s="103"/>
      <c r="M16" s="103"/>
      <c r="N16" s="103"/>
      <c r="O16" s="103"/>
      <c r="P16" s="103"/>
      <c r="Q16" s="103"/>
      <c r="R16" s="106">
        <f t="shared" si="0"/>
        <v>0</v>
      </c>
      <c r="S16" s="107">
        <f t="shared" si="1"/>
        <v>0</v>
      </c>
      <c r="T16" s="54" t="str">
        <f t="shared" si="2"/>
        <v xml:space="preserve"> </v>
      </c>
    </row>
    <row r="17" spans="1:20" ht="39.75" customHeight="1" x14ac:dyDescent="0.25">
      <c r="A17" s="391"/>
      <c r="B17" s="392"/>
      <c r="C17" s="103"/>
      <c r="D17" s="103"/>
      <c r="E17" s="103"/>
      <c r="F17" s="103"/>
      <c r="G17" s="103"/>
      <c r="H17" s="103"/>
      <c r="I17" s="103"/>
      <c r="J17" s="103"/>
      <c r="K17" s="103"/>
      <c r="L17" s="103"/>
      <c r="M17" s="103"/>
      <c r="N17" s="103"/>
      <c r="O17" s="103"/>
      <c r="P17" s="103"/>
      <c r="Q17" s="103"/>
      <c r="R17" s="106">
        <f t="shared" si="0"/>
        <v>0</v>
      </c>
      <c r="S17" s="107">
        <f t="shared" si="1"/>
        <v>0</v>
      </c>
      <c r="T17" s="54" t="str">
        <f t="shared" si="2"/>
        <v xml:space="preserve"> </v>
      </c>
    </row>
    <row r="18" spans="1:20" ht="39.75" customHeight="1" x14ac:dyDescent="0.25">
      <c r="A18" s="391"/>
      <c r="B18" s="392"/>
      <c r="C18" s="103"/>
      <c r="D18" s="103"/>
      <c r="E18" s="103"/>
      <c r="F18" s="103"/>
      <c r="G18" s="103"/>
      <c r="H18" s="103"/>
      <c r="I18" s="103"/>
      <c r="J18" s="103"/>
      <c r="K18" s="103"/>
      <c r="L18" s="103"/>
      <c r="M18" s="103"/>
      <c r="N18" s="103"/>
      <c r="O18" s="103"/>
      <c r="P18" s="103"/>
      <c r="Q18" s="103"/>
      <c r="R18" s="106">
        <f t="shared" si="0"/>
        <v>0</v>
      </c>
      <c r="S18" s="107">
        <f t="shared" si="1"/>
        <v>0</v>
      </c>
      <c r="T18" s="54" t="str">
        <f t="shared" si="2"/>
        <v xml:space="preserve"> </v>
      </c>
    </row>
    <row r="19" spans="1:20" ht="39.75" customHeight="1" x14ac:dyDescent="0.25">
      <c r="A19" s="391"/>
      <c r="B19" s="392"/>
      <c r="C19" s="103"/>
      <c r="D19" s="103"/>
      <c r="E19" s="103"/>
      <c r="F19" s="103"/>
      <c r="G19" s="103"/>
      <c r="H19" s="103"/>
      <c r="I19" s="103"/>
      <c r="J19" s="103"/>
      <c r="K19" s="103"/>
      <c r="L19" s="103"/>
      <c r="M19" s="103"/>
      <c r="N19" s="103"/>
      <c r="O19" s="103"/>
      <c r="P19" s="103"/>
      <c r="Q19" s="103"/>
      <c r="R19" s="106">
        <f t="shared" si="0"/>
        <v>0</v>
      </c>
      <c r="S19" s="107">
        <f t="shared" si="1"/>
        <v>0</v>
      </c>
      <c r="T19" s="54" t="str">
        <f t="shared" si="2"/>
        <v xml:space="preserve"> </v>
      </c>
    </row>
    <row r="20" spans="1:20" ht="39.75" customHeight="1" x14ac:dyDescent="0.25">
      <c r="A20" s="391"/>
      <c r="B20" s="392"/>
      <c r="C20" s="103"/>
      <c r="D20" s="103"/>
      <c r="E20" s="103"/>
      <c r="F20" s="103"/>
      <c r="G20" s="103"/>
      <c r="H20" s="103"/>
      <c r="I20" s="103"/>
      <c r="J20" s="103"/>
      <c r="K20" s="103"/>
      <c r="L20" s="103"/>
      <c r="M20" s="103"/>
      <c r="N20" s="103"/>
      <c r="O20" s="103"/>
      <c r="P20" s="103"/>
      <c r="Q20" s="103"/>
      <c r="R20" s="106">
        <f t="shared" si="0"/>
        <v>0</v>
      </c>
      <c r="S20" s="107">
        <f t="shared" si="1"/>
        <v>0</v>
      </c>
      <c r="T20" s="54" t="str">
        <f t="shared" si="2"/>
        <v xml:space="preserve"> </v>
      </c>
    </row>
    <row r="21" spans="1:20" ht="39.75" customHeight="1" x14ac:dyDescent="0.25">
      <c r="A21" s="391"/>
      <c r="B21" s="392"/>
      <c r="C21" s="103"/>
      <c r="D21" s="103"/>
      <c r="E21" s="103"/>
      <c r="F21" s="103"/>
      <c r="G21" s="103"/>
      <c r="H21" s="103"/>
      <c r="I21" s="103"/>
      <c r="J21" s="103"/>
      <c r="K21" s="103"/>
      <c r="L21" s="103"/>
      <c r="M21" s="103"/>
      <c r="N21" s="103"/>
      <c r="O21" s="103"/>
      <c r="P21" s="103"/>
      <c r="Q21" s="103"/>
      <c r="R21" s="106">
        <f t="shared" si="0"/>
        <v>0</v>
      </c>
      <c r="S21" s="107">
        <f t="shared" si="1"/>
        <v>0</v>
      </c>
      <c r="T21" s="54" t="str">
        <f t="shared" si="2"/>
        <v xml:space="preserve"> </v>
      </c>
    </row>
  </sheetData>
  <mergeCells count="2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 ref="T1:T4"/>
    <mergeCell ref="A6:T6"/>
    <mergeCell ref="A14:B14"/>
    <mergeCell ref="Q1:S1"/>
    <mergeCell ref="Q2:S2"/>
    <mergeCell ref="Q3:S3"/>
    <mergeCell ref="Q4:S4"/>
    <mergeCell ref="A1:A4"/>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CONTEXTO</vt:lpstr>
      <vt:lpstr>matriz definicion riesgo</vt:lpstr>
      <vt:lpstr>IDENTIFICACION</vt:lpstr>
      <vt:lpstr>DOFA</vt:lpstr>
      <vt:lpstr>PRIORIZACIÓN DE CAUSA</vt:lpstr>
      <vt:lpstr>IDENTIFICACION(GyC)</vt:lpstr>
      <vt:lpstr>DESCRIPCION</vt:lpstr>
      <vt:lpstr> IMPACTO RIESGOS GESTION</vt:lpstr>
      <vt:lpstr>PROBABILIDAD</vt:lpstr>
      <vt:lpstr> IMPACTO RIESGOS CORRUPCION</vt:lpstr>
      <vt:lpstr>VALORACION GESTION (1)</vt:lpstr>
      <vt:lpstr>VALORACION RIESGO (2)</vt:lpstr>
      <vt:lpstr>VALORACION RIESGO (3)</vt:lpstr>
      <vt:lpstr>VALORACION RIESGO (4)</vt:lpstr>
      <vt:lpstr>Hoja3</vt:lpstr>
      <vt:lpstr>CONTROLES Y EVALUACION</vt:lpstr>
      <vt:lpstr>SOLIDEZ DE LOS CONTROLES</vt:lpstr>
      <vt:lpstr>MAPA DE RIESGO ADMON</vt:lpstr>
      <vt:lpstr>DESCRIPCION!Títulos_a_imprimir</vt:lpstr>
      <vt:lpstr>'IDENTIFICACION(GyC)'!Títulos_a_imprimir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PLANEACION5</dc:creator>
  <cp:keywords/>
  <dc:description/>
  <cp:lastModifiedBy>Equipo1</cp:lastModifiedBy>
  <cp:revision/>
  <dcterms:created xsi:type="dcterms:W3CDTF">2014-12-30T19:27:19Z</dcterms:created>
  <dcterms:modified xsi:type="dcterms:W3CDTF">2019-02-21T21:58:57Z</dcterms:modified>
  <cp:category/>
  <cp:contentStatus/>
</cp:coreProperties>
</file>