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6" windowHeight="7752" tabRatio="763" firstSheet="6" activeTab="20"/>
  </bookViews>
  <sheets>
    <sheet name="CONTEXTO" sheetId="4" r:id="rId1"/>
    <sheet name="matriz definicion riesgo" sheetId="5" state="hidden" r:id="rId2"/>
    <sheet name="IDENTIFICACION" sheetId="6" state="hidden" r:id="rId3"/>
    <sheet name="PRIORIZACIÓN DE CAUSA (2)" sheetId="29" r:id="rId4"/>
    <sheet name="DOFA" sheetId="23" r:id="rId5"/>
    <sheet name="IDENTIFICACION(GyC)" sheetId="20" r:id="rId6"/>
    <sheet name="DESCRIPCION" sheetId="22" r:id="rId7"/>
    <sheet name="PROBABILIDAD" sheetId="8" r:id="rId8"/>
    <sheet name=" IMPACTO RIESGOS GESTION" sheetId="13" state="hidden" r:id="rId9"/>
    <sheet name=" IMPACTO RIESGOS CORRUPCION" sheetId="25" state="hidden" r:id="rId10"/>
    <sheet name="VALORACION RIESGO (1)" sheetId="16" state="hidden" r:id="rId11"/>
    <sheet name="VALORACION RIESGO (2)" sheetId="18" state="hidden" r:id="rId12"/>
    <sheet name="VALORACION RIESGO (3)" sheetId="17" state="hidden" r:id="rId13"/>
    <sheet name="VALORACION RIESGO (4)" sheetId="28" state="hidden" r:id="rId14"/>
    <sheet name="Hoja3" sheetId="21" state="hidden" r:id="rId15"/>
    <sheet name="VALORACION RIESGO (5)" sheetId="30" state="hidden" r:id="rId16"/>
    <sheet name="VALORACION RIESGO (6)" sheetId="31" state="hidden" r:id="rId17"/>
    <sheet name="VALORACION RIESGO (7)" sheetId="32" state="hidden" r:id="rId18"/>
    <sheet name="CONTROLES Y EVALUACION" sheetId="3" r:id="rId19"/>
    <sheet name="SOLIDEZ DE LOS CONTROLES" sheetId="26" r:id="rId20"/>
    <sheet name="MAPA DE RIESGO ADMON" sheetId="1" r:id="rId21"/>
    <sheet name="Hoja1" sheetId="33" r:id="rId22"/>
  </sheets>
  <definedNames>
    <definedName name="_xlnm._FilterDatabase" localSheetId="3" hidden="1">'PRIORIZACIÓN DE CAUSA (2)'!$A$9:$S$22</definedName>
    <definedName name="_xlnm.Print_Titles" localSheetId="6">DESCRIPCION!$1:$9</definedName>
    <definedName name="_xlnm.Print_Titles" localSheetId="5">'IDENTIFICACION(GyC)'!$1:$9</definedName>
  </definedNames>
  <calcPr calcId="144525"/>
</workbook>
</file>

<file path=xl/calcChain.xml><?xml version="1.0" encoding="utf-8"?>
<calcChain xmlns="http://schemas.openxmlformats.org/spreadsheetml/2006/main">
  <c r="B25" i="29" l="1"/>
  <c r="D11" i="22" s="1"/>
  <c r="D9" i="1" s="1"/>
  <c r="B23" i="29"/>
  <c r="B24" i="29"/>
  <c r="R25" i="29"/>
  <c r="S25" i="29"/>
  <c r="I14" i="1" l="1"/>
  <c r="A20" i="26"/>
  <c r="A18" i="26"/>
  <c r="A16" i="26"/>
  <c r="A14" i="26"/>
  <c r="A11" i="26"/>
  <c r="D13" i="22"/>
  <c r="B22" i="3" l="1"/>
  <c r="D25" i="22"/>
  <c r="R24" i="29"/>
  <c r="S24" i="29"/>
  <c r="D21" i="22"/>
  <c r="R23" i="29"/>
  <c r="S23" i="29"/>
  <c r="D19" i="22"/>
  <c r="D12" i="1" s="1"/>
  <c r="R22" i="29" l="1"/>
  <c r="S22" i="29"/>
  <c r="B22" i="29"/>
  <c r="D24" i="22" l="1"/>
  <c r="D17" i="22"/>
  <c r="D12" i="22"/>
  <c r="D10" i="22"/>
  <c r="B11" i="26" s="1"/>
  <c r="C12" i="26" l="1"/>
  <c r="B12" i="26"/>
  <c r="B13" i="26"/>
  <c r="C13" i="26"/>
  <c r="B11" i="3"/>
  <c r="D10" i="1"/>
  <c r="D8" i="1"/>
  <c r="C18" i="1" l="1"/>
  <c r="C15" i="1"/>
  <c r="C12" i="1"/>
  <c r="C10" i="1"/>
  <c r="C8" i="1"/>
  <c r="B45" i="3" l="1"/>
  <c r="B33" i="3"/>
  <c r="A14" i="8"/>
  <c r="D19" i="1" l="1"/>
  <c r="G20" i="26" l="1"/>
  <c r="G62" i="3"/>
  <c r="G61" i="3"/>
  <c r="G60" i="3"/>
  <c r="G59" i="3"/>
  <c r="G58" i="3"/>
  <c r="G57" i="3"/>
  <c r="G56" i="3"/>
  <c r="G51" i="3"/>
  <c r="G50" i="3"/>
  <c r="G49" i="3"/>
  <c r="G48" i="3"/>
  <c r="G47" i="3"/>
  <c r="G46" i="3"/>
  <c r="G45" i="3"/>
  <c r="B22" i="26" l="1"/>
  <c r="B21" i="26"/>
  <c r="B20" i="26"/>
  <c r="B18" i="26"/>
  <c r="B16" i="26"/>
  <c r="B14" i="26"/>
  <c r="R12" i="8"/>
  <c r="S12" i="8"/>
  <c r="T12" i="8" s="1"/>
  <c r="E10" i="1" s="1"/>
  <c r="R13" i="8"/>
  <c r="S13" i="8"/>
  <c r="T13" i="8" s="1"/>
  <c r="E12" i="1" s="1"/>
  <c r="R14" i="8"/>
  <c r="S14" i="8"/>
  <c r="R15" i="8"/>
  <c r="S15" i="8"/>
  <c r="F150" i="25"/>
  <c r="A15" i="8"/>
  <c r="A13" i="8"/>
  <c r="A12" i="8"/>
  <c r="A11" i="8"/>
  <c r="B9" i="31" l="1"/>
  <c r="A11" i="25"/>
  <c r="B9" i="16"/>
  <c r="B12" i="1"/>
  <c r="B9" i="17"/>
  <c r="A80" i="25"/>
  <c r="B9" i="28"/>
  <c r="B10" i="1"/>
  <c r="B9" i="18"/>
  <c r="B9" i="30"/>
  <c r="B18" i="1"/>
  <c r="B9" i="32"/>
  <c r="A104" i="25"/>
  <c r="A150" i="25"/>
  <c r="A56" i="3"/>
  <c r="A45" i="3"/>
  <c r="B15" i="1"/>
  <c r="A127" i="25"/>
  <c r="D18" i="1"/>
  <c r="D15" i="1"/>
  <c r="A11" i="3"/>
  <c r="A33" i="3"/>
  <c r="A22" i="3"/>
  <c r="A57" i="25" l="1"/>
  <c r="A34" i="25"/>
  <c r="J32" i="20"/>
  <c r="J29" i="20"/>
  <c r="J20" i="20" l="1"/>
  <c r="S12" i="29" l="1"/>
  <c r="S11" i="29"/>
  <c r="S10" i="29"/>
  <c r="R12" i="29"/>
  <c r="R11" i="29"/>
  <c r="R10" i="29"/>
  <c r="S15" i="29" l="1"/>
  <c r="R15" i="29"/>
  <c r="S21" i="29"/>
  <c r="R21" i="29"/>
  <c r="S20" i="29"/>
  <c r="R20" i="29"/>
  <c r="S19" i="29"/>
  <c r="R19" i="29"/>
  <c r="S18" i="29"/>
  <c r="R18" i="29"/>
  <c r="S13" i="29"/>
  <c r="R13" i="29"/>
  <c r="S17" i="29"/>
  <c r="R17" i="29"/>
  <c r="S16" i="29"/>
  <c r="R16" i="29"/>
  <c r="S14" i="29"/>
  <c r="R14" i="29"/>
  <c r="B8" i="1" l="1"/>
  <c r="G14" i="26" l="1"/>
  <c r="G16" i="26"/>
  <c r="G15" i="26"/>
  <c r="G39" i="3"/>
  <c r="G38" i="3"/>
  <c r="G37" i="3"/>
  <c r="G36" i="3"/>
  <c r="G35" i="3"/>
  <c r="G34" i="3"/>
  <c r="G33"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46" i="21" s="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1" i="13"/>
  <c r="C11" i="13"/>
  <c r="T15" i="8"/>
  <c r="E18" i="1" s="1"/>
  <c r="T14" i="8"/>
  <c r="E15" i="1" s="1"/>
  <c r="S11" i="8"/>
  <c r="T11" i="8" s="1"/>
  <c r="E8" i="1" s="1"/>
  <c r="R11" i="8"/>
  <c r="J23" i="20"/>
  <c r="J16" i="20"/>
  <c r="J10" i="20"/>
  <c r="J13" i="20"/>
  <c r="B100" i="21" l="1"/>
  <c r="D76" i="25" s="1"/>
  <c r="F57" i="25" s="1"/>
  <c r="G52" i="3"/>
  <c r="B123" i="21"/>
  <c r="G29" i="3"/>
  <c r="H22" i="3" s="1"/>
  <c r="J22" i="3" s="1"/>
  <c r="K22" i="3" s="1"/>
  <c r="G23" i="26"/>
  <c r="G63" i="3"/>
  <c r="H56" i="3" s="1"/>
  <c r="J56" i="3" s="1"/>
  <c r="K56" i="3" s="1"/>
  <c r="G40" i="3"/>
  <c r="H33" i="3" s="1"/>
  <c r="J33" i="3" s="1"/>
  <c r="K33" i="3" s="1"/>
  <c r="G18" i="3"/>
  <c r="H11" i="3" s="1"/>
  <c r="J11" i="3" s="1"/>
  <c r="K11" i="3" s="1"/>
  <c r="B77" i="21"/>
  <c r="B54" i="21"/>
  <c r="D30" i="25" l="1"/>
  <c r="F11" i="25" s="1"/>
  <c r="H45" i="3"/>
  <c r="J45" i="3" s="1"/>
  <c r="K45" i="3" s="1"/>
  <c r="D123" i="25"/>
  <c r="F104" i="25" s="1"/>
  <c r="D99" i="25"/>
  <c r="F80" i="25" s="1"/>
  <c r="D53" i="25"/>
  <c r="F34" i="25" s="1"/>
  <c r="F127" i="25"/>
</calcChain>
</file>

<file path=xl/sharedStrings.xml><?xml version="1.0" encoding="utf-8"?>
<sst xmlns="http://schemas.openxmlformats.org/spreadsheetml/2006/main" count="1316" uniqueCount="460">
  <si>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</si>
  <si>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</si>
  <si>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</si>
  <si>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</si>
  <si>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</si>
  <si>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</si>
  <si>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</si>
  <si>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</si>
  <si>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OBJETIVO: </t>
  </si>
  <si>
    <t>FACTORES EXTERNOS</t>
  </si>
  <si>
    <t>CAUSAS</t>
  </si>
  <si>
    <t>FACTORES INTERNOS</t>
  </si>
  <si>
    <t>FACTORES DEL PROCESO</t>
  </si>
  <si>
    <t>Interacción con otros procesos</t>
  </si>
  <si>
    <t xml:space="preserve">POLITICOS </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</si>
  <si>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</si>
  <si>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</si>
  <si>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</si>
  <si>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</si>
  <si>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</si>
  <si>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</si>
  <si>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</si>
  <si>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</si>
  <si>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</si>
  <si>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</si>
  <si>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</si>
  <si>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</si>
  <si>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</si>
  <si>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</si>
  <si>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</si>
  <si>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</si>
  <si>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</si>
  <si>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</si>
  <si>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</si>
  <si>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</si>
  <si>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</si>
  <si>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</si>
  <si>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</si>
  <si>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</si>
  <si>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</si>
  <si>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</si>
  <si>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</si>
  <si>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</si>
  <si>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</si>
  <si>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</si>
  <si>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</si>
  <si>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</si>
  <si>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</si>
  <si>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</si>
  <si>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</si>
  <si>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</si>
  <si>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</si>
  <si>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</si>
  <si>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</si>
  <si>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</si>
  <si>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</si>
  <si>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</si>
  <si>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</si>
  <si>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</si>
  <si>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</si>
  <si>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</si>
  <si>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</si>
  <si>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</si>
  <si>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</si>
  <si>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</si>
  <si>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</si>
  <si>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</si>
  <si>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</si>
  <si>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</si>
  <si>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</si>
  <si>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</si>
  <si>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</si>
  <si>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</si>
  <si>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r>
      <rPr>
        <b/>
        <sz val="11"/>
        <color theme="1"/>
        <rFont val="Arial"/>
        <family val="2"/>
      </rPr>
      <t>F</t>
    </r>
    <r>
      <rPr>
        <b/>
        <sz val="9"/>
        <color theme="1"/>
        <rFont val="Arial"/>
        <family val="2"/>
      </rPr>
      <t>2</t>
    </r>
    <r>
      <rPr>
        <b/>
        <sz val="11"/>
        <color theme="1"/>
        <rFont val="Arial"/>
        <family val="2"/>
      </rPr>
      <t>O</t>
    </r>
    <r>
      <rPr>
        <b/>
        <sz val="9"/>
        <color theme="1"/>
        <rFont val="Arial"/>
        <family val="2"/>
      </rPr>
      <t>3</t>
    </r>
    <r>
      <rPr>
        <sz val="11"/>
        <color theme="1"/>
        <rFont val="Arial"/>
        <family val="2"/>
      </rPr>
      <t xml:space="preserve"> Solicitar soporte técnico a la Dirección de Informática para el manejo de los aplicativos desarrollados por la entidad.</t>
    </r>
  </si>
  <si>
    <r>
      <rPr>
        <b/>
        <sz val="11"/>
        <color rgb="FFFF0000"/>
        <rFont val="Arial"/>
        <family val="2"/>
      </rPr>
      <t xml:space="preserve">3) </t>
    </r>
    <r>
      <rPr>
        <sz val="11"/>
        <color rgb="FFFF0000"/>
        <rFont val="Arial"/>
        <family val="2"/>
      </rPr>
      <t xml:space="preserve">Apoyo técnico por parte de la Dirección del Grupo de Informática. </t>
    </r>
  </si>
  <si>
    <r>
      <rPr>
        <b/>
        <sz val="11"/>
        <color rgb="FFFF0000"/>
        <rFont val="Arial"/>
        <family val="2"/>
      </rPr>
      <t xml:space="preserve">7) </t>
    </r>
    <r>
      <rPr>
        <sz val="11"/>
        <color rgb="FFFF0000"/>
        <rFont val="Arial"/>
        <family val="2"/>
      </rPr>
      <t xml:space="preserve">Reorganización administrativa de la Alcaldía. </t>
    </r>
  </si>
  <si>
    <r>
      <rPr>
        <b/>
        <sz val="11"/>
        <color rgb="FFFF0000"/>
        <rFont val="Arial"/>
        <family val="2"/>
      </rPr>
      <t xml:space="preserve">8) </t>
    </r>
    <r>
      <rPr>
        <sz val="11"/>
        <color rgb="FFFF0000"/>
        <rFont val="Arial"/>
        <family val="2"/>
      </rPr>
      <t xml:space="preserve">Mesas de trabajo con unidades administrativas. </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</si>
  <si>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</si>
  <si>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</si>
  <si>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</si>
  <si>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</si>
  <si>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</si>
  <si>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</si>
  <si>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</si>
  <si>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</si>
  <si>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</si>
  <si>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</si>
  <si>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</si>
  <si>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</si>
  <si>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</si>
  <si>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</si>
  <si>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</si>
  <si>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</si>
  <si>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</si>
  <si>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</si>
  <si>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</si>
  <si>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</si>
  <si>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</si>
  <si>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</si>
  <si>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</si>
  <si>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</si>
  <si>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</si>
  <si>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</si>
  <si>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</si>
  <si>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</si>
  <si>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</si>
  <si>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</si>
  <si>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</si>
  <si>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</si>
  <si>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</si>
  <si>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</si>
  <si>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</si>
  <si>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</si>
  <si>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</si>
  <si>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</si>
  <si>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</si>
  <si>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</si>
  <si>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</si>
  <si>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</si>
  <si>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</si>
  <si>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</si>
  <si>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</si>
  <si>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</si>
  <si>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</si>
  <si>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</si>
  <si>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</si>
  <si>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</si>
  <si>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</si>
  <si>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</si>
  <si>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</si>
  <si>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</si>
  <si>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</si>
  <si>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</si>
  <si>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</si>
  <si>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</si>
  <si>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</si>
  <si>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</si>
  <si>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</si>
  <si>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</si>
  <si>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</si>
  <si>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</si>
  <si>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</si>
  <si>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</si>
  <si>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</si>
  <si>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</si>
  <si>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</si>
  <si>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</si>
  <si>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</si>
  <si>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</si>
  <si>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</si>
  <si>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</si>
  <si>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</si>
  <si>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</si>
  <si>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</si>
  <si>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</si>
  <si>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</si>
  <si>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</si>
  <si>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</si>
  <si>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</si>
  <si>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</si>
  <si>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</si>
  <si>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</si>
  <si>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</si>
  <si>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</si>
  <si>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</si>
  <si>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</si>
  <si>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</si>
  <si>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</si>
  <si>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</si>
  <si>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</si>
  <si>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</si>
  <si>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</si>
  <si>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</si>
  <si>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</si>
  <si>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</si>
  <si>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</si>
  <si>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</si>
  <si>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</si>
  <si>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</si>
  <si>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</si>
  <si>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</si>
  <si>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</si>
  <si>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</si>
  <si>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</si>
  <si>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</si>
  <si>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</si>
  <si>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</si>
  <si>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</si>
  <si>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</si>
  <si>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</si>
  <si>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</si>
  <si>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</si>
  <si>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</si>
  <si>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</si>
  <si>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</si>
  <si>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</si>
  <si>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</si>
  <si>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</si>
  <si>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</si>
  <si>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</si>
  <si>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</si>
  <si>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</si>
  <si>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</si>
  <si>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</si>
  <si>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</si>
  <si>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</si>
  <si>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</si>
  <si>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</si>
  <si>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</si>
  <si>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</si>
  <si>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</si>
  <si>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</si>
  <si>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</si>
  <si>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</si>
  <si>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</si>
  <si>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</si>
  <si>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</si>
  <si>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</si>
  <si>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</si>
  <si>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</si>
  <si>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</si>
  <si>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</si>
  <si>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</si>
  <si>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</si>
  <si>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</si>
  <si>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</si>
  <si>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</si>
  <si>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</si>
  <si>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</si>
  <si>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</si>
  <si>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</si>
  <si>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</si>
  <si>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</si>
  <si>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</si>
  <si>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</si>
  <si>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</si>
  <si>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</si>
  <si>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</si>
  <si>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</si>
  <si>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</si>
  <si>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</si>
  <si>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</si>
  <si>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</si>
  <si>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</si>
  <si>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</si>
  <si>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</si>
  <si>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</si>
  <si>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</si>
  <si>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</si>
  <si>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</si>
  <si>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</si>
  <si>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</si>
  <si>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</si>
  <si>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</si>
  <si>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</si>
  <si>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</si>
  <si>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</si>
  <si>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</si>
  <si>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</si>
  <si>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</si>
  <si>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</si>
  <si>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</si>
  <si>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</si>
  <si>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</si>
  <si>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</si>
  <si>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</si>
  <si>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</si>
  <si>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</si>
  <si>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CORRUPCIÓN</t>
  </si>
  <si>
    <t>Improbable</t>
  </si>
  <si>
    <t>REDUCIR</t>
  </si>
  <si>
    <t>DESCRIPCION DEL CONTROL  -  Plan Anual de Auditoría</t>
  </si>
  <si>
    <t xml:space="preserve">Gestión de Hacienda Pública </t>
  </si>
  <si>
    <t xml:space="preserve">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</si>
  <si>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PERSONAL </t>
  </si>
  <si>
    <t>Rotacion de personal y falta continuidad en los procesos.</t>
  </si>
  <si>
    <t>Falta de personal de planta para asumir las responsabilidades en la operación de los procesos. Falta de fortalecimiento en la estructura organizacional de la entidad.</t>
  </si>
  <si>
    <t>TECNOLOGICO</t>
  </si>
  <si>
    <t>TECNOLOGIA</t>
  </si>
  <si>
    <t xml:space="preserve">Transversalidad </t>
  </si>
  <si>
    <t xml:space="preserve">Ausencia  de controles  para asegurar la seguridad digital de la informacion en los sistemas. </t>
  </si>
  <si>
    <t xml:space="preserve">Falta en el desarrollo de herramientas informaticas que permitan controlar los cambios y modificacion de la información a través de alertas. </t>
  </si>
  <si>
    <t>ECONOMICO</t>
  </si>
  <si>
    <t>Falta de integralidad en los modulos en los sistemas de información. Falta de de seguridad digital frente al manejo a la información sensible y confidencial.Vulnerabilidad en los sistemas de infomación.</t>
  </si>
  <si>
    <t>Falta de personal idoneo que realice el seguimiento y auditoria  a los sistemas de información. Posible Manipulacion de la información a favor propio o de terceros.</t>
  </si>
  <si>
    <t>Innovación Tecnologica. Adquisicion de software a terceros.</t>
  </si>
  <si>
    <t>FINANCIERO</t>
  </si>
  <si>
    <t>Afectación a todos los estados financieros y a todas las areas involucradas  con el proceso de la gestion de hacienda publica</t>
  </si>
  <si>
    <t>Afectacion de la economia del país, disponibilidad de capital para la inversion social. Aumento en el Indice de Desempleo.</t>
  </si>
  <si>
    <t>Cambios de Gobierno  y falta de continuidad de los procesos. Incumplimiento de compromisos con las comunidades</t>
  </si>
  <si>
    <t>Cambios en los lenguajes de programación de software. Cambios tecnologico a nivel nacional MIN TICS.</t>
  </si>
  <si>
    <t>Demoras en los Reporte de la información, Cambios Normativos, omision de informacion de boletines morosos, perdida de la información</t>
  </si>
  <si>
    <t xml:space="preserve">Detrimento Patrimonial </t>
  </si>
  <si>
    <t>Perdida de la credibilidad de la imagen institucional</t>
  </si>
  <si>
    <t xml:space="preserve">Disminucion en el recaudo, sanciones , investigaciones diciplinarias, fiscales y penales </t>
  </si>
  <si>
    <t xml:space="preserve">Detrimento Patrimonial, Perdida de la credibilidad de la imagen institucional, Disminucion en el recaudo, sanciones , investigaciones diciplinarias, fiscales y penales </t>
  </si>
  <si>
    <t xml:space="preserve">1.) Cambios de Gobierno  y falta de continuidad de los procesos. </t>
  </si>
  <si>
    <t>1) Comunicación y Control gerencial</t>
  </si>
  <si>
    <t>2) Falta de personal idoneo que realice el seguimiento y auditoria  a los sistemas de información. Posible Manipulacion de la información a favor propio o de terceros.</t>
  </si>
  <si>
    <t>2) Capacidad de Liderazgo, comunicación y Gestión</t>
  </si>
  <si>
    <t>3) Afectacion de la economia del país, disponibilidad de capital para la inversion social. Aumento en el Indice de Desempleo.</t>
  </si>
  <si>
    <t>3) Mejoramiento de la calificación del riesgo financiero en el municipio  (calificación actual-A)</t>
  </si>
  <si>
    <t xml:space="preserve">4) Ausencia  de controles  para asegurar la seguridad digital de la informacion en los sistemas. </t>
  </si>
  <si>
    <t>4)Mejora en la calificación del Riesgo Financiero en el municipio de Ibague (Calificación Actual A-)</t>
  </si>
  <si>
    <t>5) Rotacion de personal y falta continuidad en los procesos.</t>
  </si>
  <si>
    <t>5) Mejora la capacidad de endeudamiento del Municipio</t>
  </si>
  <si>
    <t>6) Falta de personal de planta para asumir las responsabilidades en la operación de los procesos. Falta de fortalecimiento en la estructura organizacional de la entidad.</t>
  </si>
  <si>
    <t>6) Desarrollo de implementación de nuevas plataformas informaticas por parte de la dirección de Informatica</t>
  </si>
  <si>
    <t>7) Falta de integralidad en los modulos en los sistemas de información. Falta de de seguridad digital frente al manejo a la información sensible y confidencial.Vulnerabilidad en los sistemas de infomación.</t>
  </si>
  <si>
    <t>7) Perfil profesional establecido por los requerimientos de la Secretaria de Hacienda</t>
  </si>
  <si>
    <t xml:space="preserve">8) Falta en el desarrollo de herramientas informaticas que permitan controlar los cambios y modificacion de la información a través de alertas. </t>
  </si>
  <si>
    <t>8) Capacitación adscrito a la secretaria de Hacienda</t>
  </si>
  <si>
    <t>9) Afectación a todos los estados financieros y a todas las areas involucradas  con el proceso de la gestion de hacienda publica</t>
  </si>
  <si>
    <t>10) Cambios en los lenguajes de programación de software. Cambios tecnologicos a nivel nacional MIN TICS.</t>
  </si>
  <si>
    <t>11) Innovación Tecnologica. Adquisicion de software a terceros.</t>
  </si>
  <si>
    <t>12) Demoras en los Reporte de la información, Cambios Normativos, omision de informacion de boletines morosos</t>
  </si>
  <si>
    <r>
      <rPr>
        <b/>
        <sz val="11"/>
        <color rgb="FFFF0000"/>
        <rFont val="Arial"/>
        <family val="2"/>
      </rPr>
      <t xml:space="preserve">1) </t>
    </r>
    <r>
      <rPr>
        <sz val="11"/>
        <color rgb="FFFF0000"/>
        <rFont val="Arial"/>
        <family val="2"/>
      </rPr>
      <t xml:space="preserve">Cambios de Gobierno (Estilos de  Liderazgo) </t>
    </r>
  </si>
  <si>
    <r>
      <rPr>
        <b/>
        <sz val="11"/>
        <color theme="1"/>
        <rFont val="Arial"/>
        <family val="2"/>
      </rPr>
      <t>D</t>
    </r>
    <r>
      <rPr>
        <b/>
        <sz val="9"/>
        <color theme="1"/>
        <rFont val="Arial"/>
        <family val="2"/>
      </rPr>
      <t>1</t>
    </r>
    <r>
      <rPr>
        <b/>
        <sz val="11"/>
        <color theme="1"/>
        <rFont val="Arial"/>
        <family val="2"/>
      </rPr>
      <t>,</t>
    </r>
    <r>
      <rPr>
        <b/>
        <sz val="9"/>
        <color theme="1"/>
        <rFont val="Arial"/>
        <family val="2"/>
      </rPr>
      <t>2,5 ,</t>
    </r>
    <r>
      <rPr>
        <b/>
        <sz val="11"/>
        <color theme="1"/>
        <rFont val="Arial"/>
        <family val="2"/>
      </rPr>
      <t>O5</t>
    </r>
    <r>
      <rPr>
        <sz val="11"/>
        <color theme="1"/>
        <rFont val="Arial"/>
        <family val="2"/>
      </rPr>
      <t xml:space="preserve"> Buscar la continuidad de los procesos seleccionando el personal idoneo de planta que coordinen sus actividades </t>
    </r>
  </si>
  <si>
    <r>
      <t>F</t>
    </r>
    <r>
      <rPr>
        <b/>
        <sz val="9"/>
        <color theme="1"/>
        <rFont val="Arial"/>
        <family val="2"/>
      </rPr>
      <t xml:space="preserve">1,2, </t>
    </r>
    <r>
      <rPr>
        <b/>
        <sz val="11"/>
        <color theme="1"/>
        <rFont val="Arial"/>
        <family val="2"/>
      </rPr>
      <t>O</t>
    </r>
    <r>
      <rPr>
        <b/>
        <sz val="9"/>
        <color theme="1"/>
        <rFont val="Arial"/>
        <family val="2"/>
      </rPr>
      <t>1,2</t>
    </r>
    <r>
      <rPr>
        <b/>
        <sz val="11"/>
        <color theme="1"/>
        <rFont val="Arial"/>
        <family val="2"/>
      </rPr>
      <t xml:space="preserve"> </t>
    </r>
    <r>
      <rPr>
        <sz val="11"/>
        <color theme="1"/>
        <rFont val="Arial"/>
        <family val="2"/>
      </rPr>
      <t>Socializar los informes de la  Direcciones  en  Coordinación, generando alertas tempranas para la toma de decisiones.</t>
    </r>
  </si>
  <si>
    <t xml:space="preserve">2) Diseño de herramientas nuevas para la implementacion de la seguridad de la información </t>
  </si>
  <si>
    <r>
      <rPr>
        <b/>
        <sz val="11"/>
        <color theme="1"/>
        <rFont val="Arial"/>
        <family val="2"/>
      </rPr>
      <t>D3, 9,</t>
    </r>
    <r>
      <rPr>
        <b/>
        <sz val="11"/>
        <color theme="1"/>
        <rFont val="Arial"/>
        <family val="2"/>
      </rPr>
      <t>O</t>
    </r>
    <r>
      <rPr>
        <b/>
        <sz val="9"/>
        <color theme="1"/>
        <rFont val="Arial"/>
        <family val="2"/>
      </rPr>
      <t>7</t>
    </r>
    <r>
      <rPr>
        <sz val="11"/>
        <color theme="1"/>
        <rFont val="Arial"/>
        <family val="2"/>
      </rPr>
      <t xml:space="preserve"> Fortalecer las herramientas de planeación estrategicas que permitan un buen seguimiento al desarrollo de las actividades </t>
    </r>
  </si>
  <si>
    <r>
      <rPr>
        <b/>
        <sz val="11"/>
        <color theme="1"/>
        <rFont val="Arial"/>
        <family val="2"/>
      </rPr>
      <t>D4,8,O3</t>
    </r>
    <r>
      <rPr>
        <sz val="11"/>
        <color theme="1"/>
        <rFont val="Arial"/>
        <family val="2"/>
      </rPr>
      <t xml:space="preserve">  Seguimiento de los procesos por medio de los reportes generados por la plataforma y su efectiva veracidad de la información </t>
    </r>
  </si>
  <si>
    <r>
      <rPr>
        <b/>
        <sz val="11"/>
        <color theme="1"/>
        <rFont val="Arial"/>
        <family val="2"/>
      </rPr>
      <t>F7,8,O</t>
    </r>
    <r>
      <rPr>
        <b/>
        <sz val="9"/>
        <color theme="1"/>
        <rFont val="Arial"/>
        <family val="2"/>
      </rPr>
      <t>6</t>
    </r>
    <r>
      <rPr>
        <sz val="11"/>
        <color theme="1"/>
        <rFont val="Arial"/>
        <family val="2"/>
      </rPr>
      <t xml:space="preserve"> Solicitar a la Dirección de Talento Humano capacitaciones en las temáticas requeridas por el personal adscrito a la Oficina.</t>
    </r>
  </si>
  <si>
    <t>4) Dirección y ejecución de politicas financieras y economicas, tendientes a gestionar un eficiente recaudo, racionalizacion del gasto, registro y control presupuestal</t>
  </si>
  <si>
    <r>
      <rPr>
        <b/>
        <sz val="11"/>
        <rFont val="Arial"/>
        <family val="2"/>
      </rPr>
      <t>D</t>
    </r>
    <r>
      <rPr>
        <b/>
        <sz val="9"/>
        <rFont val="Arial"/>
        <family val="2"/>
      </rPr>
      <t>8,</t>
    </r>
    <r>
      <rPr>
        <b/>
        <sz val="11"/>
        <rFont val="Arial"/>
        <family val="2"/>
      </rPr>
      <t>O2</t>
    </r>
    <r>
      <rPr>
        <sz val="11"/>
        <color theme="1"/>
        <rFont val="Arial"/>
        <family val="2"/>
      </rPr>
      <t>Diligenciar el formato de control registrando las alertas de modificación de información por parte de un funcionario</t>
    </r>
  </si>
  <si>
    <r>
      <rPr>
        <b/>
        <sz val="11"/>
        <color theme="1"/>
        <rFont val="Arial"/>
        <family val="2"/>
      </rPr>
      <t>F2O6</t>
    </r>
    <r>
      <rPr>
        <sz val="11"/>
        <color theme="1"/>
        <rFont val="Arial"/>
        <family val="2"/>
      </rPr>
      <t xml:space="preserve"> Asesorar y acompañar a los responsables del proceso en el mejoramiento continuo del direccionamiento y ejecucion de las actividades </t>
    </r>
  </si>
  <si>
    <t>5) Buscar la continuidad de los procesos con Funcionarios de planta  que coordinen procesos</t>
  </si>
  <si>
    <r>
      <rPr>
        <b/>
        <sz val="11"/>
        <color theme="1"/>
        <rFont val="Arial"/>
        <family val="2"/>
      </rPr>
      <t>D1,O1</t>
    </r>
    <r>
      <rPr>
        <sz val="11"/>
        <color theme="1"/>
        <rFont val="Arial"/>
        <family val="2"/>
      </rPr>
      <t>Realizar mesas de trabajo con el equipo de la Direcciones con el fin de garantizar su buena gestión</t>
    </r>
  </si>
  <si>
    <t>F,3,4,O4. Dar cumplimiento a los indicadores de gestión del plan desarrollo tendientes a un eficiente recaudo, racionalizacion del gasto, registro y control presupuestal.</t>
  </si>
  <si>
    <t>6) Vincular a todo el personal de planta  y contratista de las Direcciones de Tesoreria, Rentas, Contabilidad y Presupuesto en capacitaciones que ayuden a mejorar la calidad del servicio .</t>
  </si>
  <si>
    <r>
      <t>D</t>
    </r>
    <r>
      <rPr>
        <b/>
        <sz val="9"/>
        <color theme="1"/>
        <rFont val="Arial"/>
        <family val="2"/>
      </rPr>
      <t>12</t>
    </r>
    <r>
      <rPr>
        <b/>
        <sz val="11"/>
        <color theme="1"/>
        <rFont val="Arial"/>
        <family val="2"/>
      </rPr>
      <t>O6</t>
    </r>
    <r>
      <rPr>
        <b/>
        <sz val="9"/>
        <color theme="1"/>
        <rFont val="Arial"/>
        <family val="2"/>
      </rPr>
      <t xml:space="preserve"> </t>
    </r>
    <r>
      <rPr>
        <sz val="11"/>
        <color theme="1"/>
        <rFont val="Arial"/>
        <family val="2"/>
      </rPr>
      <t>Presentar oportunamente los reportes finanacieros y economicos de la Secretaria Hacienda</t>
    </r>
  </si>
  <si>
    <t>1) Crecimiento de la economia afecta directamente la capacidad de pago del contribuyente</t>
  </si>
  <si>
    <r>
      <rPr>
        <b/>
        <sz val="11"/>
        <color theme="1"/>
        <rFont val="Arial"/>
        <family val="2"/>
      </rPr>
      <t>D</t>
    </r>
    <r>
      <rPr>
        <b/>
        <sz val="9"/>
        <color theme="1"/>
        <rFont val="Arial"/>
        <family val="2"/>
      </rPr>
      <t>1</t>
    </r>
    <r>
      <rPr>
        <b/>
        <sz val="11"/>
        <color theme="1"/>
        <rFont val="Arial"/>
        <family val="2"/>
      </rPr>
      <t>A</t>
    </r>
    <r>
      <rPr>
        <b/>
        <sz val="9"/>
        <color theme="1"/>
        <rFont val="Arial"/>
        <family val="2"/>
      </rPr>
      <t>2</t>
    </r>
    <r>
      <rPr>
        <b/>
        <sz val="11"/>
        <color theme="1"/>
        <rFont val="Arial"/>
        <family val="2"/>
      </rPr>
      <t xml:space="preserve"> </t>
    </r>
    <r>
      <rPr>
        <sz val="11"/>
        <color theme="1"/>
        <rFont val="Arial"/>
        <family val="2"/>
      </rPr>
      <t>Solicitar personal de planta con conocimientos y experiencia que aporten al cumplimiento de las actividades propias  secretaria de Hacienda</t>
    </r>
  </si>
  <si>
    <r>
      <rPr>
        <b/>
        <sz val="11"/>
        <color theme="1"/>
        <rFont val="Arial"/>
        <family val="2"/>
      </rPr>
      <t>F</t>
    </r>
    <r>
      <rPr>
        <b/>
        <sz val="9"/>
        <color theme="1"/>
        <rFont val="Arial"/>
        <family val="2"/>
      </rPr>
      <t>4</t>
    </r>
    <r>
      <rPr>
        <b/>
        <sz val="11"/>
        <color theme="1"/>
        <rFont val="Arial"/>
        <family val="2"/>
      </rPr>
      <t>A</t>
    </r>
    <r>
      <rPr>
        <b/>
        <sz val="9"/>
        <color theme="1"/>
        <rFont val="Arial"/>
        <family val="2"/>
      </rPr>
      <t>1</t>
    </r>
    <r>
      <rPr>
        <sz val="11"/>
        <color theme="1"/>
        <rFont val="Arial"/>
        <family val="2"/>
      </rPr>
      <t xml:space="preserve"> Solicitar a la Direccion de Informatica el avance del cumplimiento en el desarrollo de los modulos para su ejecucion al 100%</t>
    </r>
  </si>
  <si>
    <t xml:space="preserve">2) Falta de la continuidad en las politicas públicas </t>
  </si>
  <si>
    <r>
      <rPr>
        <b/>
        <sz val="11"/>
        <color theme="1"/>
        <rFont val="Arial"/>
        <family val="2"/>
      </rPr>
      <t>F</t>
    </r>
    <r>
      <rPr>
        <b/>
        <sz val="9"/>
        <color theme="1"/>
        <rFont val="Arial"/>
        <family val="2"/>
      </rPr>
      <t>6</t>
    </r>
    <r>
      <rPr>
        <b/>
        <sz val="11"/>
        <color theme="1"/>
        <rFont val="Arial"/>
        <family val="2"/>
      </rPr>
      <t>A</t>
    </r>
    <r>
      <rPr>
        <b/>
        <sz val="9"/>
        <color theme="1"/>
        <rFont val="Arial"/>
        <family val="2"/>
      </rPr>
      <t>3</t>
    </r>
    <r>
      <rPr>
        <sz val="11"/>
        <color theme="1"/>
        <rFont val="Arial"/>
        <family val="2"/>
      </rPr>
      <t xml:space="preserve"> Fortalecer los grupos de trabajo en el compromiso del cumplimiento de la Funciones </t>
    </r>
  </si>
  <si>
    <t>3) Fallas en aplicativos para cargue o reporte de información de los procesos de la secretaria de Hacienda</t>
  </si>
  <si>
    <t>4) Deficiente manejo de la herramientas y su utilización para beneficio propio y a un tercer</t>
  </si>
  <si>
    <t xml:space="preserve">Cambios de Gobierno  y falta de continuidad de los procesos. </t>
  </si>
  <si>
    <t>Cambios en los lenguajes de programación de software. Cambios tecnologicos a nivel nacional MIN TICS.</t>
  </si>
  <si>
    <t>Demoras en los Reporte de la información, Cambios Normativos, omision de informacion de boletines morosos</t>
  </si>
  <si>
    <t>Afectacion del recaudo (presupuesto anual), Configuracion de Delito contra la administracion publica.</t>
  </si>
  <si>
    <t>Sanciones Diciplinarias, fiscales, penales</t>
  </si>
  <si>
    <t xml:space="preserve">Perdida de confianza en lo publico, </t>
  </si>
  <si>
    <t>Demandas contra el estado, Proceso inconclusos</t>
  </si>
  <si>
    <t>Detrimento Patrimonial , Perdida de la credibilidad de la imagen institucional</t>
  </si>
  <si>
    <t>Paralisis en los procesos</t>
  </si>
  <si>
    <t xml:space="preserve">Insuficiente Capacitación en el manejo de la sistema de información </t>
  </si>
  <si>
    <t xml:space="preserve">Disminucion en el recaudo, </t>
  </si>
  <si>
    <t xml:space="preserve">sanciones , investigaciones diciplinarias, fiscales y penales </t>
  </si>
  <si>
    <t xml:space="preserve">Facilitar el trafico de influencias en la gestion del tramite </t>
  </si>
  <si>
    <t xml:space="preserve">Posibilidad de recibir o solicitar cualquier dadiva para modificar y/o alterar los datos existentes en los distintos sistema de informacion. </t>
  </si>
  <si>
    <t>cuando se carga la informacion por actualizacion, por cargue de la misma  y en el momento del  mal uso de los permisos de modificacion y reportes a los entes de Control</t>
  </si>
  <si>
    <t>Cuando se carga la informacion de la bases de datos, actualizacion predial, ica, sobretasa de la gasolina, otros recaudos recuperacion de cartera en ejecucion; en el momento del  mal uso de los permisos de modificacion de la información</t>
  </si>
  <si>
    <t xml:space="preserve">Cuando el control de la radicación de la cuenta no cuenta con un sistema de información digital </t>
  </si>
  <si>
    <t>Pérdida o mal uso de la información que soporta un expediente, que facilita la perdida de la continuidad de los procesos</t>
  </si>
  <si>
    <t>Servidor público que no efectue el cobro y/o cobre adicional o desvié el cobro en beneficio particular o de un tercero.</t>
  </si>
  <si>
    <t>Pérdida de la imagen institucional. 2. Demandas contra el Estado. 3. Pérdida de confianza en lo público. 4. Investigaciones penales, disciplinarias y fiscales. 5. Detrimento patrimonial. 6. Enriquecimiento ilícito de contratistas y/o servidores públicos</t>
  </si>
  <si>
    <t>GESTION</t>
  </si>
  <si>
    <t xml:space="preserve"> Omision  de la validación de requisitos para tramites que se encuentran estandarizados en los procesos Gestion de Hacienda Publica</t>
  </si>
  <si>
    <t xml:space="preserve"> Cuando los contratista desconocen la Normatividad, los procedimientos, omiten algun documento soporte para la continuidad del proceso</t>
  </si>
  <si>
    <t xml:space="preserve">Cuando inicia con el requerimiento del tramite. Omitir documentacion necesaria o de carácter obligatorio para consecución de un pago o paz y salvo del mismo </t>
  </si>
  <si>
    <t>Generaría procesos disciplinarios, pérdida de credibilidad institucional, fraude en procesos administrativos, se lesiona la conducta y cumplimiento de las funciones</t>
  </si>
  <si>
    <t>Denuncia a entes de control fiscal y penal de funcionarios, investigaciones, vinculación de acciones probatorias, cancelación inmediata de Contrato</t>
  </si>
  <si>
    <t>Cuando un cuidadano realiza una denuncia actos o irregularidades con pruebas a un ente de control</t>
  </si>
  <si>
    <t xml:space="preserve"> Revisión y validación de la documentación soporte de pago  Para
cada una de las obligaciones, manipulacion de los sistemas de información </t>
  </si>
  <si>
    <t>En todos los procesos estandarizado de gestión pública</t>
  </si>
  <si>
    <t xml:space="preserve">Detrimento Patrimonial, Perdida de la credibilidad de la imagen institucional,Disminucion en el recaudo, sanciones , investigaciones diciplinarias, fiscales y penales </t>
  </si>
  <si>
    <t>Desaparición de documentos para llevar a cabo un procesos para la recuperacion de cartera afectaria el recaudo e ingresos del municipio, solicitudes de entes de control de orden regional y nacional  implicaria sanciones diciplinarias, legales y penales</t>
  </si>
  <si>
    <t>Omisión intencional de posibles actos de corrupción o irregularidades administrativas.</t>
  </si>
  <si>
    <t>Perdida parcial y/o total de expedientes y demás documentos relacionados con el procesos deterioro de los mismo, posible manipulacion de la informacion para  beneficio propio o de un tercero.</t>
  </si>
  <si>
    <t>Indebida aplicación de la normatividad vigente, incumplimiento de los procedimientos y vencimiento de terminos procesales</t>
  </si>
  <si>
    <t xml:space="preserve">La combinación de factores como insuficiente capacitación del personal , cambios en la normatividad aplicable al proceso, inadecuadas políticas de operación, carencia de controles en los procedimientos, manejo y responsabilidad de funciones a cargo de personal de contrato, lo que puede afectar la decisiones de fondo de los requerimientos presentados ante  la entidad.
</t>
  </si>
  <si>
    <t xml:space="preserve">Acceso externo no autorizado o indebido a la información contenida en los recursos digitales (Base de datos) o plataforma tecnológica de la entidad, atribuibles a los componentes de recaudo , recuperacion de cartera, Movimiento Financieros, y presupuestales que  soportan los ingresos y gastos del  Municipio </t>
  </si>
  <si>
    <t xml:space="preserve">Realizar  procedimientos financieros indebidos dentro de los software autorizados, obteniendo beneficios propios o favoreciendo a terceros </t>
  </si>
  <si>
    <t xml:space="preserve"> Omisión  de la validación de requisitos para trámites que se encuentran estandarizados en los procesos Gestión de Hacienda Publica</t>
  </si>
  <si>
    <t xml:space="preserve">Desconocimiento del procedimiento para la aplicación de los  tramites. </t>
  </si>
  <si>
    <t>Debil</t>
  </si>
  <si>
    <t xml:space="preserve"> Generaría procesos disciplinarios, fiscales, pérdida de credibilidad institucional, fraude en procesos administrativos, se lesiona la conducta y cumplimiento de las funciones</t>
  </si>
  <si>
    <t>Ausencia de sistemas de información que garantizen la seguridad , custodia y control de la misma.</t>
  </si>
  <si>
    <t xml:space="preserve"> Perdida parcial y/o total de expedientes y demás documentos relacionados con  el procesos de gestión de hacienda publica, deterioro de los mismo y posible manipulacion de la informacion para  beneficio propio o de un tercero.</t>
  </si>
  <si>
    <t>Ausencia de sistemas de información que garantizen la seguridad , custodia y control de la misma.Falta de infraestructura adecuada para salvaguardar la informacion fisica con protocolos de seguridad.Rotación permanente  de los servidores públicos de la entidad lo cual  dificulta la continuidad en el desarrollo de los procesos</t>
  </si>
  <si>
    <t xml:space="preserve">Directora de Tesoreria- Directora de Rentas- Directora de Presupuesto- Director de  Contabilidad </t>
  </si>
  <si>
    <t xml:space="preserve">Trimestralmente </t>
  </si>
  <si>
    <t>NO EXISTE CONTROL</t>
  </si>
  <si>
    <t xml:space="preserve">No existe control </t>
  </si>
  <si>
    <t>Capacitación a todos los servidores que hacen parte del proceso de gestión de hacienda pública  en temas de la normatividad vigente</t>
  </si>
  <si>
    <t>No existe Control</t>
  </si>
  <si>
    <t>No.de alertas de cambios de contraseñas / No de usuarios que realizaron cambio de contraseñas</t>
  </si>
  <si>
    <t>ADMINISTRAR LOS RECURSOS FINANCIEROS, DE MANERA CONTINUA MEDIANTE EL RECAUDO, EJECUCIÓN, REGISTRO Y CONTROL PRESUPUESTAL, PARA LOGRAR UN ADECUADO FUNCIONAMIENTO ECONÓMICO, SOCIAL Y AMBIENTAL DEL MUNICIPIO DE IBAGUÉ. CON EL FIN DE DAR CUMPLIMIENTO A LOS INDICADORES DEL PROCESO Y ASEGURAR UN BUEN MANEJO DE LOS RECURSOS PUBLICOS DEL MUNICIPIO.</t>
  </si>
  <si>
    <t>GESTIÓN DE HACIENDA PÚBLICA</t>
  </si>
  <si>
    <t>Aplicación inadecuada de la Ley General de Archivo.</t>
  </si>
  <si>
    <t>No. de capacitaciones realizadas /No. de capacitaciones programadas</t>
  </si>
  <si>
    <t>Falla en el sistema de vigilancia y seguridad</t>
  </si>
  <si>
    <t>Favorecimiento a terceros</t>
  </si>
  <si>
    <t>Acceso no autorizados y manipulación de terceros a los sistemas de información (base de datos, plataforma y/o programas digitales) del proceso de Gestión de Hacienda Pública</t>
  </si>
  <si>
    <t>Registro de asistencia</t>
  </si>
  <si>
    <t>Secretario de Hacienda</t>
  </si>
  <si>
    <t>Juan Vicente Espinosa Reyes</t>
  </si>
  <si>
    <t xml:space="preserve">Martha Ascencio </t>
  </si>
  <si>
    <t xml:space="preserve">Directora de Tesoreria </t>
  </si>
  <si>
    <t xml:space="preserve">Drectora de Rentas </t>
  </si>
  <si>
    <t xml:space="preserve"> Liliana Carolina Moreno</t>
  </si>
  <si>
    <t>Gandy Varon Torres</t>
  </si>
  <si>
    <t>Director de Contabilidad</t>
  </si>
  <si>
    <t>Memorando internos, correos</t>
  </si>
  <si>
    <t>Omisión de denuncias de presuntos actos de corrupción o irregularidades administrativas.</t>
  </si>
  <si>
    <r>
      <rPr>
        <b/>
        <sz val="12"/>
        <rFont val="Arial"/>
        <family val="2"/>
      </rPr>
      <t>D8O2</t>
    </r>
    <r>
      <rPr>
        <sz val="12"/>
        <rFont val="Arial"/>
        <family val="2"/>
      </rPr>
      <t xml:space="preserve">Fortalecimiento de las herramientas de control y manejo a los sistema de información generando reportes  </t>
    </r>
  </si>
  <si>
    <r>
      <rPr>
        <b/>
        <sz val="12"/>
        <rFont val="Arial"/>
        <family val="2"/>
      </rPr>
      <t>D5F8</t>
    </r>
    <r>
      <rPr>
        <sz val="12"/>
        <rFont val="Arial"/>
        <family val="2"/>
      </rPr>
      <t>Capacitación a todos los servidores que hacen parte del proceso de gestión de hacienda pública  en temas de  normatividad vigente</t>
    </r>
  </si>
  <si>
    <r>
      <rPr>
        <b/>
        <sz val="12"/>
        <rFont val="Arial"/>
        <family val="2"/>
      </rPr>
      <t>D11 O3</t>
    </r>
    <r>
      <rPr>
        <sz val="12"/>
        <rFont val="Arial"/>
        <family val="2"/>
      </rPr>
      <t>Revisión y seguimiento de alertas y cambios permanentes de clave de acceso a los sistemas informativos aplicación de la Política de seguridad de la información</t>
    </r>
  </si>
  <si>
    <t xml:space="preserve">Manipulación y adulteración de los archivos planos y carencia del sftoware del sistema integrado </t>
  </si>
  <si>
    <t>Posible perdida de expedientes y documentos relacionados con el procesos de Gestion de Hacienda Pública</t>
  </si>
  <si>
    <r>
      <rPr>
        <b/>
        <sz val="12"/>
        <rFont val="Arial"/>
        <family val="2"/>
      </rPr>
      <t xml:space="preserve">D6 O6 </t>
    </r>
    <r>
      <rPr>
        <sz val="12"/>
        <rFont val="Arial"/>
        <family val="2"/>
      </rPr>
      <t>Sensibilización a los funcionarios en principios,ética y valores Institucionales</t>
    </r>
  </si>
  <si>
    <r>
      <rPr>
        <b/>
        <sz val="12"/>
        <rFont val="Arial"/>
        <family val="2"/>
      </rPr>
      <t xml:space="preserve">D9O2 </t>
    </r>
    <r>
      <rPr>
        <sz val="12"/>
        <rFont val="Arial"/>
        <family val="2"/>
      </rPr>
      <t xml:space="preserve">Gestionar capacitación de la normatividad existente a nivel interno y externo sobre confidencialidad de la información.  Y digitalizacion de los expedientes y documentos  relacionados con el proceso de gestión de hacienda </t>
    </r>
  </si>
  <si>
    <t>Posibilidad de recibir o solicitar cualquier dadiva para modificar y/o alterar los datos existentes en los distintos sistema de información de Hacienda Pública</t>
  </si>
  <si>
    <t xml:space="preserve">Falta de Innovación Tecnológica.  Ausencia  de controles  e integralidad de la información que asegure la seguridad digital de la misma en los sistemas. </t>
  </si>
  <si>
    <r>
      <rPr>
        <b/>
        <sz val="12"/>
        <rFont val="Arial"/>
        <family val="2"/>
      </rPr>
      <t>D6 O7</t>
    </r>
    <r>
      <rPr>
        <sz val="12"/>
        <rFont val="Arial"/>
        <family val="2"/>
      </rPr>
      <t>Sensibilización a los funcionarios en principios,ética y valores Institucionales Aplicación del Código de Integridad y buen Gobierno</t>
    </r>
  </si>
  <si>
    <t xml:space="preserve">Directora de Tesorería- Directora de Rentas- Directora de Presupuesto- Director de  Contabilidad </t>
  </si>
  <si>
    <t>Directora de Tesorería- Directora de Rentas</t>
  </si>
  <si>
    <t xml:space="preserve">Fortalecimiento de las herramientas de control y manejo a los sistema de información generando reportes  </t>
  </si>
  <si>
    <t xml:space="preserve">Mesa de trabajo con el grupo de informática para implementar el desarrollo tecnológico de   Integrar las plataformas del sistema  
</t>
  </si>
  <si>
    <t>Capacitación a todos los servidores que hacen parte del proceso de gestión de hacienda pública  en temas de  normatividad vigente</t>
  </si>
  <si>
    <t>Desarrollo de software que garantice la integralidad de todos los procesos de Gestión de Hacienda Pública (manejo de cartera y otros procesos), Gestionar capacitación de la normatividad existente a nivel interno y externo sobre confidencialidad de la información.  Y digitalizacion de los expedientes y documentos  relacionados con el proceso de gestión de hacienda, Verificación de acceso restringido a las áreas de correspondencia y archivo</t>
  </si>
  <si>
    <t>La combinación de factores como: Rotacion de personal, falta continuidad en los procesos, Innovación Tecnologica, adquisicion de software a terceros o ausencia  de controles pueden generar un riesgo de corrupción y un delito contra la administración Pública</t>
  </si>
  <si>
    <t>Procedimientos asociados</t>
  </si>
  <si>
    <t>Pertinencia en los procedimientos que desarrollan los procesos.</t>
  </si>
  <si>
    <t>Indebida aplicación de la normatividad vigente en procedimientos juridicos y  tramites estandarizados en el proceso de gestion de Hacienda Publica</t>
  </si>
  <si>
    <t>Detrimento Patrimonial , Perdida de la credibilidad de la imagen institucional. Demandas contra el estado, Proceso inconcluso. Sanciones Diciplinarias, fiscales, penales.</t>
  </si>
  <si>
    <t>Hechos posibles de corrupcion o irregularidades de conocimiento por parte de servidores de la entidad o ciudadania en general no denunciados ante los superiores y entes de control .</t>
  </si>
  <si>
    <t>LEGALES Y REGLAMENTARIOS</t>
  </si>
  <si>
    <t>Normatividad externa (leyes, decretos,
ordenanzas y acuerdos).</t>
  </si>
  <si>
    <t>Falta de integralidad en los modulos en los sistemas de información. Falta de seguridad digital frente al manejo de la información sensible y confidencial.</t>
  </si>
  <si>
    <t xml:space="preserve">1).Fortalecimiento de las herramientas de control y manejo a los sistema de información generando reportes para evidenciar los accesos no autorizados  </t>
  </si>
  <si>
    <t>% De avance de desarrollo del modulo de cartera y predial/ Modulo de cartera y predial terminado</t>
  </si>
  <si>
    <t>Cronograma de desarrollo de modulo de cartera</t>
  </si>
  <si>
    <t>Registro de asistencia                        Actas de reuniones</t>
  </si>
  <si>
    <t>Denuncias presentadas a la oficina del Zar anticorrupciòn</t>
  </si>
  <si>
    <r>
      <rPr>
        <b/>
        <sz val="12"/>
        <rFont val="Arial"/>
        <family val="2"/>
      </rPr>
      <t xml:space="preserve">D3,O7 </t>
    </r>
    <r>
      <rPr>
        <sz val="12"/>
        <rFont val="Arial"/>
        <family val="2"/>
      </rPr>
      <t xml:space="preserve">Fortalecer las herramientas de planeación estrategicas que permitan un buen seguimiento al desarrollo de las actividades </t>
    </r>
  </si>
  <si>
    <t>Uso del formato para el control de prestamo de expedientes aprobado en sigami</t>
  </si>
  <si>
    <t>Directora de Tesoreria Directora de Rentas</t>
  </si>
  <si>
    <t>Registros de asistencias</t>
  </si>
  <si>
    <t xml:space="preserve">Total expedientes prestados con el formato/ Total expedientes prestados </t>
  </si>
  <si>
    <t>No. Capacitaciones y/o actualizaciones del SIGAMI programadas/ No. Capacitaciones y/o actualizaciones del SIGAMI  realizadas</t>
  </si>
  <si>
    <t>Mario Montoya</t>
  </si>
  <si>
    <t xml:space="preserve">Director de Presupuesto </t>
  </si>
  <si>
    <t>Ausencia de controles par el manejo de la informacion propia del proceso medienate el mal uso de los usuarios y coantraseñas  para acceder a los aplicativos o sistemas correspondientes  al proceso.</t>
  </si>
  <si>
    <t>Falta de conocimiento de los procedimientos que determinan lineamientos necesarios para
el desarrollo de todos los procesos de la entidad.</t>
  </si>
  <si>
    <t xml:space="preserve">Debilidad en la integracion de los  recursos digitales (Base de datos) o plataforma tecnológica de la entidad, atribuibles a los componentes de recaudo , recuperacion de cartera, Movimiento Financieros, y presupuestales que  soportan los ingresos y gastos del  Municipio </t>
  </si>
  <si>
    <t>Codigo: FOR-13-PRO-GIC-02</t>
  </si>
  <si>
    <t>Versión: 03</t>
  </si>
  <si>
    <t>Fecha: 2018/12/05</t>
  </si>
  <si>
    <t>Pagina: 1 de 1</t>
  </si>
  <si>
    <t xml:space="preserve">PROCESO: GESTIÓN DE HACIENDA PUBLICA </t>
  </si>
  <si>
    <t>No de Socializaciones  programadas/ No de socializaciones realizadas</t>
  </si>
  <si>
    <t>Directora de Rentas</t>
  </si>
  <si>
    <t>No de denuncias  presentadas / No de denuncias gestionadas</t>
  </si>
  <si>
    <t>Directora de Tesoreria  Directora de Rentas Director de contabiliad  Director de Presupuesto</t>
  </si>
  <si>
    <t xml:space="preserve">ALCALDIA MUNICIPAL DE IBAGUE </t>
  </si>
  <si>
    <t>Estimular la construcción colectiva del desarrollo humano, social, económico, territorial y la protección de los principios, derechos y deberes para mejorar el bienestar y calidad de vida de la población, suministrando de una manera oportuna, eficiente, equitativa y con calidad los bienes y servicios básicos de los sectores de su competencia que determine la ley con el uso eficiente y transparente de los recursos públicos en alianza con la iniciativa privada, facilitando nuevos procesos productivos.</t>
  </si>
  <si>
    <t xml:space="preserve"> PROCESO: GESTIÓN DE HACIENDA PÚBLICA  
OBJETIVO: ADMINISTRAR LOS RECURSOS FINANCIEROS, DE MANERA CONTINUA MEDIANTE EL RECAUDO, EJECUCIÓN, REGISTRO Y CONTROL PRESUPUESTAL, PARA LOGRAR UN ADECUADO FUNCIONAMIENTO ECONÓMICO, SOCIAL Y AMBIENTAL DEL MUNICIPIO DE IBAGUÉ. CON EL FIN DE DAR CUMPLIMIENTO A LOS INDICADORES DEL PROCESO Y ASEGURAR UN BUEN MANEJO DE LOS RECURSOS PUBLICOS DEL MUNICIPIO.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</si>
</sst>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b/>
      <sz val="11"/>
      <color rgb="FFFF0000"/>
      <name val="Arial"/>
      <family val="2"/>
    </font>
    <font>
      <b/>
      <sz val="11"/>
      <name val="Arial"/>
      <family val="2"/>
    </font>
    <font>
      <b/>
      <sz val="9"/>
      <name val="Arial"/>
      <family val="2"/>
    </font>
    <font>
      <sz val="11"/>
      <color theme="0"/>
      <name val="Arial"/>
      <family val="2"/>
    </font>
    <font>
      <sz val="11"/>
      <name val="Arial"/>
      <family val="2"/>
    </font>
    <font>
      <sz val="12"/>
      <name val="Arial"/>
      <family val="2"/>
    </font>
    <font>
      <sz val="10"/>
      <color indexed="8"/>
      <name val="Arial"/>
      <family val="2"/>
    </font>
    <font>
      <b/>
      <sz val="10"/>
      <color theme="1"/>
      <name val="Calibri"/>
      <family val="2"/>
      <scheme val="minor"/>
    </font>
    <font>
      <b/>
      <sz val="12"/>
      <name val="Arial"/>
      <family val="2"/>
    </font>
  </fonts>
  <fills count="16">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s>
  <cellStyleXfs count="1">
    <xf numFmtId="0" fontId="0" fillId="0" borderId="0"/>
  </cellStyleXfs>
  <cellXfs count="588">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2" fillId="0" borderId="0" xfId="0" applyFont="1"/>
    <xf numFmtId="0" fontId="6" fillId="0" borderId="0" xfId="0" applyFont="1"/>
    <xf numFmtId="0" fontId="12"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7"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2" fillId="0" borderId="0" xfId="0" applyFont="1" applyAlignment="1">
      <alignment wrapText="1"/>
    </xf>
    <xf numFmtId="0" fontId="12"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12" fillId="14" borderId="0" xfId="0" applyFont="1" applyFill="1"/>
    <xf numFmtId="0" fontId="9" fillId="14" borderId="1" xfId="0" applyFont="1" applyFill="1" applyBorder="1"/>
    <xf numFmtId="0" fontId="19" fillId="0" borderId="1" xfId="0" applyFont="1" applyBorder="1"/>
    <xf numFmtId="0" fontId="19"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7" fillId="6" borderId="7" xfId="0" applyFont="1" applyFill="1" applyBorder="1" applyAlignment="1">
      <alignment vertical="center"/>
    </xf>
    <xf numFmtId="0" fontId="7" fillId="6" borderId="9" xfId="0" applyFont="1" applyFill="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9" borderId="1" xfId="0" applyFont="1" applyFill="1" applyBorder="1" applyAlignment="1">
      <alignment vertical="center"/>
    </xf>
    <xf numFmtId="0" fontId="0" fillId="0" borderId="1" xfId="0" applyBorder="1" applyAlignment="1" applyProtection="1">
      <alignment horizontal="center" vertical="center"/>
      <protection locked="0"/>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xf>
    <xf numFmtId="0" fontId="4" fillId="3" borderId="1" xfId="0" applyFont="1" applyFill="1" applyBorder="1" applyAlignment="1">
      <alignment horizontal="left" vertical="center" wrapText="1"/>
    </xf>
    <xf numFmtId="0" fontId="7" fillId="5" borderId="2" xfId="0" applyFont="1" applyFill="1" applyBorder="1" applyAlignment="1">
      <alignment horizontal="center" vertical="center"/>
    </xf>
    <xf numFmtId="0" fontId="1" fillId="5" borderId="2" xfId="0" applyFont="1" applyFill="1" applyBorder="1" applyAlignment="1">
      <alignment horizontal="center" vertical="center" wrapTex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8" fillId="0" borderId="1" xfId="0" applyFont="1" applyBorder="1" applyAlignment="1">
      <alignment horizontal="center" vertical="center" wrapText="1"/>
    </xf>
    <xf numFmtId="0" fontId="25" fillId="3" borderId="28" xfId="0" applyFont="1" applyFill="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Fill="1"/>
    <xf numFmtId="0" fontId="7" fillId="5" borderId="10" xfId="0" applyFont="1" applyFill="1" applyBorder="1" applyAlignment="1">
      <alignment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8"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0" fillId="0" borderId="2" xfId="0" applyBorder="1" applyAlignment="1">
      <alignment vertical="center" wrapText="1"/>
    </xf>
    <xf numFmtId="0" fontId="8" fillId="0" borderId="1" xfId="0" applyFont="1"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26" fillId="3" borderId="28" xfId="0" applyFont="1" applyFill="1" applyBorder="1" applyAlignment="1">
      <alignment horizontal="left" vertical="center" wrapText="1"/>
    </xf>
    <xf numFmtId="0" fontId="4" fillId="0" borderId="1" xfId="0" applyFont="1" applyBorder="1" applyAlignment="1">
      <alignment horizontal="center" vertical="center" wrapText="1"/>
    </xf>
    <xf numFmtId="0" fontId="8" fillId="0" borderId="1" xfId="0" applyFont="1" applyBorder="1" applyAlignment="1">
      <alignment vertical="center" wrapText="1"/>
    </xf>
    <xf numFmtId="0" fontId="0" fillId="3" borderId="0" xfId="0" applyFill="1" applyBorder="1"/>
    <xf numFmtId="0" fontId="12" fillId="0" borderId="0" xfId="0" applyFont="1" applyAlignment="1"/>
    <xf numFmtId="0" fontId="12" fillId="0" borderId="0" xfId="0" applyFont="1" applyAlignment="1">
      <alignment horizontal="left"/>
    </xf>
    <xf numFmtId="0" fontId="4" fillId="0" borderId="0" xfId="0" applyFont="1" applyAlignment="1">
      <alignment horizontal="left"/>
    </xf>
    <xf numFmtId="0" fontId="7" fillId="5" borderId="7" xfId="0" applyFont="1" applyFill="1" applyBorder="1" applyAlignment="1">
      <alignment horizontal="left" vertical="center"/>
    </xf>
    <xf numFmtId="0" fontId="5" fillId="9" borderId="1" xfId="0" applyFont="1" applyFill="1" applyBorder="1" applyAlignment="1">
      <alignment horizontal="left" vertical="center"/>
    </xf>
    <xf numFmtId="0" fontId="13" fillId="5" borderId="10" xfId="0" applyFont="1" applyFill="1" applyBorder="1" applyAlignment="1">
      <alignment horizontal="center" vertical="center" wrapText="1"/>
    </xf>
    <xf numFmtId="0" fontId="13" fillId="5" borderId="10" xfId="0" applyFont="1" applyFill="1" applyBorder="1" applyAlignment="1">
      <alignment horizontal="center" vertical="center"/>
    </xf>
    <xf numFmtId="0" fontId="12" fillId="0" borderId="38" xfId="0" applyFont="1" applyBorder="1"/>
    <xf numFmtId="0" fontId="12" fillId="0" borderId="38" xfId="0" applyFont="1" applyBorder="1" applyAlignment="1"/>
    <xf numFmtId="0" fontId="29" fillId="0" borderId="0" xfId="0" applyFont="1" applyAlignment="1">
      <alignment horizontal="left"/>
    </xf>
    <xf numFmtId="0" fontId="29" fillId="0" borderId="38" xfId="0" applyFont="1" applyBorder="1" applyAlignment="1">
      <alignment horizontal="left"/>
    </xf>
    <xf numFmtId="0" fontId="29" fillId="0" borderId="38" xfId="0" applyFont="1" applyBorder="1" applyAlignment="1">
      <alignment horizontal="center" vertical="center"/>
    </xf>
    <xf numFmtId="0" fontId="29" fillId="0" borderId="0" xfId="0" applyFont="1"/>
    <xf numFmtId="0" fontId="4" fillId="0" borderId="1" xfId="0" applyFont="1" applyBorder="1" applyAlignment="1">
      <alignment horizontal="left" vertical="center" wrapText="1"/>
    </xf>
    <xf numFmtId="0" fontId="8" fillId="0" borderId="1" xfId="0" applyFont="1" applyBorder="1" applyAlignment="1">
      <alignment vertical="center" wrapText="1"/>
    </xf>
    <xf numFmtId="0" fontId="27" fillId="0" borderId="7" xfId="0" applyFont="1" applyFill="1" applyBorder="1" applyAlignment="1">
      <alignment vertical="center" wrapText="1"/>
    </xf>
    <xf numFmtId="0" fontId="27" fillId="0" borderId="7" xfId="0" applyFont="1" applyFill="1" applyBorder="1" applyAlignment="1">
      <alignment horizontal="left" vertical="center" wrapText="1"/>
    </xf>
    <xf numFmtId="0" fontId="27" fillId="0" borderId="7" xfId="0" applyFont="1" applyFill="1" applyBorder="1" applyAlignment="1">
      <alignment horizontal="center" vertical="center"/>
    </xf>
    <xf numFmtId="0" fontId="27" fillId="0" borderId="9" xfId="0" applyFont="1" applyFill="1" applyBorder="1" applyAlignment="1">
      <alignment horizontal="left" vertical="center" wrapText="1"/>
    </xf>
    <xf numFmtId="0" fontId="27" fillId="0" borderId="1" xfId="0" applyFont="1" applyFill="1" applyBorder="1" applyAlignment="1">
      <alignment vertical="center" wrapText="1"/>
    </xf>
    <xf numFmtId="0" fontId="27" fillId="0" borderId="1"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3" xfId="0" applyFont="1" applyFill="1" applyBorder="1" applyAlignment="1">
      <alignment horizontal="left" vertical="center" wrapText="1"/>
    </xf>
    <xf numFmtId="0" fontId="27" fillId="0" borderId="1" xfId="0" applyFont="1" applyBorder="1" applyAlignment="1">
      <alignment vertical="center" wrapText="1"/>
    </xf>
    <xf numFmtId="0" fontId="27" fillId="0" borderId="1" xfId="0" applyFont="1" applyBorder="1" applyAlignment="1">
      <alignment horizontal="left" vertical="center" wrapText="1"/>
    </xf>
    <xf numFmtId="0" fontId="27" fillId="0" borderId="1" xfId="0" applyFont="1" applyBorder="1" applyAlignment="1">
      <alignment horizontal="center" vertical="center"/>
    </xf>
    <xf numFmtId="0" fontId="27" fillId="0" borderId="3" xfId="0" applyFont="1" applyBorder="1" applyAlignment="1">
      <alignment horizontal="left" vertical="center" wrapText="1"/>
    </xf>
    <xf numFmtId="0" fontId="7" fillId="5" borderId="2" xfId="0" applyFont="1" applyFill="1" applyBorder="1" applyAlignment="1">
      <alignment horizontal="left" vertical="center"/>
    </xf>
    <xf numFmtId="0" fontId="8" fillId="0" borderId="0" xfId="0" applyFont="1"/>
    <xf numFmtId="0" fontId="7" fillId="5" borderId="8"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center"/>
    </xf>
    <xf numFmtId="0" fontId="8" fillId="0" borderId="1" xfId="0" applyFont="1" applyBorder="1" applyAlignment="1">
      <alignment horizontal="left" vertical="center" wrapText="1"/>
    </xf>
    <xf numFmtId="0" fontId="27" fillId="0" borderId="1" xfId="0" applyFont="1" applyBorder="1" applyAlignment="1">
      <alignment horizontal="center" vertical="center" wrapText="1"/>
    </xf>
    <xf numFmtId="0" fontId="12" fillId="0" borderId="0" xfId="0" applyFont="1" applyAlignment="1">
      <alignment horizontal="center" vertical="center"/>
    </xf>
    <xf numFmtId="0" fontId="8" fillId="0" borderId="10" xfId="0" applyFont="1" applyBorder="1" applyAlignment="1">
      <alignment vertical="center" wrapText="1"/>
    </xf>
    <xf numFmtId="0" fontId="8" fillId="0" borderId="28"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8" xfId="0" applyFont="1" applyBorder="1" applyAlignment="1">
      <alignment vertical="center" wrapText="1"/>
    </xf>
    <xf numFmtId="0" fontId="8" fillId="0" borderId="36"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0" fillId="0" borderId="1" xfId="0" applyBorder="1" applyAlignment="1" applyProtection="1">
      <alignment wrapText="1"/>
      <protection locked="0"/>
    </xf>
    <xf numFmtId="0" fontId="0" fillId="0" borderId="0" xfId="0" applyAlignment="1" applyProtection="1">
      <alignment horizontal="center" vertical="center"/>
      <protection locked="0"/>
    </xf>
    <xf numFmtId="0" fontId="1" fillId="5" borderId="4" xfId="0" applyFont="1" applyFill="1" applyBorder="1" applyAlignment="1">
      <alignment horizontal="center" vertical="center" wrapText="1"/>
    </xf>
    <xf numFmtId="0" fontId="5" fillId="9" borderId="1" xfId="0" applyFont="1" applyFill="1" applyBorder="1" applyAlignment="1">
      <alignment horizontal="center" vertical="center"/>
    </xf>
    <xf numFmtId="0" fontId="5" fillId="0" borderId="0" xfId="0" applyFont="1" applyBorder="1" applyAlignment="1">
      <alignment vertical="center" wrapText="1"/>
    </xf>
    <xf numFmtId="0" fontId="6" fillId="0" borderId="10" xfId="0" applyFont="1" applyBorder="1" applyAlignment="1">
      <alignment vertical="center" wrapText="1"/>
    </xf>
    <xf numFmtId="0" fontId="5" fillId="0" borderId="1" xfId="0" applyFont="1" applyBorder="1" applyAlignment="1">
      <alignment horizontal="center" vertical="center"/>
    </xf>
    <xf numFmtId="0" fontId="7" fillId="6" borderId="7" xfId="0" applyFont="1" applyFill="1" applyBorder="1" applyAlignment="1">
      <alignment horizontal="center" vertical="center"/>
    </xf>
    <xf numFmtId="1" fontId="5" fillId="9" borderId="1" xfId="0" applyNumberFormat="1" applyFont="1" applyFill="1" applyBorder="1" applyAlignment="1">
      <alignment horizontal="center" vertical="center"/>
    </xf>
    <xf numFmtId="0" fontId="13" fillId="5" borderId="25" xfId="0" applyFont="1" applyFill="1" applyBorder="1" applyAlignment="1">
      <alignment horizontal="center" vertical="center" wrapText="1"/>
    </xf>
    <xf numFmtId="0" fontId="13" fillId="5" borderId="13" xfId="0" applyFont="1" applyFill="1" applyBorder="1" applyAlignment="1">
      <alignment horizontal="center" vertical="center"/>
    </xf>
    <xf numFmtId="0" fontId="13" fillId="0" borderId="0" xfId="0" applyFont="1" applyAlignment="1">
      <alignment horizontal="center"/>
    </xf>
    <xf numFmtId="0" fontId="12" fillId="0" borderId="38" xfId="0" applyFont="1" applyBorder="1" applyAlignment="1">
      <alignment horizontal="center" vertical="center"/>
    </xf>
    <xf numFmtId="0" fontId="27" fillId="0" borderId="28" xfId="0" applyFont="1" applyFill="1" applyBorder="1" applyAlignment="1">
      <alignment vertical="center" wrapText="1"/>
    </xf>
    <xf numFmtId="0" fontId="4" fillId="0" borderId="1" xfId="0" applyFont="1" applyBorder="1" applyAlignment="1">
      <alignment horizontal="left" vertical="center" wrapText="1"/>
    </xf>
    <xf numFmtId="0" fontId="27" fillId="0" borderId="64" xfId="0" applyFont="1" applyFill="1" applyBorder="1" applyAlignment="1">
      <alignment vertical="center" wrapText="1"/>
    </xf>
    <xf numFmtId="0" fontId="4" fillId="0" borderId="0" xfId="0" applyFont="1" applyAlignment="1">
      <alignment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5" fillId="6" borderId="1" xfId="0" applyFont="1" applyFill="1" applyBorder="1" applyAlignment="1">
      <alignment vertical="center" wrapText="1"/>
    </xf>
    <xf numFmtId="0" fontId="15"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4" fillId="0" borderId="43"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4" fillId="0" borderId="14"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0" fillId="0" borderId="1" xfId="0" applyBorder="1" applyAlignment="1" applyProtection="1">
      <alignment horizontal="center"/>
      <protection locked="0"/>
    </xf>
    <xf numFmtId="0" fontId="14" fillId="0" borderId="7"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21" fillId="0" borderId="60"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62" xfId="0" applyFont="1" applyFill="1" applyBorder="1" applyAlignment="1">
      <alignment horizontal="center" vertical="center"/>
    </xf>
    <xf numFmtId="0" fontId="4" fillId="0" borderId="60" xfId="0" applyFont="1" applyBorder="1" applyAlignment="1">
      <alignment horizontal="left" vertical="center" wrapText="1"/>
    </xf>
    <xf numFmtId="0" fontId="4" fillId="0" borderId="62" xfId="0" applyFont="1" applyBorder="1" applyAlignment="1">
      <alignment horizontal="left" vertical="center" wrapText="1"/>
    </xf>
    <xf numFmtId="0" fontId="0" fillId="0" borderId="0" xfId="0" applyAlignment="1">
      <alignment horizontal="center"/>
    </xf>
    <xf numFmtId="0" fontId="10" fillId="6" borderId="1" xfId="0" applyFont="1" applyFill="1" applyBorder="1" applyAlignment="1">
      <alignment horizontal="left" vertical="top"/>
    </xf>
    <xf numFmtId="0" fontId="18" fillId="6" borderId="1" xfId="0" applyFont="1" applyFill="1" applyBorder="1" applyAlignment="1">
      <alignment horizontal="center" vertical="top"/>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5" fillId="0" borderId="60" xfId="0" applyFont="1" applyBorder="1" applyAlignment="1">
      <alignment horizontal="left" vertical="center" wrapText="1"/>
    </xf>
    <xf numFmtId="0" fontId="5" fillId="0" borderId="62" xfId="0" applyFont="1" applyBorder="1" applyAlignment="1">
      <alignment horizontal="left" vertical="center" wrapText="1"/>
    </xf>
    <xf numFmtId="0" fontId="18" fillId="14" borderId="1" xfId="0" applyFont="1" applyFill="1" applyBorder="1" applyAlignment="1">
      <alignment horizontal="center" vertical="center" textRotation="255"/>
    </xf>
    <xf numFmtId="0" fontId="18" fillId="12" borderId="1" xfId="0" applyFont="1" applyFill="1" applyBorder="1" applyAlignment="1">
      <alignment horizontal="center" wrapText="1"/>
    </xf>
    <xf numFmtId="0" fontId="18" fillId="12" borderId="1" xfId="0" applyFont="1" applyFill="1" applyBorder="1" applyAlignment="1">
      <alignment horizontal="center"/>
    </xf>
    <xf numFmtId="0" fontId="18" fillId="12" borderId="60" xfId="0" applyFont="1" applyFill="1" applyBorder="1" applyAlignment="1">
      <alignment horizontal="center" vertical="top" wrapText="1"/>
    </xf>
    <xf numFmtId="0" fontId="18" fillId="12" borderId="56" xfId="0" applyFont="1" applyFill="1" applyBorder="1" applyAlignment="1">
      <alignment horizontal="center" vertical="top"/>
    </xf>
    <xf numFmtId="0" fontId="18" fillId="12" borderId="62" xfId="0" applyFont="1" applyFill="1" applyBorder="1" applyAlignment="1">
      <alignment horizontal="center" vertical="top"/>
    </xf>
    <xf numFmtId="0" fontId="18" fillId="14" borderId="1" xfId="0" applyFont="1" applyFill="1" applyBorder="1" applyAlignment="1">
      <alignment horizontal="center" vertical="center"/>
    </xf>
    <xf numFmtId="0" fontId="21"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6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2" xfId="0" applyFont="1" applyBorder="1" applyAlignment="1">
      <alignment horizontal="center" vertical="center" wrapText="1"/>
    </xf>
    <xf numFmtId="0" fontId="18" fillId="14" borderId="16" xfId="0" applyFont="1" applyFill="1" applyBorder="1" applyAlignment="1">
      <alignment horizontal="center" vertical="center" wrapText="1"/>
    </xf>
    <xf numFmtId="0" fontId="18" fillId="14" borderId="38" xfId="0" applyFont="1" applyFill="1" applyBorder="1" applyAlignment="1">
      <alignment horizontal="center" vertical="center" wrapText="1"/>
    </xf>
    <xf numFmtId="0" fontId="18" fillId="14" borderId="17" xfId="0" applyFont="1" applyFill="1" applyBorder="1" applyAlignment="1">
      <alignment horizontal="center" vertical="center" wrapText="1"/>
    </xf>
    <xf numFmtId="0" fontId="0" fillId="0" borderId="36" xfId="0" applyBorder="1" applyAlignment="1">
      <alignment horizontal="center"/>
    </xf>
    <xf numFmtId="0" fontId="14" fillId="0" borderId="15" xfId="0" applyFont="1" applyBorder="1" applyAlignment="1">
      <alignment horizontal="center" vertical="center" wrapText="1"/>
    </xf>
    <xf numFmtId="0" fontId="1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21" fillId="0" borderId="1" xfId="0" applyFont="1" applyBorder="1" applyAlignment="1">
      <alignment horizontal="left" vertical="center" wrapText="1"/>
    </xf>
    <xf numFmtId="0" fontId="18" fillId="12" borderId="1" xfId="0" applyFont="1" applyFill="1" applyBorder="1" applyAlignment="1">
      <alignment horizontal="center" vertical="center" wrapText="1"/>
    </xf>
    <xf numFmtId="0" fontId="18" fillId="12" borderId="1" xfId="0" applyFont="1" applyFill="1" applyBorder="1" applyAlignment="1">
      <alignment horizontal="center" vertical="center"/>
    </xf>
    <xf numFmtId="0" fontId="18" fillId="12" borderId="60" xfId="0" applyFont="1" applyFill="1" applyBorder="1" applyAlignment="1">
      <alignment horizontal="center" vertical="center" wrapText="1"/>
    </xf>
    <xf numFmtId="0" fontId="18" fillId="12" borderId="56" xfId="0" applyFont="1" applyFill="1" applyBorder="1" applyAlignment="1">
      <alignment horizontal="center" vertical="center"/>
    </xf>
    <xf numFmtId="0" fontId="18" fillId="12" borderId="62" xfId="0" applyFont="1" applyFill="1" applyBorder="1" applyAlignment="1">
      <alignment horizontal="center" vertical="center"/>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2"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60" xfId="0" applyFont="1" applyBorder="1" applyAlignment="1">
      <alignment horizontal="left" vertical="center" wrapText="1"/>
    </xf>
    <xf numFmtId="0" fontId="21" fillId="0" borderId="62" xfId="0" applyFont="1" applyBorder="1" applyAlignment="1">
      <alignment horizontal="left" vertical="center" wrapText="1"/>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18" fillId="14" borderId="1" xfId="0" applyFont="1" applyFill="1" applyBorder="1" applyAlignment="1">
      <alignment horizontal="center" vertical="center" wrapText="1"/>
    </xf>
    <xf numFmtId="0" fontId="18" fillId="14" borderId="60" xfId="0" applyFont="1" applyFill="1" applyBorder="1" applyAlignment="1">
      <alignment horizontal="center"/>
    </xf>
    <xf numFmtId="0" fontId="18" fillId="14" borderId="56" xfId="0" applyFont="1" applyFill="1" applyBorder="1" applyAlignment="1">
      <alignment horizontal="center"/>
    </xf>
    <xf numFmtId="0" fontId="18" fillId="14" borderId="62" xfId="0" applyFont="1" applyFill="1" applyBorder="1" applyAlignment="1">
      <alignment horizontal="center"/>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1" xfId="0" applyFont="1" applyBorder="1" applyAlignment="1">
      <alignment horizontal="center" vertical="center" wrapText="1"/>
    </xf>
    <xf numFmtId="0" fontId="17" fillId="0" borderId="1" xfId="0" applyFont="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0" fillId="0" borderId="3" xfId="0"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27" fillId="4" borderId="60" xfId="0" applyFont="1" applyFill="1" applyBorder="1" applyAlignment="1">
      <alignment horizontal="left" vertical="center" wrapText="1"/>
    </xf>
    <xf numFmtId="0" fontId="27" fillId="4" borderId="56" xfId="0" applyFont="1" applyFill="1" applyBorder="1" applyAlignment="1">
      <alignment horizontal="left" vertical="center" wrapText="1"/>
    </xf>
    <xf numFmtId="0" fontId="27" fillId="4" borderId="62"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3" borderId="1"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4" fillId="0" borderId="44" xfId="0" applyFont="1" applyBorder="1" applyAlignment="1">
      <alignment horizontal="center" vertical="center" wrapText="1"/>
    </xf>
    <xf numFmtId="0" fontId="14"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60" xfId="0" applyFont="1" applyBorder="1" applyAlignment="1">
      <alignment horizontal="left" vertical="center" wrapText="1"/>
    </xf>
    <xf numFmtId="0" fontId="8" fillId="0" borderId="62" xfId="0" applyFont="1" applyBorder="1" applyAlignment="1">
      <alignment horizontal="left" vertical="center" wrapText="1"/>
    </xf>
    <xf numFmtId="0" fontId="14" fillId="0" borderId="26"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0" xfId="0" applyFont="1" applyAlignment="1">
      <alignment horizontal="center" vertical="center" wrapText="1"/>
    </xf>
    <xf numFmtId="0" fontId="14" fillId="0" borderId="36" xfId="0" applyFont="1" applyBorder="1" applyAlignment="1">
      <alignment horizontal="center" vertical="center" wrapText="1"/>
    </xf>
    <xf numFmtId="0" fontId="14" fillId="0" borderId="40" xfId="0" applyFont="1" applyBorder="1" applyAlignment="1">
      <alignment horizontal="center" vertical="center" wrapText="1"/>
    </xf>
    <xf numFmtId="0" fontId="0" fillId="0" borderId="22" xfId="0" applyBorder="1" applyAlignment="1">
      <alignment horizontal="center"/>
    </xf>
    <xf numFmtId="0" fontId="0" fillId="0" borderId="1" xfId="0" applyBorder="1" applyAlignment="1">
      <alignment horizontal="left" vertical="top" wrapText="1"/>
    </xf>
    <xf numFmtId="0" fontId="12" fillId="0" borderId="1" xfId="0" applyFont="1" applyBorder="1" applyAlignment="1">
      <alignment horizontal="left" vertical="top" wrapText="1"/>
    </xf>
    <xf numFmtId="0" fontId="12" fillId="0" borderId="3" xfId="0" applyFont="1" applyBorder="1" applyAlignment="1">
      <alignment horizontal="left" vertical="top"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4" fillId="0" borderId="1" xfId="0" applyFont="1" applyBorder="1" applyAlignment="1">
      <alignment horizontal="left" vertical="top" wrapText="1"/>
    </xf>
    <xf numFmtId="0" fontId="19" fillId="14" borderId="60" xfId="0" applyFont="1" applyFill="1" applyBorder="1" applyAlignment="1">
      <alignment horizontal="center"/>
    </xf>
    <xf numFmtId="0" fontId="19" fillId="14" borderId="62" xfId="0" applyFont="1" applyFill="1" applyBorder="1" applyAlignment="1">
      <alignment horizontal="center"/>
    </xf>
    <xf numFmtId="0" fontId="10" fillId="14" borderId="1" xfId="0" applyFont="1" applyFill="1" applyBorder="1" applyAlignment="1">
      <alignment horizontal="center" vertical="center"/>
    </xf>
    <xf numFmtId="0" fontId="9" fillId="1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7" fillId="6" borderId="60" xfId="0" applyFont="1" applyFill="1" applyBorder="1" applyAlignment="1">
      <alignment vertical="center"/>
    </xf>
    <xf numFmtId="0" fontId="7" fillId="6" borderId="56" xfId="0" applyFont="1" applyFill="1" applyBorder="1" applyAlignment="1">
      <alignment vertical="center"/>
    </xf>
    <xf numFmtId="0" fontId="7" fillId="6" borderId="60" xfId="0" applyFont="1" applyFill="1" applyBorder="1" applyAlignment="1">
      <alignment horizontal="left" vertical="center" wrapText="1"/>
    </xf>
    <xf numFmtId="0" fontId="7" fillId="6" borderId="56" xfId="0" applyFont="1" applyFill="1" applyBorder="1" applyAlignment="1">
      <alignment horizontal="left" vertical="center" wrapText="1"/>
    </xf>
    <xf numFmtId="0" fontId="0" fillId="0" borderId="37" xfId="0"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10" borderId="31" xfId="0" applyFill="1" applyBorder="1" applyAlignment="1">
      <alignment horizont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7" fillId="6" borderId="62" xfId="0" applyFont="1" applyFill="1" applyBorder="1" applyAlignment="1">
      <alignment horizontal="left" vertical="center" wrapText="1"/>
    </xf>
    <xf numFmtId="0" fontId="2" fillId="6" borderId="60" xfId="0" applyFont="1" applyFill="1" applyBorder="1" applyAlignment="1">
      <alignment horizontal="left" vertical="center" wrapText="1"/>
    </xf>
    <xf numFmtId="0" fontId="2" fillId="6" borderId="56" xfId="0" applyFont="1" applyFill="1" applyBorder="1" applyAlignment="1">
      <alignment horizontal="left" vertical="center" wrapText="1"/>
    </xf>
    <xf numFmtId="0" fontId="2" fillId="6" borderId="62"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13" fillId="6" borderId="60" xfId="0" applyFont="1" applyFill="1" applyBorder="1" applyAlignment="1">
      <alignment horizontal="left" vertical="center" wrapText="1"/>
    </xf>
    <xf numFmtId="0" fontId="13" fillId="6" borderId="56" xfId="0" applyFont="1" applyFill="1" applyBorder="1" applyAlignment="1">
      <alignment horizontal="left" vertical="center" wrapText="1"/>
    </xf>
    <xf numFmtId="0" fontId="13" fillId="6" borderId="62" xfId="0" applyFont="1" applyFill="1" applyBorder="1" applyAlignment="1">
      <alignment horizontal="left" vertical="center" wrapText="1"/>
    </xf>
    <xf numFmtId="0" fontId="28" fillId="6" borderId="60" xfId="0" applyFont="1" applyFill="1" applyBorder="1" applyAlignment="1">
      <alignment horizontal="left" vertical="center" wrapText="1"/>
    </xf>
    <xf numFmtId="0" fontId="28" fillId="6" borderId="56" xfId="0" applyFont="1" applyFill="1" applyBorder="1" applyAlignment="1">
      <alignment horizontal="left" vertical="center" wrapText="1"/>
    </xf>
    <xf numFmtId="0" fontId="28" fillId="6" borderId="62"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16" fillId="0" borderId="28" xfId="0" applyFont="1" applyBorder="1" applyAlignment="1">
      <alignment horizontal="center" vertical="center"/>
    </xf>
    <xf numFmtId="0" fontId="16" fillId="0" borderId="1" xfId="0" applyFont="1" applyBorder="1" applyAlignment="1">
      <alignment horizontal="center" vertical="center"/>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66" xfId="0" applyFont="1" applyBorder="1" applyAlignment="1">
      <alignment horizontal="center" vertical="center" wrapText="1"/>
    </xf>
    <xf numFmtId="0" fontId="0" fillId="0" borderId="30" xfId="0" applyBorder="1" applyAlignment="1">
      <alignment horizontal="center"/>
    </xf>
    <xf numFmtId="0" fontId="14" fillId="0" borderId="18" xfId="0" applyFont="1" applyBorder="1" applyAlignment="1">
      <alignment horizontal="center" vertical="center" wrapText="1"/>
    </xf>
    <xf numFmtId="0" fontId="4" fillId="0" borderId="55"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3" fillId="13" borderId="9"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64" xfId="0" applyFont="1" applyFill="1" applyBorder="1" applyAlignment="1">
      <alignment horizontal="center" vertical="center"/>
    </xf>
    <xf numFmtId="0" fontId="5" fillId="13" borderId="65" xfId="0" applyFont="1" applyFill="1" applyBorder="1" applyAlignment="1">
      <alignment horizontal="center" vertical="center"/>
    </xf>
    <xf numFmtId="0" fontId="4" fillId="0" borderId="64"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13" borderId="11" xfId="0" applyFont="1"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5" fillId="13" borderId="25" xfId="0" applyFont="1" applyFill="1" applyBorder="1" applyAlignment="1">
      <alignment horizontal="center" vertical="center"/>
    </xf>
    <xf numFmtId="0" fontId="13" fillId="13" borderId="13" xfId="0" applyFont="1" applyFill="1" applyBorder="1" applyAlignment="1">
      <alignment horizontal="center" vertical="center" wrapText="1"/>
    </xf>
    <xf numFmtId="0" fontId="4" fillId="0" borderId="64" xfId="0" applyFont="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8"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6" fillId="0" borderId="10" xfId="0" applyFont="1" applyBorder="1" applyAlignment="1">
      <alignment horizontal="center" vertical="center" wrapText="1"/>
    </xf>
    <xf numFmtId="0" fontId="6" fillId="0" borderId="2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left" vertical="center"/>
    </xf>
    <xf numFmtId="0" fontId="5" fillId="13" borderId="1" xfId="0" applyFont="1" applyFill="1" applyBorder="1" applyAlignment="1">
      <alignment horizontal="center" vertical="center" wrapText="1"/>
    </xf>
    <xf numFmtId="0" fontId="5" fillId="13" borderId="1" xfId="0" applyFont="1" applyFill="1" applyBorder="1" applyAlignment="1">
      <alignment horizontal="center" vertical="center"/>
    </xf>
    <xf numFmtId="0" fontId="1" fillId="5" borderId="48" xfId="0"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50"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10"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7"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27" fillId="0" borderId="1" xfId="0" applyFont="1" applyBorder="1" applyAlignment="1">
      <alignment horizontal="center" vertical="center"/>
    </xf>
    <xf numFmtId="0" fontId="27" fillId="0" borderId="10" xfId="0" applyFont="1" applyFill="1" applyBorder="1" applyAlignment="1">
      <alignment vertical="center" wrapText="1"/>
    </xf>
    <xf numFmtId="0" fontId="27" fillId="0" borderId="11" xfId="0" applyFont="1" applyFill="1" applyBorder="1" applyAlignment="1">
      <alignment vertical="center" wrapText="1"/>
    </xf>
    <xf numFmtId="0" fontId="27" fillId="0" borderId="1"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8" xfId="0" applyFont="1" applyFill="1" applyBorder="1" applyAlignment="1">
      <alignment horizontal="left" vertical="center" wrapText="1"/>
    </xf>
    <xf numFmtId="0" fontId="27" fillId="0" borderId="13"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1" fillId="0" borderId="9" xfId="0" applyFont="1" applyBorder="1" applyAlignment="1">
      <alignment horizontal="left"/>
    </xf>
    <xf numFmtId="0" fontId="11" fillId="0" borderId="3" xfId="0" applyFont="1" applyBorder="1" applyAlignment="1">
      <alignment horizontal="left"/>
    </xf>
    <xf numFmtId="0" fontId="27" fillId="0" borderId="13" xfId="0" applyFont="1" applyFill="1" applyBorder="1" applyAlignment="1">
      <alignment horizontal="left" vertical="center" wrapText="1"/>
    </xf>
    <xf numFmtId="0" fontId="27" fillId="0" borderId="29" xfId="0" applyFont="1" applyFill="1" applyBorder="1" applyAlignment="1">
      <alignment horizontal="left" vertical="center" wrapText="1"/>
    </xf>
    <xf numFmtId="0" fontId="1" fillId="0" borderId="7" xfId="0" applyFont="1" applyBorder="1" applyAlignment="1">
      <alignment horizontal="center" vertical="center" wrapText="1"/>
    </xf>
    <xf numFmtId="0" fontId="8" fillId="0" borderId="1" xfId="0" applyFont="1" applyBorder="1" applyAlignment="1">
      <alignment horizontal="left"/>
    </xf>
    <xf numFmtId="0" fontId="8" fillId="0" borderId="3" xfId="0" applyFont="1" applyBorder="1" applyAlignment="1">
      <alignment horizontal="left"/>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27" fillId="0" borderId="7"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27" fillId="0" borderId="7"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62" xfId="0" applyFont="1" applyBorder="1" applyAlignment="1">
      <alignment horizontal="center" vertical="center" wrapText="1"/>
    </xf>
    <xf numFmtId="0" fontId="27" fillId="0" borderId="1" xfId="0" applyFont="1" applyBorder="1" applyAlignment="1">
      <alignment horizontal="center" vertical="center" wrapText="1"/>
    </xf>
    <xf numFmtId="0" fontId="29" fillId="0" borderId="37" xfId="0" applyFont="1" applyBorder="1" applyAlignment="1">
      <alignment horizontal="center"/>
    </xf>
    <xf numFmtId="0" fontId="12" fillId="0" borderId="0" xfId="0" applyFont="1" applyAlignment="1">
      <alignment horizontal="center"/>
    </xf>
    <xf numFmtId="0" fontId="29" fillId="0" borderId="37" xfId="0" applyFont="1" applyBorder="1" applyAlignment="1">
      <alignment horizontal="center" vertical="center"/>
    </xf>
    <xf numFmtId="0" fontId="12" fillId="0" borderId="0" xfId="0" applyFont="1" applyAlignment="1">
      <alignment horizontal="center" vertical="center"/>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28"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54663</xdr:rowOff>
    </xdr:to>
    <xdr:pic>
      <xdr:nvPicPr>
        <xdr:cNvPr id="1134"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2" name="Imagen 1">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641031" y="43296"/>
          <a:ext cx="521703"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8</xdr:row>
      <xdr:rowOff>62493</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15"/>
  <sheetViews>
    <sheetView topLeftCell="A14" workbookViewId="0">
      <selection activeCell="A16" sqref="A16"/>
    </sheetView>
  </sheetViews>
  <sheetFormatPr baseColWidth="10" defaultColWidth="11.44140625" defaultRowHeight="13.8" x14ac:dyDescent="0.25"/>
  <cols>
    <col min="1" max="1" width="27.5546875" style="151" customWidth="1"/>
    <col min="2" max="2" width="26.88671875" style="1" customWidth="1"/>
    <col min="3" max="3" width="28.44140625" style="151" customWidth="1"/>
    <col min="4" max="4" width="31.44140625" style="1" customWidth="1"/>
    <col min="5" max="5" width="33.6640625" style="1" customWidth="1"/>
    <col min="6" max="6" width="28.33203125" style="1" customWidth="1"/>
    <col min="7" max="16384" width="11.44140625" style="1"/>
  </cols>
  <sheetData>
    <row r="1" spans="1:10" ht="15" customHeight="1" x14ac:dyDescent="0.25">
      <c r="A1" s="243"/>
      <c r="B1" s="253" t="s">
        <v>0</v>
      </c>
      <c r="C1" s="253"/>
      <c r="D1" s="253"/>
      <c r="E1" s="58" t="s">
        <v>1</v>
      </c>
      <c r="F1" s="240"/>
      <c r="G1" s="2"/>
      <c r="J1" s="239"/>
    </row>
    <row r="2" spans="1:10" ht="15" customHeight="1" x14ac:dyDescent="0.25">
      <c r="A2" s="244"/>
      <c r="B2" s="254"/>
      <c r="C2" s="254"/>
      <c r="D2" s="254"/>
      <c r="E2" s="57" t="s">
        <v>2</v>
      </c>
      <c r="F2" s="241"/>
      <c r="G2" s="2"/>
      <c r="J2" s="239"/>
    </row>
    <row r="3" spans="1:10" ht="15" customHeight="1" x14ac:dyDescent="0.25">
      <c r="A3" s="244"/>
      <c r="B3" s="254" t="s">
        <v>3</v>
      </c>
      <c r="C3" s="254"/>
      <c r="D3" s="254"/>
      <c r="E3" s="57" t="s">
        <v>4</v>
      </c>
      <c r="F3" s="241"/>
      <c r="G3" s="2"/>
      <c r="J3" s="239"/>
    </row>
    <row r="4" spans="1:10" ht="15.75" customHeight="1" thickBot="1" x14ac:dyDescent="0.3">
      <c r="A4" s="245"/>
      <c r="B4" s="255"/>
      <c r="C4" s="255"/>
      <c r="D4" s="255"/>
      <c r="E4" s="59" t="s">
        <v>5</v>
      </c>
      <c r="F4" s="242"/>
      <c r="G4" s="2"/>
      <c r="J4" s="239"/>
    </row>
    <row r="5" spans="1:10" ht="15" thickBot="1" x14ac:dyDescent="0.25"/>
    <row r="6" spans="1:10" ht="15.75" x14ac:dyDescent="0.2">
      <c r="A6" s="250" t="s">
        <v>6</v>
      </c>
      <c r="B6" s="251"/>
      <c r="C6" s="251"/>
      <c r="D6" s="251"/>
      <c r="E6" s="251"/>
      <c r="F6" s="252"/>
    </row>
    <row r="7" spans="1:10" ht="27" customHeight="1" x14ac:dyDescent="0.25">
      <c r="A7" s="153" t="s">
        <v>7</v>
      </c>
      <c r="B7" s="246" t="s">
        <v>272</v>
      </c>
      <c r="C7" s="246"/>
      <c r="D7" s="246"/>
      <c r="E7" s="246"/>
      <c r="F7" s="247"/>
    </row>
    <row r="8" spans="1:10" ht="71.25" customHeight="1" x14ac:dyDescent="0.25">
      <c r="A8" s="154" t="s">
        <v>8</v>
      </c>
      <c r="B8" s="248" t="s">
        <v>273</v>
      </c>
      <c r="C8" s="248"/>
      <c r="D8" s="248"/>
      <c r="E8" s="248"/>
      <c r="F8" s="249"/>
    </row>
    <row r="9" spans="1:10" ht="22.5" customHeight="1" x14ac:dyDescent="0.2">
      <c r="A9" s="50" t="s">
        <v>9</v>
      </c>
      <c r="B9" s="29" t="s">
        <v>10</v>
      </c>
      <c r="C9" s="29" t="s">
        <v>11</v>
      </c>
      <c r="D9" s="29" t="s">
        <v>10</v>
      </c>
      <c r="E9" s="29" t="s">
        <v>12</v>
      </c>
      <c r="F9" s="30" t="s">
        <v>10</v>
      </c>
    </row>
    <row r="10" spans="1:10" ht="108.75" customHeight="1" x14ac:dyDescent="0.25">
      <c r="A10" s="150" t="s">
        <v>14</v>
      </c>
      <c r="B10" s="149" t="s">
        <v>289</v>
      </c>
      <c r="C10" s="150" t="s">
        <v>274</v>
      </c>
      <c r="D10" s="149" t="s">
        <v>275</v>
      </c>
      <c r="E10" s="149" t="s">
        <v>13</v>
      </c>
      <c r="F10" s="149" t="s">
        <v>276</v>
      </c>
    </row>
    <row r="11" spans="1:10" ht="111" customHeight="1" x14ac:dyDescent="0.25">
      <c r="A11" s="150" t="s">
        <v>277</v>
      </c>
      <c r="B11" s="152" t="s">
        <v>290</v>
      </c>
      <c r="C11" s="150" t="s">
        <v>278</v>
      </c>
      <c r="D11" s="149" t="s">
        <v>283</v>
      </c>
      <c r="E11" s="149" t="s">
        <v>279</v>
      </c>
      <c r="F11" s="149" t="s">
        <v>446</v>
      </c>
    </row>
    <row r="12" spans="1:10" ht="94.5" customHeight="1" x14ac:dyDescent="0.25">
      <c r="A12" s="150" t="s">
        <v>277</v>
      </c>
      <c r="B12" s="152" t="s">
        <v>285</v>
      </c>
      <c r="C12" s="150" t="s">
        <v>274</v>
      </c>
      <c r="D12" s="149" t="s">
        <v>284</v>
      </c>
      <c r="E12" s="149" t="s">
        <v>424</v>
      </c>
      <c r="F12" s="191" t="s">
        <v>425</v>
      </c>
    </row>
    <row r="13" spans="1:10" ht="135" customHeight="1" x14ac:dyDescent="0.25">
      <c r="A13" s="150" t="s">
        <v>282</v>
      </c>
      <c r="B13" s="149" t="s">
        <v>288</v>
      </c>
      <c r="C13" s="150" t="s">
        <v>286</v>
      </c>
      <c r="D13" s="149" t="s">
        <v>287</v>
      </c>
      <c r="E13" s="149" t="s">
        <v>13</v>
      </c>
      <c r="F13" s="149" t="s">
        <v>291</v>
      </c>
    </row>
    <row r="14" spans="1:10" ht="80.25" customHeight="1" x14ac:dyDescent="0.2">
      <c r="A14" s="208" t="s">
        <v>429</v>
      </c>
      <c r="B14" s="208" t="s">
        <v>430</v>
      </c>
    </row>
    <row r="15" spans="1:10" ht="124.2" x14ac:dyDescent="0.25">
      <c r="A15" s="236" t="s">
        <v>13</v>
      </c>
      <c r="B15" s="238" t="s">
        <v>445</v>
      </c>
    </row>
  </sheetData>
  <mergeCells count="8">
    <mergeCell ref="J1:J4"/>
    <mergeCell ref="F1:F4"/>
    <mergeCell ref="A1:A4"/>
    <mergeCell ref="B7:F7"/>
    <mergeCell ref="B8:F8"/>
    <mergeCell ref="A6:F6"/>
    <mergeCell ref="B1:D2"/>
    <mergeCell ref="B3:D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69"/>
  <sheetViews>
    <sheetView topLeftCell="A143" workbookViewId="0">
      <selection activeCell="D57" sqref="D57:E75"/>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9.109375" customWidth="1"/>
  </cols>
  <sheetData>
    <row r="1" spans="1:6" ht="22.5" customHeight="1" x14ac:dyDescent="0.3">
      <c r="A1" s="429"/>
      <c r="B1" s="253" t="s">
        <v>0</v>
      </c>
      <c r="C1" s="437" t="s">
        <v>99</v>
      </c>
      <c r="D1" s="437"/>
      <c r="E1" s="437"/>
      <c r="F1" s="440"/>
    </row>
    <row r="2" spans="1:6" ht="15.75" customHeight="1" x14ac:dyDescent="0.3">
      <c r="A2" s="430"/>
      <c r="B2" s="254"/>
      <c r="C2" s="438" t="s">
        <v>2</v>
      </c>
      <c r="D2" s="438"/>
      <c r="E2" s="438"/>
      <c r="F2" s="441"/>
    </row>
    <row r="3" spans="1:6" ht="15" customHeight="1" x14ac:dyDescent="0.3">
      <c r="A3" s="430"/>
      <c r="B3" s="254" t="s">
        <v>108</v>
      </c>
      <c r="C3" s="438" t="s">
        <v>101</v>
      </c>
      <c r="D3" s="438"/>
      <c r="E3" s="438"/>
      <c r="F3" s="441"/>
    </row>
    <row r="4" spans="1:6" ht="15.75" customHeight="1" thickBot="1" x14ac:dyDescent="0.35">
      <c r="A4" s="431"/>
      <c r="B4" s="255"/>
      <c r="C4" s="439" t="s">
        <v>5</v>
      </c>
      <c r="D4" s="439"/>
      <c r="E4" s="439"/>
      <c r="F4" s="442"/>
    </row>
    <row r="6" spans="1:6" ht="33" customHeight="1" x14ac:dyDescent="0.3">
      <c r="A6" s="106" t="s">
        <v>7</v>
      </c>
      <c r="B6" s="432" t="s">
        <v>390</v>
      </c>
      <c r="C6" s="433"/>
      <c r="D6" s="433"/>
      <c r="E6" s="433"/>
      <c r="F6" s="433"/>
    </row>
    <row r="7" spans="1:6" ht="87.75" customHeight="1" x14ac:dyDescent="0.3">
      <c r="A7" s="107" t="s">
        <v>8</v>
      </c>
      <c r="B7" s="434" t="s">
        <v>273</v>
      </c>
      <c r="C7" s="435"/>
      <c r="D7" s="435"/>
      <c r="E7" s="435"/>
      <c r="F7" s="435"/>
    </row>
    <row r="8" spans="1:6" ht="15" x14ac:dyDescent="0.25">
      <c r="A8" s="436"/>
      <c r="B8" s="436"/>
      <c r="C8" s="436"/>
      <c r="D8" s="436"/>
      <c r="E8" s="436"/>
      <c r="F8" s="436"/>
    </row>
    <row r="9" spans="1:6" ht="34.5" customHeight="1" x14ac:dyDescent="0.3">
      <c r="A9" s="419" t="s">
        <v>109</v>
      </c>
      <c r="B9" s="419" t="s">
        <v>110</v>
      </c>
      <c r="C9" s="419"/>
      <c r="D9" s="420" t="s">
        <v>111</v>
      </c>
      <c r="E9" s="420"/>
      <c r="F9" s="420" t="s">
        <v>112</v>
      </c>
    </row>
    <row r="10" spans="1:6" ht="21" customHeight="1" x14ac:dyDescent="0.3">
      <c r="A10" s="419"/>
      <c r="B10" s="419"/>
      <c r="C10" s="419"/>
      <c r="D10" s="109" t="s">
        <v>113</v>
      </c>
      <c r="E10" s="109" t="s">
        <v>114</v>
      </c>
      <c r="F10" s="420"/>
    </row>
    <row r="11" spans="1:6" ht="18.75" customHeight="1" x14ac:dyDescent="0.3">
      <c r="A11" s="421" t="str">
        <f>PROBABILIDAD!A11</f>
        <v>Posibilidad de recibir o solicitar cualquier dadiva para modificar y/o alterar los datos existentes en los distintos sistema de información de Hacienda Pública</v>
      </c>
      <c r="B11" s="416" t="s">
        <v>115</v>
      </c>
      <c r="C11" s="416"/>
      <c r="D11" s="175" t="s">
        <v>156</v>
      </c>
      <c r="E11" s="175"/>
      <c r="F11" s="423" t="str">
        <f>IF(D26="X","CATASTROFICO",IF(AND(D30&gt;0,D30&lt;=5),"MODERADO",IF(AND(D30&gt;=6,D30&lt;=11),"MAYOR",IF(AND(D30&gt;=12,D30&lt;=19),"CATASTROFICO"," "))))</f>
        <v>MAYOR</v>
      </c>
    </row>
    <row r="12" spans="1:6" ht="18.75" customHeight="1" x14ac:dyDescent="0.3">
      <c r="A12" s="421"/>
      <c r="B12" s="416" t="s">
        <v>116</v>
      </c>
      <c r="C12" s="416"/>
      <c r="D12" s="175"/>
      <c r="E12" s="175" t="s">
        <v>156</v>
      </c>
      <c r="F12" s="424"/>
    </row>
    <row r="13" spans="1:6" ht="18.75" customHeight="1" x14ac:dyDescent="0.3">
      <c r="A13" s="421"/>
      <c r="B13" s="416" t="s">
        <v>117</v>
      </c>
      <c r="C13" s="416"/>
      <c r="D13" s="175"/>
      <c r="E13" s="175" t="s">
        <v>156</v>
      </c>
      <c r="F13" s="424"/>
    </row>
    <row r="14" spans="1:6" ht="18.75" customHeight="1" x14ac:dyDescent="0.3">
      <c r="A14" s="421"/>
      <c r="B14" s="416" t="s">
        <v>118</v>
      </c>
      <c r="C14" s="416"/>
      <c r="D14" s="175"/>
      <c r="E14" s="175" t="s">
        <v>156</v>
      </c>
      <c r="F14" s="424"/>
    </row>
    <row r="15" spans="1:6" ht="18.75" customHeight="1" x14ac:dyDescent="0.3">
      <c r="A15" s="421"/>
      <c r="B15" s="416" t="s">
        <v>119</v>
      </c>
      <c r="C15" s="416"/>
      <c r="D15" s="175" t="s">
        <v>156</v>
      </c>
      <c r="E15" s="175"/>
      <c r="F15" s="424"/>
    </row>
    <row r="16" spans="1:6" ht="18.75" customHeight="1" x14ac:dyDescent="0.3">
      <c r="A16" s="421"/>
      <c r="B16" s="416" t="s">
        <v>120</v>
      </c>
      <c r="C16" s="416"/>
      <c r="D16" s="175" t="s">
        <v>156</v>
      </c>
      <c r="E16" s="175"/>
      <c r="F16" s="424"/>
    </row>
    <row r="17" spans="1:6" ht="18.75" customHeight="1" x14ac:dyDescent="0.3">
      <c r="A17" s="421"/>
      <c r="B17" s="416" t="s">
        <v>121</v>
      </c>
      <c r="C17" s="416"/>
      <c r="D17" s="175"/>
      <c r="E17" s="175" t="s">
        <v>156</v>
      </c>
      <c r="F17" s="424"/>
    </row>
    <row r="18" spans="1:6" ht="18.75" customHeight="1" x14ac:dyDescent="0.3">
      <c r="A18" s="421"/>
      <c r="B18" s="416" t="s">
        <v>122</v>
      </c>
      <c r="C18" s="416"/>
      <c r="D18" s="175"/>
      <c r="E18" s="175" t="s">
        <v>156</v>
      </c>
      <c r="F18" s="424"/>
    </row>
    <row r="19" spans="1:6" ht="18.75" customHeight="1" x14ac:dyDescent="0.3">
      <c r="A19" s="421"/>
      <c r="B19" s="416" t="s">
        <v>123</v>
      </c>
      <c r="C19" s="416"/>
      <c r="D19" s="175" t="s">
        <v>156</v>
      </c>
      <c r="E19" s="175"/>
      <c r="F19" s="424"/>
    </row>
    <row r="20" spans="1:6" ht="18.75" customHeight="1" x14ac:dyDescent="0.3">
      <c r="A20" s="421"/>
      <c r="B20" s="416" t="s">
        <v>124</v>
      </c>
      <c r="C20" s="416"/>
      <c r="D20" s="175" t="s">
        <v>156</v>
      </c>
      <c r="E20" s="175"/>
      <c r="F20" s="424"/>
    </row>
    <row r="21" spans="1:6" ht="18.75" customHeight="1" x14ac:dyDescent="0.3">
      <c r="A21" s="421"/>
      <c r="B21" s="416" t="s">
        <v>125</v>
      </c>
      <c r="C21" s="416"/>
      <c r="D21" s="175"/>
      <c r="E21" s="175" t="s">
        <v>156</v>
      </c>
      <c r="F21" s="424"/>
    </row>
    <row r="22" spans="1:6" ht="18.75" customHeight="1" x14ac:dyDescent="0.3">
      <c r="A22" s="421"/>
      <c r="B22" s="416" t="s">
        <v>126</v>
      </c>
      <c r="C22" s="416"/>
      <c r="D22" s="140"/>
      <c r="E22" s="140" t="s">
        <v>156</v>
      </c>
      <c r="F22" s="424"/>
    </row>
    <row r="23" spans="1:6" ht="18.75" customHeight="1" x14ac:dyDescent="0.3">
      <c r="A23" s="421"/>
      <c r="B23" s="416" t="s">
        <v>127</v>
      </c>
      <c r="C23" s="416"/>
      <c r="D23" s="140"/>
      <c r="E23" s="140" t="s">
        <v>156</v>
      </c>
      <c r="F23" s="424"/>
    </row>
    <row r="24" spans="1:6" ht="18.75" customHeight="1" x14ac:dyDescent="0.3">
      <c r="A24" s="421"/>
      <c r="B24" s="416" t="s">
        <v>128</v>
      </c>
      <c r="C24" s="416"/>
      <c r="D24" s="140" t="s">
        <v>156</v>
      </c>
      <c r="E24" s="140"/>
      <c r="F24" s="424"/>
    </row>
    <row r="25" spans="1:6" ht="18.75" customHeight="1" x14ac:dyDescent="0.3">
      <c r="A25" s="421"/>
      <c r="B25" s="416" t="s">
        <v>129</v>
      </c>
      <c r="C25" s="416"/>
      <c r="D25" s="140" t="s">
        <v>156</v>
      </c>
      <c r="E25" s="140"/>
      <c r="F25" s="424"/>
    </row>
    <row r="26" spans="1:6" ht="18.75" customHeight="1" x14ac:dyDescent="0.3">
      <c r="A26" s="421"/>
      <c r="B26" s="416" t="s">
        <v>130</v>
      </c>
      <c r="C26" s="416"/>
      <c r="D26" s="140"/>
      <c r="E26" s="140" t="s">
        <v>156</v>
      </c>
      <c r="F26" s="424"/>
    </row>
    <row r="27" spans="1:6" ht="18.75" customHeight="1" x14ac:dyDescent="0.3">
      <c r="A27" s="421"/>
      <c r="B27" s="416" t="s">
        <v>131</v>
      </c>
      <c r="C27" s="416"/>
      <c r="D27" s="140"/>
      <c r="E27" s="140" t="s">
        <v>156</v>
      </c>
      <c r="F27" s="424"/>
    </row>
    <row r="28" spans="1:6" ht="18.75" customHeight="1" x14ac:dyDescent="0.3">
      <c r="A28" s="421"/>
      <c r="B28" s="416" t="s">
        <v>132</v>
      </c>
      <c r="C28" s="416"/>
      <c r="D28" s="140"/>
      <c r="E28" s="140" t="s">
        <v>156</v>
      </c>
      <c r="F28" s="424"/>
    </row>
    <row r="29" spans="1:6" ht="18.75" customHeight="1" x14ac:dyDescent="0.3">
      <c r="A29" s="421"/>
      <c r="B29" s="416" t="s">
        <v>133</v>
      </c>
      <c r="C29" s="416"/>
      <c r="D29" s="140"/>
      <c r="E29" s="140" t="s">
        <v>156</v>
      </c>
      <c r="F29" s="424"/>
    </row>
    <row r="30" spans="1:6" ht="15.6" x14ac:dyDescent="0.3">
      <c r="A30" s="421"/>
      <c r="B30" s="417" t="s">
        <v>62</v>
      </c>
      <c r="C30" s="418"/>
      <c r="D30" s="111">
        <f>+Hoja3!B54</f>
        <v>7</v>
      </c>
      <c r="E30" s="110"/>
      <c r="F30" s="425"/>
    </row>
    <row r="31" spans="1:6" ht="15.75" customHeight="1" x14ac:dyDescent="0.25">
      <c r="A31" s="426"/>
      <c r="B31" s="427"/>
      <c r="C31" s="427"/>
      <c r="D31" s="427"/>
      <c r="E31" s="427"/>
      <c r="F31" s="428"/>
    </row>
    <row r="32" spans="1:6" ht="34.5" customHeight="1" x14ac:dyDescent="0.3">
      <c r="A32" s="419" t="s">
        <v>109</v>
      </c>
      <c r="B32" s="419" t="s">
        <v>110</v>
      </c>
      <c r="C32" s="419"/>
      <c r="D32" s="420" t="s">
        <v>111</v>
      </c>
      <c r="E32" s="420"/>
      <c r="F32" s="420" t="s">
        <v>112</v>
      </c>
    </row>
    <row r="33" spans="1:6" ht="21" customHeight="1" x14ac:dyDescent="0.3">
      <c r="A33" s="419"/>
      <c r="B33" s="419"/>
      <c r="C33" s="419"/>
      <c r="D33" s="109" t="s">
        <v>113</v>
      </c>
      <c r="E33" s="109" t="s">
        <v>114</v>
      </c>
      <c r="F33" s="420"/>
    </row>
    <row r="34" spans="1:6" ht="21" customHeight="1" x14ac:dyDescent="0.3">
      <c r="A34" s="421" t="str">
        <f>+(PROBABILIDAD!A12)</f>
        <v xml:space="preserve">Debilidad en la integracion de los  recursos digitales (Base de datos) o plataforma tecnológica de la entidad, atribuibles a los componentes de recaudo , recuperacion de cartera, Movimiento Financieros, y presupuestales que  soportan los ingresos y gastos del  Municipio </v>
      </c>
      <c r="B34" s="416" t="s">
        <v>115</v>
      </c>
      <c r="C34" s="416"/>
      <c r="D34" s="136" t="s">
        <v>156</v>
      </c>
      <c r="E34" s="136"/>
      <c r="F34" s="422" t="str">
        <f>IF(D49="X","CATASTROFICO",IF(AND(D53&gt;0,D53&lt;=5),"MODERADO",IF(AND(D53&gt;=6,D53&lt;=11),"MAYOR",IF(AND(D53&gt;=12,D53&lt;=19),"CATASTROFICO"," "))))</f>
        <v>MAYOR</v>
      </c>
    </row>
    <row r="35" spans="1:6" ht="21" customHeight="1" x14ac:dyDescent="0.3">
      <c r="A35" s="421"/>
      <c r="B35" s="416" t="s">
        <v>116</v>
      </c>
      <c r="C35" s="416"/>
      <c r="D35" s="136"/>
      <c r="E35" s="136" t="s">
        <v>156</v>
      </c>
      <c r="F35" s="422"/>
    </row>
    <row r="36" spans="1:6" ht="21" customHeight="1" x14ac:dyDescent="0.3">
      <c r="A36" s="421"/>
      <c r="B36" s="416" t="s">
        <v>117</v>
      </c>
      <c r="C36" s="416"/>
      <c r="D36" s="136"/>
      <c r="E36" s="136" t="s">
        <v>156</v>
      </c>
      <c r="F36" s="422"/>
    </row>
    <row r="37" spans="1:6" ht="21" customHeight="1" x14ac:dyDescent="0.3">
      <c r="A37" s="421"/>
      <c r="B37" s="416" t="s">
        <v>118</v>
      </c>
      <c r="C37" s="416"/>
      <c r="D37" s="136"/>
      <c r="E37" s="136" t="s">
        <v>156</v>
      </c>
      <c r="F37" s="422"/>
    </row>
    <row r="38" spans="1:6" ht="21" customHeight="1" x14ac:dyDescent="0.3">
      <c r="A38" s="421"/>
      <c r="B38" s="416" t="s">
        <v>119</v>
      </c>
      <c r="C38" s="416"/>
      <c r="D38" s="136" t="s">
        <v>156</v>
      </c>
      <c r="E38" s="136"/>
      <c r="F38" s="422"/>
    </row>
    <row r="39" spans="1:6" ht="21" customHeight="1" x14ac:dyDescent="0.3">
      <c r="A39" s="421"/>
      <c r="B39" s="416" t="s">
        <v>120</v>
      </c>
      <c r="C39" s="416"/>
      <c r="D39" s="136" t="s">
        <v>156</v>
      </c>
      <c r="E39" s="136"/>
      <c r="F39" s="422"/>
    </row>
    <row r="40" spans="1:6" ht="21" customHeight="1" x14ac:dyDescent="0.3">
      <c r="A40" s="421"/>
      <c r="B40" s="416" t="s">
        <v>121</v>
      </c>
      <c r="C40" s="416"/>
      <c r="D40" s="136"/>
      <c r="E40" s="136" t="s">
        <v>156</v>
      </c>
      <c r="F40" s="422"/>
    </row>
    <row r="41" spans="1:6" ht="31.5" customHeight="1" x14ac:dyDescent="0.3">
      <c r="A41" s="421"/>
      <c r="B41" s="416" t="s">
        <v>122</v>
      </c>
      <c r="C41" s="416"/>
      <c r="D41" s="136"/>
      <c r="E41" s="136" t="s">
        <v>156</v>
      </c>
      <c r="F41" s="422"/>
    </row>
    <row r="42" spans="1:6" ht="21" customHeight="1" x14ac:dyDescent="0.3">
      <c r="A42" s="421"/>
      <c r="B42" s="416" t="s">
        <v>123</v>
      </c>
      <c r="C42" s="416"/>
      <c r="D42" s="136" t="s">
        <v>156</v>
      </c>
      <c r="E42" s="136"/>
      <c r="F42" s="422"/>
    </row>
    <row r="43" spans="1:6" ht="21" customHeight="1" x14ac:dyDescent="0.3">
      <c r="A43" s="421"/>
      <c r="B43" s="416" t="s">
        <v>124</v>
      </c>
      <c r="C43" s="416"/>
      <c r="D43" s="136" t="s">
        <v>156</v>
      </c>
      <c r="E43" s="136"/>
      <c r="F43" s="422"/>
    </row>
    <row r="44" spans="1:6" ht="21" customHeight="1" x14ac:dyDescent="0.3">
      <c r="A44" s="421"/>
      <c r="B44" s="416" t="s">
        <v>125</v>
      </c>
      <c r="C44" s="416"/>
      <c r="D44" s="136"/>
      <c r="E44" s="136" t="s">
        <v>156</v>
      </c>
      <c r="F44" s="422"/>
    </row>
    <row r="45" spans="1:6" ht="21" customHeight="1" x14ac:dyDescent="0.3">
      <c r="A45" s="421"/>
      <c r="B45" s="416" t="s">
        <v>126</v>
      </c>
      <c r="C45" s="416"/>
      <c r="D45" s="140"/>
      <c r="E45" s="140" t="s">
        <v>156</v>
      </c>
      <c r="F45" s="422"/>
    </row>
    <row r="46" spans="1:6" ht="21" customHeight="1" x14ac:dyDescent="0.3">
      <c r="A46" s="421"/>
      <c r="B46" s="416" t="s">
        <v>127</v>
      </c>
      <c r="C46" s="416"/>
      <c r="D46" s="140"/>
      <c r="E46" s="140" t="s">
        <v>156</v>
      </c>
      <c r="F46" s="422"/>
    </row>
    <row r="47" spans="1:6" ht="21" customHeight="1" x14ac:dyDescent="0.3">
      <c r="A47" s="421"/>
      <c r="B47" s="416" t="s">
        <v>128</v>
      </c>
      <c r="C47" s="416"/>
      <c r="D47" s="140" t="s">
        <v>156</v>
      </c>
      <c r="E47" s="140"/>
      <c r="F47" s="422"/>
    </row>
    <row r="48" spans="1:6" ht="21" customHeight="1" x14ac:dyDescent="0.3">
      <c r="A48" s="421"/>
      <c r="B48" s="416" t="s">
        <v>129</v>
      </c>
      <c r="C48" s="416"/>
      <c r="D48" s="140" t="s">
        <v>156</v>
      </c>
      <c r="E48" s="140"/>
      <c r="F48" s="422"/>
    </row>
    <row r="49" spans="1:6" ht="21" customHeight="1" x14ac:dyDescent="0.3">
      <c r="A49" s="421"/>
      <c r="B49" s="416" t="s">
        <v>130</v>
      </c>
      <c r="C49" s="416"/>
      <c r="D49" s="140"/>
      <c r="E49" s="140" t="s">
        <v>156</v>
      </c>
      <c r="F49" s="422"/>
    </row>
    <row r="50" spans="1:6" ht="21" customHeight="1" x14ac:dyDescent="0.3">
      <c r="A50" s="421"/>
      <c r="B50" s="416" t="s">
        <v>131</v>
      </c>
      <c r="C50" s="416"/>
      <c r="D50" s="140"/>
      <c r="E50" s="140" t="s">
        <v>156</v>
      </c>
      <c r="F50" s="422"/>
    </row>
    <row r="51" spans="1:6" ht="21" customHeight="1" x14ac:dyDescent="0.3">
      <c r="A51" s="421"/>
      <c r="B51" s="416" t="s">
        <v>132</v>
      </c>
      <c r="C51" s="416"/>
      <c r="D51" s="140"/>
      <c r="E51" s="140" t="s">
        <v>156</v>
      </c>
      <c r="F51" s="422"/>
    </row>
    <row r="52" spans="1:6" ht="21" customHeight="1" x14ac:dyDescent="0.3">
      <c r="A52" s="421"/>
      <c r="B52" s="416" t="s">
        <v>133</v>
      </c>
      <c r="C52" s="416"/>
      <c r="D52" s="140"/>
      <c r="E52" s="140" t="s">
        <v>156</v>
      </c>
      <c r="F52" s="422"/>
    </row>
    <row r="53" spans="1:6" ht="15.6" x14ac:dyDescent="0.3">
      <c r="A53" s="421"/>
      <c r="B53" s="417" t="s">
        <v>62</v>
      </c>
      <c r="C53" s="418"/>
      <c r="D53" s="111">
        <f>+Hoja3!B77</f>
        <v>7</v>
      </c>
      <c r="E53" s="110"/>
      <c r="F53" s="422"/>
    </row>
    <row r="55" spans="1:6" ht="34.5" customHeight="1" x14ac:dyDescent="0.3">
      <c r="A55" s="419" t="s">
        <v>109</v>
      </c>
      <c r="B55" s="419" t="s">
        <v>110</v>
      </c>
      <c r="C55" s="419"/>
      <c r="D55" s="420" t="s">
        <v>111</v>
      </c>
      <c r="E55" s="420"/>
      <c r="F55" s="420" t="s">
        <v>112</v>
      </c>
    </row>
    <row r="56" spans="1:6" ht="21" customHeight="1" x14ac:dyDescent="0.3">
      <c r="A56" s="419"/>
      <c r="B56" s="419"/>
      <c r="C56" s="419"/>
      <c r="D56" s="109" t="s">
        <v>113</v>
      </c>
      <c r="E56" s="109" t="s">
        <v>114</v>
      </c>
      <c r="F56" s="420"/>
    </row>
    <row r="57" spans="1:6" ht="19.5" customHeight="1" x14ac:dyDescent="0.3">
      <c r="A57" s="421" t="str">
        <f>+(PROBABILIDAD!A13)</f>
        <v>Indebida aplicación de la normatividad vigente en procedimientos juridicos y  tramites estandarizados en el proceso de gestion de Hacienda Publica</v>
      </c>
      <c r="B57" s="416" t="s">
        <v>115</v>
      </c>
      <c r="C57" s="416"/>
      <c r="D57" s="175" t="s">
        <v>156</v>
      </c>
      <c r="E57" s="175"/>
      <c r="F57" s="422" t="str">
        <f>IF(D72="X","CATASTROFICO",IF(AND(D76&gt;0,D76&lt;=5),"MODERADO",IF(AND(D76&gt;=6,D76&lt;=11),"MAYOR",IF(AND(D76&gt;=12,D76&lt;=19),"CATASTROFICO"," "))))</f>
        <v>MAYOR</v>
      </c>
    </row>
    <row r="58" spans="1:6" ht="19.5" customHeight="1" x14ac:dyDescent="0.3">
      <c r="A58" s="421"/>
      <c r="B58" s="416" t="s">
        <v>116</v>
      </c>
      <c r="C58" s="416"/>
      <c r="D58" s="175"/>
      <c r="E58" s="175" t="s">
        <v>156</v>
      </c>
      <c r="F58" s="422"/>
    </row>
    <row r="59" spans="1:6" ht="19.5" customHeight="1" x14ac:dyDescent="0.3">
      <c r="A59" s="421"/>
      <c r="B59" s="416" t="s">
        <v>117</v>
      </c>
      <c r="C59" s="416"/>
      <c r="D59" s="175"/>
      <c r="E59" s="175" t="s">
        <v>156</v>
      </c>
      <c r="F59" s="422"/>
    </row>
    <row r="60" spans="1:6" ht="19.5" customHeight="1" x14ac:dyDescent="0.3">
      <c r="A60" s="421"/>
      <c r="B60" s="416" t="s">
        <v>118</v>
      </c>
      <c r="C60" s="416"/>
      <c r="D60" s="175"/>
      <c r="E60" s="175" t="s">
        <v>156</v>
      </c>
      <c r="F60" s="422"/>
    </row>
    <row r="61" spans="1:6" ht="19.5" customHeight="1" x14ac:dyDescent="0.3">
      <c r="A61" s="421"/>
      <c r="B61" s="416" t="s">
        <v>119</v>
      </c>
      <c r="C61" s="416"/>
      <c r="D61" s="175" t="s">
        <v>156</v>
      </c>
      <c r="E61" s="175"/>
      <c r="F61" s="422"/>
    </row>
    <row r="62" spans="1:6" ht="19.5" customHeight="1" x14ac:dyDescent="0.3">
      <c r="A62" s="421"/>
      <c r="B62" s="416" t="s">
        <v>120</v>
      </c>
      <c r="C62" s="416"/>
      <c r="D62" s="175" t="s">
        <v>156</v>
      </c>
      <c r="E62" s="175"/>
      <c r="F62" s="422"/>
    </row>
    <row r="63" spans="1:6" ht="19.5" customHeight="1" x14ac:dyDescent="0.3">
      <c r="A63" s="421"/>
      <c r="B63" s="416" t="s">
        <v>121</v>
      </c>
      <c r="C63" s="416"/>
      <c r="D63" s="175"/>
      <c r="E63" s="175" t="s">
        <v>156</v>
      </c>
      <c r="F63" s="422"/>
    </row>
    <row r="64" spans="1:6" ht="19.5" customHeight="1" x14ac:dyDescent="0.3">
      <c r="A64" s="421"/>
      <c r="B64" s="416" t="s">
        <v>122</v>
      </c>
      <c r="C64" s="416"/>
      <c r="D64" s="175"/>
      <c r="E64" s="175" t="s">
        <v>156</v>
      </c>
      <c r="F64" s="422"/>
    </row>
    <row r="65" spans="1:6" ht="19.5" customHeight="1" x14ac:dyDescent="0.3">
      <c r="A65" s="421"/>
      <c r="B65" s="416" t="s">
        <v>123</v>
      </c>
      <c r="C65" s="416"/>
      <c r="D65" s="175" t="s">
        <v>156</v>
      </c>
      <c r="E65" s="175"/>
      <c r="F65" s="422"/>
    </row>
    <row r="66" spans="1:6" ht="19.5" customHeight="1" x14ac:dyDescent="0.3">
      <c r="A66" s="421"/>
      <c r="B66" s="416" t="s">
        <v>124</v>
      </c>
      <c r="C66" s="416"/>
      <c r="D66" s="175" t="s">
        <v>156</v>
      </c>
      <c r="E66" s="175"/>
      <c r="F66" s="422"/>
    </row>
    <row r="67" spans="1:6" ht="19.5" customHeight="1" x14ac:dyDescent="0.3">
      <c r="A67" s="421"/>
      <c r="B67" s="416" t="s">
        <v>125</v>
      </c>
      <c r="C67" s="416"/>
      <c r="D67" s="175"/>
      <c r="E67" s="175" t="s">
        <v>156</v>
      </c>
      <c r="F67" s="422"/>
    </row>
    <row r="68" spans="1:6" ht="19.5" customHeight="1" x14ac:dyDescent="0.3">
      <c r="A68" s="421"/>
      <c r="B68" s="416" t="s">
        <v>126</v>
      </c>
      <c r="C68" s="416"/>
      <c r="D68" s="140"/>
      <c r="E68" s="140" t="s">
        <v>156</v>
      </c>
      <c r="F68" s="422"/>
    </row>
    <row r="69" spans="1:6" ht="19.5" customHeight="1" x14ac:dyDescent="0.3">
      <c r="A69" s="421"/>
      <c r="B69" s="416" t="s">
        <v>127</v>
      </c>
      <c r="C69" s="416"/>
      <c r="D69" s="140"/>
      <c r="E69" s="140" t="s">
        <v>156</v>
      </c>
      <c r="F69" s="422"/>
    </row>
    <row r="70" spans="1:6" ht="19.5" customHeight="1" x14ac:dyDescent="0.3">
      <c r="A70" s="421"/>
      <c r="B70" s="416" t="s">
        <v>128</v>
      </c>
      <c r="C70" s="416"/>
      <c r="D70" s="140" t="s">
        <v>156</v>
      </c>
      <c r="E70" s="140"/>
      <c r="F70" s="422"/>
    </row>
    <row r="71" spans="1:6" ht="19.5" customHeight="1" x14ac:dyDescent="0.3">
      <c r="A71" s="421"/>
      <c r="B71" s="416" t="s">
        <v>129</v>
      </c>
      <c r="C71" s="416"/>
      <c r="D71" s="140" t="s">
        <v>156</v>
      </c>
      <c r="E71" s="140"/>
      <c r="F71" s="422"/>
    </row>
    <row r="72" spans="1:6" ht="19.5" customHeight="1" x14ac:dyDescent="0.3">
      <c r="A72" s="421"/>
      <c r="B72" s="416" t="s">
        <v>130</v>
      </c>
      <c r="C72" s="416"/>
      <c r="D72" s="140"/>
      <c r="E72" s="140" t="s">
        <v>156</v>
      </c>
      <c r="F72" s="422"/>
    </row>
    <row r="73" spans="1:6" ht="19.5" customHeight="1" x14ac:dyDescent="0.3">
      <c r="A73" s="421"/>
      <c r="B73" s="416" t="s">
        <v>131</v>
      </c>
      <c r="C73" s="416"/>
      <c r="D73" s="140"/>
      <c r="E73" s="140" t="s">
        <v>156</v>
      </c>
      <c r="F73" s="422"/>
    </row>
    <row r="74" spans="1:6" ht="19.5" customHeight="1" x14ac:dyDescent="0.3">
      <c r="A74" s="421"/>
      <c r="B74" s="416" t="s">
        <v>132</v>
      </c>
      <c r="C74" s="416"/>
      <c r="D74" s="140"/>
      <c r="E74" s="140" t="s">
        <v>156</v>
      </c>
      <c r="F74" s="422"/>
    </row>
    <row r="75" spans="1:6" ht="19.5" customHeight="1" x14ac:dyDescent="0.3">
      <c r="A75" s="421"/>
      <c r="B75" s="416" t="s">
        <v>133</v>
      </c>
      <c r="C75" s="416"/>
      <c r="D75" s="140"/>
      <c r="E75" s="140" t="s">
        <v>156</v>
      </c>
      <c r="F75" s="422"/>
    </row>
    <row r="76" spans="1:6" ht="15.6" x14ac:dyDescent="0.3">
      <c r="A76" s="421"/>
      <c r="B76" s="417" t="s">
        <v>62</v>
      </c>
      <c r="C76" s="418"/>
      <c r="D76" s="111">
        <f>+Hoja3!B100</f>
        <v>7</v>
      </c>
      <c r="E76" s="110"/>
      <c r="F76" s="422"/>
    </row>
    <row r="78" spans="1:6" ht="34.5" customHeight="1" x14ac:dyDescent="0.3">
      <c r="A78" s="419" t="s">
        <v>109</v>
      </c>
      <c r="B78" s="419" t="s">
        <v>110</v>
      </c>
      <c r="C78" s="419"/>
      <c r="D78" s="420" t="s">
        <v>111</v>
      </c>
      <c r="E78" s="420"/>
      <c r="F78" s="420" t="s">
        <v>112</v>
      </c>
    </row>
    <row r="79" spans="1:6" ht="21" customHeight="1" x14ac:dyDescent="0.3">
      <c r="A79" s="419"/>
      <c r="B79" s="419"/>
      <c r="C79" s="419"/>
      <c r="D79" s="109" t="s">
        <v>113</v>
      </c>
      <c r="E79" s="109" t="s">
        <v>114</v>
      </c>
      <c r="F79" s="420"/>
    </row>
    <row r="80" spans="1:6" ht="20.25" customHeight="1" x14ac:dyDescent="0.3">
      <c r="A80" s="421" t="e">
        <f>+(PROBABILIDAD!#REF!)</f>
        <v>#REF!</v>
      </c>
      <c r="B80" s="416" t="s">
        <v>115</v>
      </c>
      <c r="C80" s="416"/>
      <c r="D80" s="172"/>
      <c r="E80" s="172" t="s">
        <v>156</v>
      </c>
      <c r="F80" s="422" t="str">
        <f>IF(D95="X","CATASTROFICO",IF(AND(D99&gt;0,D99&lt;=5),"MODERADO",IF(AND(D99&gt;=6,D99&lt;=11),"MAYOR",IF(AND(D99&gt;=12,D99&lt;=19),"CATASTROFICO"," "))))</f>
        <v>MAYOR</v>
      </c>
    </row>
    <row r="81" spans="1:6" ht="20.25" customHeight="1" x14ac:dyDescent="0.3">
      <c r="A81" s="421"/>
      <c r="B81" s="416" t="s">
        <v>116</v>
      </c>
      <c r="C81" s="416"/>
      <c r="D81" s="172" t="s">
        <v>156</v>
      </c>
      <c r="E81" s="172"/>
      <c r="F81" s="422"/>
    </row>
    <row r="82" spans="1:6" ht="20.25" customHeight="1" x14ac:dyDescent="0.3">
      <c r="A82" s="421"/>
      <c r="B82" s="416" t="s">
        <v>117</v>
      </c>
      <c r="C82" s="416"/>
      <c r="D82" s="172" t="s">
        <v>156</v>
      </c>
      <c r="E82" s="172"/>
      <c r="F82" s="422"/>
    </row>
    <row r="83" spans="1:6" ht="20.25" customHeight="1" x14ac:dyDescent="0.3">
      <c r="A83" s="421"/>
      <c r="B83" s="416" t="s">
        <v>118</v>
      </c>
      <c r="C83" s="416"/>
      <c r="D83" s="172" t="s">
        <v>156</v>
      </c>
      <c r="E83" s="172"/>
      <c r="F83" s="422"/>
    </row>
    <row r="84" spans="1:6" ht="20.25" customHeight="1" x14ac:dyDescent="0.3">
      <c r="A84" s="421"/>
      <c r="B84" s="416" t="s">
        <v>119</v>
      </c>
      <c r="C84" s="416"/>
      <c r="D84" s="172" t="s">
        <v>156</v>
      </c>
      <c r="E84" s="172"/>
      <c r="F84" s="422"/>
    </row>
    <row r="85" spans="1:6" ht="20.25" customHeight="1" x14ac:dyDescent="0.3">
      <c r="A85" s="421"/>
      <c r="B85" s="416" t="s">
        <v>120</v>
      </c>
      <c r="C85" s="416"/>
      <c r="D85" s="172" t="s">
        <v>156</v>
      </c>
      <c r="E85" s="172"/>
      <c r="F85" s="422"/>
    </row>
    <row r="86" spans="1:6" ht="20.25" customHeight="1" x14ac:dyDescent="0.3">
      <c r="A86" s="421"/>
      <c r="B86" s="416" t="s">
        <v>121</v>
      </c>
      <c r="C86" s="416"/>
      <c r="D86" s="172"/>
      <c r="E86" s="172" t="s">
        <v>156</v>
      </c>
      <c r="F86" s="422"/>
    </row>
    <row r="87" spans="1:6" ht="27" customHeight="1" x14ac:dyDescent="0.3">
      <c r="A87" s="421"/>
      <c r="B87" s="416" t="s">
        <v>122</v>
      </c>
      <c r="C87" s="416"/>
      <c r="D87" s="172"/>
      <c r="E87" s="172" t="s">
        <v>156</v>
      </c>
      <c r="F87" s="422"/>
    </row>
    <row r="88" spans="1:6" ht="20.25" customHeight="1" x14ac:dyDescent="0.3">
      <c r="A88" s="421"/>
      <c r="B88" s="416" t="s">
        <v>123</v>
      </c>
      <c r="C88" s="416"/>
      <c r="D88" s="172" t="s">
        <v>156</v>
      </c>
      <c r="E88" s="172"/>
      <c r="F88" s="422"/>
    </row>
    <row r="89" spans="1:6" ht="20.25" customHeight="1" x14ac:dyDescent="0.3">
      <c r="A89" s="421"/>
      <c r="B89" s="416" t="s">
        <v>124</v>
      </c>
      <c r="C89" s="416"/>
      <c r="D89" s="172" t="s">
        <v>156</v>
      </c>
      <c r="E89" s="172"/>
      <c r="F89" s="422"/>
    </row>
    <row r="90" spans="1:6" ht="20.25" customHeight="1" x14ac:dyDescent="0.3">
      <c r="A90" s="421"/>
      <c r="B90" s="416" t="s">
        <v>125</v>
      </c>
      <c r="C90" s="416"/>
      <c r="D90" s="172"/>
      <c r="E90" s="172" t="s">
        <v>156</v>
      </c>
      <c r="F90" s="422"/>
    </row>
    <row r="91" spans="1:6" ht="20.25" customHeight="1" x14ac:dyDescent="0.3">
      <c r="A91" s="421"/>
      <c r="B91" s="416" t="s">
        <v>126</v>
      </c>
      <c r="C91" s="416"/>
      <c r="D91" s="140"/>
      <c r="E91" s="140" t="s">
        <v>156</v>
      </c>
      <c r="F91" s="422"/>
    </row>
    <row r="92" spans="1:6" ht="20.25" customHeight="1" x14ac:dyDescent="0.3">
      <c r="A92" s="421"/>
      <c r="B92" s="416" t="s">
        <v>127</v>
      </c>
      <c r="C92" s="416"/>
      <c r="D92" s="140"/>
      <c r="E92" s="140" t="s">
        <v>156</v>
      </c>
      <c r="F92" s="422"/>
    </row>
    <row r="93" spans="1:6" ht="20.25" customHeight="1" x14ac:dyDescent="0.3">
      <c r="A93" s="421"/>
      <c r="B93" s="416" t="s">
        <v>128</v>
      </c>
      <c r="C93" s="416"/>
      <c r="D93" s="140"/>
      <c r="E93" s="140" t="s">
        <v>156</v>
      </c>
      <c r="F93" s="422"/>
    </row>
    <row r="94" spans="1:6" ht="20.25" customHeight="1" x14ac:dyDescent="0.3">
      <c r="A94" s="421"/>
      <c r="B94" s="416" t="s">
        <v>129</v>
      </c>
      <c r="C94" s="416"/>
      <c r="D94" s="140" t="s">
        <v>156</v>
      </c>
      <c r="E94" s="140"/>
      <c r="F94" s="422"/>
    </row>
    <row r="95" spans="1:6" ht="20.25" customHeight="1" x14ac:dyDescent="0.3">
      <c r="A95" s="421"/>
      <c r="B95" s="416" t="s">
        <v>130</v>
      </c>
      <c r="C95" s="416"/>
      <c r="D95" s="140"/>
      <c r="E95" s="140" t="s">
        <v>156</v>
      </c>
      <c r="F95" s="422"/>
    </row>
    <row r="96" spans="1:6" ht="20.25" customHeight="1" x14ac:dyDescent="0.3">
      <c r="A96" s="421"/>
      <c r="B96" s="416" t="s">
        <v>131</v>
      </c>
      <c r="C96" s="416"/>
      <c r="D96" s="140"/>
      <c r="E96" s="140" t="s">
        <v>156</v>
      </c>
      <c r="F96" s="422"/>
    </row>
    <row r="97" spans="1:6" ht="20.25" customHeight="1" x14ac:dyDescent="0.3">
      <c r="A97" s="421"/>
      <c r="B97" s="416" t="s">
        <v>132</v>
      </c>
      <c r="C97" s="416"/>
      <c r="D97" s="140" t="s">
        <v>156</v>
      </c>
      <c r="E97" s="140"/>
      <c r="F97" s="422"/>
    </row>
    <row r="98" spans="1:6" ht="20.25" customHeight="1" x14ac:dyDescent="0.3">
      <c r="A98" s="421"/>
      <c r="B98" s="416" t="s">
        <v>133</v>
      </c>
      <c r="C98" s="416"/>
      <c r="D98" s="140"/>
      <c r="E98" s="140" t="s">
        <v>156</v>
      </c>
      <c r="F98" s="422"/>
    </row>
    <row r="99" spans="1:6" ht="15.6" x14ac:dyDescent="0.3">
      <c r="A99" s="421"/>
      <c r="B99" s="417" t="s">
        <v>62</v>
      </c>
      <c r="C99" s="418"/>
      <c r="D99" s="111">
        <f>+Hoja3!B123</f>
        <v>9</v>
      </c>
      <c r="E99" s="110"/>
      <c r="F99" s="422"/>
    </row>
    <row r="102" spans="1:6" ht="15" customHeight="1" x14ac:dyDescent="0.3">
      <c r="A102" s="419" t="s">
        <v>109</v>
      </c>
      <c r="B102" s="419" t="s">
        <v>110</v>
      </c>
      <c r="C102" s="419"/>
      <c r="D102" s="420" t="s">
        <v>111</v>
      </c>
      <c r="E102" s="420"/>
      <c r="F102" s="420" t="s">
        <v>112</v>
      </c>
    </row>
    <row r="103" spans="1:6" ht="15" customHeight="1" x14ac:dyDescent="0.3">
      <c r="A103" s="419"/>
      <c r="B103" s="419"/>
      <c r="C103" s="419"/>
      <c r="D103" s="109" t="s">
        <v>113</v>
      </c>
      <c r="E103" s="109" t="s">
        <v>114</v>
      </c>
      <c r="F103" s="420"/>
    </row>
    <row r="104" spans="1:6" x14ac:dyDescent="0.3">
      <c r="A104" s="421" t="e">
        <f>+(PROBABILIDAD!#REF!)</f>
        <v>#REF!</v>
      </c>
      <c r="B104" s="416" t="s">
        <v>115</v>
      </c>
      <c r="C104" s="416"/>
      <c r="D104" s="172"/>
      <c r="E104" s="172" t="s">
        <v>156</v>
      </c>
      <c r="F104" s="423" t="str">
        <f>IF(D119="X","CATASTROFICO",IF(AND(D123&gt;0,D123&lt;=5),"MODERADO",IF(AND(D123&gt;=6,D123&lt;=11),"MAYOR",IF(AND(D123&gt;=12,D123&lt;=19),"CATASTROFICO"," "))))</f>
        <v>MAYOR</v>
      </c>
    </row>
    <row r="105" spans="1:6" x14ac:dyDescent="0.3">
      <c r="A105" s="421"/>
      <c r="B105" s="416" t="s">
        <v>116</v>
      </c>
      <c r="C105" s="416"/>
      <c r="D105" s="172" t="s">
        <v>156</v>
      </c>
      <c r="E105" s="172"/>
      <c r="F105" s="424"/>
    </row>
    <row r="106" spans="1:6" x14ac:dyDescent="0.3">
      <c r="A106" s="421"/>
      <c r="B106" s="416" t="s">
        <v>117</v>
      </c>
      <c r="C106" s="416"/>
      <c r="D106" s="172" t="s">
        <v>156</v>
      </c>
      <c r="E106" s="172"/>
      <c r="F106" s="424"/>
    </row>
    <row r="107" spans="1:6" x14ac:dyDescent="0.3">
      <c r="A107" s="421"/>
      <c r="B107" s="416" t="s">
        <v>118</v>
      </c>
      <c r="C107" s="416"/>
      <c r="D107" s="172" t="s">
        <v>156</v>
      </c>
      <c r="E107" s="172"/>
      <c r="F107" s="424"/>
    </row>
    <row r="108" spans="1:6" x14ac:dyDescent="0.3">
      <c r="A108" s="421"/>
      <c r="B108" s="416" t="s">
        <v>119</v>
      </c>
      <c r="C108" s="416"/>
      <c r="D108" s="172" t="s">
        <v>156</v>
      </c>
      <c r="E108" s="172"/>
      <c r="F108" s="424"/>
    </row>
    <row r="109" spans="1:6" x14ac:dyDescent="0.3">
      <c r="A109" s="421"/>
      <c r="B109" s="416" t="s">
        <v>120</v>
      </c>
      <c r="C109" s="416"/>
      <c r="D109" s="172" t="s">
        <v>156</v>
      </c>
      <c r="E109" s="172"/>
      <c r="F109" s="424"/>
    </row>
    <row r="110" spans="1:6" x14ac:dyDescent="0.3">
      <c r="A110" s="421"/>
      <c r="B110" s="416" t="s">
        <v>121</v>
      </c>
      <c r="C110" s="416"/>
      <c r="D110" s="172"/>
      <c r="E110" s="172" t="s">
        <v>156</v>
      </c>
      <c r="F110" s="424"/>
    </row>
    <row r="111" spans="1:6" ht="15" customHeight="1" x14ac:dyDescent="0.3">
      <c r="A111" s="421"/>
      <c r="B111" s="416" t="s">
        <v>122</v>
      </c>
      <c r="C111" s="416"/>
      <c r="D111" s="172"/>
      <c r="E111" s="172" t="s">
        <v>156</v>
      </c>
      <c r="F111" s="424"/>
    </row>
    <row r="112" spans="1:6" x14ac:dyDescent="0.3">
      <c r="A112" s="421"/>
      <c r="B112" s="416" t="s">
        <v>123</v>
      </c>
      <c r="C112" s="416"/>
      <c r="D112" s="172" t="s">
        <v>156</v>
      </c>
      <c r="E112" s="172"/>
      <c r="F112" s="424"/>
    </row>
    <row r="113" spans="1:6" x14ac:dyDescent="0.3">
      <c r="A113" s="421"/>
      <c r="B113" s="416" t="s">
        <v>124</v>
      </c>
      <c r="C113" s="416"/>
      <c r="D113" s="172" t="s">
        <v>156</v>
      </c>
      <c r="E113" s="172"/>
      <c r="F113" s="424"/>
    </row>
    <row r="114" spans="1:6" x14ac:dyDescent="0.3">
      <c r="A114" s="421"/>
      <c r="B114" s="416" t="s">
        <v>125</v>
      </c>
      <c r="C114" s="416"/>
      <c r="D114" s="172"/>
      <c r="E114" s="172" t="s">
        <v>156</v>
      </c>
      <c r="F114" s="424"/>
    </row>
    <row r="115" spans="1:6" x14ac:dyDescent="0.3">
      <c r="A115" s="421"/>
      <c r="B115" s="416" t="s">
        <v>126</v>
      </c>
      <c r="C115" s="416"/>
      <c r="D115" s="140"/>
      <c r="E115" s="140" t="s">
        <v>156</v>
      </c>
      <c r="F115" s="424"/>
    </row>
    <row r="116" spans="1:6" x14ac:dyDescent="0.3">
      <c r="A116" s="421"/>
      <c r="B116" s="416" t="s">
        <v>127</v>
      </c>
      <c r="C116" s="416"/>
      <c r="D116" s="140"/>
      <c r="E116" s="140" t="s">
        <v>156</v>
      </c>
      <c r="F116" s="424"/>
    </row>
    <row r="117" spans="1:6" x14ac:dyDescent="0.3">
      <c r="A117" s="421"/>
      <c r="B117" s="416" t="s">
        <v>128</v>
      </c>
      <c r="C117" s="416"/>
      <c r="D117" s="140"/>
      <c r="E117" s="140" t="s">
        <v>156</v>
      </c>
      <c r="F117" s="424"/>
    </row>
    <row r="118" spans="1:6" x14ac:dyDescent="0.3">
      <c r="A118" s="421"/>
      <c r="B118" s="416" t="s">
        <v>129</v>
      </c>
      <c r="C118" s="416"/>
      <c r="D118" s="140" t="s">
        <v>156</v>
      </c>
      <c r="E118" s="140"/>
      <c r="F118" s="424"/>
    </row>
    <row r="119" spans="1:6" x14ac:dyDescent="0.3">
      <c r="A119" s="421"/>
      <c r="B119" s="416" t="s">
        <v>130</v>
      </c>
      <c r="C119" s="416"/>
      <c r="D119" s="140"/>
      <c r="E119" s="140" t="s">
        <v>156</v>
      </c>
      <c r="F119" s="424"/>
    </row>
    <row r="120" spans="1:6" x14ac:dyDescent="0.3">
      <c r="A120" s="421"/>
      <c r="B120" s="416" t="s">
        <v>131</v>
      </c>
      <c r="C120" s="416"/>
      <c r="D120" s="140"/>
      <c r="E120" s="140" t="s">
        <v>156</v>
      </c>
      <c r="F120" s="424"/>
    </row>
    <row r="121" spans="1:6" x14ac:dyDescent="0.3">
      <c r="A121" s="421"/>
      <c r="B121" s="416" t="s">
        <v>132</v>
      </c>
      <c r="C121" s="416"/>
      <c r="D121" s="140" t="s">
        <v>156</v>
      </c>
      <c r="E121" s="140"/>
      <c r="F121" s="424"/>
    </row>
    <row r="122" spans="1:6" x14ac:dyDescent="0.3">
      <c r="A122" s="421"/>
      <c r="B122" s="416" t="s">
        <v>133</v>
      </c>
      <c r="C122" s="416"/>
      <c r="D122" s="140"/>
      <c r="E122" s="140" t="s">
        <v>156</v>
      </c>
      <c r="F122" s="424"/>
    </row>
    <row r="123" spans="1:6" ht="15.6" x14ac:dyDescent="0.3">
      <c r="A123" s="421"/>
      <c r="B123" s="417" t="s">
        <v>62</v>
      </c>
      <c r="C123" s="418"/>
      <c r="D123" s="111">
        <f>+Hoja3!B123</f>
        <v>9</v>
      </c>
      <c r="E123" s="110"/>
      <c r="F123" s="425"/>
    </row>
    <row r="125" spans="1:6" x14ac:dyDescent="0.3">
      <c r="A125" s="419" t="s">
        <v>109</v>
      </c>
      <c r="B125" s="419" t="s">
        <v>110</v>
      </c>
      <c r="C125" s="419"/>
      <c r="D125" s="420" t="s">
        <v>111</v>
      </c>
      <c r="E125" s="420"/>
      <c r="F125" s="420" t="s">
        <v>112</v>
      </c>
    </row>
    <row r="126" spans="1:6" x14ac:dyDescent="0.3">
      <c r="A126" s="419"/>
      <c r="B126" s="419"/>
      <c r="C126" s="419"/>
      <c r="D126" s="109" t="s">
        <v>113</v>
      </c>
      <c r="E126" s="109" t="s">
        <v>114</v>
      </c>
      <c r="F126" s="420"/>
    </row>
    <row r="127" spans="1:6" x14ac:dyDescent="0.3">
      <c r="A127" s="421" t="str">
        <f>+(PROBABILIDAD!A14)</f>
        <v>Omisión de denuncias de presuntos actos de corrupción o irregularidades administrativas.</v>
      </c>
      <c r="B127" s="416" t="s">
        <v>115</v>
      </c>
      <c r="C127" s="416"/>
      <c r="D127" s="172" t="s">
        <v>156</v>
      </c>
      <c r="E127" s="172"/>
      <c r="F127" s="422" t="str">
        <f>IF(D142="X","CATASTROFICO",IF(AND(D146&gt;0,D146&lt;=5),"MODERADO",IF(AND(D146&gt;=6,D146&lt;=11),"MAYOR",IF(AND(D146&gt;=12,D146&lt;=19),"CATASTROFICO"," "))))</f>
        <v>MAYOR</v>
      </c>
    </row>
    <row r="128" spans="1:6" x14ac:dyDescent="0.3">
      <c r="A128" s="421"/>
      <c r="B128" s="416" t="s">
        <v>116</v>
      </c>
      <c r="C128" s="416"/>
      <c r="D128" s="172" t="s">
        <v>156</v>
      </c>
      <c r="E128" s="172"/>
      <c r="F128" s="422"/>
    </row>
    <row r="129" spans="1:6" x14ac:dyDescent="0.3">
      <c r="A129" s="421"/>
      <c r="B129" s="416" t="s">
        <v>117</v>
      </c>
      <c r="C129" s="416"/>
      <c r="D129" s="172" t="s">
        <v>156</v>
      </c>
      <c r="E129" s="172"/>
      <c r="F129" s="422"/>
    </row>
    <row r="130" spans="1:6" x14ac:dyDescent="0.3">
      <c r="A130" s="421"/>
      <c r="B130" s="416" t="s">
        <v>118</v>
      </c>
      <c r="C130" s="416"/>
      <c r="D130" s="172" t="s">
        <v>156</v>
      </c>
      <c r="E130" s="172"/>
      <c r="F130" s="422"/>
    </row>
    <row r="131" spans="1:6" x14ac:dyDescent="0.3">
      <c r="A131" s="421"/>
      <c r="B131" s="416" t="s">
        <v>119</v>
      </c>
      <c r="C131" s="416"/>
      <c r="D131" s="172" t="s">
        <v>156</v>
      </c>
      <c r="E131" s="172"/>
      <c r="F131" s="422"/>
    </row>
    <row r="132" spans="1:6" x14ac:dyDescent="0.3">
      <c r="A132" s="421"/>
      <c r="B132" s="416" t="s">
        <v>120</v>
      </c>
      <c r="C132" s="416"/>
      <c r="D132" s="172" t="s">
        <v>156</v>
      </c>
      <c r="E132" s="172"/>
      <c r="F132" s="422"/>
    </row>
    <row r="133" spans="1:6" x14ac:dyDescent="0.3">
      <c r="A133" s="421"/>
      <c r="B133" s="416" t="s">
        <v>121</v>
      </c>
      <c r="C133" s="416"/>
      <c r="D133" s="172"/>
      <c r="E133" s="172" t="s">
        <v>156</v>
      </c>
      <c r="F133" s="422"/>
    </row>
    <row r="134" spans="1:6" x14ac:dyDescent="0.3">
      <c r="A134" s="421"/>
      <c r="B134" s="416" t="s">
        <v>122</v>
      </c>
      <c r="C134" s="416"/>
      <c r="D134" s="172"/>
      <c r="E134" s="172" t="s">
        <v>156</v>
      </c>
      <c r="F134" s="422"/>
    </row>
    <row r="135" spans="1:6" x14ac:dyDescent="0.3">
      <c r="A135" s="421"/>
      <c r="B135" s="416" t="s">
        <v>123</v>
      </c>
      <c r="C135" s="416"/>
      <c r="D135" s="172" t="s">
        <v>156</v>
      </c>
      <c r="E135" s="172"/>
      <c r="F135" s="422"/>
    </row>
    <row r="136" spans="1:6" x14ac:dyDescent="0.3">
      <c r="A136" s="421"/>
      <c r="B136" s="416" t="s">
        <v>124</v>
      </c>
      <c r="C136" s="416"/>
      <c r="D136" s="172" t="s">
        <v>156</v>
      </c>
      <c r="E136" s="172"/>
      <c r="F136" s="422"/>
    </row>
    <row r="137" spans="1:6" x14ac:dyDescent="0.3">
      <c r="A137" s="421"/>
      <c r="B137" s="416" t="s">
        <v>125</v>
      </c>
      <c r="C137" s="416"/>
      <c r="D137" s="172"/>
      <c r="E137" s="172" t="s">
        <v>156</v>
      </c>
      <c r="F137" s="422"/>
    </row>
    <row r="138" spans="1:6" x14ac:dyDescent="0.3">
      <c r="A138" s="421"/>
      <c r="B138" s="416" t="s">
        <v>126</v>
      </c>
      <c r="C138" s="416"/>
      <c r="D138" s="140"/>
      <c r="E138" s="140" t="s">
        <v>156</v>
      </c>
      <c r="F138" s="422"/>
    </row>
    <row r="139" spans="1:6" x14ac:dyDescent="0.3">
      <c r="A139" s="421"/>
      <c r="B139" s="416" t="s">
        <v>127</v>
      </c>
      <c r="C139" s="416"/>
      <c r="D139" s="140"/>
      <c r="E139" s="140" t="s">
        <v>156</v>
      </c>
      <c r="F139" s="422"/>
    </row>
    <row r="140" spans="1:6" x14ac:dyDescent="0.3">
      <c r="A140" s="421"/>
      <c r="B140" s="416" t="s">
        <v>128</v>
      </c>
      <c r="C140" s="416"/>
      <c r="D140" s="140"/>
      <c r="E140" s="140" t="s">
        <v>156</v>
      </c>
      <c r="F140" s="422"/>
    </row>
    <row r="141" spans="1:6" x14ac:dyDescent="0.3">
      <c r="A141" s="421"/>
      <c r="B141" s="416" t="s">
        <v>129</v>
      </c>
      <c r="C141" s="416"/>
      <c r="D141" s="140" t="s">
        <v>156</v>
      </c>
      <c r="E141" s="140"/>
      <c r="F141" s="422"/>
    </row>
    <row r="142" spans="1:6" x14ac:dyDescent="0.3">
      <c r="A142" s="421"/>
      <c r="B142" s="416" t="s">
        <v>130</v>
      </c>
      <c r="C142" s="416"/>
      <c r="D142" s="140"/>
      <c r="E142" s="140" t="s">
        <v>156</v>
      </c>
      <c r="F142" s="422"/>
    </row>
    <row r="143" spans="1:6" x14ac:dyDescent="0.3">
      <c r="A143" s="421"/>
      <c r="B143" s="416" t="s">
        <v>131</v>
      </c>
      <c r="C143" s="416"/>
      <c r="D143" s="140"/>
      <c r="E143" s="140" t="s">
        <v>156</v>
      </c>
      <c r="F143" s="422"/>
    </row>
    <row r="144" spans="1:6" x14ac:dyDescent="0.3">
      <c r="A144" s="421"/>
      <c r="B144" s="416" t="s">
        <v>132</v>
      </c>
      <c r="C144" s="416"/>
      <c r="D144" s="140" t="s">
        <v>156</v>
      </c>
      <c r="E144" s="140"/>
      <c r="F144" s="422"/>
    </row>
    <row r="145" spans="1:6" x14ac:dyDescent="0.3">
      <c r="A145" s="421"/>
      <c r="B145" s="416" t="s">
        <v>133</v>
      </c>
      <c r="C145" s="416"/>
      <c r="D145" s="140"/>
      <c r="E145" s="140" t="s">
        <v>156</v>
      </c>
      <c r="F145" s="422"/>
    </row>
    <row r="146" spans="1:6" ht="15.6" x14ac:dyDescent="0.3">
      <c r="A146" s="421"/>
      <c r="B146" s="417" t="s">
        <v>62</v>
      </c>
      <c r="C146" s="418"/>
      <c r="D146" s="111">
        <v>10</v>
      </c>
      <c r="E146" s="110"/>
      <c r="F146" s="422"/>
    </row>
    <row r="148" spans="1:6" x14ac:dyDescent="0.3">
      <c r="A148" s="419" t="s">
        <v>109</v>
      </c>
      <c r="B148" s="419" t="s">
        <v>110</v>
      </c>
      <c r="C148" s="419"/>
      <c r="D148" s="420" t="s">
        <v>111</v>
      </c>
      <c r="E148" s="420"/>
      <c r="F148" s="420" t="s">
        <v>112</v>
      </c>
    </row>
    <row r="149" spans="1:6" x14ac:dyDescent="0.3">
      <c r="A149" s="419"/>
      <c r="B149" s="419"/>
      <c r="C149" s="419"/>
      <c r="D149" s="109" t="s">
        <v>113</v>
      </c>
      <c r="E149" s="109" t="s">
        <v>114</v>
      </c>
      <c r="F149" s="420"/>
    </row>
    <row r="150" spans="1:6" x14ac:dyDescent="0.3">
      <c r="A150" s="421" t="str">
        <f>+(PROBABILIDAD!A15)</f>
        <v>Posible perdida de expedientes y documentos relacionados con el procesos de Gestion de Hacienda Pública</v>
      </c>
      <c r="B150" s="416" t="s">
        <v>115</v>
      </c>
      <c r="C150" s="416"/>
      <c r="D150" s="172" t="s">
        <v>156</v>
      </c>
      <c r="E150" s="172"/>
      <c r="F150" s="422" t="str">
        <f>IF(D165="X","CATASTROFICO",IF(AND(D169&gt;0,D169&lt;=5),"MODERADO",IF(AND(D169&gt;=6,D169&lt;=11),"MAYOR",IF(AND(D169&gt;=12,D169&lt;=19),"CATASTROFICO"," "))))</f>
        <v>MAYOR</v>
      </c>
    </row>
    <row r="151" spans="1:6" x14ac:dyDescent="0.3">
      <c r="A151" s="421"/>
      <c r="B151" s="416" t="s">
        <v>116</v>
      </c>
      <c r="C151" s="416"/>
      <c r="D151" s="172" t="s">
        <v>156</v>
      </c>
      <c r="E151" s="172"/>
      <c r="F151" s="422"/>
    </row>
    <row r="152" spans="1:6" x14ac:dyDescent="0.3">
      <c r="A152" s="421"/>
      <c r="B152" s="416" t="s">
        <v>117</v>
      </c>
      <c r="C152" s="416"/>
      <c r="D152" s="172" t="s">
        <v>156</v>
      </c>
      <c r="E152" s="172"/>
      <c r="F152" s="422"/>
    </row>
    <row r="153" spans="1:6" x14ac:dyDescent="0.3">
      <c r="A153" s="421"/>
      <c r="B153" s="416" t="s">
        <v>118</v>
      </c>
      <c r="C153" s="416"/>
      <c r="D153" s="172" t="s">
        <v>156</v>
      </c>
      <c r="E153" s="172"/>
      <c r="F153" s="422"/>
    </row>
    <row r="154" spans="1:6" x14ac:dyDescent="0.3">
      <c r="A154" s="421"/>
      <c r="B154" s="416" t="s">
        <v>119</v>
      </c>
      <c r="C154" s="416"/>
      <c r="D154" s="172" t="s">
        <v>156</v>
      </c>
      <c r="E154" s="172"/>
      <c r="F154" s="422"/>
    </row>
    <row r="155" spans="1:6" x14ac:dyDescent="0.3">
      <c r="A155" s="421"/>
      <c r="B155" s="416" t="s">
        <v>120</v>
      </c>
      <c r="C155" s="416"/>
      <c r="D155" s="172" t="s">
        <v>156</v>
      </c>
      <c r="E155" s="172"/>
      <c r="F155" s="422"/>
    </row>
    <row r="156" spans="1:6" x14ac:dyDescent="0.3">
      <c r="A156" s="421"/>
      <c r="B156" s="416" t="s">
        <v>121</v>
      </c>
      <c r="C156" s="416"/>
      <c r="D156" s="172"/>
      <c r="E156" s="172" t="s">
        <v>156</v>
      </c>
      <c r="F156" s="422"/>
    </row>
    <row r="157" spans="1:6" x14ac:dyDescent="0.3">
      <c r="A157" s="421"/>
      <c r="B157" s="416" t="s">
        <v>122</v>
      </c>
      <c r="C157" s="416"/>
      <c r="D157" s="172"/>
      <c r="E157" s="172" t="s">
        <v>156</v>
      </c>
      <c r="F157" s="422"/>
    </row>
    <row r="158" spans="1:6" x14ac:dyDescent="0.3">
      <c r="A158" s="421"/>
      <c r="B158" s="416" t="s">
        <v>123</v>
      </c>
      <c r="C158" s="416"/>
      <c r="D158" s="172" t="s">
        <v>156</v>
      </c>
      <c r="E158" s="172"/>
      <c r="F158" s="422"/>
    </row>
    <row r="159" spans="1:6" x14ac:dyDescent="0.3">
      <c r="A159" s="421"/>
      <c r="B159" s="416" t="s">
        <v>124</v>
      </c>
      <c r="C159" s="416"/>
      <c r="D159" s="172" t="s">
        <v>156</v>
      </c>
      <c r="E159" s="172"/>
      <c r="F159" s="422"/>
    </row>
    <row r="160" spans="1:6" x14ac:dyDescent="0.3">
      <c r="A160" s="421"/>
      <c r="B160" s="416" t="s">
        <v>125</v>
      </c>
      <c r="C160" s="416"/>
      <c r="D160" s="172"/>
      <c r="E160" s="172" t="s">
        <v>156</v>
      </c>
      <c r="F160" s="422"/>
    </row>
    <row r="161" spans="1:6" x14ac:dyDescent="0.3">
      <c r="A161" s="421"/>
      <c r="B161" s="416" t="s">
        <v>126</v>
      </c>
      <c r="C161" s="416"/>
      <c r="D161" s="140"/>
      <c r="E161" s="140" t="s">
        <v>156</v>
      </c>
      <c r="F161" s="422"/>
    </row>
    <row r="162" spans="1:6" x14ac:dyDescent="0.3">
      <c r="A162" s="421"/>
      <c r="B162" s="416" t="s">
        <v>127</v>
      </c>
      <c r="C162" s="416"/>
      <c r="D162" s="140"/>
      <c r="E162" s="140" t="s">
        <v>156</v>
      </c>
      <c r="F162" s="422"/>
    </row>
    <row r="163" spans="1:6" x14ac:dyDescent="0.3">
      <c r="A163" s="421"/>
      <c r="B163" s="416" t="s">
        <v>128</v>
      </c>
      <c r="C163" s="416"/>
      <c r="D163" s="140"/>
      <c r="E163" s="140" t="s">
        <v>156</v>
      </c>
      <c r="F163" s="422"/>
    </row>
    <row r="164" spans="1:6" x14ac:dyDescent="0.3">
      <c r="A164" s="421"/>
      <c r="B164" s="416" t="s">
        <v>129</v>
      </c>
      <c r="C164" s="416"/>
      <c r="D164" s="140" t="s">
        <v>156</v>
      </c>
      <c r="E164" s="140"/>
      <c r="F164" s="422"/>
    </row>
    <row r="165" spans="1:6" x14ac:dyDescent="0.3">
      <c r="A165" s="421"/>
      <c r="B165" s="416" t="s">
        <v>130</v>
      </c>
      <c r="C165" s="416"/>
      <c r="D165" s="140"/>
      <c r="E165" s="140" t="s">
        <v>156</v>
      </c>
      <c r="F165" s="422"/>
    </row>
    <row r="166" spans="1:6" x14ac:dyDescent="0.3">
      <c r="A166" s="421"/>
      <c r="B166" s="416" t="s">
        <v>131</v>
      </c>
      <c r="C166" s="416"/>
      <c r="D166" s="140"/>
      <c r="E166" s="140" t="s">
        <v>156</v>
      </c>
      <c r="F166" s="422"/>
    </row>
    <row r="167" spans="1:6" x14ac:dyDescent="0.3">
      <c r="A167" s="421"/>
      <c r="B167" s="416" t="s">
        <v>132</v>
      </c>
      <c r="C167" s="416"/>
      <c r="D167" s="140" t="s">
        <v>156</v>
      </c>
      <c r="E167" s="140"/>
      <c r="F167" s="422"/>
    </row>
    <row r="168" spans="1:6" x14ac:dyDescent="0.3">
      <c r="A168" s="421"/>
      <c r="B168" s="416" t="s">
        <v>133</v>
      </c>
      <c r="C168" s="416"/>
      <c r="D168" s="140"/>
      <c r="E168" s="140" t="s">
        <v>156</v>
      </c>
      <c r="F168" s="422"/>
    </row>
    <row r="169" spans="1:6" ht="15.6" x14ac:dyDescent="0.3">
      <c r="A169" s="421"/>
      <c r="B169" s="417" t="s">
        <v>62</v>
      </c>
      <c r="C169" s="418"/>
      <c r="D169" s="111">
        <v>10</v>
      </c>
      <c r="E169" s="110"/>
      <c r="F169" s="422"/>
    </row>
  </sheetData>
  <mergeCells count="194">
    <mergeCell ref="B168:C168"/>
    <mergeCell ref="B169:C169"/>
    <mergeCell ref="A148:A149"/>
    <mergeCell ref="B148:C149"/>
    <mergeCell ref="D148:E148"/>
    <mergeCell ref="F148:F149"/>
    <mergeCell ref="A150:A169"/>
    <mergeCell ref="B150:C150"/>
    <mergeCell ref="F150:F169"/>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A31:F31"/>
    <mergeCell ref="A32:A33"/>
    <mergeCell ref="B32:C33"/>
    <mergeCell ref="D32:E32"/>
    <mergeCell ref="F32:F33"/>
    <mergeCell ref="B16:C16"/>
    <mergeCell ref="B17:C17"/>
    <mergeCell ref="B18:C18"/>
    <mergeCell ref="B19:C19"/>
    <mergeCell ref="B20:C20"/>
    <mergeCell ref="B26:C26"/>
    <mergeCell ref="B27:C27"/>
    <mergeCell ref="B22:C22"/>
    <mergeCell ref="B23:C23"/>
    <mergeCell ref="B24:C24"/>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B84:C84"/>
    <mergeCell ref="B85:C85"/>
    <mergeCell ref="B86:C86"/>
    <mergeCell ref="B73:C73"/>
    <mergeCell ref="B74:C74"/>
    <mergeCell ref="B75:C75"/>
    <mergeCell ref="B93:C93"/>
    <mergeCell ref="A57:A76"/>
    <mergeCell ref="B57:C57"/>
    <mergeCell ref="B76:C76"/>
    <mergeCell ref="B67:C67"/>
    <mergeCell ref="B68:C68"/>
    <mergeCell ref="B69:C69"/>
    <mergeCell ref="B70:C70"/>
    <mergeCell ref="B71:C71"/>
    <mergeCell ref="B72:C72"/>
    <mergeCell ref="B81:C81"/>
    <mergeCell ref="B82:C82"/>
    <mergeCell ref="B118:C118"/>
    <mergeCell ref="B119:C119"/>
    <mergeCell ref="B120:C120"/>
    <mergeCell ref="B121:C121"/>
    <mergeCell ref="F78:F79"/>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B99:C99"/>
    <mergeCell ref="A78:A79"/>
    <mergeCell ref="B78:C79"/>
    <mergeCell ref="D78:E78"/>
    <mergeCell ref="B83:C83"/>
    <mergeCell ref="B143:C143"/>
    <mergeCell ref="B144:C144"/>
    <mergeCell ref="B145:C145"/>
    <mergeCell ref="B146:C146"/>
    <mergeCell ref="A102:A103"/>
    <mergeCell ref="B102:C103"/>
    <mergeCell ref="D102:E102"/>
    <mergeCell ref="F102:F103"/>
    <mergeCell ref="A104:A123"/>
    <mergeCell ref="B104:C104"/>
    <mergeCell ref="F104:F123"/>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22:C122"/>
    <mergeCell ref="B123:C123"/>
    <mergeCell ref="A125:A126"/>
    <mergeCell ref="B125:C126"/>
    <mergeCell ref="D125:E125"/>
    <mergeCell ref="F125:F126"/>
    <mergeCell ref="A127:A146"/>
    <mergeCell ref="B127:C127"/>
    <mergeCell ref="F127:F146"/>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D150:E168 D34:E52 D127:E145 D80:E98 D11:E29 D104:E122 D57:E75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80" zoomScaleNormal="80" workbookViewId="0">
      <selection activeCell="B7" sqref="B7:K9"/>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60"/>
      <c r="B1" s="260"/>
      <c r="C1" s="254" t="s">
        <v>0</v>
      </c>
      <c r="D1" s="254"/>
      <c r="E1" s="254"/>
      <c r="F1" s="254"/>
      <c r="G1" s="348" t="s">
        <v>1</v>
      </c>
      <c r="H1" s="348"/>
      <c r="I1" s="348"/>
      <c r="J1" s="474"/>
      <c r="K1" s="474"/>
    </row>
    <row r="2" spans="1:11" ht="15" customHeight="1" x14ac:dyDescent="0.3">
      <c r="A2" s="260"/>
      <c r="B2" s="260"/>
      <c r="C2" s="254"/>
      <c r="D2" s="254"/>
      <c r="E2" s="254"/>
      <c r="F2" s="254"/>
      <c r="G2" s="348" t="s">
        <v>134</v>
      </c>
      <c r="H2" s="348"/>
      <c r="I2" s="348"/>
      <c r="J2" s="474"/>
      <c r="K2" s="474"/>
    </row>
    <row r="3" spans="1:11" ht="34.5" customHeight="1" x14ac:dyDescent="0.3">
      <c r="A3" s="260"/>
      <c r="B3" s="260"/>
      <c r="C3" s="254" t="s">
        <v>32</v>
      </c>
      <c r="D3" s="254"/>
      <c r="E3" s="254"/>
      <c r="F3" s="254"/>
      <c r="G3" s="348" t="s">
        <v>135</v>
      </c>
      <c r="H3" s="348"/>
      <c r="I3" s="348"/>
      <c r="J3" s="474"/>
      <c r="K3" s="474"/>
    </row>
    <row r="4" spans="1:11" ht="15.75" customHeight="1" x14ac:dyDescent="0.3">
      <c r="A4" s="260"/>
      <c r="B4" s="260"/>
      <c r="C4" s="254"/>
      <c r="D4" s="254"/>
      <c r="E4" s="254"/>
      <c r="F4" s="254"/>
      <c r="G4" s="348" t="s">
        <v>5</v>
      </c>
      <c r="H4" s="348"/>
      <c r="I4" s="348"/>
      <c r="J4" s="474"/>
      <c r="K4" s="474"/>
    </row>
    <row r="5" spans="1:11" ht="15.75" thickBot="1" x14ac:dyDescent="0.3"/>
    <row r="6" spans="1:11" ht="26.25" customHeight="1" x14ac:dyDescent="0.3">
      <c r="A6" s="463" t="s">
        <v>136</v>
      </c>
      <c r="B6" s="464"/>
      <c r="C6" s="464"/>
      <c r="D6" s="464"/>
      <c r="E6" s="464"/>
      <c r="F6" s="464"/>
      <c r="G6" s="464"/>
      <c r="H6" s="464"/>
      <c r="I6" s="464"/>
      <c r="J6" s="464"/>
      <c r="K6" s="465"/>
    </row>
    <row r="7" spans="1:11" ht="38.25" customHeight="1" x14ac:dyDescent="0.3">
      <c r="A7" s="22" t="s">
        <v>7</v>
      </c>
      <c r="B7" s="434" t="s">
        <v>390</v>
      </c>
      <c r="C7" s="435"/>
      <c r="D7" s="435"/>
      <c r="E7" s="435"/>
      <c r="F7" s="435"/>
      <c r="G7" s="435"/>
      <c r="H7" s="435"/>
      <c r="I7" s="435"/>
      <c r="J7" s="435"/>
      <c r="K7" s="466"/>
    </row>
    <row r="8" spans="1:11" ht="107.25" customHeight="1" x14ac:dyDescent="0.3">
      <c r="A8" s="21" t="s">
        <v>8</v>
      </c>
      <c r="B8" s="434" t="s">
        <v>273</v>
      </c>
      <c r="C8" s="435"/>
      <c r="D8" s="435"/>
      <c r="E8" s="435"/>
      <c r="F8" s="435"/>
      <c r="G8" s="435"/>
      <c r="H8" s="435"/>
      <c r="I8" s="435"/>
      <c r="J8" s="435"/>
      <c r="K8" s="466"/>
    </row>
    <row r="9" spans="1:11" ht="57.75" customHeight="1" thickBot="1" x14ac:dyDescent="0.3">
      <c r="A9" s="31" t="s">
        <v>137</v>
      </c>
      <c r="B9" s="467" t="str">
        <f>+PROBABILIDAD!A11</f>
        <v>Posibilidad de recibir o solicitar cualquier dadiva para modificar y/o alterar los datos existentes en los distintos sistema de información de Hacienda Pública</v>
      </c>
      <c r="C9" s="468"/>
      <c r="D9" s="468"/>
      <c r="E9" s="468"/>
      <c r="F9" s="468"/>
      <c r="G9" s="468"/>
      <c r="H9" s="468"/>
      <c r="I9" s="468"/>
      <c r="J9" s="468"/>
      <c r="K9" s="469"/>
    </row>
    <row r="10" spans="1:11" ht="15" x14ac:dyDescent="0.25">
      <c r="A10" s="37"/>
      <c r="B10" s="177"/>
      <c r="C10" s="177"/>
      <c r="D10" s="177"/>
      <c r="E10" s="177"/>
      <c r="F10" s="177"/>
      <c r="G10" s="177"/>
      <c r="H10" s="177"/>
      <c r="I10" s="177"/>
      <c r="J10" s="177"/>
      <c r="K10" s="42"/>
    </row>
    <row r="11" spans="1:11" ht="15" x14ac:dyDescent="0.25">
      <c r="A11" s="40"/>
      <c r="B11" s="41"/>
      <c r="C11" s="41"/>
      <c r="D11" s="41"/>
      <c r="E11" s="41"/>
      <c r="F11" s="41"/>
      <c r="G11" s="41"/>
      <c r="H11" s="41"/>
      <c r="I11" s="41"/>
      <c r="J11" s="470" t="s">
        <v>138</v>
      </c>
      <c r="K11" s="471"/>
    </row>
    <row r="12" spans="1:11" ht="15.75" thickBot="1" x14ac:dyDescent="0.3">
      <c r="A12" s="40"/>
      <c r="B12" s="42"/>
      <c r="C12" s="41"/>
      <c r="D12" s="41"/>
      <c r="E12" s="41"/>
      <c r="F12" s="41"/>
      <c r="G12" s="41"/>
      <c r="H12" s="41"/>
      <c r="I12" s="41"/>
      <c r="J12" s="43"/>
      <c r="K12" s="44"/>
    </row>
    <row r="13" spans="1:11" ht="30" customHeight="1" thickBot="1" x14ac:dyDescent="0.35">
      <c r="A13" s="472" t="s">
        <v>139</v>
      </c>
      <c r="B13" s="27">
        <v>5</v>
      </c>
      <c r="C13" s="473"/>
      <c r="D13" s="460"/>
      <c r="E13" s="456"/>
      <c r="F13" s="456"/>
      <c r="G13" s="456"/>
      <c r="H13" s="41"/>
      <c r="I13" s="41"/>
      <c r="J13" s="33"/>
      <c r="K13" s="47" t="s">
        <v>140</v>
      </c>
    </row>
    <row r="14" spans="1:11" ht="30" customHeight="1" thickBot="1" x14ac:dyDescent="0.35">
      <c r="A14" s="472"/>
      <c r="B14" s="28" t="s">
        <v>141</v>
      </c>
      <c r="C14" s="473"/>
      <c r="D14" s="460"/>
      <c r="E14" s="456"/>
      <c r="F14" s="456"/>
      <c r="G14" s="456"/>
      <c r="H14" s="41"/>
      <c r="I14" s="41"/>
      <c r="J14" s="43"/>
      <c r="K14" s="47"/>
    </row>
    <row r="15" spans="1:11" ht="30" customHeight="1" thickBot="1" x14ac:dyDescent="0.35">
      <c r="A15" s="472"/>
      <c r="B15" s="27">
        <v>4</v>
      </c>
      <c r="C15" s="462"/>
      <c r="D15" s="460"/>
      <c r="E15" s="460"/>
      <c r="F15" s="448"/>
      <c r="G15" s="456"/>
      <c r="H15" s="41"/>
      <c r="I15" s="41"/>
      <c r="J15" s="34"/>
      <c r="K15" s="47" t="s">
        <v>142</v>
      </c>
    </row>
    <row r="16" spans="1:11" ht="30" customHeight="1" thickBot="1" x14ac:dyDescent="0.35">
      <c r="A16" s="472"/>
      <c r="B16" s="28" t="s">
        <v>143</v>
      </c>
      <c r="C16" s="462"/>
      <c r="D16" s="460"/>
      <c r="E16" s="460"/>
      <c r="F16" s="449"/>
      <c r="G16" s="456"/>
      <c r="H16" s="41"/>
      <c r="I16" s="41"/>
      <c r="J16" s="32"/>
      <c r="K16" s="47"/>
    </row>
    <row r="17" spans="1:11" ht="30" customHeight="1" thickBot="1" x14ac:dyDescent="0.35">
      <c r="A17" s="472"/>
      <c r="B17" s="27">
        <v>3</v>
      </c>
      <c r="C17" s="444"/>
      <c r="D17" s="445"/>
      <c r="E17" s="446"/>
      <c r="F17" s="448"/>
      <c r="G17" s="450"/>
      <c r="H17" s="41"/>
      <c r="I17" s="41"/>
      <c r="J17" s="35"/>
      <c r="K17" s="47" t="s">
        <v>144</v>
      </c>
    </row>
    <row r="18" spans="1:11" ht="30" customHeight="1" thickBot="1" x14ac:dyDescent="0.35">
      <c r="A18" s="472"/>
      <c r="B18" s="28" t="s">
        <v>145</v>
      </c>
      <c r="C18" s="444"/>
      <c r="D18" s="445"/>
      <c r="E18" s="447"/>
      <c r="F18" s="449"/>
      <c r="G18" s="450"/>
      <c r="H18" s="41"/>
      <c r="I18" s="41"/>
      <c r="J18" s="32"/>
      <c r="K18" s="47"/>
    </row>
    <row r="19" spans="1:11" ht="30" customHeight="1" thickBot="1" x14ac:dyDescent="0.35">
      <c r="A19" s="472"/>
      <c r="B19" s="27">
        <v>2</v>
      </c>
      <c r="C19" s="444"/>
      <c r="D19" s="451"/>
      <c r="E19" s="452"/>
      <c r="F19" s="454" t="s">
        <v>156</v>
      </c>
      <c r="G19" s="456"/>
      <c r="H19" s="41"/>
      <c r="I19" s="41"/>
      <c r="J19" s="36"/>
      <c r="K19" s="47" t="s">
        <v>146</v>
      </c>
    </row>
    <row r="20" spans="1:11" ht="30" customHeight="1" thickBot="1" x14ac:dyDescent="0.35">
      <c r="A20" s="472"/>
      <c r="B20" s="28" t="s">
        <v>269</v>
      </c>
      <c r="C20" s="444"/>
      <c r="D20" s="451"/>
      <c r="E20" s="453"/>
      <c r="F20" s="455"/>
      <c r="G20" s="456"/>
      <c r="H20" s="41"/>
      <c r="I20" s="41"/>
      <c r="J20" s="41"/>
      <c r="K20" s="42"/>
    </row>
    <row r="21" spans="1:11" ht="30" customHeight="1" thickBot="1" x14ac:dyDescent="0.35">
      <c r="A21" s="472"/>
      <c r="B21" s="27">
        <v>1</v>
      </c>
      <c r="C21" s="444"/>
      <c r="D21" s="451"/>
      <c r="E21" s="445"/>
      <c r="F21" s="460"/>
      <c r="G21" s="460"/>
      <c r="H21" s="41"/>
      <c r="I21" s="41"/>
      <c r="J21" s="41"/>
      <c r="K21" s="42"/>
    </row>
    <row r="22" spans="1:11" ht="30" customHeight="1" thickBot="1" x14ac:dyDescent="0.35">
      <c r="A22" s="472"/>
      <c r="B22" s="28" t="s">
        <v>147</v>
      </c>
      <c r="C22" s="457"/>
      <c r="D22" s="458"/>
      <c r="E22" s="459"/>
      <c r="F22" s="461"/>
      <c r="G22" s="461"/>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148</v>
      </c>
      <c r="D24" s="26" t="s">
        <v>149</v>
      </c>
      <c r="E24" s="26" t="s">
        <v>150</v>
      </c>
      <c r="F24" s="26" t="s">
        <v>151</v>
      </c>
      <c r="G24" s="26" t="s">
        <v>152</v>
      </c>
      <c r="H24" s="41"/>
      <c r="I24" s="41"/>
      <c r="J24" s="41"/>
      <c r="K24" s="42"/>
    </row>
    <row r="25" spans="1:11" x14ac:dyDescent="0.3">
      <c r="A25" s="40"/>
      <c r="B25" s="41"/>
      <c r="C25" s="443" t="s">
        <v>153</v>
      </c>
      <c r="D25" s="443"/>
      <c r="E25" s="443"/>
      <c r="F25" s="443"/>
      <c r="G25" s="443"/>
      <c r="H25" s="41"/>
      <c r="I25" s="41"/>
      <c r="J25" s="41"/>
      <c r="K25" s="42"/>
    </row>
    <row r="26" spans="1:11" x14ac:dyDescent="0.3">
      <c r="A26" s="40"/>
      <c r="B26" s="41"/>
      <c r="C26" s="443"/>
      <c r="D26" s="443"/>
      <c r="E26" s="443"/>
      <c r="F26" s="443"/>
      <c r="G26" s="443"/>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B7" sqref="B7:K9"/>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60"/>
      <c r="B1" s="260"/>
      <c r="C1" s="254" t="s">
        <v>0</v>
      </c>
      <c r="D1" s="254"/>
      <c r="E1" s="254"/>
      <c r="F1" s="254"/>
      <c r="G1" s="348" t="s">
        <v>1</v>
      </c>
      <c r="H1" s="348"/>
      <c r="I1" s="348"/>
      <c r="J1" s="474"/>
      <c r="K1" s="474"/>
    </row>
    <row r="2" spans="1:11" ht="15" customHeight="1" x14ac:dyDescent="0.3">
      <c r="A2" s="260"/>
      <c r="B2" s="260"/>
      <c r="C2" s="254"/>
      <c r="D2" s="254"/>
      <c r="E2" s="254"/>
      <c r="F2" s="254"/>
      <c r="G2" s="348" t="s">
        <v>134</v>
      </c>
      <c r="H2" s="348"/>
      <c r="I2" s="348"/>
      <c r="J2" s="474"/>
      <c r="K2" s="474"/>
    </row>
    <row r="3" spans="1:11" ht="34.5" customHeight="1" x14ac:dyDescent="0.3">
      <c r="A3" s="260"/>
      <c r="B3" s="260"/>
      <c r="C3" s="254" t="s">
        <v>32</v>
      </c>
      <c r="D3" s="254"/>
      <c r="E3" s="254"/>
      <c r="F3" s="254"/>
      <c r="G3" s="348" t="s">
        <v>154</v>
      </c>
      <c r="H3" s="348"/>
      <c r="I3" s="348"/>
      <c r="J3" s="474"/>
      <c r="K3" s="474"/>
    </row>
    <row r="4" spans="1:11" ht="15.75" customHeight="1" x14ac:dyDescent="0.3">
      <c r="A4" s="260"/>
      <c r="B4" s="260"/>
      <c r="C4" s="254"/>
      <c r="D4" s="254"/>
      <c r="E4" s="254"/>
      <c r="F4" s="254"/>
      <c r="G4" s="348" t="s">
        <v>5</v>
      </c>
      <c r="H4" s="348"/>
      <c r="I4" s="348"/>
      <c r="J4" s="474"/>
      <c r="K4" s="474"/>
    </row>
    <row r="5" spans="1:11" ht="15.75" thickBot="1" x14ac:dyDescent="0.3"/>
    <row r="6" spans="1:11" ht="26.25" customHeight="1" x14ac:dyDescent="0.3">
      <c r="A6" s="463" t="s">
        <v>136</v>
      </c>
      <c r="B6" s="464"/>
      <c r="C6" s="464"/>
      <c r="D6" s="464"/>
      <c r="E6" s="464"/>
      <c r="F6" s="464"/>
      <c r="G6" s="464"/>
      <c r="H6" s="464"/>
      <c r="I6" s="464"/>
      <c r="J6" s="464"/>
      <c r="K6" s="465"/>
    </row>
    <row r="7" spans="1:11" ht="24" customHeight="1" x14ac:dyDescent="0.3">
      <c r="A7" s="22" t="s">
        <v>7</v>
      </c>
      <c r="B7" s="475" t="s">
        <v>390</v>
      </c>
      <c r="C7" s="476"/>
      <c r="D7" s="476"/>
      <c r="E7" s="476"/>
      <c r="F7" s="476"/>
      <c r="G7" s="476"/>
      <c r="H7" s="476"/>
      <c r="I7" s="476"/>
      <c r="J7" s="476"/>
      <c r="K7" s="477"/>
    </row>
    <row r="8" spans="1:11" ht="51" customHeight="1" x14ac:dyDescent="0.3">
      <c r="A8" s="21" t="s">
        <v>8</v>
      </c>
      <c r="B8" s="475" t="s">
        <v>273</v>
      </c>
      <c r="C8" s="476"/>
      <c r="D8" s="476"/>
      <c r="E8" s="476"/>
      <c r="F8" s="476"/>
      <c r="G8" s="476"/>
      <c r="H8" s="476"/>
      <c r="I8" s="476"/>
      <c r="J8" s="476"/>
      <c r="K8" s="477"/>
    </row>
    <row r="9" spans="1:11" ht="41.25" customHeight="1" thickBot="1" x14ac:dyDescent="0.3">
      <c r="A9" s="31" t="s">
        <v>137</v>
      </c>
      <c r="B9" s="478" t="str">
        <f>+PROBABILIDAD!A12</f>
        <v xml:space="preserve">Debilidad en la integracion de los  recursos digitales (Base de datos) o plataforma tecnológica de la entidad, atribuibles a los componentes de recaudo , recuperacion de cartera, Movimiento Financieros, y presupuestales que  soportan los ingresos y gastos del  Municipio </v>
      </c>
      <c r="C9" s="479"/>
      <c r="D9" s="479"/>
      <c r="E9" s="479"/>
      <c r="F9" s="479"/>
      <c r="G9" s="479"/>
      <c r="H9" s="479"/>
      <c r="I9" s="479"/>
      <c r="J9" s="479"/>
      <c r="K9" s="480"/>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70" t="s">
        <v>138</v>
      </c>
      <c r="K11" s="471"/>
    </row>
    <row r="12" spans="1:11" ht="15.75" thickBot="1" x14ac:dyDescent="0.3">
      <c r="A12" s="40"/>
      <c r="B12" s="42"/>
      <c r="C12" s="41"/>
      <c r="D12" s="41"/>
      <c r="E12" s="41"/>
      <c r="F12" s="41"/>
      <c r="G12" s="41"/>
      <c r="H12" s="41"/>
      <c r="I12" s="41"/>
      <c r="J12" s="43"/>
      <c r="K12" s="44"/>
    </row>
    <row r="13" spans="1:11" ht="30" customHeight="1" thickBot="1" x14ac:dyDescent="0.35">
      <c r="A13" s="472" t="s">
        <v>139</v>
      </c>
      <c r="B13" s="27">
        <v>5</v>
      </c>
      <c r="C13" s="473"/>
      <c r="D13" s="460"/>
      <c r="E13" s="456"/>
      <c r="F13" s="456"/>
      <c r="G13" s="456"/>
      <c r="H13" s="41"/>
      <c r="I13" s="41"/>
      <c r="J13" s="33"/>
      <c r="K13" s="47" t="s">
        <v>140</v>
      </c>
    </row>
    <row r="14" spans="1:11" ht="30" customHeight="1" thickBot="1" x14ac:dyDescent="0.35">
      <c r="A14" s="472"/>
      <c r="B14" s="28" t="s">
        <v>141</v>
      </c>
      <c r="C14" s="473"/>
      <c r="D14" s="460"/>
      <c r="E14" s="456"/>
      <c r="F14" s="456"/>
      <c r="G14" s="456"/>
      <c r="H14" s="41"/>
      <c r="I14" s="41"/>
      <c r="J14" s="43"/>
      <c r="K14" s="47"/>
    </row>
    <row r="15" spans="1:11" ht="30" customHeight="1" thickBot="1" x14ac:dyDescent="0.35">
      <c r="A15" s="472"/>
      <c r="B15" s="27">
        <v>4</v>
      </c>
      <c r="C15" s="462"/>
      <c r="D15" s="460"/>
      <c r="E15" s="460"/>
      <c r="F15" s="448"/>
      <c r="G15" s="456"/>
      <c r="H15" s="41"/>
      <c r="I15" s="41"/>
      <c r="J15" s="34"/>
      <c r="K15" s="47" t="s">
        <v>142</v>
      </c>
    </row>
    <row r="16" spans="1:11" ht="30" customHeight="1" thickBot="1" x14ac:dyDescent="0.35">
      <c r="A16" s="472"/>
      <c r="B16" s="28" t="s">
        <v>143</v>
      </c>
      <c r="C16" s="462"/>
      <c r="D16" s="460"/>
      <c r="E16" s="460"/>
      <c r="F16" s="449"/>
      <c r="G16" s="456"/>
      <c r="H16" s="41"/>
      <c r="I16" s="41"/>
      <c r="J16" s="32"/>
      <c r="K16" s="47"/>
    </row>
    <row r="17" spans="1:11" ht="30" customHeight="1" thickBot="1" x14ac:dyDescent="0.35">
      <c r="A17" s="472"/>
      <c r="B17" s="27">
        <v>3</v>
      </c>
      <c r="C17" s="444"/>
      <c r="D17" s="445"/>
      <c r="E17" s="446"/>
      <c r="F17" s="448"/>
      <c r="G17" s="456"/>
      <c r="H17" s="41"/>
      <c r="I17" s="41"/>
      <c r="J17" s="35"/>
      <c r="K17" s="47" t="s">
        <v>144</v>
      </c>
    </row>
    <row r="18" spans="1:11" ht="30" customHeight="1" thickBot="1" x14ac:dyDescent="0.35">
      <c r="A18" s="472"/>
      <c r="B18" s="28" t="s">
        <v>145</v>
      </c>
      <c r="C18" s="444"/>
      <c r="D18" s="445"/>
      <c r="E18" s="447"/>
      <c r="F18" s="449"/>
      <c r="G18" s="456"/>
      <c r="H18" s="41"/>
      <c r="I18" s="41"/>
      <c r="J18" s="32"/>
      <c r="K18" s="47"/>
    </row>
    <row r="19" spans="1:11" ht="30" customHeight="1" thickBot="1" x14ac:dyDescent="0.35">
      <c r="A19" s="472"/>
      <c r="B19" s="27">
        <v>2</v>
      </c>
      <c r="C19" s="444"/>
      <c r="D19" s="451"/>
      <c r="E19" s="452"/>
      <c r="F19" s="454" t="s">
        <v>156</v>
      </c>
      <c r="G19" s="456"/>
      <c r="H19" s="41"/>
      <c r="I19" s="41"/>
      <c r="J19" s="36"/>
      <c r="K19" s="47" t="s">
        <v>146</v>
      </c>
    </row>
    <row r="20" spans="1:11" ht="30" customHeight="1" thickBot="1" x14ac:dyDescent="0.35">
      <c r="A20" s="472"/>
      <c r="B20" s="28" t="s">
        <v>269</v>
      </c>
      <c r="C20" s="444"/>
      <c r="D20" s="451"/>
      <c r="E20" s="453"/>
      <c r="F20" s="455"/>
      <c r="G20" s="456"/>
      <c r="H20" s="41"/>
      <c r="I20" s="41"/>
      <c r="J20" s="41"/>
      <c r="K20" s="42"/>
    </row>
    <row r="21" spans="1:11" ht="30" customHeight="1" thickBot="1" x14ac:dyDescent="0.35">
      <c r="A21" s="472"/>
      <c r="B21" s="27">
        <v>1</v>
      </c>
      <c r="C21" s="444"/>
      <c r="D21" s="451"/>
      <c r="E21" s="445"/>
      <c r="F21" s="460"/>
      <c r="G21" s="460"/>
      <c r="H21" s="41"/>
      <c r="I21" s="41"/>
      <c r="J21" s="41"/>
      <c r="K21" s="42"/>
    </row>
    <row r="22" spans="1:11" ht="30" customHeight="1" thickBot="1" x14ac:dyDescent="0.35">
      <c r="A22" s="472"/>
      <c r="B22" s="28" t="s">
        <v>147</v>
      </c>
      <c r="C22" s="457"/>
      <c r="D22" s="458"/>
      <c r="E22" s="459"/>
      <c r="F22" s="461"/>
      <c r="G22" s="461"/>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148</v>
      </c>
      <c r="D24" s="26" t="s">
        <v>149</v>
      </c>
      <c r="E24" s="26" t="s">
        <v>150</v>
      </c>
      <c r="F24" s="26" t="s">
        <v>151</v>
      </c>
      <c r="G24" s="26" t="s">
        <v>152</v>
      </c>
      <c r="H24" s="41"/>
      <c r="I24" s="41"/>
      <c r="J24" s="41"/>
      <c r="K24" s="42"/>
    </row>
    <row r="25" spans="1:11" x14ac:dyDescent="0.3">
      <c r="A25" s="40"/>
      <c r="B25" s="41"/>
      <c r="C25" s="443" t="s">
        <v>153</v>
      </c>
      <c r="D25" s="443"/>
      <c r="E25" s="443"/>
      <c r="F25" s="443"/>
      <c r="G25" s="443"/>
      <c r="H25" s="41"/>
      <c r="I25" s="41"/>
      <c r="J25" s="41"/>
      <c r="K25" s="42"/>
    </row>
    <row r="26" spans="1:11" x14ac:dyDescent="0.3">
      <c r="A26" s="40"/>
      <c r="B26" s="41"/>
      <c r="C26" s="443"/>
      <c r="D26" s="443"/>
      <c r="E26" s="443"/>
      <c r="F26" s="443"/>
      <c r="G26" s="443"/>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3" zoomScale="120" zoomScaleNormal="120" workbookViewId="0">
      <selection activeCell="B7" sqref="B7:K9"/>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60"/>
      <c r="B1" s="260"/>
      <c r="C1" s="254" t="s">
        <v>0</v>
      </c>
      <c r="D1" s="254"/>
      <c r="E1" s="254"/>
      <c r="F1" s="254"/>
      <c r="G1" s="348" t="s">
        <v>1</v>
      </c>
      <c r="H1" s="348"/>
      <c r="I1" s="348"/>
      <c r="J1" s="474"/>
      <c r="K1" s="474"/>
    </row>
    <row r="2" spans="1:11" ht="15" customHeight="1" x14ac:dyDescent="0.3">
      <c r="A2" s="260"/>
      <c r="B2" s="260"/>
      <c r="C2" s="254"/>
      <c r="D2" s="254"/>
      <c r="E2" s="254"/>
      <c r="F2" s="254"/>
      <c r="G2" s="348" t="s">
        <v>134</v>
      </c>
      <c r="H2" s="348"/>
      <c r="I2" s="348"/>
      <c r="J2" s="474"/>
      <c r="K2" s="474"/>
    </row>
    <row r="3" spans="1:11" ht="34.5" customHeight="1" x14ac:dyDescent="0.3">
      <c r="A3" s="260"/>
      <c r="B3" s="260"/>
      <c r="C3" s="254" t="s">
        <v>32</v>
      </c>
      <c r="D3" s="254"/>
      <c r="E3" s="254"/>
      <c r="F3" s="254"/>
      <c r="G3" s="348" t="s">
        <v>135</v>
      </c>
      <c r="H3" s="348"/>
      <c r="I3" s="348"/>
      <c r="J3" s="474"/>
      <c r="K3" s="474"/>
    </row>
    <row r="4" spans="1:11" ht="15.75" customHeight="1" x14ac:dyDescent="0.3">
      <c r="A4" s="260"/>
      <c r="B4" s="260"/>
      <c r="C4" s="254"/>
      <c r="D4" s="254"/>
      <c r="E4" s="254"/>
      <c r="F4" s="254"/>
      <c r="G4" s="348" t="s">
        <v>5</v>
      </c>
      <c r="H4" s="348"/>
      <c r="I4" s="348"/>
      <c r="J4" s="474"/>
      <c r="K4" s="474"/>
    </row>
    <row r="5" spans="1:11" ht="15.75" thickBot="1" x14ac:dyDescent="0.3"/>
    <row r="6" spans="1:11" ht="26.25" customHeight="1" x14ac:dyDescent="0.3">
      <c r="A6" s="463" t="s">
        <v>136</v>
      </c>
      <c r="B6" s="464"/>
      <c r="C6" s="464"/>
      <c r="D6" s="464"/>
      <c r="E6" s="464"/>
      <c r="F6" s="464"/>
      <c r="G6" s="464"/>
      <c r="H6" s="464"/>
      <c r="I6" s="464"/>
      <c r="J6" s="464"/>
      <c r="K6" s="465"/>
    </row>
    <row r="7" spans="1:11" ht="24" customHeight="1" x14ac:dyDescent="0.3">
      <c r="A7" s="22" t="s">
        <v>7</v>
      </c>
      <c r="B7" s="475" t="s">
        <v>390</v>
      </c>
      <c r="C7" s="476"/>
      <c r="D7" s="476"/>
      <c r="E7" s="476"/>
      <c r="F7" s="476"/>
      <c r="G7" s="476"/>
      <c r="H7" s="476"/>
      <c r="I7" s="476"/>
      <c r="J7" s="476"/>
      <c r="K7" s="477"/>
    </row>
    <row r="8" spans="1:11" ht="48.75" customHeight="1" x14ac:dyDescent="0.3">
      <c r="A8" s="21" t="s">
        <v>8</v>
      </c>
      <c r="B8" s="475" t="s">
        <v>273</v>
      </c>
      <c r="C8" s="476"/>
      <c r="D8" s="476"/>
      <c r="E8" s="476"/>
      <c r="F8" s="476"/>
      <c r="G8" s="476"/>
      <c r="H8" s="476"/>
      <c r="I8" s="476"/>
      <c r="J8" s="476"/>
      <c r="K8" s="477"/>
    </row>
    <row r="9" spans="1:11" ht="44.25" customHeight="1" thickBot="1" x14ac:dyDescent="0.3">
      <c r="A9" s="31" t="s">
        <v>137</v>
      </c>
      <c r="B9" s="478" t="str">
        <f>+PROBABILIDAD!A13</f>
        <v>Indebida aplicación de la normatividad vigente en procedimientos juridicos y  tramites estandarizados en el proceso de gestion de Hacienda Publica</v>
      </c>
      <c r="C9" s="479"/>
      <c r="D9" s="479"/>
      <c r="E9" s="479"/>
      <c r="F9" s="479"/>
      <c r="G9" s="479"/>
      <c r="H9" s="479"/>
      <c r="I9" s="479"/>
      <c r="J9" s="479"/>
      <c r="K9" s="480"/>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70" t="s">
        <v>138</v>
      </c>
      <c r="K11" s="471"/>
    </row>
    <row r="12" spans="1:11" ht="15.75" thickBot="1" x14ac:dyDescent="0.3">
      <c r="A12" s="40"/>
      <c r="B12" s="42"/>
      <c r="C12" s="41"/>
      <c r="D12" s="41"/>
      <c r="E12" s="41"/>
      <c r="F12" s="41"/>
      <c r="G12" s="41"/>
      <c r="H12" s="41"/>
      <c r="I12" s="41"/>
      <c r="J12" s="43"/>
      <c r="K12" s="44"/>
    </row>
    <row r="13" spans="1:11" ht="30" customHeight="1" thickBot="1" x14ac:dyDescent="0.35">
      <c r="A13" s="472" t="s">
        <v>139</v>
      </c>
      <c r="B13" s="27">
        <v>5</v>
      </c>
      <c r="C13" s="473"/>
      <c r="D13" s="460"/>
      <c r="E13" s="456"/>
      <c r="F13" s="456"/>
      <c r="G13" s="456"/>
      <c r="H13" s="41"/>
      <c r="I13" s="41"/>
      <c r="J13" s="33"/>
      <c r="K13" s="47" t="s">
        <v>140</v>
      </c>
    </row>
    <row r="14" spans="1:11" ht="30" customHeight="1" thickBot="1" x14ac:dyDescent="0.35">
      <c r="A14" s="472"/>
      <c r="B14" s="28" t="s">
        <v>141</v>
      </c>
      <c r="C14" s="473"/>
      <c r="D14" s="460"/>
      <c r="E14" s="456"/>
      <c r="F14" s="456"/>
      <c r="G14" s="456"/>
      <c r="H14" s="41"/>
      <c r="I14" s="41"/>
      <c r="J14" s="43"/>
      <c r="K14" s="47"/>
    </row>
    <row r="15" spans="1:11" ht="30" customHeight="1" thickBot="1" x14ac:dyDescent="0.35">
      <c r="A15" s="472"/>
      <c r="B15" s="27">
        <v>4</v>
      </c>
      <c r="C15" s="462"/>
      <c r="D15" s="460"/>
      <c r="E15" s="460"/>
      <c r="F15" s="448"/>
      <c r="G15" s="456"/>
      <c r="H15" s="41"/>
      <c r="I15" s="41"/>
      <c r="J15" s="34"/>
      <c r="K15" s="47" t="s">
        <v>142</v>
      </c>
    </row>
    <row r="16" spans="1:11" ht="30" customHeight="1" thickBot="1" x14ac:dyDescent="0.35">
      <c r="A16" s="472"/>
      <c r="B16" s="28" t="s">
        <v>143</v>
      </c>
      <c r="C16" s="462"/>
      <c r="D16" s="460"/>
      <c r="E16" s="460"/>
      <c r="F16" s="449"/>
      <c r="G16" s="456"/>
      <c r="H16" s="41"/>
      <c r="I16" s="41"/>
      <c r="J16" s="32"/>
      <c r="K16" s="47"/>
    </row>
    <row r="17" spans="1:11" ht="30" customHeight="1" thickBot="1" x14ac:dyDescent="0.35">
      <c r="A17" s="472"/>
      <c r="B17" s="27">
        <v>3</v>
      </c>
      <c r="C17" s="444"/>
      <c r="D17" s="445"/>
      <c r="E17" s="446"/>
      <c r="F17" s="448"/>
      <c r="G17" s="456"/>
      <c r="H17" s="41"/>
      <c r="I17" s="41"/>
      <c r="J17" s="35"/>
      <c r="K17" s="47" t="s">
        <v>144</v>
      </c>
    </row>
    <row r="18" spans="1:11" ht="30" customHeight="1" thickBot="1" x14ac:dyDescent="0.35">
      <c r="A18" s="472"/>
      <c r="B18" s="28" t="s">
        <v>145</v>
      </c>
      <c r="C18" s="444"/>
      <c r="D18" s="445"/>
      <c r="E18" s="447"/>
      <c r="F18" s="449"/>
      <c r="G18" s="456"/>
      <c r="H18" s="41"/>
      <c r="I18" s="41"/>
      <c r="J18" s="32"/>
      <c r="K18" s="47"/>
    </row>
    <row r="19" spans="1:11" ht="30" customHeight="1" thickBot="1" x14ac:dyDescent="0.35">
      <c r="A19" s="472"/>
      <c r="B19" s="27">
        <v>2</v>
      </c>
      <c r="C19" s="444"/>
      <c r="D19" s="451"/>
      <c r="E19" s="452"/>
      <c r="F19" s="454" t="s">
        <v>156</v>
      </c>
      <c r="G19" s="456"/>
      <c r="H19" s="41"/>
      <c r="I19" s="41"/>
      <c r="J19" s="36"/>
      <c r="K19" s="47" t="s">
        <v>146</v>
      </c>
    </row>
    <row r="20" spans="1:11" ht="30" customHeight="1" thickBot="1" x14ac:dyDescent="0.35">
      <c r="A20" s="472"/>
      <c r="B20" s="28" t="s">
        <v>269</v>
      </c>
      <c r="C20" s="444"/>
      <c r="D20" s="451"/>
      <c r="E20" s="453"/>
      <c r="F20" s="455"/>
      <c r="G20" s="456"/>
      <c r="H20" s="41"/>
      <c r="I20" s="41"/>
      <c r="J20" s="41"/>
      <c r="K20" s="42"/>
    </row>
    <row r="21" spans="1:11" ht="30" customHeight="1" thickBot="1" x14ac:dyDescent="0.35">
      <c r="A21" s="472"/>
      <c r="B21" s="27">
        <v>1</v>
      </c>
      <c r="C21" s="444"/>
      <c r="D21" s="451"/>
      <c r="E21" s="445"/>
      <c r="F21" s="460"/>
      <c r="G21" s="460"/>
      <c r="H21" s="41"/>
      <c r="I21" s="41"/>
      <c r="J21" s="41"/>
      <c r="K21" s="42"/>
    </row>
    <row r="22" spans="1:11" ht="30" customHeight="1" thickBot="1" x14ac:dyDescent="0.35">
      <c r="A22" s="472"/>
      <c r="B22" s="28" t="s">
        <v>147</v>
      </c>
      <c r="C22" s="457"/>
      <c r="D22" s="458"/>
      <c r="E22" s="459"/>
      <c r="F22" s="461"/>
      <c r="G22" s="461"/>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148</v>
      </c>
      <c r="D24" s="26" t="s">
        <v>149</v>
      </c>
      <c r="E24" s="26" t="s">
        <v>150</v>
      </c>
      <c r="F24" s="26" t="s">
        <v>151</v>
      </c>
      <c r="G24" s="26" t="s">
        <v>152</v>
      </c>
      <c r="H24" s="41"/>
      <c r="I24" s="41"/>
      <c r="J24" s="41"/>
      <c r="K24" s="42"/>
    </row>
    <row r="25" spans="1:11" x14ac:dyDescent="0.3">
      <c r="A25" s="40"/>
      <c r="B25" s="41"/>
      <c r="C25" s="443" t="s">
        <v>153</v>
      </c>
      <c r="D25" s="443"/>
      <c r="E25" s="443"/>
      <c r="F25" s="443"/>
      <c r="G25" s="443"/>
      <c r="H25" s="41"/>
      <c r="I25" s="41"/>
      <c r="J25" s="41"/>
      <c r="K25" s="42"/>
    </row>
    <row r="26" spans="1:11" x14ac:dyDescent="0.3">
      <c r="A26" s="40"/>
      <c r="B26" s="41"/>
      <c r="C26" s="443"/>
      <c r="D26" s="443"/>
      <c r="E26" s="443"/>
      <c r="F26" s="443"/>
      <c r="G26" s="443"/>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3" workbookViewId="0">
      <selection activeCell="B7" sqref="B7:K9"/>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60"/>
      <c r="B1" s="260"/>
      <c r="C1" s="254" t="s">
        <v>0</v>
      </c>
      <c r="D1" s="254"/>
      <c r="E1" s="254"/>
      <c r="F1" s="254"/>
      <c r="G1" s="348" t="s">
        <v>1</v>
      </c>
      <c r="H1" s="348"/>
      <c r="I1" s="348"/>
      <c r="J1" s="474"/>
      <c r="K1" s="474"/>
    </row>
    <row r="2" spans="1:11" ht="15" customHeight="1" x14ac:dyDescent="0.3">
      <c r="A2" s="260"/>
      <c r="B2" s="260"/>
      <c r="C2" s="254"/>
      <c r="D2" s="254"/>
      <c r="E2" s="254"/>
      <c r="F2" s="254"/>
      <c r="G2" s="348" t="s">
        <v>134</v>
      </c>
      <c r="H2" s="348"/>
      <c r="I2" s="348"/>
      <c r="J2" s="474"/>
      <c r="K2" s="474"/>
    </row>
    <row r="3" spans="1:11" ht="34.5" customHeight="1" x14ac:dyDescent="0.3">
      <c r="A3" s="260"/>
      <c r="B3" s="260"/>
      <c r="C3" s="254" t="s">
        <v>32</v>
      </c>
      <c r="D3" s="254"/>
      <c r="E3" s="254"/>
      <c r="F3" s="254"/>
      <c r="G3" s="348" t="s">
        <v>135</v>
      </c>
      <c r="H3" s="348"/>
      <c r="I3" s="348"/>
      <c r="J3" s="474"/>
      <c r="K3" s="474"/>
    </row>
    <row r="4" spans="1:11" ht="15.75" customHeight="1" x14ac:dyDescent="0.3">
      <c r="A4" s="260"/>
      <c r="B4" s="260"/>
      <c r="C4" s="254"/>
      <c r="D4" s="254"/>
      <c r="E4" s="254"/>
      <c r="F4" s="254"/>
      <c r="G4" s="348" t="s">
        <v>5</v>
      </c>
      <c r="H4" s="348"/>
      <c r="I4" s="348"/>
      <c r="J4" s="474"/>
      <c r="K4" s="474"/>
    </row>
    <row r="5" spans="1:11" ht="15.75" thickBot="1" x14ac:dyDescent="0.3"/>
    <row r="6" spans="1:11" ht="26.25" customHeight="1" x14ac:dyDescent="0.3">
      <c r="A6" s="463" t="s">
        <v>136</v>
      </c>
      <c r="B6" s="464"/>
      <c r="C6" s="464"/>
      <c r="D6" s="464"/>
      <c r="E6" s="464"/>
      <c r="F6" s="464"/>
      <c r="G6" s="464"/>
      <c r="H6" s="464"/>
      <c r="I6" s="464"/>
      <c r="J6" s="464"/>
      <c r="K6" s="465"/>
    </row>
    <row r="7" spans="1:11" ht="24" customHeight="1" x14ac:dyDescent="0.3">
      <c r="A7" s="22" t="s">
        <v>7</v>
      </c>
      <c r="B7" s="475" t="s">
        <v>390</v>
      </c>
      <c r="C7" s="476"/>
      <c r="D7" s="476"/>
      <c r="E7" s="476"/>
      <c r="F7" s="476"/>
      <c r="G7" s="476"/>
      <c r="H7" s="476"/>
      <c r="I7" s="476"/>
      <c r="J7" s="476"/>
      <c r="K7" s="477"/>
    </row>
    <row r="8" spans="1:11" ht="67.5" customHeight="1" x14ac:dyDescent="0.3">
      <c r="A8" s="21" t="s">
        <v>8</v>
      </c>
      <c r="B8" s="475" t="s">
        <v>273</v>
      </c>
      <c r="C8" s="476"/>
      <c r="D8" s="476"/>
      <c r="E8" s="476"/>
      <c r="F8" s="476"/>
      <c r="G8" s="476"/>
      <c r="H8" s="476"/>
      <c r="I8" s="476"/>
      <c r="J8" s="476"/>
      <c r="K8" s="477"/>
    </row>
    <row r="9" spans="1:11" ht="29.25" customHeight="1" thickBot="1" x14ac:dyDescent="0.3">
      <c r="A9" s="31" t="s">
        <v>137</v>
      </c>
      <c r="B9" s="478" t="e">
        <f>+PROBABILIDAD!#REF!</f>
        <v>#REF!</v>
      </c>
      <c r="C9" s="479"/>
      <c r="D9" s="479"/>
      <c r="E9" s="479"/>
      <c r="F9" s="479"/>
      <c r="G9" s="479"/>
      <c r="H9" s="479"/>
      <c r="I9" s="479"/>
      <c r="J9" s="479"/>
      <c r="K9" s="480"/>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70" t="s">
        <v>138</v>
      </c>
      <c r="K11" s="471"/>
    </row>
    <row r="12" spans="1:11" ht="15.75" thickBot="1" x14ac:dyDescent="0.3">
      <c r="A12" s="40"/>
      <c r="B12" s="42"/>
      <c r="C12" s="41"/>
      <c r="D12" s="41"/>
      <c r="E12" s="41"/>
      <c r="F12" s="41"/>
      <c r="G12" s="41"/>
      <c r="H12" s="41"/>
      <c r="I12" s="41"/>
      <c r="J12" s="43"/>
      <c r="K12" s="44"/>
    </row>
    <row r="13" spans="1:11" ht="30" customHeight="1" thickBot="1" x14ac:dyDescent="0.35">
      <c r="A13" s="472" t="s">
        <v>139</v>
      </c>
      <c r="B13" s="27">
        <v>5</v>
      </c>
      <c r="C13" s="473"/>
      <c r="D13" s="460"/>
      <c r="E13" s="456"/>
      <c r="F13" s="456"/>
      <c r="G13" s="456"/>
      <c r="H13" s="41"/>
      <c r="I13" s="41"/>
      <c r="J13" s="33"/>
      <c r="K13" s="47" t="s">
        <v>140</v>
      </c>
    </row>
    <row r="14" spans="1:11" ht="30" customHeight="1" thickBot="1" x14ac:dyDescent="0.35">
      <c r="A14" s="472"/>
      <c r="B14" s="28" t="s">
        <v>141</v>
      </c>
      <c r="C14" s="473"/>
      <c r="D14" s="460"/>
      <c r="E14" s="456"/>
      <c r="F14" s="456"/>
      <c r="G14" s="456"/>
      <c r="H14" s="41"/>
      <c r="I14" s="41"/>
      <c r="J14" s="43"/>
      <c r="K14" s="47"/>
    </row>
    <row r="15" spans="1:11" ht="30" customHeight="1" thickBot="1" x14ac:dyDescent="0.35">
      <c r="A15" s="472"/>
      <c r="B15" s="27">
        <v>4</v>
      </c>
      <c r="C15" s="462"/>
      <c r="D15" s="460"/>
      <c r="E15" s="460"/>
      <c r="F15" s="448"/>
      <c r="G15" s="456"/>
      <c r="H15" s="41"/>
      <c r="I15" s="41"/>
      <c r="J15" s="34"/>
      <c r="K15" s="47" t="s">
        <v>142</v>
      </c>
    </row>
    <row r="16" spans="1:11" ht="30" customHeight="1" thickBot="1" x14ac:dyDescent="0.35">
      <c r="A16" s="472"/>
      <c r="B16" s="28" t="s">
        <v>143</v>
      </c>
      <c r="C16" s="462"/>
      <c r="D16" s="460"/>
      <c r="E16" s="460"/>
      <c r="F16" s="449"/>
      <c r="G16" s="456"/>
      <c r="H16" s="41"/>
      <c r="I16" s="41"/>
      <c r="J16" s="32"/>
      <c r="K16" s="47"/>
    </row>
    <row r="17" spans="1:11" ht="30" customHeight="1" thickBot="1" x14ac:dyDescent="0.35">
      <c r="A17" s="472"/>
      <c r="B17" s="27">
        <v>3</v>
      </c>
      <c r="C17" s="444"/>
      <c r="D17" s="445"/>
      <c r="E17" s="446"/>
      <c r="F17" s="448"/>
      <c r="G17" s="456"/>
      <c r="H17" s="41"/>
      <c r="I17" s="41"/>
      <c r="J17" s="35"/>
      <c r="K17" s="47" t="s">
        <v>144</v>
      </c>
    </row>
    <row r="18" spans="1:11" ht="30" customHeight="1" thickBot="1" x14ac:dyDescent="0.35">
      <c r="A18" s="472"/>
      <c r="B18" s="28" t="s">
        <v>145</v>
      </c>
      <c r="C18" s="444"/>
      <c r="D18" s="445"/>
      <c r="E18" s="447"/>
      <c r="F18" s="449"/>
      <c r="G18" s="456"/>
      <c r="H18" s="41"/>
      <c r="I18" s="41"/>
      <c r="J18" s="32"/>
      <c r="K18" s="47"/>
    </row>
    <row r="19" spans="1:11" ht="30" customHeight="1" thickBot="1" x14ac:dyDescent="0.35">
      <c r="A19" s="472"/>
      <c r="B19" s="27">
        <v>2</v>
      </c>
      <c r="C19" s="444"/>
      <c r="D19" s="451"/>
      <c r="E19" s="452"/>
      <c r="F19" s="454" t="s">
        <v>156</v>
      </c>
      <c r="G19" s="456"/>
      <c r="H19" s="41"/>
      <c r="I19" s="41"/>
      <c r="J19" s="36"/>
      <c r="K19" s="47" t="s">
        <v>146</v>
      </c>
    </row>
    <row r="20" spans="1:11" ht="30" customHeight="1" thickBot="1" x14ac:dyDescent="0.35">
      <c r="A20" s="472"/>
      <c r="B20" s="28" t="s">
        <v>269</v>
      </c>
      <c r="C20" s="444"/>
      <c r="D20" s="451"/>
      <c r="E20" s="453"/>
      <c r="F20" s="455"/>
      <c r="G20" s="456"/>
      <c r="H20" s="41"/>
      <c r="I20" s="41"/>
      <c r="J20" s="41"/>
      <c r="K20" s="42"/>
    </row>
    <row r="21" spans="1:11" ht="30" customHeight="1" thickBot="1" x14ac:dyDescent="0.35">
      <c r="A21" s="472"/>
      <c r="B21" s="27">
        <v>1</v>
      </c>
      <c r="C21" s="444"/>
      <c r="D21" s="451"/>
      <c r="E21" s="445"/>
      <c r="F21" s="460"/>
      <c r="G21" s="460"/>
      <c r="H21" s="41"/>
      <c r="I21" s="41"/>
      <c r="J21" s="41"/>
      <c r="K21" s="42"/>
    </row>
    <row r="22" spans="1:11" ht="30" customHeight="1" thickBot="1" x14ac:dyDescent="0.35">
      <c r="A22" s="472"/>
      <c r="B22" s="28" t="s">
        <v>147</v>
      </c>
      <c r="C22" s="457"/>
      <c r="D22" s="458"/>
      <c r="E22" s="459"/>
      <c r="F22" s="461"/>
      <c r="G22" s="461"/>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148</v>
      </c>
      <c r="D24" s="26" t="s">
        <v>149</v>
      </c>
      <c r="E24" s="26" t="s">
        <v>150</v>
      </c>
      <c r="F24" s="26" t="s">
        <v>151</v>
      </c>
      <c r="G24" s="26" t="s">
        <v>152</v>
      </c>
      <c r="H24" s="41"/>
      <c r="I24" s="41"/>
      <c r="J24" s="41"/>
      <c r="K24" s="42"/>
    </row>
    <row r="25" spans="1:11" x14ac:dyDescent="0.3">
      <c r="A25" s="40"/>
      <c r="B25" s="41"/>
      <c r="C25" s="443" t="s">
        <v>153</v>
      </c>
      <c r="D25" s="443"/>
      <c r="E25" s="443"/>
      <c r="F25" s="443"/>
      <c r="G25" s="443"/>
      <c r="H25" s="41"/>
      <c r="I25" s="41"/>
      <c r="J25" s="41"/>
      <c r="K25" s="42"/>
    </row>
    <row r="26" spans="1:11" x14ac:dyDescent="0.3">
      <c r="A26" s="40"/>
      <c r="B26" s="41"/>
      <c r="C26" s="443"/>
      <c r="D26" s="443"/>
      <c r="E26" s="443"/>
      <c r="F26" s="443"/>
      <c r="G26" s="443"/>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8"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4" customWidth="1"/>
  </cols>
  <sheetData>
    <row r="1" spans="1:1" ht="15" x14ac:dyDescent="0.25">
      <c r="A1" s="72" t="s">
        <v>155</v>
      </c>
    </row>
    <row r="2" spans="1:1" ht="15" x14ac:dyDescent="0.25">
      <c r="A2" s="8"/>
    </row>
    <row r="3" spans="1:1" ht="15" x14ac:dyDescent="0.25">
      <c r="A3" s="8" t="s">
        <v>156</v>
      </c>
    </row>
    <row r="4" spans="1:1" ht="15" x14ac:dyDescent="0.25">
      <c r="A4" s="8" t="s">
        <v>157</v>
      </c>
    </row>
    <row r="6" spans="1:1" ht="15" x14ac:dyDescent="0.25">
      <c r="A6" s="72" t="s">
        <v>158</v>
      </c>
    </row>
    <row r="7" spans="1:1" ht="15" x14ac:dyDescent="0.25">
      <c r="A7" t="s">
        <v>93</v>
      </c>
    </row>
    <row r="8" spans="1:1" x14ac:dyDescent="0.3">
      <c r="A8" t="s">
        <v>159</v>
      </c>
    </row>
    <row r="9" spans="1:1" ht="15" x14ac:dyDescent="0.25">
      <c r="A9" t="s">
        <v>160</v>
      </c>
    </row>
    <row r="10" spans="1:1" ht="15" x14ac:dyDescent="0.25">
      <c r="A10" t="s">
        <v>161</v>
      </c>
    </row>
    <row r="11" spans="1:1" ht="15" x14ac:dyDescent="0.25">
      <c r="A11" t="s">
        <v>162</v>
      </c>
    </row>
    <row r="12" spans="1:1" x14ac:dyDescent="0.3">
      <c r="A12" t="s">
        <v>163</v>
      </c>
    </row>
    <row r="13" spans="1:1" ht="15" x14ac:dyDescent="0.25">
      <c r="A13" t="s">
        <v>164</v>
      </c>
    </row>
    <row r="14" spans="1:1" x14ac:dyDescent="0.3">
      <c r="A14" t="s">
        <v>165</v>
      </c>
    </row>
    <row r="15" spans="1:1" x14ac:dyDescent="0.3">
      <c r="A15" t="s">
        <v>166</v>
      </c>
    </row>
    <row r="16" spans="1:1" ht="15" x14ac:dyDescent="0.25">
      <c r="A16" t="s">
        <v>167</v>
      </c>
    </row>
    <row r="19" spans="1:3" ht="15" x14ac:dyDescent="0.25">
      <c r="A19" s="72" t="s">
        <v>153</v>
      </c>
    </row>
    <row r="20" spans="1:3" ht="15" x14ac:dyDescent="0.25">
      <c r="A20" t="s">
        <v>107</v>
      </c>
    </row>
    <row r="21" spans="1:3" ht="15" x14ac:dyDescent="0.25">
      <c r="A21" t="s">
        <v>168</v>
      </c>
    </row>
    <row r="22" spans="1:3" ht="15" x14ac:dyDescent="0.25">
      <c r="A22" t="s">
        <v>169</v>
      </c>
    </row>
    <row r="23" spans="1:3" ht="15" x14ac:dyDescent="0.25">
      <c r="A23" t="s">
        <v>170</v>
      </c>
    </row>
    <row r="24" spans="1:3" ht="15" x14ac:dyDescent="0.25">
      <c r="A24" t="s">
        <v>171</v>
      </c>
    </row>
    <row r="25" spans="1:3" ht="15" x14ac:dyDescent="0.25">
      <c r="A25" t="s">
        <v>172</v>
      </c>
    </row>
    <row r="28" spans="1:3" ht="141" customHeight="1" x14ac:dyDescent="0.3">
      <c r="A28" s="103" t="s">
        <v>173</v>
      </c>
      <c r="B28" s="105" t="s">
        <v>174</v>
      </c>
      <c r="C28" s="105" t="s">
        <v>175</v>
      </c>
    </row>
    <row r="29" spans="1:3" ht="144" customHeight="1" x14ac:dyDescent="0.3">
      <c r="A29" t="s">
        <v>176</v>
      </c>
      <c r="B29" s="76" t="s">
        <v>177</v>
      </c>
      <c r="C29" s="104" t="s">
        <v>178</v>
      </c>
    </row>
    <row r="30" spans="1:3" ht="115.2" x14ac:dyDescent="0.3">
      <c r="A30" s="97" t="s">
        <v>179</v>
      </c>
      <c r="B30" s="71" t="s">
        <v>180</v>
      </c>
      <c r="C30" s="104" t="s">
        <v>181</v>
      </c>
    </row>
    <row r="31" spans="1:3" ht="96.6" x14ac:dyDescent="0.3">
      <c r="A31" t="s">
        <v>182</v>
      </c>
      <c r="B31" s="71" t="s">
        <v>183</v>
      </c>
      <c r="C31" s="104" t="s">
        <v>184</v>
      </c>
    </row>
    <row r="32" spans="1:3" ht="96.6" x14ac:dyDescent="0.3">
      <c r="A32" t="s">
        <v>185</v>
      </c>
      <c r="B32" s="71" t="s">
        <v>186</v>
      </c>
      <c r="C32" s="104" t="s">
        <v>187</v>
      </c>
    </row>
    <row r="34" spans="1:3" ht="15" x14ac:dyDescent="0.25">
      <c r="A34" t="s">
        <v>188</v>
      </c>
      <c r="C34" s="108" t="s">
        <v>189</v>
      </c>
    </row>
    <row r="35" spans="1:3" ht="15" x14ac:dyDescent="0.25">
      <c r="A35">
        <v>1</v>
      </c>
      <c r="B35">
        <f>IF(' IMPACTO RIESGOS CORRUPCION'!D11="X",1,0)</f>
        <v>1</v>
      </c>
    </row>
    <row r="36" spans="1:3" ht="15" x14ac:dyDescent="0.25">
      <c r="A36">
        <v>2</v>
      </c>
      <c r="B36">
        <f>IF(' IMPACTO RIESGOS CORRUPCION'!D12="X",1,0)</f>
        <v>0</v>
      </c>
      <c r="C36" s="54" t="s">
        <v>156</v>
      </c>
    </row>
    <row r="37" spans="1:3" ht="15" x14ac:dyDescent="0.25">
      <c r="A37">
        <v>3</v>
      </c>
      <c r="B37">
        <f>IF(' IMPACTO RIESGOS CORRUPCION'!D13="X",1,0)</f>
        <v>0</v>
      </c>
    </row>
    <row r="38" spans="1:3" ht="15" x14ac:dyDescent="0.25">
      <c r="A38">
        <v>4</v>
      </c>
      <c r="B38">
        <f>IF(' IMPACTO RIESGOS CORRUPCION'!D14="X",1,0)</f>
        <v>0</v>
      </c>
    </row>
    <row r="39" spans="1:3" ht="15" x14ac:dyDescent="0.25">
      <c r="A39">
        <v>5</v>
      </c>
      <c r="B39">
        <f>IF(' IMPACTO RIESGOS CORRUPCION'!D15="X",1,0)</f>
        <v>1</v>
      </c>
    </row>
    <row r="40" spans="1:3" ht="15" x14ac:dyDescent="0.25">
      <c r="A40">
        <v>6</v>
      </c>
      <c r="B40">
        <f>IF(' IMPACTO RIESGOS CORRUPCION'!D16="X",1,0)</f>
        <v>1</v>
      </c>
    </row>
    <row r="41" spans="1:3" ht="15" x14ac:dyDescent="0.25">
      <c r="A41">
        <v>7</v>
      </c>
      <c r="B41">
        <f>IF(' IMPACTO RIESGOS CORRUPCION'!D17="X",1,0)</f>
        <v>0</v>
      </c>
    </row>
    <row r="42" spans="1:3" ht="15" x14ac:dyDescent="0.25">
      <c r="A42">
        <v>8</v>
      </c>
      <c r="B42">
        <f>IF(' IMPACTO RIESGOS CORRUPCION'!D18="X",1,0)</f>
        <v>0</v>
      </c>
    </row>
    <row r="43" spans="1:3" ht="15" x14ac:dyDescent="0.25">
      <c r="A43">
        <v>9</v>
      </c>
      <c r="B43">
        <f>IF(' IMPACTO RIESGOS CORRUPCION'!D19="X",1,0)</f>
        <v>1</v>
      </c>
    </row>
    <row r="44" spans="1:3" ht="15" x14ac:dyDescent="0.25">
      <c r="A44">
        <v>10</v>
      </c>
      <c r="B44">
        <f>IF(' IMPACTO RIESGOS CORRUPCION'!D20="X",1,0)</f>
        <v>1</v>
      </c>
    </row>
    <row r="45" spans="1:3" ht="15" x14ac:dyDescent="0.25">
      <c r="A45">
        <v>11</v>
      </c>
      <c r="B45">
        <f>IF(' IMPACTO RIESGOS CORRUPCION'!D21="X",1,0)</f>
        <v>0</v>
      </c>
    </row>
    <row r="46" spans="1:3" ht="15" x14ac:dyDescent="0.25">
      <c r="A46">
        <v>12</v>
      </c>
      <c r="B46">
        <f>IF(' IMPACTO RIESGOS CORRUPCION'!D22="X",1,0)</f>
        <v>0</v>
      </c>
    </row>
    <row r="47" spans="1:3" ht="15" x14ac:dyDescent="0.25">
      <c r="A47">
        <v>13</v>
      </c>
      <c r="B47">
        <f>IF(' IMPACTO RIESGOS CORRUPCION'!D23="X",1,0)</f>
        <v>0</v>
      </c>
    </row>
    <row r="48" spans="1:3" ht="15" x14ac:dyDescent="0.25">
      <c r="A48">
        <v>14</v>
      </c>
      <c r="B48">
        <f>IF(' IMPACTO RIESGOS CORRUPCION'!D24="X",1,0)</f>
        <v>1</v>
      </c>
    </row>
    <row r="49" spans="1:2" ht="15" x14ac:dyDescent="0.25">
      <c r="A49">
        <v>15</v>
      </c>
      <c r="B49">
        <f>IF(' IMPACTO RIESGOS CORRUPCION'!D25="X",1,0)</f>
        <v>1</v>
      </c>
    </row>
    <row r="50" spans="1:2" ht="15" x14ac:dyDescent="0.25">
      <c r="A50">
        <v>16</v>
      </c>
      <c r="B50">
        <f>IF(' IMPACTO RIESGOS CORRUPCION'!D26="X",1,0)</f>
        <v>0</v>
      </c>
    </row>
    <row r="51" spans="1:2" ht="15" x14ac:dyDescent="0.25">
      <c r="A51">
        <v>17</v>
      </c>
      <c r="B51">
        <f>IF(' IMPACTO RIESGOS CORRUPCION'!D27="X",1,0)</f>
        <v>0</v>
      </c>
    </row>
    <row r="52" spans="1:2" ht="15" x14ac:dyDescent="0.25">
      <c r="A52">
        <v>18</v>
      </c>
      <c r="B52">
        <f>IF(' IMPACTO RIESGOS CORRUPCION'!D28="X",1,0)</f>
        <v>0</v>
      </c>
    </row>
    <row r="53" spans="1:2" ht="15" x14ac:dyDescent="0.25">
      <c r="A53">
        <v>19</v>
      </c>
      <c r="B53">
        <f>IF(' IMPACTO RIESGOS CORRUPCION'!D29="X",1,0)</f>
        <v>0</v>
      </c>
    </row>
    <row r="54" spans="1:2" ht="15" x14ac:dyDescent="0.25">
      <c r="A54" t="s">
        <v>190</v>
      </c>
      <c r="B54">
        <f>SUM(B35:B53)</f>
        <v>7</v>
      </c>
    </row>
    <row r="57" spans="1:2" ht="15" x14ac:dyDescent="0.25">
      <c r="A57" t="s">
        <v>191</v>
      </c>
    </row>
    <row r="58" spans="1:2" ht="15" x14ac:dyDescent="0.25">
      <c r="A58">
        <v>1</v>
      </c>
      <c r="B58">
        <f>IF(' IMPACTO RIESGOS CORRUPCION'!D34="X",1,0)</f>
        <v>1</v>
      </c>
    </row>
    <row r="59" spans="1:2" ht="15" x14ac:dyDescent="0.25">
      <c r="A59">
        <v>2</v>
      </c>
      <c r="B59">
        <f>IF(' IMPACTO RIESGOS CORRUPCION'!D35="X",1,0)</f>
        <v>0</v>
      </c>
    </row>
    <row r="60" spans="1:2" ht="15" x14ac:dyDescent="0.25">
      <c r="A60">
        <v>3</v>
      </c>
      <c r="B60">
        <f>IF(' IMPACTO RIESGOS CORRUPCION'!D36="X",1,0)</f>
        <v>0</v>
      </c>
    </row>
    <row r="61" spans="1:2" ht="15" x14ac:dyDescent="0.25">
      <c r="A61">
        <v>4</v>
      </c>
      <c r="B61">
        <f>IF(' IMPACTO RIESGOS CORRUPCION'!D37="X",1,0)</f>
        <v>0</v>
      </c>
    </row>
    <row r="62" spans="1:2" ht="15" x14ac:dyDescent="0.25">
      <c r="A62">
        <v>5</v>
      </c>
      <c r="B62">
        <f>IF(' IMPACTO RIESGOS CORRUPCION'!D38="X",1,0)</f>
        <v>1</v>
      </c>
    </row>
    <row r="63" spans="1:2" ht="15" x14ac:dyDescent="0.25">
      <c r="A63">
        <v>6</v>
      </c>
      <c r="B63">
        <f>IF(' IMPACTO RIESGOS CORRUPCION'!D39="X",1,0)</f>
        <v>1</v>
      </c>
    </row>
    <row r="64" spans="1:2" ht="15" x14ac:dyDescent="0.25">
      <c r="A64">
        <v>7</v>
      </c>
      <c r="B64">
        <f>IF(' IMPACTO RIESGOS CORRUPCION'!D40="X",1,0)</f>
        <v>0</v>
      </c>
    </row>
    <row r="65" spans="1:2" ht="15" x14ac:dyDescent="0.25">
      <c r="A65">
        <v>8</v>
      </c>
      <c r="B65">
        <f>IF(' IMPACTO RIESGOS CORRUPCION'!D41="X",1,0)</f>
        <v>0</v>
      </c>
    </row>
    <row r="66" spans="1:2" ht="15" x14ac:dyDescent="0.25">
      <c r="A66">
        <v>9</v>
      </c>
      <c r="B66">
        <f>IF(' IMPACTO RIESGOS CORRUPCION'!D42="X",1,0)</f>
        <v>1</v>
      </c>
    </row>
    <row r="67" spans="1:2" ht="15" x14ac:dyDescent="0.25">
      <c r="A67">
        <v>10</v>
      </c>
      <c r="B67">
        <f>IF(' IMPACTO RIESGOS CORRUPCION'!D43="X",1,0)</f>
        <v>1</v>
      </c>
    </row>
    <row r="68" spans="1:2" ht="15" x14ac:dyDescent="0.25">
      <c r="A68">
        <v>11</v>
      </c>
      <c r="B68">
        <f>IF(' IMPACTO RIESGOS CORRUPCION'!D44="X",1,0)</f>
        <v>0</v>
      </c>
    </row>
    <row r="69" spans="1:2" ht="15" x14ac:dyDescent="0.25">
      <c r="A69">
        <v>12</v>
      </c>
      <c r="B69">
        <f>IF(' IMPACTO RIESGOS CORRUPCION'!D45="X",1,0)</f>
        <v>0</v>
      </c>
    </row>
    <row r="70" spans="1:2" ht="15" x14ac:dyDescent="0.25">
      <c r="A70">
        <v>13</v>
      </c>
      <c r="B70">
        <f>IF(' IMPACTO RIESGOS CORRUPCION'!D46="X",1,0)</f>
        <v>0</v>
      </c>
    </row>
    <row r="71" spans="1:2" ht="15" x14ac:dyDescent="0.25">
      <c r="A71">
        <v>14</v>
      </c>
      <c r="B71">
        <f>IF(' IMPACTO RIESGOS CORRUPCION'!D47="X",1,0)</f>
        <v>1</v>
      </c>
    </row>
    <row r="72" spans="1:2" ht="15" x14ac:dyDescent="0.25">
      <c r="A72">
        <v>15</v>
      </c>
      <c r="B72">
        <f>IF(' IMPACTO RIESGOS CORRUPCION'!D48="X",1,0)</f>
        <v>1</v>
      </c>
    </row>
    <row r="73" spans="1:2" ht="15" x14ac:dyDescent="0.25">
      <c r="A73">
        <v>16</v>
      </c>
      <c r="B73">
        <f>IF(' IMPACTO RIESGOS CORRUPCION'!D49="X",1,0)</f>
        <v>0</v>
      </c>
    </row>
    <row r="74" spans="1:2" ht="15" x14ac:dyDescent="0.25">
      <c r="A74">
        <v>17</v>
      </c>
      <c r="B74">
        <f>IF(' IMPACTO RIESGOS CORRUPCION'!D50="X",1,0)</f>
        <v>0</v>
      </c>
    </row>
    <row r="75" spans="1:2" ht="15" x14ac:dyDescent="0.25">
      <c r="A75">
        <v>18</v>
      </c>
      <c r="B75">
        <f>IF(' IMPACTO RIESGOS CORRUPCION'!D51="X",1,0)</f>
        <v>0</v>
      </c>
    </row>
    <row r="76" spans="1:2" ht="15" x14ac:dyDescent="0.25">
      <c r="A76">
        <v>19</v>
      </c>
      <c r="B76">
        <f>IF(' IMPACTO RIESGOS CORRUPCION'!D52="X",1,0)</f>
        <v>0</v>
      </c>
    </row>
    <row r="77" spans="1:2" ht="15" x14ac:dyDescent="0.25">
      <c r="A77" t="s">
        <v>190</v>
      </c>
      <c r="B77">
        <f>SUM(B58:B76)</f>
        <v>7</v>
      </c>
    </row>
    <row r="80" spans="1:2" ht="15" x14ac:dyDescent="0.25">
      <c r="A80" t="s">
        <v>192</v>
      </c>
    </row>
    <row r="81" spans="1:2" ht="15" x14ac:dyDescent="0.25">
      <c r="A81">
        <v>1</v>
      </c>
      <c r="B81">
        <f>IF(' IMPACTO RIESGOS CORRUPCION'!D57="X",1,0)</f>
        <v>1</v>
      </c>
    </row>
    <row r="82" spans="1:2" ht="15" x14ac:dyDescent="0.25">
      <c r="A82">
        <v>2</v>
      </c>
      <c r="B82">
        <f>IF(' IMPACTO RIESGOS CORRUPCION'!D58="X",1,0)</f>
        <v>0</v>
      </c>
    </row>
    <row r="83" spans="1:2" ht="15" x14ac:dyDescent="0.25">
      <c r="A83">
        <v>3</v>
      </c>
      <c r="B83">
        <f>IF(' IMPACTO RIESGOS CORRUPCION'!D59="X",1,0)</f>
        <v>0</v>
      </c>
    </row>
    <row r="84" spans="1:2" ht="15" x14ac:dyDescent="0.25">
      <c r="A84">
        <v>4</v>
      </c>
      <c r="B84">
        <f>IF(' IMPACTO RIESGOS CORRUPCION'!D60="X",1,0)</f>
        <v>0</v>
      </c>
    </row>
    <row r="85" spans="1:2" ht="15" x14ac:dyDescent="0.25">
      <c r="A85">
        <v>5</v>
      </c>
      <c r="B85">
        <f>IF(' IMPACTO RIESGOS CORRUPCION'!D61="X",1,0)</f>
        <v>1</v>
      </c>
    </row>
    <row r="86" spans="1:2" ht="15" x14ac:dyDescent="0.25">
      <c r="A86">
        <v>6</v>
      </c>
      <c r="B86">
        <f>IF(' IMPACTO RIESGOS CORRUPCION'!D62="X",1,0)</f>
        <v>1</v>
      </c>
    </row>
    <row r="87" spans="1:2" ht="15" x14ac:dyDescent="0.25">
      <c r="A87">
        <v>7</v>
      </c>
      <c r="B87">
        <f>IF(' IMPACTO RIESGOS CORRUPCION'!D63="X",1,0)</f>
        <v>0</v>
      </c>
    </row>
    <row r="88" spans="1:2" ht="15" x14ac:dyDescent="0.25">
      <c r="A88">
        <v>8</v>
      </c>
      <c r="B88">
        <f>IF(' IMPACTO RIESGOS CORRUPCION'!D64="X",1,0)</f>
        <v>0</v>
      </c>
    </row>
    <row r="89" spans="1:2" ht="15" x14ac:dyDescent="0.25">
      <c r="A89">
        <v>9</v>
      </c>
      <c r="B89">
        <f>IF(' IMPACTO RIESGOS CORRUPCION'!D65="X",1,0)</f>
        <v>1</v>
      </c>
    </row>
    <row r="90" spans="1:2" ht="15" x14ac:dyDescent="0.25">
      <c r="A90">
        <v>10</v>
      </c>
      <c r="B90">
        <f>IF(' IMPACTO RIESGOS CORRUPCION'!D66="X",1,0)</f>
        <v>1</v>
      </c>
    </row>
    <row r="91" spans="1:2" ht="15" x14ac:dyDescent="0.25">
      <c r="A91">
        <v>11</v>
      </c>
      <c r="B91">
        <f>IF(' IMPACTO RIESGOS CORRUPCION'!D67="X",1,0)</f>
        <v>0</v>
      </c>
    </row>
    <row r="92" spans="1:2" ht="15" x14ac:dyDescent="0.25">
      <c r="A92">
        <v>12</v>
      </c>
      <c r="B92">
        <f>IF(' IMPACTO RIESGOS CORRUPCION'!D68="X",1,0)</f>
        <v>0</v>
      </c>
    </row>
    <row r="93" spans="1:2" ht="15" x14ac:dyDescent="0.25">
      <c r="A93">
        <v>13</v>
      </c>
      <c r="B93">
        <f>IF(' IMPACTO RIESGOS CORRUPCION'!D69="X",1,0)</f>
        <v>0</v>
      </c>
    </row>
    <row r="94" spans="1:2" ht="15" x14ac:dyDescent="0.25">
      <c r="A94">
        <v>14</v>
      </c>
      <c r="B94">
        <f>IF(' IMPACTO RIESGOS CORRUPCION'!D70="X",1,0)</f>
        <v>1</v>
      </c>
    </row>
    <row r="95" spans="1:2" ht="15" x14ac:dyDescent="0.25">
      <c r="A95">
        <v>15</v>
      </c>
      <c r="B95">
        <f>IF(' IMPACTO RIESGOS CORRUPCION'!D71="X",1,0)</f>
        <v>1</v>
      </c>
    </row>
    <row r="96" spans="1:2" ht="15" x14ac:dyDescent="0.25">
      <c r="A96">
        <v>16</v>
      </c>
      <c r="B96">
        <f>IF(' IMPACTO RIESGOS CORRUPCION'!D72="X",1,0)</f>
        <v>0</v>
      </c>
    </row>
    <row r="97" spans="1:2" ht="15" x14ac:dyDescent="0.25">
      <c r="A97">
        <v>17</v>
      </c>
      <c r="B97">
        <f>IF(' IMPACTO RIESGOS CORRUPCION'!D73="X",1,0)</f>
        <v>0</v>
      </c>
    </row>
    <row r="98" spans="1:2" ht="15" x14ac:dyDescent="0.25">
      <c r="A98">
        <v>18</v>
      </c>
      <c r="B98">
        <f>IF(' IMPACTO RIESGOS CORRUPCION'!D74="X",1,0)</f>
        <v>0</v>
      </c>
    </row>
    <row r="99" spans="1:2" ht="15" x14ac:dyDescent="0.25">
      <c r="A99">
        <v>19</v>
      </c>
      <c r="B99">
        <f>IF(' IMPACTO RIESGOS CORRUPCION'!D75="X",1,0)</f>
        <v>0</v>
      </c>
    </row>
    <row r="100" spans="1:2" ht="15" x14ac:dyDescent="0.25">
      <c r="A100" t="s">
        <v>190</v>
      </c>
      <c r="B100">
        <f>SUM(B81:B99)</f>
        <v>7</v>
      </c>
    </row>
    <row r="103" spans="1:2" ht="15" x14ac:dyDescent="0.25">
      <c r="A103" t="s">
        <v>193</v>
      </c>
    </row>
    <row r="104" spans="1:2" ht="15" x14ac:dyDescent="0.25">
      <c r="A104">
        <v>1</v>
      </c>
      <c r="B104">
        <f>IF(' IMPACTO RIESGOS CORRUPCION'!D80="X",1,0)</f>
        <v>0</v>
      </c>
    </row>
    <row r="105" spans="1:2" ht="15" x14ac:dyDescent="0.25">
      <c r="A105">
        <v>2</v>
      </c>
      <c r="B105">
        <f>IF(' IMPACTO RIESGOS CORRUPCION'!D81="X",1,0)</f>
        <v>1</v>
      </c>
    </row>
    <row r="106" spans="1:2" ht="15" x14ac:dyDescent="0.25">
      <c r="A106">
        <v>3</v>
      </c>
      <c r="B106">
        <f>IF(' IMPACTO RIESGOS CORRUPCION'!D82="X",1,0)</f>
        <v>1</v>
      </c>
    </row>
    <row r="107" spans="1:2" ht="15" x14ac:dyDescent="0.25">
      <c r="A107">
        <v>4</v>
      </c>
      <c r="B107">
        <f>IF(' IMPACTO RIESGOS CORRUPCION'!D83="X",1,0)</f>
        <v>1</v>
      </c>
    </row>
    <row r="108" spans="1:2" ht="15" x14ac:dyDescent="0.25">
      <c r="A108">
        <v>5</v>
      </c>
      <c r="B108">
        <f>IF(' IMPACTO RIESGOS CORRUPCION'!D84="X",1,0)</f>
        <v>1</v>
      </c>
    </row>
    <row r="109" spans="1:2" ht="15" x14ac:dyDescent="0.25">
      <c r="A109">
        <v>6</v>
      </c>
      <c r="B109">
        <f>IF(' IMPACTO RIESGOS CORRUPCION'!D85="X",1,0)</f>
        <v>1</v>
      </c>
    </row>
    <row r="110" spans="1:2" ht="15" x14ac:dyDescent="0.25">
      <c r="A110">
        <v>7</v>
      </c>
      <c r="B110">
        <f>IF(' IMPACTO RIESGOS CORRUPCION'!D86="X",1,0)</f>
        <v>0</v>
      </c>
    </row>
    <row r="111" spans="1:2" ht="15" x14ac:dyDescent="0.25">
      <c r="A111">
        <v>8</v>
      </c>
      <c r="B111">
        <f>IF(' IMPACTO RIESGOS CORRUPCION'!D87="X",1,0)</f>
        <v>0</v>
      </c>
    </row>
    <row r="112" spans="1:2" ht="15" x14ac:dyDescent="0.25">
      <c r="A112">
        <v>9</v>
      </c>
      <c r="B112">
        <f>IF(' IMPACTO RIESGOS CORRUPCION'!D88="X",1,0)</f>
        <v>1</v>
      </c>
    </row>
    <row r="113" spans="1:2" ht="15" x14ac:dyDescent="0.25">
      <c r="A113">
        <v>10</v>
      </c>
      <c r="B113">
        <f>IF(' IMPACTO RIESGOS CORRUPCION'!D89="X",1,0)</f>
        <v>1</v>
      </c>
    </row>
    <row r="114" spans="1:2" ht="15" x14ac:dyDescent="0.25">
      <c r="A114">
        <v>11</v>
      </c>
      <c r="B114">
        <f>IF(' IMPACTO RIESGOS CORRUPCION'!D90="X",1,0)</f>
        <v>0</v>
      </c>
    </row>
    <row r="115" spans="1:2" ht="15" x14ac:dyDescent="0.25">
      <c r="A115">
        <v>12</v>
      </c>
      <c r="B115">
        <f>IF(' IMPACTO RIESGOS CORRUPCION'!D91="X",1,0)</f>
        <v>0</v>
      </c>
    </row>
    <row r="116" spans="1:2" ht="15" x14ac:dyDescent="0.25">
      <c r="A116">
        <v>13</v>
      </c>
      <c r="B116">
        <f>IF(' IMPACTO RIESGOS CORRUPCION'!D92="X",1,0)</f>
        <v>0</v>
      </c>
    </row>
    <row r="117" spans="1:2" ht="15" x14ac:dyDescent="0.25">
      <c r="A117">
        <v>14</v>
      </c>
      <c r="B117">
        <f>IF(' IMPACTO RIESGOS CORRUPCION'!D93="X",1,0)</f>
        <v>0</v>
      </c>
    </row>
    <row r="118" spans="1:2" ht="15" x14ac:dyDescent="0.25">
      <c r="A118">
        <v>15</v>
      </c>
      <c r="B118">
        <f>IF(' IMPACTO RIESGOS CORRUPCION'!D94="X",1,0)</f>
        <v>1</v>
      </c>
    </row>
    <row r="119" spans="1:2" ht="15" x14ac:dyDescent="0.25">
      <c r="A119">
        <v>16</v>
      </c>
      <c r="B119">
        <f>IF(' IMPACTO RIESGOS CORRUPCION'!D95="X",1,0)</f>
        <v>0</v>
      </c>
    </row>
    <row r="120" spans="1:2" ht="15" x14ac:dyDescent="0.25">
      <c r="A120">
        <v>17</v>
      </c>
      <c r="B120">
        <f>IF(' IMPACTO RIESGOS CORRUPCION'!D96="X",1,0)</f>
        <v>0</v>
      </c>
    </row>
    <row r="121" spans="1:2" ht="15" x14ac:dyDescent="0.25">
      <c r="A121">
        <v>18</v>
      </c>
      <c r="B121">
        <f>IF(' IMPACTO RIESGOS CORRUPCION'!D97="X",1,0)</f>
        <v>1</v>
      </c>
    </row>
    <row r="122" spans="1:2" ht="15" x14ac:dyDescent="0.25">
      <c r="A122">
        <v>19</v>
      </c>
      <c r="B122">
        <f>IF(' IMPACTO RIESGOS CORRUPCION'!D98="X",1,0)</f>
        <v>0</v>
      </c>
    </row>
    <row r="123" spans="1:2" ht="15" x14ac:dyDescent="0.25">
      <c r="A123" t="s">
        <v>190</v>
      </c>
      <c r="B123">
        <f>SUM(B104:B122)</f>
        <v>9</v>
      </c>
    </row>
    <row r="126" spans="1:2" ht="15" x14ac:dyDescent="0.25">
      <c r="A126" t="s">
        <v>193</v>
      </c>
    </row>
    <row r="127" spans="1:2" ht="15" x14ac:dyDescent="0.25">
      <c r="A127">
        <v>1</v>
      </c>
      <c r="B127" t="e">
        <f>IF(' IMPACTO RIESGOS CORRUPCION'!#REF!="X",1,0)</f>
        <v>#REF!</v>
      </c>
    </row>
    <row r="128" spans="1:2" ht="15" x14ac:dyDescent="0.25">
      <c r="A128">
        <v>2</v>
      </c>
      <c r="B128" t="e">
        <f>IF(' IMPACTO RIESGOS CORRUPCION'!#REF!="X",1,0)</f>
        <v>#REF!</v>
      </c>
    </row>
    <row r="129" spans="1:2" ht="15" x14ac:dyDescent="0.25">
      <c r="A129">
        <v>3</v>
      </c>
      <c r="B129" t="e">
        <f>IF(' IMPACTO RIESGOS CORRUPCION'!#REF!="X",1,0)</f>
        <v>#REF!</v>
      </c>
    </row>
    <row r="130" spans="1:2" ht="15" x14ac:dyDescent="0.25">
      <c r="A130">
        <v>4</v>
      </c>
      <c r="B130" t="e">
        <f>IF(' IMPACTO RIESGOS CORRUPCION'!#REF!="X",1,0)</f>
        <v>#REF!</v>
      </c>
    </row>
    <row r="131" spans="1:2" ht="15" x14ac:dyDescent="0.25">
      <c r="A131">
        <v>5</v>
      </c>
      <c r="B131" t="e">
        <f>IF(' IMPACTO RIESGOS CORRUPCION'!#REF!="X",1,0)</f>
        <v>#REF!</v>
      </c>
    </row>
    <row r="132" spans="1:2" ht="15" x14ac:dyDescent="0.25">
      <c r="A132">
        <v>6</v>
      </c>
      <c r="B132" t="e">
        <f>IF(' IMPACTO RIESGOS CORRUPCION'!#REF!="X",1,0)</f>
        <v>#REF!</v>
      </c>
    </row>
    <row r="133" spans="1:2" ht="15" x14ac:dyDescent="0.25">
      <c r="A133">
        <v>7</v>
      </c>
      <c r="B133" t="e">
        <f>IF(' IMPACTO RIESGOS CORRUPCION'!#REF!="X",1,0)</f>
        <v>#REF!</v>
      </c>
    </row>
    <row r="134" spans="1:2" ht="15" x14ac:dyDescent="0.25">
      <c r="A134">
        <v>8</v>
      </c>
      <c r="B134" t="e">
        <f>IF(' IMPACTO RIESGOS CORRUPCION'!#REF!="X",1,0)</f>
        <v>#REF!</v>
      </c>
    </row>
    <row r="135" spans="1:2" ht="15" x14ac:dyDescent="0.25">
      <c r="A135">
        <v>9</v>
      </c>
      <c r="B135" t="e">
        <f>IF(' IMPACTO RIESGOS CORRUPCION'!#REF!="X",1,0)</f>
        <v>#REF!</v>
      </c>
    </row>
    <row r="136" spans="1:2" ht="15" x14ac:dyDescent="0.25">
      <c r="A136">
        <v>10</v>
      </c>
      <c r="B136" t="e">
        <f>IF(' IMPACTO RIESGOS CORRUPCION'!#REF!="X",1,0)</f>
        <v>#REF!</v>
      </c>
    </row>
    <row r="137" spans="1:2" ht="15" x14ac:dyDescent="0.25">
      <c r="A137">
        <v>11</v>
      </c>
      <c r="B137" t="e">
        <f>IF(' IMPACTO RIESGOS CORRUPCION'!#REF!="X",1,0)</f>
        <v>#REF!</v>
      </c>
    </row>
    <row r="138" spans="1:2" ht="15" x14ac:dyDescent="0.25">
      <c r="A138">
        <v>12</v>
      </c>
      <c r="B138" t="e">
        <f>IF(' IMPACTO RIESGOS CORRUPCION'!#REF!="X",1,0)</f>
        <v>#REF!</v>
      </c>
    </row>
    <row r="139" spans="1:2" ht="15" x14ac:dyDescent="0.25">
      <c r="A139">
        <v>13</v>
      </c>
      <c r="B139" t="e">
        <f>IF(' IMPACTO RIESGOS CORRUPCION'!#REF!="X",1,0)</f>
        <v>#REF!</v>
      </c>
    </row>
    <row r="140" spans="1:2" ht="15" x14ac:dyDescent="0.25">
      <c r="A140">
        <v>14</v>
      </c>
      <c r="B140" t="e">
        <f>IF(' IMPACTO RIESGOS CORRUPCION'!#REF!="X",1,0)</f>
        <v>#REF!</v>
      </c>
    </row>
    <row r="141" spans="1:2" ht="15" x14ac:dyDescent="0.25">
      <c r="A141">
        <v>15</v>
      </c>
      <c r="B141" t="e">
        <f>IF(' IMPACTO RIESGOS CORRUPCION'!#REF!="X",1,0)</f>
        <v>#REF!</v>
      </c>
    </row>
    <row r="142" spans="1:2" ht="15" x14ac:dyDescent="0.25">
      <c r="A142">
        <v>16</v>
      </c>
      <c r="B142" t="e">
        <f>IF(' IMPACTO RIESGOS CORRUPCION'!#REF!="X",1,0)</f>
        <v>#REF!</v>
      </c>
    </row>
    <row r="143" spans="1:2" ht="15" x14ac:dyDescent="0.25">
      <c r="A143">
        <v>17</v>
      </c>
      <c r="B143" t="e">
        <f>IF(' IMPACTO RIESGOS CORRUPCION'!#REF!="X",1,0)</f>
        <v>#REF!</v>
      </c>
    </row>
    <row r="144" spans="1:2" ht="15" x14ac:dyDescent="0.25">
      <c r="A144">
        <v>18</v>
      </c>
      <c r="B144" t="e">
        <f>IF(' IMPACTO RIESGOS CORRUPCION'!#REF!="X",1,0)</f>
        <v>#REF!</v>
      </c>
    </row>
    <row r="145" spans="1:2" ht="15" x14ac:dyDescent="0.25">
      <c r="A145">
        <v>19</v>
      </c>
      <c r="B145" t="e">
        <f>IF(' IMPACTO RIESGOS CORRUPCION'!#REF!="X",1,0)</f>
        <v>#REF!</v>
      </c>
    </row>
    <row r="146" spans="1:2" ht="15" x14ac:dyDescent="0.25">
      <c r="A146" t="s">
        <v>190</v>
      </c>
      <c r="B146" t="e">
        <f>SUM(B127:B145)</f>
        <v>#REF!</v>
      </c>
    </row>
    <row r="150" spans="1:2" ht="15" x14ac:dyDescent="0.25">
      <c r="A150" t="s">
        <v>194</v>
      </c>
    </row>
    <row r="151" spans="1:2" ht="15" x14ac:dyDescent="0.25">
      <c r="A151" s="89" t="s">
        <v>195</v>
      </c>
    </row>
    <row r="152" spans="1:2" ht="15" x14ac:dyDescent="0.25">
      <c r="A152" t="s">
        <v>196</v>
      </c>
    </row>
    <row r="153" spans="1:2" ht="15" x14ac:dyDescent="0.25">
      <c r="A153" t="s">
        <v>197</v>
      </c>
    </row>
    <row r="154" spans="1:2" ht="15" x14ac:dyDescent="0.25">
      <c r="A154" t="s">
        <v>198</v>
      </c>
    </row>
    <row r="155" spans="1:2" ht="15" x14ac:dyDescent="0.25">
      <c r="A155" t="s">
        <v>196</v>
      </c>
    </row>
    <row r="156" spans="1:2" ht="15" x14ac:dyDescent="0.25">
      <c r="A156" t="s">
        <v>199</v>
      </c>
    </row>
    <row r="157" spans="1:2" ht="15" x14ac:dyDescent="0.25">
      <c r="A157" t="s">
        <v>200</v>
      </c>
    </row>
    <row r="159" spans="1:2" ht="15" x14ac:dyDescent="0.25">
      <c r="A159" s="89" t="s">
        <v>201</v>
      </c>
      <c r="B159" t="s">
        <v>157</v>
      </c>
    </row>
    <row r="160" spans="1:2" ht="15" x14ac:dyDescent="0.25">
      <c r="A160" t="s">
        <v>196</v>
      </c>
    </row>
    <row r="161" spans="1:1" ht="15" x14ac:dyDescent="0.25">
      <c r="A161" t="s">
        <v>202</v>
      </c>
    </row>
    <row r="162" spans="1:1" ht="15" x14ac:dyDescent="0.25">
      <c r="A162" t="s">
        <v>203</v>
      </c>
    </row>
    <row r="164" spans="1:1" ht="15" x14ac:dyDescent="0.25">
      <c r="A164" s="89" t="s">
        <v>204</v>
      </c>
    </row>
    <row r="165" spans="1:1" ht="15" x14ac:dyDescent="0.25">
      <c r="A165" t="s">
        <v>196</v>
      </c>
    </row>
    <row r="166" spans="1:1" ht="15" x14ac:dyDescent="0.25">
      <c r="A166" t="s">
        <v>205</v>
      </c>
    </row>
    <row r="167" spans="1:1" ht="15" x14ac:dyDescent="0.25">
      <c r="A167" t="s">
        <v>206</v>
      </c>
    </row>
    <row r="168" spans="1:1" ht="15" x14ac:dyDescent="0.25">
      <c r="A168" t="s">
        <v>207</v>
      </c>
    </row>
    <row r="170" spans="1:1" ht="15" x14ac:dyDescent="0.25">
      <c r="A170" s="89" t="s">
        <v>208</v>
      </c>
    </row>
    <row r="171" spans="1:1" ht="15" x14ac:dyDescent="0.25">
      <c r="A171" t="s">
        <v>196</v>
      </c>
    </row>
    <row r="172" spans="1:1" ht="15" x14ac:dyDescent="0.25">
      <c r="A172" t="s">
        <v>209</v>
      </c>
    </row>
    <row r="173" spans="1:1" ht="15" x14ac:dyDescent="0.25">
      <c r="A173" t="s">
        <v>210</v>
      </c>
    </row>
    <row r="175" spans="1:1" ht="15" x14ac:dyDescent="0.25">
      <c r="A175" s="89" t="s">
        <v>211</v>
      </c>
    </row>
    <row r="176" spans="1:1" ht="15" x14ac:dyDescent="0.25">
      <c r="A176" t="s">
        <v>196</v>
      </c>
    </row>
    <row r="177" spans="1:1" ht="15" x14ac:dyDescent="0.25">
      <c r="A177" t="s">
        <v>212</v>
      </c>
    </row>
    <row r="178" spans="1:1" ht="15" x14ac:dyDescent="0.25">
      <c r="A178" t="s">
        <v>213</v>
      </c>
    </row>
    <row r="180" spans="1:1" ht="15" x14ac:dyDescent="0.25">
      <c r="A180" s="89" t="s">
        <v>214</v>
      </c>
    </row>
    <row r="181" spans="1:1" ht="15" x14ac:dyDescent="0.25">
      <c r="A181" t="s">
        <v>196</v>
      </c>
    </row>
    <row r="182" spans="1:1" ht="15" x14ac:dyDescent="0.25">
      <c r="A182" t="s">
        <v>215</v>
      </c>
    </row>
    <row r="183" spans="1:1" ht="15" x14ac:dyDescent="0.25">
      <c r="A183" t="s">
        <v>216</v>
      </c>
    </row>
    <row r="184" spans="1:1" ht="15" x14ac:dyDescent="0.25">
      <c r="A184" t="s">
        <v>217</v>
      </c>
    </row>
    <row r="186" spans="1:1" ht="15" x14ac:dyDescent="0.25">
      <c r="A186" s="89" t="s">
        <v>218</v>
      </c>
    </row>
    <row r="187" spans="1:1" ht="15" x14ac:dyDescent="0.25">
      <c r="A187" t="s">
        <v>196</v>
      </c>
    </row>
    <row r="188" spans="1:1" ht="15" x14ac:dyDescent="0.25">
      <c r="A188" t="s">
        <v>219</v>
      </c>
    </row>
    <row r="189" spans="1:1" ht="15" x14ac:dyDescent="0.25">
      <c r="A189" t="s">
        <v>220</v>
      </c>
    </row>
    <row r="190" spans="1:1" x14ac:dyDescent="0.3">
      <c r="A190" t="s">
        <v>221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2" workbookViewId="0">
      <selection activeCell="B7" sqref="B7:K9"/>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60"/>
      <c r="B1" s="260"/>
      <c r="C1" s="254" t="s">
        <v>0</v>
      </c>
      <c r="D1" s="254"/>
      <c r="E1" s="254"/>
      <c r="F1" s="254"/>
      <c r="G1" s="348" t="s">
        <v>1</v>
      </c>
      <c r="H1" s="348"/>
      <c r="I1" s="348"/>
      <c r="J1" s="474"/>
      <c r="K1" s="474"/>
    </row>
    <row r="2" spans="1:11" ht="15" customHeight="1" x14ac:dyDescent="0.3">
      <c r="A2" s="260"/>
      <c r="B2" s="260"/>
      <c r="C2" s="254"/>
      <c r="D2" s="254"/>
      <c r="E2" s="254"/>
      <c r="F2" s="254"/>
      <c r="G2" s="348" t="s">
        <v>134</v>
      </c>
      <c r="H2" s="348"/>
      <c r="I2" s="348"/>
      <c r="J2" s="474"/>
      <c r="K2" s="474"/>
    </row>
    <row r="3" spans="1:11" ht="34.5" customHeight="1" x14ac:dyDescent="0.3">
      <c r="A3" s="260"/>
      <c r="B3" s="260"/>
      <c r="C3" s="254" t="s">
        <v>32</v>
      </c>
      <c r="D3" s="254"/>
      <c r="E3" s="254"/>
      <c r="F3" s="254"/>
      <c r="G3" s="348" t="s">
        <v>135</v>
      </c>
      <c r="H3" s="348"/>
      <c r="I3" s="348"/>
      <c r="J3" s="474"/>
      <c r="K3" s="474"/>
    </row>
    <row r="4" spans="1:11" ht="15.75" customHeight="1" x14ac:dyDescent="0.3">
      <c r="A4" s="260"/>
      <c r="B4" s="260"/>
      <c r="C4" s="254"/>
      <c r="D4" s="254"/>
      <c r="E4" s="254"/>
      <c r="F4" s="254"/>
      <c r="G4" s="348" t="s">
        <v>5</v>
      </c>
      <c r="H4" s="348"/>
      <c r="I4" s="348"/>
      <c r="J4" s="474"/>
      <c r="K4" s="474"/>
    </row>
    <row r="5" spans="1:11" ht="15.75" thickBot="1" x14ac:dyDescent="0.3"/>
    <row r="6" spans="1:11" ht="26.25" customHeight="1" x14ac:dyDescent="0.3">
      <c r="A6" s="463" t="s">
        <v>136</v>
      </c>
      <c r="B6" s="464"/>
      <c r="C6" s="464"/>
      <c r="D6" s="464"/>
      <c r="E6" s="464"/>
      <c r="F6" s="464"/>
      <c r="G6" s="464"/>
      <c r="H6" s="464"/>
      <c r="I6" s="464"/>
      <c r="J6" s="464"/>
      <c r="K6" s="465"/>
    </row>
    <row r="7" spans="1:11" ht="24" customHeight="1" x14ac:dyDescent="0.3">
      <c r="A7" s="22" t="s">
        <v>7</v>
      </c>
      <c r="B7" s="475" t="s">
        <v>390</v>
      </c>
      <c r="C7" s="476"/>
      <c r="D7" s="476"/>
      <c r="E7" s="476"/>
      <c r="F7" s="476"/>
      <c r="G7" s="476"/>
      <c r="H7" s="476"/>
      <c r="I7" s="476"/>
      <c r="J7" s="476"/>
      <c r="K7" s="477"/>
    </row>
    <row r="8" spans="1:11" ht="62.25" customHeight="1" x14ac:dyDescent="0.3">
      <c r="A8" s="21" t="s">
        <v>8</v>
      </c>
      <c r="B8" s="475" t="s">
        <v>273</v>
      </c>
      <c r="C8" s="476"/>
      <c r="D8" s="476"/>
      <c r="E8" s="476"/>
      <c r="F8" s="476"/>
      <c r="G8" s="476"/>
      <c r="H8" s="476"/>
      <c r="I8" s="476"/>
      <c r="J8" s="476"/>
      <c r="K8" s="477"/>
    </row>
    <row r="9" spans="1:11" ht="29.25" customHeight="1" thickBot="1" x14ac:dyDescent="0.3">
      <c r="A9" s="31" t="s">
        <v>137</v>
      </c>
      <c r="B9" s="478" t="e">
        <f>+PROBABILIDAD!#REF!</f>
        <v>#REF!</v>
      </c>
      <c r="C9" s="479"/>
      <c r="D9" s="479"/>
      <c r="E9" s="479"/>
      <c r="F9" s="479"/>
      <c r="G9" s="479"/>
      <c r="H9" s="479"/>
      <c r="I9" s="479"/>
      <c r="J9" s="479"/>
      <c r="K9" s="480"/>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70" t="s">
        <v>138</v>
      </c>
      <c r="K11" s="471"/>
    </row>
    <row r="12" spans="1:11" ht="15.75" thickBot="1" x14ac:dyDescent="0.3">
      <c r="A12" s="40"/>
      <c r="B12" s="42"/>
      <c r="C12" s="41"/>
      <c r="D12" s="41"/>
      <c r="E12" s="41"/>
      <c r="F12" s="41"/>
      <c r="G12" s="41"/>
      <c r="H12" s="41"/>
      <c r="I12" s="41"/>
      <c r="J12" s="43"/>
      <c r="K12" s="44"/>
    </row>
    <row r="13" spans="1:11" ht="30" customHeight="1" thickBot="1" x14ac:dyDescent="0.35">
      <c r="A13" s="472" t="s">
        <v>139</v>
      </c>
      <c r="B13" s="27">
        <v>5</v>
      </c>
      <c r="C13" s="473"/>
      <c r="D13" s="460"/>
      <c r="E13" s="456"/>
      <c r="F13" s="456"/>
      <c r="G13" s="456"/>
      <c r="H13" s="41"/>
      <c r="I13" s="41"/>
      <c r="J13" s="33"/>
      <c r="K13" s="47" t="s">
        <v>140</v>
      </c>
    </row>
    <row r="14" spans="1:11" ht="30" customHeight="1" thickBot="1" x14ac:dyDescent="0.35">
      <c r="A14" s="472"/>
      <c r="B14" s="28" t="s">
        <v>141</v>
      </c>
      <c r="C14" s="473"/>
      <c r="D14" s="460"/>
      <c r="E14" s="456"/>
      <c r="F14" s="456"/>
      <c r="G14" s="456"/>
      <c r="H14" s="41"/>
      <c r="I14" s="41"/>
      <c r="J14" s="43"/>
      <c r="K14" s="47"/>
    </row>
    <row r="15" spans="1:11" ht="30" customHeight="1" thickBot="1" x14ac:dyDescent="0.35">
      <c r="A15" s="472"/>
      <c r="B15" s="27">
        <v>4</v>
      </c>
      <c r="C15" s="462"/>
      <c r="D15" s="460"/>
      <c r="E15" s="460"/>
      <c r="F15" s="448"/>
      <c r="G15" s="456"/>
      <c r="H15" s="41"/>
      <c r="I15" s="41"/>
      <c r="J15" s="34"/>
      <c r="K15" s="47" t="s">
        <v>142</v>
      </c>
    </row>
    <row r="16" spans="1:11" ht="30" customHeight="1" thickBot="1" x14ac:dyDescent="0.35">
      <c r="A16" s="472"/>
      <c r="B16" s="28" t="s">
        <v>143</v>
      </c>
      <c r="C16" s="462"/>
      <c r="D16" s="460"/>
      <c r="E16" s="460"/>
      <c r="F16" s="449"/>
      <c r="G16" s="456"/>
      <c r="H16" s="41"/>
      <c r="I16" s="41"/>
      <c r="J16" s="32"/>
      <c r="K16" s="47"/>
    </row>
    <row r="17" spans="1:11" ht="30" customHeight="1" thickBot="1" x14ac:dyDescent="0.35">
      <c r="A17" s="472"/>
      <c r="B17" s="27">
        <v>3</v>
      </c>
      <c r="C17" s="444"/>
      <c r="D17" s="445"/>
      <c r="E17" s="446"/>
      <c r="F17" s="448"/>
      <c r="G17" s="456"/>
      <c r="H17" s="41"/>
      <c r="I17" s="41"/>
      <c r="J17" s="35"/>
      <c r="K17" s="47" t="s">
        <v>144</v>
      </c>
    </row>
    <row r="18" spans="1:11" ht="30" customHeight="1" thickBot="1" x14ac:dyDescent="0.35">
      <c r="A18" s="472"/>
      <c r="B18" s="28" t="s">
        <v>145</v>
      </c>
      <c r="C18" s="444"/>
      <c r="D18" s="445"/>
      <c r="E18" s="447"/>
      <c r="F18" s="449"/>
      <c r="G18" s="456"/>
      <c r="H18" s="41"/>
      <c r="I18" s="41"/>
      <c r="J18" s="32"/>
      <c r="K18" s="47"/>
    </row>
    <row r="19" spans="1:11" ht="30" customHeight="1" thickBot="1" x14ac:dyDescent="0.35">
      <c r="A19" s="472"/>
      <c r="B19" s="27">
        <v>2</v>
      </c>
      <c r="C19" s="444"/>
      <c r="D19" s="451"/>
      <c r="E19" s="452"/>
      <c r="F19" s="454" t="s">
        <v>156</v>
      </c>
      <c r="G19" s="456"/>
      <c r="H19" s="41"/>
      <c r="I19" s="41"/>
      <c r="J19" s="36"/>
      <c r="K19" s="47" t="s">
        <v>146</v>
      </c>
    </row>
    <row r="20" spans="1:11" ht="30" customHeight="1" thickBot="1" x14ac:dyDescent="0.35">
      <c r="A20" s="472"/>
      <c r="B20" s="28" t="s">
        <v>269</v>
      </c>
      <c r="C20" s="444"/>
      <c r="D20" s="451"/>
      <c r="E20" s="453"/>
      <c r="F20" s="455"/>
      <c r="G20" s="456"/>
      <c r="H20" s="41"/>
      <c r="I20" s="41"/>
      <c r="J20" s="41"/>
      <c r="K20" s="42"/>
    </row>
    <row r="21" spans="1:11" ht="30" customHeight="1" thickBot="1" x14ac:dyDescent="0.35">
      <c r="A21" s="472"/>
      <c r="B21" s="27">
        <v>1</v>
      </c>
      <c r="C21" s="444"/>
      <c r="D21" s="451"/>
      <c r="E21" s="445"/>
      <c r="F21" s="460"/>
      <c r="G21" s="460"/>
      <c r="H21" s="41"/>
      <c r="I21" s="41"/>
      <c r="J21" s="41"/>
      <c r="K21" s="42"/>
    </row>
    <row r="22" spans="1:11" ht="30" customHeight="1" thickBot="1" x14ac:dyDescent="0.35">
      <c r="A22" s="472"/>
      <c r="B22" s="28" t="s">
        <v>147</v>
      </c>
      <c r="C22" s="457"/>
      <c r="D22" s="458"/>
      <c r="E22" s="459"/>
      <c r="F22" s="461"/>
      <c r="G22" s="461"/>
      <c r="H22" s="45"/>
      <c r="I22" s="41"/>
      <c r="J22" s="41"/>
      <c r="K22" s="42"/>
    </row>
    <row r="23" spans="1:11" ht="15" x14ac:dyDescent="0.25">
      <c r="A23" s="40"/>
      <c r="B23" s="41"/>
      <c r="C23" s="26">
        <v>1</v>
      </c>
      <c r="D23" s="26">
        <v>2</v>
      </c>
      <c r="E23" s="26">
        <v>3</v>
      </c>
      <c r="F23" s="26">
        <v>4</v>
      </c>
      <c r="G23" s="26">
        <v>5</v>
      </c>
      <c r="H23" s="41"/>
      <c r="I23" s="41"/>
      <c r="J23" s="41"/>
      <c r="K23" s="42"/>
    </row>
    <row r="24" spans="1:11" x14ac:dyDescent="0.3">
      <c r="A24" s="40"/>
      <c r="B24" s="41"/>
      <c r="C24" s="26" t="s">
        <v>148</v>
      </c>
      <c r="D24" s="26" t="s">
        <v>149</v>
      </c>
      <c r="E24" s="26" t="s">
        <v>150</v>
      </c>
      <c r="F24" s="26" t="s">
        <v>151</v>
      </c>
      <c r="G24" s="26" t="s">
        <v>152</v>
      </c>
      <c r="H24" s="41"/>
      <c r="I24" s="41"/>
      <c r="J24" s="41"/>
      <c r="K24" s="42"/>
    </row>
    <row r="25" spans="1:11" x14ac:dyDescent="0.3">
      <c r="A25" s="40"/>
      <c r="B25" s="41"/>
      <c r="C25" s="443" t="s">
        <v>153</v>
      </c>
      <c r="D25" s="443"/>
      <c r="E25" s="443"/>
      <c r="F25" s="443"/>
      <c r="G25" s="443"/>
      <c r="H25" s="41"/>
      <c r="I25" s="41"/>
      <c r="J25" s="41"/>
      <c r="K25" s="42"/>
    </row>
    <row r="26" spans="1:11" x14ac:dyDescent="0.3">
      <c r="A26" s="40"/>
      <c r="B26" s="41"/>
      <c r="C26" s="443"/>
      <c r="D26" s="443"/>
      <c r="E26" s="443"/>
      <c r="F26" s="443"/>
      <c r="G26" s="443"/>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3" workbookViewId="0">
      <selection activeCell="B7" sqref="B7:K7"/>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60"/>
      <c r="B1" s="260"/>
      <c r="C1" s="254" t="s">
        <v>0</v>
      </c>
      <c r="D1" s="254"/>
      <c r="E1" s="254"/>
      <c r="F1" s="254"/>
      <c r="G1" s="348" t="s">
        <v>1</v>
      </c>
      <c r="H1" s="348"/>
      <c r="I1" s="348"/>
      <c r="J1" s="474"/>
      <c r="K1" s="474"/>
    </row>
    <row r="2" spans="1:11" ht="15" customHeight="1" x14ac:dyDescent="0.3">
      <c r="A2" s="260"/>
      <c r="B2" s="260"/>
      <c r="C2" s="254"/>
      <c r="D2" s="254"/>
      <c r="E2" s="254"/>
      <c r="F2" s="254"/>
      <c r="G2" s="348" t="s">
        <v>134</v>
      </c>
      <c r="H2" s="348"/>
      <c r="I2" s="348"/>
      <c r="J2" s="474"/>
      <c r="K2" s="474"/>
    </row>
    <row r="3" spans="1:11" ht="34.5" customHeight="1" x14ac:dyDescent="0.3">
      <c r="A3" s="260"/>
      <c r="B3" s="260"/>
      <c r="C3" s="254" t="s">
        <v>32</v>
      </c>
      <c r="D3" s="254"/>
      <c r="E3" s="254"/>
      <c r="F3" s="254"/>
      <c r="G3" s="348" t="s">
        <v>135</v>
      </c>
      <c r="H3" s="348"/>
      <c r="I3" s="348"/>
      <c r="J3" s="474"/>
      <c r="K3" s="474"/>
    </row>
    <row r="4" spans="1:11" ht="15.75" customHeight="1" x14ac:dyDescent="0.3">
      <c r="A4" s="260"/>
      <c r="B4" s="260"/>
      <c r="C4" s="254"/>
      <c r="D4" s="254"/>
      <c r="E4" s="254"/>
      <c r="F4" s="254"/>
      <c r="G4" s="348" t="s">
        <v>5</v>
      </c>
      <c r="H4" s="348"/>
      <c r="I4" s="348"/>
      <c r="J4" s="474"/>
      <c r="K4" s="474"/>
    </row>
    <row r="5" spans="1:11" ht="15.75" thickBot="1" x14ac:dyDescent="0.3"/>
    <row r="6" spans="1:11" ht="26.25" customHeight="1" x14ac:dyDescent="0.3">
      <c r="A6" s="463" t="s">
        <v>136</v>
      </c>
      <c r="B6" s="464"/>
      <c r="C6" s="464"/>
      <c r="D6" s="464"/>
      <c r="E6" s="464"/>
      <c r="F6" s="464"/>
      <c r="G6" s="464"/>
      <c r="H6" s="464"/>
      <c r="I6" s="464"/>
      <c r="J6" s="464"/>
      <c r="K6" s="465"/>
    </row>
    <row r="7" spans="1:11" ht="24" customHeight="1" x14ac:dyDescent="0.3">
      <c r="A7" s="22" t="s">
        <v>7</v>
      </c>
      <c r="B7" s="475" t="s">
        <v>390</v>
      </c>
      <c r="C7" s="476"/>
      <c r="D7" s="476"/>
      <c r="E7" s="476"/>
      <c r="F7" s="476"/>
      <c r="G7" s="476"/>
      <c r="H7" s="476"/>
      <c r="I7" s="476"/>
      <c r="J7" s="476"/>
      <c r="K7" s="477"/>
    </row>
    <row r="8" spans="1:11" ht="61.5" customHeight="1" x14ac:dyDescent="0.3">
      <c r="A8" s="21" t="s">
        <v>8</v>
      </c>
      <c r="B8" s="475" t="s">
        <v>273</v>
      </c>
      <c r="C8" s="476"/>
      <c r="D8" s="476"/>
      <c r="E8" s="476"/>
      <c r="F8" s="476"/>
      <c r="G8" s="476"/>
      <c r="H8" s="476"/>
      <c r="I8" s="476"/>
      <c r="J8" s="476"/>
      <c r="K8" s="477"/>
    </row>
    <row r="9" spans="1:11" ht="29.25" customHeight="1" thickBot="1" x14ac:dyDescent="0.3">
      <c r="A9" s="31" t="s">
        <v>137</v>
      </c>
      <c r="B9" s="478" t="str">
        <f>+PROBABILIDAD!A14</f>
        <v>Omisión de denuncias de presuntos actos de corrupción o irregularidades administrativas.</v>
      </c>
      <c r="C9" s="479"/>
      <c r="D9" s="479"/>
      <c r="E9" s="479"/>
      <c r="F9" s="479"/>
      <c r="G9" s="479"/>
      <c r="H9" s="479"/>
      <c r="I9" s="479"/>
      <c r="J9" s="479"/>
      <c r="K9" s="480"/>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70" t="s">
        <v>138</v>
      </c>
      <c r="K11" s="471"/>
    </row>
    <row r="12" spans="1:11" ht="15.75" thickBot="1" x14ac:dyDescent="0.3">
      <c r="A12" s="40"/>
      <c r="B12" s="42"/>
      <c r="C12" s="41"/>
      <c r="D12" s="41"/>
      <c r="E12" s="41"/>
      <c r="F12" s="41"/>
      <c r="G12" s="41"/>
      <c r="H12" s="41"/>
      <c r="I12" s="41"/>
      <c r="J12" s="43"/>
      <c r="K12" s="44"/>
    </row>
    <row r="13" spans="1:11" ht="30" customHeight="1" thickBot="1" x14ac:dyDescent="0.35">
      <c r="A13" s="472" t="s">
        <v>139</v>
      </c>
      <c r="B13" s="27">
        <v>5</v>
      </c>
      <c r="C13" s="473"/>
      <c r="D13" s="460"/>
      <c r="E13" s="456"/>
      <c r="F13" s="456"/>
      <c r="G13" s="456"/>
      <c r="H13" s="41"/>
      <c r="I13" s="41"/>
      <c r="J13" s="33"/>
      <c r="K13" s="47" t="s">
        <v>140</v>
      </c>
    </row>
    <row r="14" spans="1:11" ht="30" customHeight="1" thickBot="1" x14ac:dyDescent="0.35">
      <c r="A14" s="472"/>
      <c r="B14" s="28" t="s">
        <v>141</v>
      </c>
      <c r="C14" s="473"/>
      <c r="D14" s="460"/>
      <c r="E14" s="456"/>
      <c r="F14" s="456"/>
      <c r="G14" s="456"/>
      <c r="H14" s="41"/>
      <c r="I14" s="41"/>
      <c r="J14" s="43"/>
      <c r="K14" s="47"/>
    </row>
    <row r="15" spans="1:11" ht="30" customHeight="1" thickBot="1" x14ac:dyDescent="0.35">
      <c r="A15" s="472"/>
      <c r="B15" s="27">
        <v>4</v>
      </c>
      <c r="C15" s="462"/>
      <c r="D15" s="460"/>
      <c r="E15" s="460"/>
      <c r="F15" s="448"/>
      <c r="G15" s="456"/>
      <c r="H15" s="41"/>
      <c r="I15" s="41"/>
      <c r="J15" s="34"/>
      <c r="K15" s="47" t="s">
        <v>142</v>
      </c>
    </row>
    <row r="16" spans="1:11" ht="30" customHeight="1" thickBot="1" x14ac:dyDescent="0.35">
      <c r="A16" s="472"/>
      <c r="B16" s="28" t="s">
        <v>143</v>
      </c>
      <c r="C16" s="462"/>
      <c r="D16" s="460"/>
      <c r="E16" s="460"/>
      <c r="F16" s="449"/>
      <c r="G16" s="456"/>
      <c r="H16" s="41"/>
      <c r="I16" s="41"/>
      <c r="J16" s="32"/>
      <c r="K16" s="47"/>
    </row>
    <row r="17" spans="1:11" ht="30" customHeight="1" thickBot="1" x14ac:dyDescent="0.35">
      <c r="A17" s="472"/>
      <c r="B17" s="27">
        <v>3</v>
      </c>
      <c r="C17" s="444"/>
      <c r="D17" s="445"/>
      <c r="E17" s="446"/>
      <c r="F17" s="448"/>
      <c r="G17" s="456"/>
      <c r="H17" s="41"/>
      <c r="I17" s="41"/>
      <c r="J17" s="35"/>
      <c r="K17" s="47" t="s">
        <v>144</v>
      </c>
    </row>
    <row r="18" spans="1:11" ht="30" customHeight="1" thickBot="1" x14ac:dyDescent="0.35">
      <c r="A18" s="472"/>
      <c r="B18" s="28" t="s">
        <v>145</v>
      </c>
      <c r="C18" s="444"/>
      <c r="D18" s="445"/>
      <c r="E18" s="447"/>
      <c r="F18" s="449"/>
      <c r="G18" s="456"/>
      <c r="H18" s="41"/>
      <c r="I18" s="41"/>
      <c r="J18" s="32"/>
      <c r="K18" s="47"/>
    </row>
    <row r="19" spans="1:11" ht="30" customHeight="1" thickBot="1" x14ac:dyDescent="0.35">
      <c r="A19" s="472"/>
      <c r="B19" s="27">
        <v>2</v>
      </c>
      <c r="C19" s="444"/>
      <c r="D19" s="451"/>
      <c r="E19" s="452"/>
      <c r="F19" s="454" t="s">
        <v>156</v>
      </c>
      <c r="G19" s="456"/>
      <c r="H19" s="41"/>
      <c r="I19" s="41"/>
      <c r="J19" s="36"/>
      <c r="K19" s="47" t="s">
        <v>146</v>
      </c>
    </row>
    <row r="20" spans="1:11" ht="30" customHeight="1" thickBot="1" x14ac:dyDescent="0.35">
      <c r="A20" s="472"/>
      <c r="B20" s="28" t="s">
        <v>269</v>
      </c>
      <c r="C20" s="444"/>
      <c r="D20" s="451"/>
      <c r="E20" s="453"/>
      <c r="F20" s="455"/>
      <c r="G20" s="456"/>
      <c r="H20" s="41"/>
      <c r="I20" s="41"/>
      <c r="J20" s="41"/>
      <c r="K20" s="42"/>
    </row>
    <row r="21" spans="1:11" ht="30" customHeight="1" thickBot="1" x14ac:dyDescent="0.35">
      <c r="A21" s="472"/>
      <c r="B21" s="27">
        <v>1</v>
      </c>
      <c r="C21" s="444"/>
      <c r="D21" s="451"/>
      <c r="E21" s="445"/>
      <c r="F21" s="460"/>
      <c r="G21" s="460"/>
      <c r="H21" s="41"/>
      <c r="I21" s="41"/>
      <c r="J21" s="41"/>
      <c r="K21" s="42"/>
    </row>
    <row r="22" spans="1:11" ht="30" customHeight="1" thickBot="1" x14ac:dyDescent="0.35">
      <c r="A22" s="472"/>
      <c r="B22" s="28" t="s">
        <v>147</v>
      </c>
      <c r="C22" s="457"/>
      <c r="D22" s="458"/>
      <c r="E22" s="459"/>
      <c r="F22" s="461"/>
      <c r="G22" s="461"/>
      <c r="H22" s="45"/>
      <c r="I22" s="41"/>
      <c r="J22" s="41"/>
      <c r="K22" s="42"/>
    </row>
    <row r="23" spans="1:11" ht="15" x14ac:dyDescent="0.25">
      <c r="A23" s="40"/>
      <c r="B23" s="41"/>
      <c r="C23" s="26">
        <v>1</v>
      </c>
      <c r="D23" s="26">
        <v>2</v>
      </c>
      <c r="E23" s="26">
        <v>3</v>
      </c>
      <c r="F23" s="26">
        <v>4</v>
      </c>
      <c r="G23" s="26">
        <v>5</v>
      </c>
      <c r="H23" s="41"/>
      <c r="I23" s="41"/>
      <c r="J23" s="41"/>
      <c r="K23" s="42"/>
    </row>
    <row r="24" spans="1:11" x14ac:dyDescent="0.3">
      <c r="A24" s="40"/>
      <c r="B24" s="41"/>
      <c r="C24" s="26" t="s">
        <v>148</v>
      </c>
      <c r="D24" s="26" t="s">
        <v>149</v>
      </c>
      <c r="E24" s="26" t="s">
        <v>150</v>
      </c>
      <c r="F24" s="26" t="s">
        <v>151</v>
      </c>
      <c r="G24" s="26" t="s">
        <v>152</v>
      </c>
      <c r="H24" s="41"/>
      <c r="I24" s="41"/>
      <c r="J24" s="41"/>
      <c r="K24" s="42"/>
    </row>
    <row r="25" spans="1:11" x14ac:dyDescent="0.3">
      <c r="A25" s="40"/>
      <c r="B25" s="41"/>
      <c r="C25" s="443" t="s">
        <v>153</v>
      </c>
      <c r="D25" s="443"/>
      <c r="E25" s="443"/>
      <c r="F25" s="443"/>
      <c r="G25" s="443"/>
      <c r="H25" s="41"/>
      <c r="I25" s="41"/>
      <c r="J25" s="41"/>
      <c r="K25" s="42"/>
    </row>
    <row r="26" spans="1:11" x14ac:dyDescent="0.3">
      <c r="A26" s="40"/>
      <c r="B26" s="41"/>
      <c r="C26" s="443"/>
      <c r="D26" s="443"/>
      <c r="E26" s="443"/>
      <c r="F26" s="443"/>
      <c r="G26" s="443"/>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workbookViewId="0">
      <selection activeCell="B7" sqref="B7:K8"/>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60"/>
      <c r="B1" s="260"/>
      <c r="C1" s="254" t="s">
        <v>0</v>
      </c>
      <c r="D1" s="254"/>
      <c r="E1" s="254"/>
      <c r="F1" s="254"/>
      <c r="G1" s="348" t="s">
        <v>1</v>
      </c>
      <c r="H1" s="348"/>
      <c r="I1" s="348"/>
      <c r="J1" s="474"/>
      <c r="K1" s="474"/>
    </row>
    <row r="2" spans="1:11" ht="15" customHeight="1" x14ac:dyDescent="0.3">
      <c r="A2" s="260"/>
      <c r="B2" s="260"/>
      <c r="C2" s="254"/>
      <c r="D2" s="254"/>
      <c r="E2" s="254"/>
      <c r="F2" s="254"/>
      <c r="G2" s="348" t="s">
        <v>134</v>
      </c>
      <c r="H2" s="348"/>
      <c r="I2" s="348"/>
      <c r="J2" s="474"/>
      <c r="K2" s="474"/>
    </row>
    <row r="3" spans="1:11" ht="34.5" customHeight="1" x14ac:dyDescent="0.3">
      <c r="A3" s="260"/>
      <c r="B3" s="260"/>
      <c r="C3" s="254" t="s">
        <v>32</v>
      </c>
      <c r="D3" s="254"/>
      <c r="E3" s="254"/>
      <c r="F3" s="254"/>
      <c r="G3" s="348" t="s">
        <v>135</v>
      </c>
      <c r="H3" s="348"/>
      <c r="I3" s="348"/>
      <c r="J3" s="474"/>
      <c r="K3" s="474"/>
    </row>
    <row r="4" spans="1:11" ht="15.75" customHeight="1" x14ac:dyDescent="0.3">
      <c r="A4" s="260"/>
      <c r="B4" s="260"/>
      <c r="C4" s="254"/>
      <c r="D4" s="254"/>
      <c r="E4" s="254"/>
      <c r="F4" s="254"/>
      <c r="G4" s="348" t="s">
        <v>5</v>
      </c>
      <c r="H4" s="348"/>
      <c r="I4" s="348"/>
      <c r="J4" s="474"/>
      <c r="K4" s="474"/>
    </row>
    <row r="5" spans="1:11" ht="15.75" thickBot="1" x14ac:dyDescent="0.3"/>
    <row r="6" spans="1:11" ht="26.25" customHeight="1" x14ac:dyDescent="0.3">
      <c r="A6" s="463" t="s">
        <v>136</v>
      </c>
      <c r="B6" s="464"/>
      <c r="C6" s="464"/>
      <c r="D6" s="464"/>
      <c r="E6" s="464"/>
      <c r="F6" s="464"/>
      <c r="G6" s="464"/>
      <c r="H6" s="464"/>
      <c r="I6" s="464"/>
      <c r="J6" s="464"/>
      <c r="K6" s="465"/>
    </row>
    <row r="7" spans="1:11" ht="36" customHeight="1" x14ac:dyDescent="0.3">
      <c r="A7" s="22" t="s">
        <v>7</v>
      </c>
      <c r="B7" s="475" t="s">
        <v>390</v>
      </c>
      <c r="C7" s="476"/>
      <c r="D7" s="476"/>
      <c r="E7" s="476"/>
      <c r="F7" s="476"/>
      <c r="G7" s="476"/>
      <c r="H7" s="476"/>
      <c r="I7" s="476"/>
      <c r="J7" s="476"/>
      <c r="K7" s="477"/>
    </row>
    <row r="8" spans="1:11" ht="69.75" customHeight="1" x14ac:dyDescent="0.3">
      <c r="A8" s="21" t="s">
        <v>8</v>
      </c>
      <c r="B8" s="475" t="s">
        <v>273</v>
      </c>
      <c r="C8" s="476"/>
      <c r="D8" s="476"/>
      <c r="E8" s="476"/>
      <c r="F8" s="476"/>
      <c r="G8" s="476"/>
      <c r="H8" s="476"/>
      <c r="I8" s="476"/>
      <c r="J8" s="476"/>
      <c r="K8" s="477"/>
    </row>
    <row r="9" spans="1:11" ht="40.5" customHeight="1" thickBot="1" x14ac:dyDescent="0.3">
      <c r="A9" s="31" t="s">
        <v>137</v>
      </c>
      <c r="B9" s="481" t="str">
        <f>+PROBABILIDAD!A15</f>
        <v>Posible perdida de expedientes y documentos relacionados con el procesos de Gestion de Hacienda Pública</v>
      </c>
      <c r="C9" s="482"/>
      <c r="D9" s="482"/>
      <c r="E9" s="482"/>
      <c r="F9" s="482"/>
      <c r="G9" s="482"/>
      <c r="H9" s="482"/>
      <c r="I9" s="482"/>
      <c r="J9" s="482"/>
      <c r="K9" s="483"/>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70" t="s">
        <v>138</v>
      </c>
      <c r="K11" s="471"/>
    </row>
    <row r="12" spans="1:11" ht="15.75" thickBot="1" x14ac:dyDescent="0.3">
      <c r="A12" s="40"/>
      <c r="B12" s="42"/>
      <c r="C12" s="41"/>
      <c r="D12" s="41"/>
      <c r="E12" s="41"/>
      <c r="F12" s="41"/>
      <c r="G12" s="41"/>
      <c r="H12" s="41"/>
      <c r="I12" s="41"/>
      <c r="J12" s="43"/>
      <c r="K12" s="44"/>
    </row>
    <row r="13" spans="1:11" ht="30" customHeight="1" thickBot="1" x14ac:dyDescent="0.35">
      <c r="A13" s="472" t="s">
        <v>139</v>
      </c>
      <c r="B13" s="27">
        <v>5</v>
      </c>
      <c r="C13" s="473"/>
      <c r="D13" s="460"/>
      <c r="E13" s="456"/>
      <c r="F13" s="456"/>
      <c r="G13" s="456"/>
      <c r="H13" s="41"/>
      <c r="I13" s="41"/>
      <c r="J13" s="33"/>
      <c r="K13" s="47" t="s">
        <v>140</v>
      </c>
    </row>
    <row r="14" spans="1:11" ht="30" customHeight="1" thickBot="1" x14ac:dyDescent="0.35">
      <c r="A14" s="472"/>
      <c r="B14" s="28" t="s">
        <v>141</v>
      </c>
      <c r="C14" s="473"/>
      <c r="D14" s="460"/>
      <c r="E14" s="456"/>
      <c r="F14" s="456"/>
      <c r="G14" s="456"/>
      <c r="H14" s="41"/>
      <c r="I14" s="41"/>
      <c r="J14" s="43"/>
      <c r="K14" s="47"/>
    </row>
    <row r="15" spans="1:11" ht="30" customHeight="1" thickBot="1" x14ac:dyDescent="0.35">
      <c r="A15" s="472"/>
      <c r="B15" s="27">
        <v>4</v>
      </c>
      <c r="C15" s="462"/>
      <c r="D15" s="460"/>
      <c r="E15" s="460"/>
      <c r="F15" s="448"/>
      <c r="G15" s="456"/>
      <c r="H15" s="41"/>
      <c r="I15" s="41"/>
      <c r="J15" s="34"/>
      <c r="K15" s="47" t="s">
        <v>142</v>
      </c>
    </row>
    <row r="16" spans="1:11" ht="30" customHeight="1" thickBot="1" x14ac:dyDescent="0.35">
      <c r="A16" s="472"/>
      <c r="B16" s="28" t="s">
        <v>143</v>
      </c>
      <c r="C16" s="462"/>
      <c r="D16" s="460"/>
      <c r="E16" s="460"/>
      <c r="F16" s="449"/>
      <c r="G16" s="456"/>
      <c r="H16" s="41"/>
      <c r="I16" s="41"/>
      <c r="J16" s="32"/>
      <c r="K16" s="47"/>
    </row>
    <row r="17" spans="1:11" ht="30" customHeight="1" thickBot="1" x14ac:dyDescent="0.35">
      <c r="A17" s="472"/>
      <c r="B17" s="27">
        <v>3</v>
      </c>
      <c r="C17" s="444"/>
      <c r="D17" s="445"/>
      <c r="E17" s="446"/>
      <c r="F17" s="448"/>
      <c r="G17" s="456"/>
      <c r="H17" s="41"/>
      <c r="I17" s="41"/>
      <c r="J17" s="35"/>
      <c r="K17" s="47" t="s">
        <v>144</v>
      </c>
    </row>
    <row r="18" spans="1:11" ht="30" customHeight="1" thickBot="1" x14ac:dyDescent="0.35">
      <c r="A18" s="472"/>
      <c r="B18" s="28" t="s">
        <v>145</v>
      </c>
      <c r="C18" s="444"/>
      <c r="D18" s="445"/>
      <c r="E18" s="447"/>
      <c r="F18" s="449"/>
      <c r="G18" s="456"/>
      <c r="H18" s="41"/>
      <c r="I18" s="41"/>
      <c r="J18" s="32"/>
      <c r="K18" s="47"/>
    </row>
    <row r="19" spans="1:11" ht="30" customHeight="1" thickBot="1" x14ac:dyDescent="0.35">
      <c r="A19" s="472"/>
      <c r="B19" s="27">
        <v>2</v>
      </c>
      <c r="C19" s="444"/>
      <c r="D19" s="451"/>
      <c r="E19" s="452"/>
      <c r="F19" s="454" t="s">
        <v>156</v>
      </c>
      <c r="G19" s="456"/>
      <c r="H19" s="41"/>
      <c r="I19" s="41"/>
      <c r="J19" s="36"/>
      <c r="K19" s="47" t="s">
        <v>146</v>
      </c>
    </row>
    <row r="20" spans="1:11" ht="30" customHeight="1" thickBot="1" x14ac:dyDescent="0.35">
      <c r="A20" s="472"/>
      <c r="B20" s="28" t="s">
        <v>269</v>
      </c>
      <c r="C20" s="444"/>
      <c r="D20" s="451"/>
      <c r="E20" s="453"/>
      <c r="F20" s="455"/>
      <c r="G20" s="456"/>
      <c r="H20" s="41"/>
      <c r="I20" s="41"/>
      <c r="J20" s="41"/>
      <c r="K20" s="42"/>
    </row>
    <row r="21" spans="1:11" ht="30" customHeight="1" thickBot="1" x14ac:dyDescent="0.35">
      <c r="A21" s="472"/>
      <c r="B21" s="27">
        <v>1</v>
      </c>
      <c r="C21" s="444"/>
      <c r="D21" s="451"/>
      <c r="E21" s="445"/>
      <c r="F21" s="460"/>
      <c r="G21" s="460"/>
      <c r="H21" s="41"/>
      <c r="I21" s="41"/>
      <c r="J21" s="41"/>
      <c r="K21" s="42"/>
    </row>
    <row r="22" spans="1:11" ht="30" customHeight="1" thickBot="1" x14ac:dyDescent="0.35">
      <c r="A22" s="472"/>
      <c r="B22" s="28" t="s">
        <v>147</v>
      </c>
      <c r="C22" s="457"/>
      <c r="D22" s="458"/>
      <c r="E22" s="459"/>
      <c r="F22" s="461"/>
      <c r="G22" s="461"/>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148</v>
      </c>
      <c r="D24" s="26" t="s">
        <v>149</v>
      </c>
      <c r="E24" s="26" t="s">
        <v>150</v>
      </c>
      <c r="F24" s="26" t="s">
        <v>151</v>
      </c>
      <c r="G24" s="26" t="s">
        <v>152</v>
      </c>
      <c r="H24" s="41"/>
      <c r="I24" s="41"/>
      <c r="J24" s="41"/>
      <c r="K24" s="42"/>
    </row>
    <row r="25" spans="1:11" x14ac:dyDescent="0.3">
      <c r="A25" s="40"/>
      <c r="B25" s="41"/>
      <c r="C25" s="443" t="s">
        <v>153</v>
      </c>
      <c r="D25" s="443"/>
      <c r="E25" s="443"/>
      <c r="F25" s="443"/>
      <c r="G25" s="443"/>
      <c r="H25" s="41"/>
      <c r="I25" s="41"/>
      <c r="J25" s="41"/>
      <c r="K25" s="42"/>
    </row>
    <row r="26" spans="1:11" x14ac:dyDescent="0.3">
      <c r="A26" s="40"/>
      <c r="B26" s="41"/>
      <c r="C26" s="443"/>
      <c r="D26" s="443"/>
      <c r="E26" s="443"/>
      <c r="F26" s="443"/>
      <c r="G26" s="443"/>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64"/>
  <sheetViews>
    <sheetView topLeftCell="B38" zoomScale="80" zoomScaleNormal="80" workbookViewId="0">
      <selection activeCell="C45" sqref="C45:C51"/>
    </sheetView>
  </sheetViews>
  <sheetFormatPr baseColWidth="10" defaultColWidth="11.44140625" defaultRowHeight="13.8" x14ac:dyDescent="0.25"/>
  <cols>
    <col min="1" max="2" width="31.109375" style="1" customWidth="1"/>
    <col min="3" max="3" width="57.441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2" customFormat="1" ht="15.75" customHeight="1" x14ac:dyDescent="0.3">
      <c r="A1" s="494"/>
      <c r="B1" s="267" t="s">
        <v>0</v>
      </c>
      <c r="C1" s="268"/>
      <c r="D1" s="268"/>
      <c r="E1" s="268"/>
      <c r="F1" s="268"/>
      <c r="G1" s="388"/>
      <c r="H1" s="367" t="s">
        <v>16</v>
      </c>
      <c r="I1" s="367"/>
      <c r="J1" s="519"/>
    </row>
    <row r="2" spans="1:12" customFormat="1" ht="15.75" customHeight="1" x14ac:dyDescent="0.3">
      <c r="A2" s="265"/>
      <c r="B2" s="495"/>
      <c r="C2" s="402"/>
      <c r="D2" s="402"/>
      <c r="E2" s="402"/>
      <c r="F2" s="402"/>
      <c r="G2" s="403"/>
      <c r="H2" s="348" t="s">
        <v>2</v>
      </c>
      <c r="I2" s="348"/>
      <c r="J2" s="405"/>
    </row>
    <row r="3" spans="1:12" customFormat="1" ht="36" customHeight="1" x14ac:dyDescent="0.3">
      <c r="A3" s="265"/>
      <c r="B3" s="495" t="s">
        <v>222</v>
      </c>
      <c r="C3" s="402"/>
      <c r="D3" s="402"/>
      <c r="E3" s="402"/>
      <c r="F3" s="402"/>
      <c r="G3" s="403"/>
      <c r="H3" s="348" t="s">
        <v>4</v>
      </c>
      <c r="I3" s="348"/>
      <c r="J3" s="405"/>
    </row>
    <row r="4" spans="1:12" customFormat="1" ht="15.75" customHeight="1" thickBot="1" x14ac:dyDescent="0.35">
      <c r="A4" s="266"/>
      <c r="B4" s="276"/>
      <c r="C4" s="277"/>
      <c r="D4" s="277"/>
      <c r="E4" s="277"/>
      <c r="F4" s="277"/>
      <c r="G4" s="389"/>
      <c r="H4" s="525" t="s">
        <v>5</v>
      </c>
      <c r="I4" s="525"/>
      <c r="J4" s="520"/>
    </row>
    <row r="5" spans="1:12" ht="14.25" x14ac:dyDescent="0.2">
      <c r="B5" s="524"/>
      <c r="C5" s="524"/>
      <c r="D5" s="524"/>
      <c r="E5" s="524"/>
      <c r="F5" s="524"/>
      <c r="G5" s="524"/>
    </row>
    <row r="6" spans="1:12" customFormat="1" ht="24" customHeight="1" x14ac:dyDescent="0.3">
      <c r="A6" s="90" t="s">
        <v>7</v>
      </c>
      <c r="B6" s="475" t="s">
        <v>390</v>
      </c>
      <c r="C6" s="476"/>
      <c r="D6" s="476"/>
      <c r="E6" s="476"/>
      <c r="F6" s="476"/>
      <c r="G6" s="476"/>
      <c r="H6" s="476"/>
      <c r="I6" s="476"/>
      <c r="J6" s="476"/>
      <c r="K6" s="477"/>
    </row>
    <row r="7" spans="1:12" customFormat="1" ht="35.25" customHeight="1" x14ac:dyDescent="0.3">
      <c r="A7" s="91" t="s">
        <v>8</v>
      </c>
      <c r="B7" s="475" t="s">
        <v>273</v>
      </c>
      <c r="C7" s="476"/>
      <c r="D7" s="476"/>
      <c r="E7" s="476"/>
      <c r="F7" s="476"/>
      <c r="G7" s="476"/>
      <c r="H7" s="476"/>
      <c r="I7" s="476"/>
      <c r="J7" s="476"/>
      <c r="K7" s="477"/>
    </row>
    <row r="8" spans="1:12" ht="15" thickBot="1" x14ac:dyDescent="0.25">
      <c r="C8" s="63"/>
      <c r="D8" s="63"/>
      <c r="E8" s="63"/>
      <c r="F8" s="63"/>
      <c r="G8" s="63"/>
      <c r="H8" s="63"/>
    </row>
    <row r="9" spans="1:12" s="119" customFormat="1" ht="30" customHeight="1" x14ac:dyDescent="0.3">
      <c r="A9" s="497" t="s">
        <v>102</v>
      </c>
      <c r="B9" s="508" t="s">
        <v>250</v>
      </c>
      <c r="C9" s="499" t="s">
        <v>271</v>
      </c>
      <c r="D9" s="501" t="s">
        <v>224</v>
      </c>
      <c r="E9" s="501"/>
      <c r="F9" s="501"/>
      <c r="G9" s="501"/>
      <c r="H9" s="501"/>
      <c r="I9" s="114" t="s">
        <v>225</v>
      </c>
      <c r="J9" s="502" t="s">
        <v>226</v>
      </c>
      <c r="K9" s="504" t="s">
        <v>227</v>
      </c>
    </row>
    <row r="10" spans="1:12" s="120" customFormat="1" ht="55.8" thickBot="1" x14ac:dyDescent="0.35">
      <c r="A10" s="521"/>
      <c r="B10" s="518"/>
      <c r="C10" s="500"/>
      <c r="D10" s="115" t="s">
        <v>228</v>
      </c>
      <c r="E10" s="116" t="s">
        <v>229</v>
      </c>
      <c r="F10" s="115" t="s">
        <v>230</v>
      </c>
      <c r="G10" s="115" t="s">
        <v>231</v>
      </c>
      <c r="H10" s="117" t="s">
        <v>232</v>
      </c>
      <c r="I10" s="118" t="s">
        <v>233</v>
      </c>
      <c r="J10" s="503"/>
      <c r="K10" s="522"/>
    </row>
    <row r="11" spans="1:12" ht="20.25" customHeight="1" x14ac:dyDescent="0.25">
      <c r="A11" s="330" t="str">
        <f>+(PROBABILIDAD!A11)</f>
        <v>Posibilidad de recibir o solicitar cualquier dadiva para modificar y/o alterar los datos existentes en los distintos sistema de información de Hacienda Pública</v>
      </c>
      <c r="B11" s="345" t="str">
        <f>+DESCRIPCION!D12</f>
        <v>Falta de personal idoneo que realice el seguimiento y auditoria  a los sistemas de información. Posible Manipulacion de la información a favor propio o de terceros.</v>
      </c>
      <c r="C11" s="523" t="s">
        <v>384</v>
      </c>
      <c r="D11" s="489" t="s">
        <v>234</v>
      </c>
      <c r="E11" s="24" t="s">
        <v>235</v>
      </c>
      <c r="F11" s="23" t="s">
        <v>197</v>
      </c>
      <c r="G11" s="23">
        <f>IF(F11="Asignado",15,0)</f>
        <v>15</v>
      </c>
      <c r="H11" s="490" t="str">
        <f>IF(AND(G18&gt;0,G18&lt;=85),"Débil",IF(AND(G18&gt;85,G18&lt;=95),"Moderado",IF(G18&gt;96,"Fuerte"," ")))</f>
        <v>Débil</v>
      </c>
      <c r="I11" s="347" t="s">
        <v>221</v>
      </c>
      <c r="J11" s="347"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485" t="str">
        <f>IF(J11="Fuerte","NO",IF(J11=" "," ","SI"))</f>
        <v>SI</v>
      </c>
      <c r="L11" s="142"/>
    </row>
    <row r="12" spans="1:12" ht="27.6" x14ac:dyDescent="0.25">
      <c r="A12" s="330"/>
      <c r="B12" s="346"/>
      <c r="C12" s="346"/>
      <c r="D12" s="489"/>
      <c r="E12" s="25" t="s">
        <v>236</v>
      </c>
      <c r="F12" s="16" t="s">
        <v>200</v>
      </c>
      <c r="G12" s="16">
        <f>IF(F12="Adecuado",15,0)</f>
        <v>0</v>
      </c>
      <c r="H12" s="490"/>
      <c r="I12" s="330"/>
      <c r="J12" s="330"/>
      <c r="K12" s="485"/>
    </row>
    <row r="13" spans="1:12" ht="27.6" x14ac:dyDescent="0.25">
      <c r="A13" s="330"/>
      <c r="B13" s="346"/>
      <c r="C13" s="346"/>
      <c r="D13" s="112" t="s">
        <v>237</v>
      </c>
      <c r="E13" s="25" t="s">
        <v>238</v>
      </c>
      <c r="F13" s="16" t="s">
        <v>203</v>
      </c>
      <c r="G13" s="16">
        <f>IF(F13="Oportuna",15,0)</f>
        <v>0</v>
      </c>
      <c r="H13" s="490"/>
      <c r="I13" s="330"/>
      <c r="J13" s="330"/>
      <c r="K13" s="485"/>
    </row>
    <row r="14" spans="1:12" ht="41.4" x14ac:dyDescent="0.25">
      <c r="A14" s="330"/>
      <c r="B14" s="346"/>
      <c r="C14" s="346"/>
      <c r="D14" s="112" t="s">
        <v>239</v>
      </c>
      <c r="E14" s="25" t="s">
        <v>240</v>
      </c>
      <c r="F14" s="96" t="s">
        <v>207</v>
      </c>
      <c r="G14" s="16">
        <f>IF(F14="Prevenir",15,IF(F14="Detectar",10,0))</f>
        <v>0</v>
      </c>
      <c r="H14" s="490"/>
      <c r="I14" s="330"/>
      <c r="J14" s="330"/>
      <c r="K14" s="485"/>
    </row>
    <row r="15" spans="1:12" ht="27.6" x14ac:dyDescent="0.25">
      <c r="A15" s="330"/>
      <c r="B15" s="346"/>
      <c r="C15" s="346"/>
      <c r="D15" s="112" t="s">
        <v>241</v>
      </c>
      <c r="E15" s="25" t="s">
        <v>242</v>
      </c>
      <c r="F15" s="16" t="s">
        <v>210</v>
      </c>
      <c r="G15" s="16">
        <f>IF(F15="Confiable",15,0)</f>
        <v>0</v>
      </c>
      <c r="H15" s="490"/>
      <c r="I15" s="330"/>
      <c r="J15" s="330"/>
      <c r="K15" s="485"/>
    </row>
    <row r="16" spans="1:12" ht="41.4" x14ac:dyDescent="0.25">
      <c r="A16" s="330"/>
      <c r="B16" s="346"/>
      <c r="C16" s="346"/>
      <c r="D16" s="112" t="s">
        <v>243</v>
      </c>
      <c r="E16" s="25" t="s">
        <v>244</v>
      </c>
      <c r="F16" s="96" t="s">
        <v>212</v>
      </c>
      <c r="G16" s="16">
        <f>IF(F16="Se investigan y se resuelven oportunamente",15,0)</f>
        <v>15</v>
      </c>
      <c r="H16" s="490"/>
      <c r="I16" s="330"/>
      <c r="J16" s="330"/>
      <c r="K16" s="485"/>
    </row>
    <row r="17" spans="1:11" ht="27.6" x14ac:dyDescent="0.25">
      <c r="A17" s="330"/>
      <c r="B17" s="346"/>
      <c r="C17" s="347"/>
      <c r="D17" s="100" t="s">
        <v>245</v>
      </c>
      <c r="E17" s="25" t="s">
        <v>246</v>
      </c>
      <c r="F17" s="16" t="s">
        <v>217</v>
      </c>
      <c r="G17" s="16">
        <f>IF(F17="Completa",10,IF(F17="Incompleta",5,0))</f>
        <v>0</v>
      </c>
      <c r="H17" s="486"/>
      <c r="I17" s="330"/>
      <c r="J17" s="330"/>
      <c r="K17" s="485"/>
    </row>
    <row r="18" spans="1:11" ht="14.4" x14ac:dyDescent="0.25">
      <c r="A18" s="330"/>
      <c r="B18" s="347"/>
      <c r="C18" s="141"/>
      <c r="D18" s="113"/>
      <c r="E18" s="19" t="s">
        <v>247</v>
      </c>
      <c r="F18" s="18"/>
      <c r="G18" s="18">
        <f>SUM(G11:G17)</f>
        <v>30</v>
      </c>
      <c r="H18" s="52"/>
    </row>
    <row r="19" spans="1:11" ht="15" thickBot="1" x14ac:dyDescent="0.25">
      <c r="A19" s="121"/>
      <c r="B19" s="144"/>
    </row>
    <row r="20" spans="1:11" s="120" customFormat="1" ht="30" customHeight="1" x14ac:dyDescent="0.3">
      <c r="A20" s="497" t="s">
        <v>102</v>
      </c>
      <c r="B20" s="508" t="s">
        <v>250</v>
      </c>
      <c r="C20" s="499" t="s">
        <v>223</v>
      </c>
      <c r="D20" s="501" t="s">
        <v>224</v>
      </c>
      <c r="E20" s="501"/>
      <c r="F20" s="501"/>
      <c r="G20" s="501"/>
      <c r="H20" s="501"/>
      <c r="I20" s="114" t="s">
        <v>225</v>
      </c>
      <c r="J20" s="502" t="s">
        <v>226</v>
      </c>
      <c r="K20" s="504" t="s">
        <v>227</v>
      </c>
    </row>
    <row r="21" spans="1:11" s="120" customFormat="1" ht="55.8" thickBot="1" x14ac:dyDescent="0.35">
      <c r="A21" s="498"/>
      <c r="B21" s="518"/>
      <c r="C21" s="500"/>
      <c r="D21" s="115" t="s">
        <v>228</v>
      </c>
      <c r="E21" s="116" t="s">
        <v>229</v>
      </c>
      <c r="F21" s="115" t="s">
        <v>230</v>
      </c>
      <c r="G21" s="115" t="s">
        <v>231</v>
      </c>
      <c r="H21" s="117" t="s">
        <v>248</v>
      </c>
      <c r="I21" s="118" t="s">
        <v>233</v>
      </c>
      <c r="J21" s="503"/>
      <c r="K21" s="505"/>
    </row>
    <row r="22" spans="1:11" ht="20.25" customHeight="1" x14ac:dyDescent="0.25">
      <c r="A22" s="515" t="str">
        <f>+(PROBABILIDAD!A12)</f>
        <v xml:space="preserve">Debilidad en la integracion de los  recursos digitales (Base de datos) o plataforma tecnológica de la entidad, atribuibles a los componentes de recaudo , recuperacion de cartera, Movimiento Financieros, y presupuestales que  soportan los ingresos y gastos del  Municipio </v>
      </c>
      <c r="B22" s="491" t="str">
        <f>+DESCRIPCION!D13</f>
        <v>Falta de integralidad en los modulos en los sistemas de información. Falta de seguridad digital frente al manejo de la información sensible y confidencial.</v>
      </c>
      <c r="C22" s="506" t="s">
        <v>432</v>
      </c>
      <c r="D22" s="510" t="s">
        <v>234</v>
      </c>
      <c r="E22" s="146" t="s">
        <v>235</v>
      </c>
      <c r="F22" s="147" t="s">
        <v>197</v>
      </c>
      <c r="G22" s="147">
        <f>IF(F22="Asignado",15,0)</f>
        <v>15</v>
      </c>
      <c r="H22" s="511" t="str">
        <f>IF(AND(G29&gt;0,G29&lt;=85),"Débil",IF(AND(G29&gt;85,G29&lt;=95),"Moderado",IF(G29&gt;96,"Fuerte"," ")))</f>
        <v>Moderado</v>
      </c>
      <c r="I22" s="512" t="s">
        <v>220</v>
      </c>
      <c r="J22" s="512"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Moderado</v>
      </c>
      <c r="K22" s="513" t="str">
        <f>IF(J22="Fuerte","NO",IF(J22=" "," ","SI"))</f>
        <v>SI</v>
      </c>
    </row>
    <row r="23" spans="1:11" ht="29.25" customHeight="1" x14ac:dyDescent="0.25">
      <c r="A23" s="516"/>
      <c r="B23" s="492"/>
      <c r="C23" s="506"/>
      <c r="D23" s="489"/>
      <c r="E23" s="25" t="s">
        <v>236</v>
      </c>
      <c r="F23" s="137" t="s">
        <v>199</v>
      </c>
      <c r="G23" s="137">
        <f>IF(F23="Adecuado",15,0)</f>
        <v>15</v>
      </c>
      <c r="H23" s="490"/>
      <c r="I23" s="330"/>
      <c r="J23" s="330"/>
      <c r="K23" s="514"/>
    </row>
    <row r="24" spans="1:11" ht="43.5" customHeight="1" x14ac:dyDescent="0.25">
      <c r="A24" s="516"/>
      <c r="B24" s="492"/>
      <c r="C24" s="506"/>
      <c r="D24" s="112" t="s">
        <v>237</v>
      </c>
      <c r="E24" s="25" t="s">
        <v>238</v>
      </c>
      <c r="F24" s="137" t="s">
        <v>202</v>
      </c>
      <c r="G24" s="137">
        <f>IF(F24="Oportuna",15,0)</f>
        <v>15</v>
      </c>
      <c r="H24" s="490"/>
      <c r="I24" s="330"/>
      <c r="J24" s="330"/>
      <c r="K24" s="514"/>
    </row>
    <row r="25" spans="1:11" ht="43.5" customHeight="1" x14ac:dyDescent="0.25">
      <c r="A25" s="516"/>
      <c r="B25" s="492"/>
      <c r="C25" s="506"/>
      <c r="D25" s="112" t="s">
        <v>239</v>
      </c>
      <c r="E25" s="25" t="s">
        <v>240</v>
      </c>
      <c r="F25" s="96" t="s">
        <v>206</v>
      </c>
      <c r="G25" s="137">
        <f>IF(F25="Prevenir",15,IF(F25="Detectar",10,0))</f>
        <v>10</v>
      </c>
      <c r="H25" s="490"/>
      <c r="I25" s="330"/>
      <c r="J25" s="330"/>
      <c r="K25" s="514"/>
    </row>
    <row r="26" spans="1:11" ht="29.25" customHeight="1" x14ac:dyDescent="0.25">
      <c r="A26" s="516"/>
      <c r="B26" s="492"/>
      <c r="C26" s="506"/>
      <c r="D26" s="112" t="s">
        <v>241</v>
      </c>
      <c r="E26" s="25" t="s">
        <v>242</v>
      </c>
      <c r="F26" s="137" t="s">
        <v>209</v>
      </c>
      <c r="G26" s="137">
        <f>IF(F26="Confiable",15,0)</f>
        <v>15</v>
      </c>
      <c r="H26" s="490"/>
      <c r="I26" s="330"/>
      <c r="J26" s="330"/>
      <c r="K26" s="514"/>
    </row>
    <row r="27" spans="1:11" ht="43.5" customHeight="1" x14ac:dyDescent="0.25">
      <c r="A27" s="516"/>
      <c r="B27" s="492"/>
      <c r="C27" s="506"/>
      <c r="D27" s="112" t="s">
        <v>243</v>
      </c>
      <c r="E27" s="25" t="s">
        <v>244</v>
      </c>
      <c r="F27" s="96" t="s">
        <v>212</v>
      </c>
      <c r="G27" s="137">
        <f>IF(F27="Se investigan y se resuelven oportunamente",15,0)</f>
        <v>15</v>
      </c>
      <c r="H27" s="490"/>
      <c r="I27" s="330"/>
      <c r="J27" s="330"/>
      <c r="K27" s="514"/>
    </row>
    <row r="28" spans="1:11" ht="29.25" customHeight="1" x14ac:dyDescent="0.25">
      <c r="A28" s="516"/>
      <c r="B28" s="492"/>
      <c r="C28" s="507"/>
      <c r="D28" s="100" t="s">
        <v>245</v>
      </c>
      <c r="E28" s="25" t="s">
        <v>246</v>
      </c>
      <c r="F28" s="137" t="s">
        <v>215</v>
      </c>
      <c r="G28" s="137">
        <f>IF(F28="Completa",10,IF(F28="Incompleta",5,0))</f>
        <v>10</v>
      </c>
      <c r="H28" s="486"/>
      <c r="I28" s="330"/>
      <c r="J28" s="330"/>
      <c r="K28" s="514"/>
    </row>
    <row r="29" spans="1:11" s="126" customFormat="1" ht="15" thickBot="1" x14ac:dyDescent="0.3">
      <c r="A29" s="517"/>
      <c r="B29" s="496"/>
      <c r="C29" s="122"/>
      <c r="D29" s="123"/>
      <c r="E29" s="124" t="s">
        <v>247</v>
      </c>
      <c r="F29" s="17"/>
      <c r="G29" s="17">
        <f>SUM(G22:G28)</f>
        <v>95</v>
      </c>
      <c r="H29" s="125"/>
      <c r="K29" s="148"/>
    </row>
    <row r="30" spans="1:11" ht="15" thickBot="1" x14ac:dyDescent="0.25"/>
    <row r="31" spans="1:11" s="119" customFormat="1" ht="30" customHeight="1" x14ac:dyDescent="0.3">
      <c r="A31" s="497" t="s">
        <v>102</v>
      </c>
      <c r="B31" s="508" t="s">
        <v>250</v>
      </c>
      <c r="C31" s="499" t="s">
        <v>223</v>
      </c>
      <c r="D31" s="501" t="s">
        <v>224</v>
      </c>
      <c r="E31" s="501"/>
      <c r="F31" s="501"/>
      <c r="G31" s="501"/>
      <c r="H31" s="501"/>
      <c r="I31" s="138" t="s">
        <v>225</v>
      </c>
      <c r="J31" s="502" t="s">
        <v>226</v>
      </c>
      <c r="K31" s="504" t="s">
        <v>227</v>
      </c>
    </row>
    <row r="32" spans="1:11" s="120" customFormat="1" ht="55.8" thickBot="1" x14ac:dyDescent="0.35">
      <c r="A32" s="498"/>
      <c r="B32" s="509"/>
      <c r="C32" s="500"/>
      <c r="D32" s="139" t="s">
        <v>228</v>
      </c>
      <c r="E32" s="116" t="s">
        <v>229</v>
      </c>
      <c r="F32" s="139" t="s">
        <v>230</v>
      </c>
      <c r="G32" s="139" t="s">
        <v>231</v>
      </c>
      <c r="H32" s="117" t="s">
        <v>248</v>
      </c>
      <c r="I32" s="118" t="s">
        <v>233</v>
      </c>
      <c r="J32" s="503"/>
      <c r="K32" s="505"/>
    </row>
    <row r="33" spans="1:11" ht="20.25" customHeight="1" x14ac:dyDescent="0.25">
      <c r="A33" s="486" t="str">
        <f>+(PROBABILIDAD!A13)</f>
        <v>Indebida aplicación de la normatividad vigente en procedimientos juridicos y  tramites estandarizados en el proceso de gestion de Hacienda Publica</v>
      </c>
      <c r="B33" s="347" t="str">
        <f>DESCRIPCION!D17</f>
        <v>Pertinencia en los procedimientos que desarrollan los procesos.</v>
      </c>
      <c r="C33" s="506" t="s">
        <v>421</v>
      </c>
      <c r="D33" s="489" t="s">
        <v>234</v>
      </c>
      <c r="E33" s="24" t="s">
        <v>235</v>
      </c>
      <c r="F33" s="147" t="s">
        <v>197</v>
      </c>
      <c r="G33" s="23">
        <f>IF(F33="Asignado",15,0)</f>
        <v>15</v>
      </c>
      <c r="H33" s="490" t="str">
        <f>IF(AND(G40&gt;0,G40&lt;=85),"Débil",IF(AND(G40&gt;85,G40&lt;=95),"Moderado",IF(G40&gt;96,"Fuerte"," ")))</f>
        <v>Moderado</v>
      </c>
      <c r="I33" s="347" t="s">
        <v>196</v>
      </c>
      <c r="J33" s="347"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 xml:space="preserve"> </v>
      </c>
      <c r="K33" s="484" t="str">
        <f>IF(J33="Fuerte","NO",IF(J33=" "," ","SI"))</f>
        <v xml:space="preserve"> </v>
      </c>
    </row>
    <row r="34" spans="1:11" ht="27.6" x14ac:dyDescent="0.25">
      <c r="A34" s="321"/>
      <c r="B34" s="330"/>
      <c r="C34" s="506"/>
      <c r="D34" s="489"/>
      <c r="E34" s="25" t="s">
        <v>236</v>
      </c>
      <c r="F34" s="173" t="s">
        <v>199</v>
      </c>
      <c r="G34" s="16">
        <f>IF(F34="Adecuado",15,0)</f>
        <v>15</v>
      </c>
      <c r="H34" s="490"/>
      <c r="I34" s="330"/>
      <c r="J34" s="330"/>
      <c r="K34" s="485"/>
    </row>
    <row r="35" spans="1:11" ht="27.6" x14ac:dyDescent="0.25">
      <c r="A35" s="321"/>
      <c r="B35" s="330"/>
      <c r="C35" s="506"/>
      <c r="D35" s="112" t="s">
        <v>237</v>
      </c>
      <c r="E35" s="25" t="s">
        <v>238</v>
      </c>
      <c r="F35" s="173" t="s">
        <v>202</v>
      </c>
      <c r="G35" s="16">
        <f>IF(F35="Oportuna",15,0)</f>
        <v>15</v>
      </c>
      <c r="H35" s="490"/>
      <c r="I35" s="330"/>
      <c r="J35" s="330"/>
      <c r="K35" s="485"/>
    </row>
    <row r="36" spans="1:11" ht="41.4" x14ac:dyDescent="0.25">
      <c r="A36" s="321"/>
      <c r="B36" s="330"/>
      <c r="C36" s="506"/>
      <c r="D36" s="112" t="s">
        <v>239</v>
      </c>
      <c r="E36" s="25" t="s">
        <v>240</v>
      </c>
      <c r="F36" s="96" t="s">
        <v>206</v>
      </c>
      <c r="G36" s="16">
        <f>IF(F36="Prevenir",15,IF(F36="Detectar",10,0))</f>
        <v>10</v>
      </c>
      <c r="H36" s="490"/>
      <c r="I36" s="330"/>
      <c r="J36" s="330"/>
      <c r="K36" s="485"/>
    </row>
    <row r="37" spans="1:11" ht="27.6" x14ac:dyDescent="0.25">
      <c r="A37" s="321"/>
      <c r="B37" s="330"/>
      <c r="C37" s="506"/>
      <c r="D37" s="112" t="s">
        <v>241</v>
      </c>
      <c r="E37" s="25" t="s">
        <v>242</v>
      </c>
      <c r="F37" s="173" t="s">
        <v>209</v>
      </c>
      <c r="G37" s="16">
        <f>IF(F37="Confiable",15,0)</f>
        <v>15</v>
      </c>
      <c r="H37" s="490"/>
      <c r="I37" s="330"/>
      <c r="J37" s="330"/>
      <c r="K37" s="485"/>
    </row>
    <row r="38" spans="1:11" ht="41.4" x14ac:dyDescent="0.25">
      <c r="A38" s="321"/>
      <c r="B38" s="330"/>
      <c r="C38" s="506"/>
      <c r="D38" s="112" t="s">
        <v>243</v>
      </c>
      <c r="E38" s="25" t="s">
        <v>244</v>
      </c>
      <c r="F38" s="96" t="s">
        <v>212</v>
      </c>
      <c r="G38" s="16">
        <f>IF(F38="Se investigan y se resuelven oportunamente",15,0)</f>
        <v>15</v>
      </c>
      <c r="H38" s="490"/>
      <c r="I38" s="330"/>
      <c r="J38" s="330"/>
      <c r="K38" s="485"/>
    </row>
    <row r="39" spans="1:11" ht="27.6" x14ac:dyDescent="0.25">
      <c r="A39" s="321"/>
      <c r="B39" s="330"/>
      <c r="C39" s="507"/>
      <c r="D39" s="100" t="s">
        <v>245</v>
      </c>
      <c r="E39" s="25" t="s">
        <v>246</v>
      </c>
      <c r="F39" s="173" t="s">
        <v>215</v>
      </c>
      <c r="G39" s="16">
        <f>IF(F39="Completa",10,IF(F39="Incompleta",5,0))</f>
        <v>10</v>
      </c>
      <c r="H39" s="486"/>
      <c r="I39" s="330"/>
      <c r="J39" s="330"/>
      <c r="K39" s="485"/>
    </row>
    <row r="40" spans="1:11" ht="14.4" x14ac:dyDescent="0.25">
      <c r="A40" s="321"/>
      <c r="B40" s="330"/>
      <c r="C40" s="141"/>
      <c r="D40" s="113"/>
      <c r="E40" s="19" t="s">
        <v>247</v>
      </c>
      <c r="F40" s="18"/>
      <c r="G40" s="18">
        <f>SUM(G33:G39)</f>
        <v>95</v>
      </c>
      <c r="H40" s="52"/>
    </row>
    <row r="41" spans="1:11" ht="14.25" x14ac:dyDescent="0.2">
      <c r="A41" s="121"/>
      <c r="B41" s="144"/>
    </row>
    <row r="42" spans="1:11" ht="15" thickBot="1" x14ac:dyDescent="0.25">
      <c r="A42" s="121"/>
      <c r="B42" s="144"/>
    </row>
    <row r="43" spans="1:11" s="120" customFormat="1" ht="30" customHeight="1" x14ac:dyDescent="0.3">
      <c r="A43" s="497" t="s">
        <v>102</v>
      </c>
      <c r="B43" s="143"/>
      <c r="C43" s="499" t="s">
        <v>223</v>
      </c>
      <c r="D43" s="501" t="s">
        <v>224</v>
      </c>
      <c r="E43" s="501"/>
      <c r="F43" s="501"/>
      <c r="G43" s="501"/>
      <c r="H43" s="501"/>
      <c r="I43" s="114" t="s">
        <v>225</v>
      </c>
      <c r="J43" s="502" t="s">
        <v>226</v>
      </c>
      <c r="K43" s="504" t="s">
        <v>227</v>
      </c>
    </row>
    <row r="44" spans="1:11" s="120" customFormat="1" ht="55.8" thickBot="1" x14ac:dyDescent="0.35">
      <c r="A44" s="498"/>
      <c r="B44" s="145"/>
      <c r="C44" s="500"/>
      <c r="D44" s="115" t="s">
        <v>228</v>
      </c>
      <c r="E44" s="116" t="s">
        <v>229</v>
      </c>
      <c r="F44" s="115" t="s">
        <v>230</v>
      </c>
      <c r="G44" s="115" t="s">
        <v>231</v>
      </c>
      <c r="H44" s="117" t="s">
        <v>248</v>
      </c>
      <c r="I44" s="118" t="s">
        <v>233</v>
      </c>
      <c r="J44" s="503"/>
      <c r="K44" s="505"/>
    </row>
    <row r="45" spans="1:11" ht="20.25" customHeight="1" x14ac:dyDescent="0.25">
      <c r="A45" s="486" t="str">
        <f>+(PROBABILIDAD!A14)</f>
        <v>Omisión de denuncias de presuntos actos de corrupción o irregularidades administrativas.</v>
      </c>
      <c r="B45" s="491" t="str">
        <f>DESCRIPCION!D21</f>
        <v>Falta de conocimiento de los procedimientos que determinan lineamientos necesarios para
el desarrollo de todos los procesos de la entidad.</v>
      </c>
      <c r="C45" s="487" t="s">
        <v>387</v>
      </c>
      <c r="D45" s="489" t="s">
        <v>234</v>
      </c>
      <c r="E45" s="24" t="s">
        <v>235</v>
      </c>
      <c r="F45" s="23" t="s">
        <v>198</v>
      </c>
      <c r="G45" s="23">
        <f>IF(F45="Asignado",15,0)</f>
        <v>0</v>
      </c>
      <c r="H45" s="490" t="str">
        <f>IF(AND(G52&gt;0,G52&lt;=85),"Débil",IF(AND(G52&gt;85,G52&lt;=95),"Moderado",IF(G52&gt;96,"Fuerte"," ")))</f>
        <v>Débil</v>
      </c>
      <c r="I45" s="347" t="s">
        <v>221</v>
      </c>
      <c r="J45" s="347" t="str">
        <f>IF(AND(H45="Fuerte",I45="Fuerte (Siempre se Ejecuta)"),"Fuerte",IF(AND(H45="Fuerte",I45="Moderado (Algunas veces se ejecuta)"),"Moderado",IF(AND(H45="Fuerte",I45="Débil (No se ejecuta)"),"Débil",IF(AND(H45="Moderado",I45="Fuerte (Siempre se Ejecuta)"),"Moderado",IF(AND(H45="Moderado",I45="Moderado (Algunas veces se ejecuta)"),"Moderado",IF(AND(H45="Moderado",I45="Débil (No se ejecuta)"),"Débil",IF(AND(H45="Débil",I45="Fuerte (Siempre se Ejecuta)"),"Débil",IF(AND(H45="Débil",I45="Moderado (Algunas veces se ejecuta)"),"Débil",IF(AND(H45="Débil",I45="Débil (No se ejecuta)"),"Débil"," ")))))))))</f>
        <v>Débil</v>
      </c>
      <c r="K45" s="484" t="str">
        <f>IF(J45="Fuerte","NO",IF(J45=" "," ","SI"))</f>
        <v>SI</v>
      </c>
    </row>
    <row r="46" spans="1:11" ht="29.25" customHeight="1" x14ac:dyDescent="0.25">
      <c r="A46" s="321"/>
      <c r="B46" s="492"/>
      <c r="C46" s="487"/>
      <c r="D46" s="489"/>
      <c r="E46" s="25" t="s">
        <v>236</v>
      </c>
      <c r="F46" s="173" t="s">
        <v>199</v>
      </c>
      <c r="G46" s="173">
        <f>IF(F46="Adecuado",15,0)</f>
        <v>15</v>
      </c>
      <c r="H46" s="490"/>
      <c r="I46" s="330"/>
      <c r="J46" s="330"/>
      <c r="K46" s="485"/>
    </row>
    <row r="47" spans="1:11" ht="43.5" customHeight="1" x14ac:dyDescent="0.25">
      <c r="A47" s="321"/>
      <c r="B47" s="492"/>
      <c r="C47" s="487"/>
      <c r="D47" s="112" t="s">
        <v>237</v>
      </c>
      <c r="E47" s="25" t="s">
        <v>238</v>
      </c>
      <c r="F47" s="173" t="s">
        <v>202</v>
      </c>
      <c r="G47" s="173">
        <f>IF(F47="Oportuna",15,0)</f>
        <v>15</v>
      </c>
      <c r="H47" s="490"/>
      <c r="I47" s="330"/>
      <c r="J47" s="330"/>
      <c r="K47" s="485"/>
    </row>
    <row r="48" spans="1:11" ht="43.5" customHeight="1" x14ac:dyDescent="0.25">
      <c r="A48" s="321"/>
      <c r="B48" s="492"/>
      <c r="C48" s="487"/>
      <c r="D48" s="112" t="s">
        <v>239</v>
      </c>
      <c r="E48" s="25" t="s">
        <v>240</v>
      </c>
      <c r="F48" s="96" t="s">
        <v>205</v>
      </c>
      <c r="G48" s="173">
        <f>IF(F48="Prevenir",15,IF(F48="Detectar",10,0))</f>
        <v>15</v>
      </c>
      <c r="H48" s="490"/>
      <c r="I48" s="330"/>
      <c r="J48" s="330"/>
      <c r="K48" s="485"/>
    </row>
    <row r="49" spans="1:11" ht="29.25" customHeight="1" x14ac:dyDescent="0.25">
      <c r="A49" s="321"/>
      <c r="B49" s="492"/>
      <c r="C49" s="487"/>
      <c r="D49" s="112" t="s">
        <v>241</v>
      </c>
      <c r="E49" s="25" t="s">
        <v>242</v>
      </c>
      <c r="F49" s="173" t="s">
        <v>209</v>
      </c>
      <c r="G49" s="173">
        <f>IF(F49="Confiable",15,0)</f>
        <v>15</v>
      </c>
      <c r="H49" s="490"/>
      <c r="I49" s="330"/>
      <c r="J49" s="330"/>
      <c r="K49" s="485"/>
    </row>
    <row r="50" spans="1:11" ht="43.5" customHeight="1" x14ac:dyDescent="0.25">
      <c r="A50" s="321"/>
      <c r="B50" s="492"/>
      <c r="C50" s="487"/>
      <c r="D50" s="112" t="s">
        <v>243</v>
      </c>
      <c r="E50" s="25" t="s">
        <v>244</v>
      </c>
      <c r="F50" s="96" t="s">
        <v>212</v>
      </c>
      <c r="G50" s="173">
        <f>IF(F50="Se investigan y se resuelven oportunamente",15,0)</f>
        <v>15</v>
      </c>
      <c r="H50" s="490"/>
      <c r="I50" s="330"/>
      <c r="J50" s="330"/>
      <c r="K50" s="485"/>
    </row>
    <row r="51" spans="1:11" ht="29.25" customHeight="1" x14ac:dyDescent="0.25">
      <c r="A51" s="321"/>
      <c r="B51" s="492"/>
      <c r="C51" s="488"/>
      <c r="D51" s="100" t="s">
        <v>245</v>
      </c>
      <c r="E51" s="25" t="s">
        <v>246</v>
      </c>
      <c r="F51" s="173" t="s">
        <v>217</v>
      </c>
      <c r="G51" s="173">
        <f>IF(F51="Completa",10,IF(F51="Incompleta",5,0))</f>
        <v>0</v>
      </c>
      <c r="H51" s="486"/>
      <c r="I51" s="330"/>
      <c r="J51" s="330"/>
      <c r="K51" s="485"/>
    </row>
    <row r="52" spans="1:11" s="126" customFormat="1" ht="15" thickBot="1" x14ac:dyDescent="0.3">
      <c r="A52" s="321"/>
      <c r="B52" s="496"/>
      <c r="C52" s="122"/>
      <c r="D52" s="123"/>
      <c r="E52" s="124" t="s">
        <v>247</v>
      </c>
      <c r="F52" s="17"/>
      <c r="G52" s="17">
        <f>SUM(G45:G51)</f>
        <v>75</v>
      </c>
      <c r="H52" s="125"/>
    </row>
    <row r="53" spans="1:11" ht="14.4" thickBot="1" x14ac:dyDescent="0.3"/>
    <row r="54" spans="1:11" s="119" customFormat="1" ht="30" customHeight="1" x14ac:dyDescent="0.3">
      <c r="A54" s="497" t="s">
        <v>102</v>
      </c>
      <c r="B54" s="143"/>
      <c r="C54" s="499" t="s">
        <v>223</v>
      </c>
      <c r="D54" s="501" t="s">
        <v>224</v>
      </c>
      <c r="E54" s="501"/>
      <c r="F54" s="501"/>
      <c r="G54" s="501"/>
      <c r="H54" s="501"/>
      <c r="I54" s="114" t="s">
        <v>225</v>
      </c>
      <c r="J54" s="502" t="s">
        <v>226</v>
      </c>
      <c r="K54" s="504" t="s">
        <v>227</v>
      </c>
    </row>
    <row r="55" spans="1:11" s="120" customFormat="1" ht="55.8" thickBot="1" x14ac:dyDescent="0.35">
      <c r="A55" s="498"/>
      <c r="B55" s="145"/>
      <c r="C55" s="500"/>
      <c r="D55" s="115" t="s">
        <v>228</v>
      </c>
      <c r="E55" s="116" t="s">
        <v>229</v>
      </c>
      <c r="F55" s="115" t="s">
        <v>230</v>
      </c>
      <c r="G55" s="115" t="s">
        <v>231</v>
      </c>
      <c r="H55" s="117" t="s">
        <v>248</v>
      </c>
      <c r="I55" s="118" t="s">
        <v>233</v>
      </c>
      <c r="J55" s="503"/>
      <c r="K55" s="505"/>
    </row>
    <row r="56" spans="1:11" ht="20.25" customHeight="1" x14ac:dyDescent="0.25">
      <c r="A56" s="486" t="str">
        <f>+(PROBABILIDAD!A15)</f>
        <v>Posible perdida de expedientes y documentos relacionados con el procesos de Gestion de Hacienda Pública</v>
      </c>
      <c r="B56" s="491" t="s">
        <v>381</v>
      </c>
      <c r="C56" s="487" t="s">
        <v>422</v>
      </c>
      <c r="D56" s="489" t="s">
        <v>234</v>
      </c>
      <c r="E56" s="24" t="s">
        <v>235</v>
      </c>
      <c r="F56" s="23" t="s">
        <v>197</v>
      </c>
      <c r="G56" s="23">
        <f>IF(F56="Asignado",15,0)</f>
        <v>15</v>
      </c>
      <c r="H56" s="490" t="str">
        <f>IF(AND(G63&gt;0,G63&lt;=85),"Débil",IF(AND(G63&gt;85,G63&lt;=95),"Moderado",IF(G63&gt;96,"Fuerte"," ")))</f>
        <v>Moderado</v>
      </c>
      <c r="I56" s="347" t="s">
        <v>220</v>
      </c>
      <c r="J56" s="347" t="str">
        <f>IF(AND(H56="Fuerte",I56="Fuerte (Siempre se Ejecuta)"),"Fuerte",IF(AND(H56="Fuerte",I56="Moderado (Algunas veces se ejecuta)"),"Moderado",IF(AND(H56="Fuerte",I56="Débil (No se ejecuta)"),"Débil",IF(AND(H56="Moderado",I56="Fuerte (Siempre se Ejecuta)"),"Moderado",IF(AND(H56="Moderado",I56="Moderado (Algunas veces se ejecuta)"),"Moderado",IF(AND(H56="Moderado",I56="Débil (No se ejecuta)"),"Débil",IF(AND(H56="Débil",I56="Fuerte (Siempre se Ejecuta)"),"Débil",IF(AND(H56="Débil",I56="Moderado (Algunas veces se ejecuta)"),"Débil",IF(AND(H56="Débil",I56="Débil (No se ejecuta)"),"Débil"," ")))))))))</f>
        <v>Moderado</v>
      </c>
      <c r="K56" s="484" t="str">
        <f>IF(J56="Fuerte","NO",IF(J56=" "," ","SI"))</f>
        <v>SI</v>
      </c>
    </row>
    <row r="57" spans="1:11" ht="27.6" x14ac:dyDescent="0.25">
      <c r="A57" s="321"/>
      <c r="B57" s="492"/>
      <c r="C57" s="487"/>
      <c r="D57" s="489"/>
      <c r="E57" s="25" t="s">
        <v>236</v>
      </c>
      <c r="F57" s="173" t="s">
        <v>199</v>
      </c>
      <c r="G57" s="173">
        <f>IF(F57="Adecuado",15,0)</f>
        <v>15</v>
      </c>
      <c r="H57" s="490"/>
      <c r="I57" s="330"/>
      <c r="J57" s="330"/>
      <c r="K57" s="485"/>
    </row>
    <row r="58" spans="1:11" ht="27.6" x14ac:dyDescent="0.25">
      <c r="A58" s="321"/>
      <c r="B58" s="492"/>
      <c r="C58" s="487"/>
      <c r="D58" s="112" t="s">
        <v>237</v>
      </c>
      <c r="E58" s="25" t="s">
        <v>238</v>
      </c>
      <c r="F58" s="173" t="s">
        <v>202</v>
      </c>
      <c r="G58" s="173">
        <f>IF(F58="Oportuna",15,0)</f>
        <v>15</v>
      </c>
      <c r="H58" s="490"/>
      <c r="I58" s="330"/>
      <c r="J58" s="330"/>
      <c r="K58" s="485"/>
    </row>
    <row r="59" spans="1:11" ht="41.4" x14ac:dyDescent="0.25">
      <c r="A59" s="321"/>
      <c r="B59" s="492"/>
      <c r="C59" s="487"/>
      <c r="D59" s="112" t="s">
        <v>239</v>
      </c>
      <c r="E59" s="25" t="s">
        <v>240</v>
      </c>
      <c r="F59" s="96" t="s">
        <v>205</v>
      </c>
      <c r="G59" s="173">
        <f>IF(F59="Prevenir",15,IF(F59="Detectar",10,0))</f>
        <v>15</v>
      </c>
      <c r="H59" s="490"/>
      <c r="I59" s="330"/>
      <c r="J59" s="330"/>
      <c r="K59" s="485"/>
    </row>
    <row r="60" spans="1:11" ht="27.6" x14ac:dyDescent="0.25">
      <c r="A60" s="321"/>
      <c r="B60" s="492"/>
      <c r="C60" s="487"/>
      <c r="D60" s="112" t="s">
        <v>241</v>
      </c>
      <c r="E60" s="25" t="s">
        <v>242</v>
      </c>
      <c r="F60" s="173" t="s">
        <v>209</v>
      </c>
      <c r="G60" s="173">
        <f>IF(F60="Confiable",15,0)</f>
        <v>15</v>
      </c>
      <c r="H60" s="490"/>
      <c r="I60" s="330"/>
      <c r="J60" s="330"/>
      <c r="K60" s="485"/>
    </row>
    <row r="61" spans="1:11" ht="41.4" x14ac:dyDescent="0.25">
      <c r="A61" s="321"/>
      <c r="B61" s="492"/>
      <c r="C61" s="487"/>
      <c r="D61" s="112" t="s">
        <v>243</v>
      </c>
      <c r="E61" s="25" t="s">
        <v>244</v>
      </c>
      <c r="F61" s="96" t="s">
        <v>212</v>
      </c>
      <c r="G61" s="173">
        <f>IF(F61="Se investigan y se resuelven oportunamente",15,0)</f>
        <v>15</v>
      </c>
      <c r="H61" s="490"/>
      <c r="I61" s="330"/>
      <c r="J61" s="330"/>
      <c r="K61" s="485"/>
    </row>
    <row r="62" spans="1:11" ht="27.6" x14ac:dyDescent="0.25">
      <c r="A62" s="321"/>
      <c r="B62" s="492"/>
      <c r="C62" s="488"/>
      <c r="D62" s="100" t="s">
        <v>245</v>
      </c>
      <c r="E62" s="25" t="s">
        <v>246</v>
      </c>
      <c r="F62" s="173" t="s">
        <v>217</v>
      </c>
      <c r="G62" s="173">
        <f>IF(F62="Completa",10,IF(F62="Incompleta",5,0))</f>
        <v>0</v>
      </c>
      <c r="H62" s="486"/>
      <c r="I62" s="330"/>
      <c r="J62" s="330"/>
      <c r="K62" s="485"/>
    </row>
    <row r="63" spans="1:11" ht="14.4" x14ac:dyDescent="0.25">
      <c r="A63" s="321"/>
      <c r="B63" s="493"/>
      <c r="C63" s="20"/>
      <c r="D63" s="113"/>
      <c r="E63" s="19" t="s">
        <v>247</v>
      </c>
      <c r="F63" s="18"/>
      <c r="G63" s="18">
        <f>SUM(G56:G62)</f>
        <v>90</v>
      </c>
      <c r="H63" s="52"/>
    </row>
    <row r="64" spans="1:11" x14ac:dyDescent="0.25">
      <c r="A64" s="121"/>
      <c r="B64" s="144"/>
    </row>
  </sheetData>
  <mergeCells count="79">
    <mergeCell ref="B11:B18"/>
    <mergeCell ref="C9:C10"/>
    <mergeCell ref="B5:G5"/>
    <mergeCell ref="H1:I1"/>
    <mergeCell ref="H2:I2"/>
    <mergeCell ref="H3:I3"/>
    <mergeCell ref="H4:I4"/>
    <mergeCell ref="B9:B10"/>
    <mergeCell ref="B6:K6"/>
    <mergeCell ref="B7:K7"/>
    <mergeCell ref="K22:K28"/>
    <mergeCell ref="A22:A29"/>
    <mergeCell ref="B22:B29"/>
    <mergeCell ref="B20:B21"/>
    <mergeCell ref="J1:J4"/>
    <mergeCell ref="A9:A10"/>
    <mergeCell ref="A11:A18"/>
    <mergeCell ref="J11:J17"/>
    <mergeCell ref="K11:K17"/>
    <mergeCell ref="J9:J10"/>
    <mergeCell ref="K9:K10"/>
    <mergeCell ref="D11:D12"/>
    <mergeCell ref="H11:H17"/>
    <mergeCell ref="D9:H9"/>
    <mergeCell ref="I11:I17"/>
    <mergeCell ref="C11:C17"/>
    <mergeCell ref="C22:C28"/>
    <mergeCell ref="D22:D23"/>
    <mergeCell ref="H22:H28"/>
    <mergeCell ref="I22:I28"/>
    <mergeCell ref="J22:J28"/>
    <mergeCell ref="A20:A21"/>
    <mergeCell ref="C20:C21"/>
    <mergeCell ref="D20:H20"/>
    <mergeCell ref="J20:J21"/>
    <mergeCell ref="K20:K21"/>
    <mergeCell ref="J33:J39"/>
    <mergeCell ref="K33:K39"/>
    <mergeCell ref="B33:B40"/>
    <mergeCell ref="A31:A32"/>
    <mergeCell ref="C31:C32"/>
    <mergeCell ref="D31:H31"/>
    <mergeCell ref="J31:J32"/>
    <mergeCell ref="K31:K32"/>
    <mergeCell ref="A33:A40"/>
    <mergeCell ref="C33:C39"/>
    <mergeCell ref="D33:D34"/>
    <mergeCell ref="H33:H39"/>
    <mergeCell ref="I33:I39"/>
    <mergeCell ref="B31:B32"/>
    <mergeCell ref="A54:A55"/>
    <mergeCell ref="C54:C55"/>
    <mergeCell ref="D54:H54"/>
    <mergeCell ref="J54:J55"/>
    <mergeCell ref="K54:K55"/>
    <mergeCell ref="A1:A4"/>
    <mergeCell ref="B1:G2"/>
    <mergeCell ref="B3:G4"/>
    <mergeCell ref="J45:J51"/>
    <mergeCell ref="K45:K51"/>
    <mergeCell ref="A45:A52"/>
    <mergeCell ref="C45:C51"/>
    <mergeCell ref="D45:D46"/>
    <mergeCell ref="H45:H51"/>
    <mergeCell ref="I45:I51"/>
    <mergeCell ref="B45:B52"/>
    <mergeCell ref="A43:A44"/>
    <mergeCell ref="C43:C44"/>
    <mergeCell ref="D43:H43"/>
    <mergeCell ref="J43:J44"/>
    <mergeCell ref="K43:K44"/>
    <mergeCell ref="J56:J62"/>
    <mergeCell ref="K56:K62"/>
    <mergeCell ref="A56:A63"/>
    <mergeCell ref="C56:C62"/>
    <mergeCell ref="D56:D57"/>
    <mergeCell ref="H56:H62"/>
    <mergeCell ref="I56:I62"/>
    <mergeCell ref="B56:B63"/>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F45 F33 F56</xm:sqref>
        </x14:dataValidation>
        <x14:dataValidation type="list" allowBlank="1" showInputMessage="1" showErrorMessage="1">
          <x14:formula1>
            <xm:f>Hoja3!$A$155:$A$157</xm:f>
          </x14:formula1>
          <xm:sqref>F12 F23 F46 F34 F57</xm:sqref>
        </x14:dataValidation>
        <x14:dataValidation type="list" allowBlank="1" showInputMessage="1" showErrorMessage="1">
          <x14:formula1>
            <xm:f>Hoja3!$A$160:$A$162</xm:f>
          </x14:formula1>
          <xm:sqref>F13 F24 F47 F35 F58</xm:sqref>
        </x14:dataValidation>
        <x14:dataValidation type="list" allowBlank="1" showInputMessage="1" showErrorMessage="1">
          <x14:formula1>
            <xm:f>Hoja3!$A$165:$A$168</xm:f>
          </x14:formula1>
          <xm:sqref>F14 F25 F48 F36 F59</xm:sqref>
        </x14:dataValidation>
        <x14:dataValidation type="list" allowBlank="1" showInputMessage="1" showErrorMessage="1">
          <x14:formula1>
            <xm:f>Hoja3!$A$171:$A$173</xm:f>
          </x14:formula1>
          <xm:sqref>F15 F26 F49 F37 F60</xm:sqref>
        </x14:dataValidation>
        <x14:dataValidation type="list" allowBlank="1" showInputMessage="1" showErrorMessage="1">
          <x14:formula1>
            <xm:f>Hoja3!$A$176:$A$178</xm:f>
          </x14:formula1>
          <xm:sqref>F16 F27 F50 F38 F61</xm:sqref>
        </x14:dataValidation>
        <x14:dataValidation type="list" allowBlank="1" showInputMessage="1" showErrorMessage="1">
          <x14:formula1>
            <xm:f>Hoja3!$A$181:$A$184</xm:f>
          </x14:formula1>
          <xm:sqref>F17 F28 F51 F39 F62</xm:sqref>
        </x14:dataValidation>
        <x14:dataValidation type="list" allowBlank="1" showInputMessage="1" showErrorMessage="1">
          <x14:formula1>
            <xm:f>Hoja3!$A$187:$A$190</xm:f>
          </x14:formula1>
          <xm:sqref>I11:I17 I22:I28 I33:I39 I45:I51 I56:I62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260"/>
      <c r="B1" s="256" t="s">
        <v>15</v>
      </c>
      <c r="C1" s="257"/>
      <c r="D1" s="3" t="s">
        <v>16</v>
      </c>
      <c r="E1" s="263"/>
    </row>
    <row r="2" spans="1:5" ht="15" customHeight="1" x14ac:dyDescent="0.3">
      <c r="A2" s="260"/>
      <c r="B2" s="258"/>
      <c r="C2" s="259"/>
      <c r="D2" s="3" t="s">
        <v>2</v>
      </c>
      <c r="E2" s="263"/>
    </row>
    <row r="3" spans="1:5" ht="30" customHeight="1" x14ac:dyDescent="0.3">
      <c r="A3" s="260"/>
      <c r="B3" s="256" t="s">
        <v>17</v>
      </c>
      <c r="C3" s="257"/>
      <c r="D3" s="3" t="s">
        <v>18</v>
      </c>
      <c r="E3" s="263"/>
    </row>
    <row r="4" spans="1:5" ht="15" customHeight="1" x14ac:dyDescent="0.3">
      <c r="A4" s="260"/>
      <c r="B4" s="258"/>
      <c r="C4" s="259"/>
      <c r="D4" s="3" t="s">
        <v>5</v>
      </c>
      <c r="E4" s="263"/>
    </row>
    <row r="5" spans="1:5" ht="15.75" thickBot="1" x14ac:dyDescent="0.3"/>
    <row r="6" spans="1:5" x14ac:dyDescent="0.3">
      <c r="A6" s="261" t="s">
        <v>19</v>
      </c>
      <c r="B6" s="262"/>
      <c r="C6" s="262"/>
      <c r="D6" s="262"/>
      <c r="E6" s="262"/>
    </row>
    <row r="7" spans="1:5" ht="28.2" thickBot="1" x14ac:dyDescent="0.35">
      <c r="A7" s="4" t="s">
        <v>20</v>
      </c>
      <c r="B7" s="5" t="s">
        <v>21</v>
      </c>
      <c r="C7" s="5" t="s">
        <v>22</v>
      </c>
      <c r="D7" s="10" t="s">
        <v>23</v>
      </c>
      <c r="E7" s="5" t="s">
        <v>24</v>
      </c>
    </row>
    <row r="8" spans="1:5" ht="45" x14ac:dyDescent="0.25">
      <c r="A8" s="12" t="s">
        <v>25</v>
      </c>
      <c r="B8" s="6" t="s">
        <v>26</v>
      </c>
      <c r="C8" s="6" t="s">
        <v>26</v>
      </c>
      <c r="D8" s="6" t="s">
        <v>26</v>
      </c>
      <c r="E8" s="7" t="s">
        <v>26</v>
      </c>
    </row>
    <row r="9" spans="1:5" ht="40.200000000000003" x14ac:dyDescent="0.3">
      <c r="A9" s="13" t="s">
        <v>27</v>
      </c>
      <c r="B9" s="8" t="s">
        <v>26</v>
      </c>
      <c r="C9" s="8" t="s">
        <v>26</v>
      </c>
      <c r="D9" s="8" t="s">
        <v>26</v>
      </c>
      <c r="E9" s="9" t="s">
        <v>26</v>
      </c>
    </row>
    <row r="10" spans="1:5" ht="30" x14ac:dyDescent="0.25">
      <c r="A10" s="11" t="s">
        <v>28</v>
      </c>
      <c r="B10" s="8" t="s">
        <v>26</v>
      </c>
      <c r="C10" s="8" t="s">
        <v>26</v>
      </c>
      <c r="D10" s="8" t="s">
        <v>26</v>
      </c>
      <c r="E10" s="9" t="s">
        <v>26</v>
      </c>
    </row>
    <row r="11" spans="1:5" ht="40.200000000000003" x14ac:dyDescent="0.3">
      <c r="A11" s="13" t="s">
        <v>29</v>
      </c>
      <c r="B11" s="8" t="s">
        <v>26</v>
      </c>
      <c r="C11" s="8" t="s">
        <v>26</v>
      </c>
      <c r="D11" s="8" t="s">
        <v>26</v>
      </c>
      <c r="E11" s="9" t="s">
        <v>26</v>
      </c>
    </row>
    <row r="12" spans="1:5" ht="53.4" x14ac:dyDescent="0.3">
      <c r="A12" s="13" t="s">
        <v>30</v>
      </c>
      <c r="B12" s="14" t="s">
        <v>26</v>
      </c>
      <c r="C12" s="14" t="s">
        <v>26</v>
      </c>
      <c r="D12" s="14" t="s">
        <v>26</v>
      </c>
      <c r="E12" s="15" t="s">
        <v>26</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3"/>
  <sheetViews>
    <sheetView topLeftCell="A9" zoomScale="58" zoomScaleNormal="58" workbookViewId="0">
      <pane xSplit="1" ySplit="2" topLeftCell="B11" activePane="bottomRight" state="frozen"/>
      <selection activeCell="A9" sqref="A9"/>
      <selection pane="topRight" activeCell="B9" sqref="B9"/>
      <selection pane="bottomLeft" activeCell="A11" sqref="A11"/>
      <selection pane="bottomRight" activeCell="H11" sqref="H11:H23"/>
    </sheetView>
  </sheetViews>
  <sheetFormatPr baseColWidth="10" defaultColWidth="11.44140625" defaultRowHeight="13.8" x14ac:dyDescent="0.25"/>
  <cols>
    <col min="1" max="1" width="38.33203125" style="210" customWidth="1"/>
    <col min="2" max="2" width="48.109375" style="180" customWidth="1"/>
    <col min="3" max="3" width="43" style="1" customWidth="1"/>
    <col min="4" max="5" width="29.33203125" style="1" customWidth="1"/>
    <col min="6" max="6" width="22.88671875" style="1" customWidth="1"/>
    <col min="7" max="7" width="13.88671875" style="210" customWidth="1"/>
    <col min="8" max="8" width="22" style="1" customWidth="1"/>
    <col min="9" max="16384" width="11.44140625" style="1"/>
  </cols>
  <sheetData>
    <row r="1" spans="1:13" customFormat="1" ht="15.75" customHeight="1" x14ac:dyDescent="0.3">
      <c r="A1" s="494"/>
      <c r="B1" s="267" t="s">
        <v>0</v>
      </c>
      <c r="C1" s="268"/>
      <c r="D1" s="388"/>
      <c r="E1" s="367" t="s">
        <v>16</v>
      </c>
      <c r="F1" s="367"/>
      <c r="G1" s="367"/>
      <c r="H1" s="537"/>
    </row>
    <row r="2" spans="1:13" customFormat="1" ht="15.75" customHeight="1" x14ac:dyDescent="0.3">
      <c r="A2" s="265"/>
      <c r="B2" s="495"/>
      <c r="C2" s="402"/>
      <c r="D2" s="403"/>
      <c r="E2" s="348" t="s">
        <v>2</v>
      </c>
      <c r="F2" s="348"/>
      <c r="G2" s="348"/>
      <c r="H2" s="538"/>
    </row>
    <row r="3" spans="1:13" customFormat="1" ht="36" customHeight="1" x14ac:dyDescent="0.3">
      <c r="A3" s="265"/>
      <c r="B3" s="495" t="s">
        <v>249</v>
      </c>
      <c r="C3" s="402"/>
      <c r="D3" s="403"/>
      <c r="E3" s="348" t="s">
        <v>4</v>
      </c>
      <c r="F3" s="348"/>
      <c r="G3" s="348"/>
      <c r="H3" s="538"/>
    </row>
    <row r="4" spans="1:13" customFormat="1" ht="15.75" customHeight="1" thickBot="1" x14ac:dyDescent="0.35">
      <c r="A4" s="266"/>
      <c r="B4" s="276"/>
      <c r="C4" s="277"/>
      <c r="D4" s="389"/>
      <c r="E4" s="525" t="s">
        <v>5</v>
      </c>
      <c r="F4" s="525"/>
      <c r="G4" s="525"/>
      <c r="H4" s="539"/>
    </row>
    <row r="5" spans="1:13" ht="15" thickBot="1" x14ac:dyDescent="0.25">
      <c r="C5" s="63"/>
      <c r="D5" s="63"/>
      <c r="E5" s="63"/>
      <c r="F5" s="63"/>
    </row>
    <row r="6" spans="1:13" customFormat="1" ht="24" customHeight="1" x14ac:dyDescent="0.25">
      <c r="A6" s="207" t="s">
        <v>7</v>
      </c>
      <c r="B6" s="181"/>
      <c r="C6" s="127"/>
      <c r="D6" s="127"/>
      <c r="E6" s="127"/>
      <c r="F6" s="127"/>
      <c r="G6" s="229"/>
      <c r="H6" s="128"/>
    </row>
    <row r="7" spans="1:13" customFormat="1" ht="98.25" customHeight="1" thickBot="1" x14ac:dyDescent="0.35">
      <c r="A7" s="224" t="s">
        <v>8</v>
      </c>
      <c r="B7" s="543" t="s">
        <v>389</v>
      </c>
      <c r="C7" s="544"/>
      <c r="D7" s="544"/>
      <c r="E7" s="544"/>
      <c r="F7" s="544"/>
      <c r="G7" s="544"/>
      <c r="H7" s="545"/>
    </row>
    <row r="8" spans="1:13" ht="15" thickBot="1" x14ac:dyDescent="0.25">
      <c r="C8" s="63"/>
      <c r="D8" s="63"/>
      <c r="E8" s="63"/>
      <c r="F8" s="63"/>
    </row>
    <row r="9" spans="1:13" s="119" customFormat="1" ht="30" customHeight="1" x14ac:dyDescent="0.3">
      <c r="A9" s="542" t="s">
        <v>102</v>
      </c>
      <c r="B9" s="540" t="s">
        <v>250</v>
      </c>
      <c r="C9" s="541" t="s">
        <v>223</v>
      </c>
      <c r="D9" s="541" t="s">
        <v>232</v>
      </c>
      <c r="E9" s="541" t="s">
        <v>251</v>
      </c>
      <c r="F9" s="546" t="s">
        <v>252</v>
      </c>
      <c r="G9" s="546"/>
      <c r="H9" s="547" t="s">
        <v>253</v>
      </c>
    </row>
    <row r="10" spans="1:13" s="120" customFormat="1" ht="48.75" customHeight="1" x14ac:dyDescent="0.3">
      <c r="A10" s="542"/>
      <c r="B10" s="540"/>
      <c r="C10" s="541"/>
      <c r="D10" s="541"/>
      <c r="E10" s="541"/>
      <c r="F10" s="546"/>
      <c r="G10" s="546"/>
      <c r="H10" s="547"/>
    </row>
    <row r="11" spans="1:13" s="120" customFormat="1" ht="77.25" customHeight="1" x14ac:dyDescent="0.3">
      <c r="A11" s="526" t="str">
        <f>+DESCRIPCION!A10</f>
        <v>Posibilidad de recibir o solicitar cualquier dadiva para modificar y/o alterar los datos existentes en los distintos sistema de información de Hacienda Pública</v>
      </c>
      <c r="B11" s="167" t="str">
        <f>+DESCRIPCION!D10</f>
        <v>Rotacion de personal y falta continuidad en los procesos.</v>
      </c>
      <c r="C11" s="61" t="s">
        <v>385</v>
      </c>
      <c r="D11" s="526" t="s">
        <v>377</v>
      </c>
      <c r="E11" s="526" t="s">
        <v>221</v>
      </c>
      <c r="F11" s="526" t="s">
        <v>377</v>
      </c>
      <c r="G11" s="532">
        <v>0</v>
      </c>
      <c r="H11" s="533"/>
    </row>
    <row r="12" spans="1:13" s="120" customFormat="1" ht="87.75" customHeight="1" x14ac:dyDescent="0.3">
      <c r="A12" s="527"/>
      <c r="B12" s="211" t="str">
        <f>+DESCRIPCION!D11</f>
        <v>Ausencia de controles par el manejo de la informacion propia del proceso medienate el mal uso de los usuarios y coantraseñas  para acceder a los aplicativos o sistemas correspondientes  al proceso.</v>
      </c>
      <c r="C12" s="227" t="str">
        <f>+DESCRIPCION!D11</f>
        <v>Ausencia de controles par el manejo de la informacion propia del proceso medienate el mal uso de los usuarios y coantraseñas  para acceder a los aplicativos o sistemas correspondientes  al proceso.</v>
      </c>
      <c r="D12" s="527"/>
      <c r="E12" s="527"/>
      <c r="F12" s="527"/>
      <c r="G12" s="533"/>
      <c r="H12" s="533"/>
    </row>
    <row r="13" spans="1:13" s="120" customFormat="1" ht="94.5" customHeight="1" x14ac:dyDescent="0.3">
      <c r="A13" s="528"/>
      <c r="B13" s="211" t="str">
        <f>+DESCRIPCION!D12</f>
        <v>Falta de personal idoneo que realice el seguimiento y auditoria  a los sistemas de información. Posible Manipulacion de la información a favor propio o de terceros.</v>
      </c>
      <c r="C13" s="227" t="str">
        <f>+DESCRIPCION!D12</f>
        <v>Falta de personal idoneo que realice el seguimiento y auditoria  a los sistemas de información. Posible Manipulacion de la información a favor propio o de terceros.</v>
      </c>
      <c r="D13" s="528"/>
      <c r="E13" s="528"/>
      <c r="F13" s="528"/>
      <c r="G13" s="534"/>
      <c r="H13" s="533"/>
    </row>
    <row r="14" spans="1:13" s="120" customFormat="1" ht="83.25" customHeight="1" x14ac:dyDescent="0.3">
      <c r="A14" s="526" t="str">
        <f>+DESCRIPCION!A13</f>
        <v xml:space="preserve">Debilidad en la integracion de los  recursos digitales (Base de datos) o plataforma tecnológica de la entidad, atribuibles a los componentes de recaudo , recuperacion de cartera, Movimiento Financieros, y presupuestales que  soportan los ingresos y gastos del  Municipio </v>
      </c>
      <c r="B14" s="353" t="str">
        <f>DESCRIPCION!D13</f>
        <v>Falta de integralidad en los modulos en los sistemas de información. Falta de seguridad digital frente al manejo de la información sensible y confidencial.</v>
      </c>
      <c r="C14" s="214" t="s">
        <v>419</v>
      </c>
      <c r="D14" s="129" t="s">
        <v>150</v>
      </c>
      <c r="E14" s="129" t="s">
        <v>220</v>
      </c>
      <c r="F14" s="130" t="s">
        <v>150</v>
      </c>
      <c r="G14" s="228">
        <f t="shared" ref="G14:G16" si="0">IF(F14="Fuerte",100,IF(F14="Moderado",50,IF(F14="Débil",0," ")))</f>
        <v>50</v>
      </c>
      <c r="H14" s="533"/>
    </row>
    <row r="15" spans="1:13" s="120" customFormat="1" ht="139.5" customHeight="1" x14ac:dyDescent="0.3">
      <c r="A15" s="527"/>
      <c r="B15" s="354"/>
      <c r="C15" s="215" t="s">
        <v>420</v>
      </c>
      <c r="D15" s="129" t="s">
        <v>150</v>
      </c>
      <c r="E15" s="129" t="s">
        <v>220</v>
      </c>
      <c r="F15" s="130" t="s">
        <v>150</v>
      </c>
      <c r="G15" s="228">
        <f t="shared" si="0"/>
        <v>50</v>
      </c>
      <c r="H15" s="533"/>
      <c r="M15" s="226"/>
    </row>
    <row r="16" spans="1:13" s="120" customFormat="1" ht="70.5" customHeight="1" x14ac:dyDescent="0.3">
      <c r="A16" s="526" t="str">
        <f>+DESCRIPCION!A17</f>
        <v>Indebida aplicación de la normatividad vigente en procedimientos juridicos y  tramites estandarizados en el proceso de gestion de Hacienda Publica</v>
      </c>
      <c r="B16" s="353" t="str">
        <f>DESCRIPCION!D17</f>
        <v>Pertinencia en los procedimientos que desarrollan los procesos.</v>
      </c>
      <c r="C16" s="353" t="s">
        <v>386</v>
      </c>
      <c r="D16" s="526" t="s">
        <v>150</v>
      </c>
      <c r="E16" s="526" t="s">
        <v>220</v>
      </c>
      <c r="F16" s="529" t="s">
        <v>150</v>
      </c>
      <c r="G16" s="532">
        <f t="shared" si="0"/>
        <v>50</v>
      </c>
      <c r="H16" s="533"/>
    </row>
    <row r="17" spans="1:8" s="120" customFormat="1" ht="93.75" customHeight="1" x14ac:dyDescent="0.3">
      <c r="A17" s="527"/>
      <c r="B17" s="354"/>
      <c r="C17" s="354"/>
      <c r="D17" s="528"/>
      <c r="E17" s="528"/>
      <c r="F17" s="531"/>
      <c r="G17" s="534"/>
      <c r="H17" s="533"/>
    </row>
    <row r="18" spans="1:8" s="120" customFormat="1" ht="93.75" customHeight="1" x14ac:dyDescent="0.3">
      <c r="A18" s="527" t="str">
        <f>+DESCRIPCION!A21</f>
        <v>Omisión de denuncias de presuntos actos de corrupción o irregularidades administrativas.</v>
      </c>
      <c r="B18" s="363" t="str">
        <f>DESCRIPCION!D21</f>
        <v>Falta de conocimiento de los procedimientos que determinan lineamientos necesarios para
el desarrollo de todos los procesos de la entidad.</v>
      </c>
      <c r="C18" s="535" t="s">
        <v>385</v>
      </c>
      <c r="D18" s="526" t="s">
        <v>377</v>
      </c>
      <c r="E18" s="526" t="s">
        <v>221</v>
      </c>
      <c r="F18" s="526" t="s">
        <v>377</v>
      </c>
      <c r="G18" s="532">
        <v>0</v>
      </c>
      <c r="H18" s="533"/>
    </row>
    <row r="19" spans="1:8" s="120" customFormat="1" ht="93.75" customHeight="1" x14ac:dyDescent="0.3">
      <c r="A19" s="528"/>
      <c r="B19" s="365"/>
      <c r="C19" s="536"/>
      <c r="D19" s="528"/>
      <c r="E19" s="528"/>
      <c r="F19" s="528"/>
      <c r="G19" s="534"/>
      <c r="H19" s="533"/>
    </row>
    <row r="20" spans="1:8" s="120" customFormat="1" ht="100.5" customHeight="1" x14ac:dyDescent="0.3">
      <c r="A20" s="526" t="str">
        <f>+DESCRIPCION!A24</f>
        <v>Posible perdida de expedientes y documentos relacionados con el procesos de Gestion de Hacienda Pública</v>
      </c>
      <c r="B20" s="167" t="str">
        <f>DESCRIPCION!D24</f>
        <v>Pertinencia en los procedimientos que desarrollan los procesos.</v>
      </c>
      <c r="C20" s="353" t="s">
        <v>422</v>
      </c>
      <c r="D20" s="526" t="s">
        <v>150</v>
      </c>
      <c r="E20" s="526" t="s">
        <v>220</v>
      </c>
      <c r="F20" s="529" t="s">
        <v>150</v>
      </c>
      <c r="G20" s="532">
        <f t="shared" ref="G20" si="1">IF(F20="Fuerte",100,IF(F20="Moderado",50,IF(F20="Débil",0," ")))</f>
        <v>50</v>
      </c>
      <c r="H20" s="533"/>
    </row>
    <row r="21" spans="1:8" s="120" customFormat="1" ht="126.75" customHeight="1" x14ac:dyDescent="0.3">
      <c r="A21" s="527"/>
      <c r="B21" s="168" t="str">
        <f>DESCRIPCION!D25</f>
        <v>Normatividad externa (leyes, decretos,
ordenanzas y acuerdos).</v>
      </c>
      <c r="C21" s="355"/>
      <c r="D21" s="527"/>
      <c r="E21" s="527"/>
      <c r="F21" s="530"/>
      <c r="G21" s="533"/>
      <c r="H21" s="533"/>
    </row>
    <row r="22" spans="1:8" s="120" customFormat="1" ht="93.75" customHeight="1" x14ac:dyDescent="0.3">
      <c r="A22" s="528"/>
      <c r="B22" s="167" t="e">
        <f>DESCRIPCION!#REF!</f>
        <v>#REF!</v>
      </c>
      <c r="C22" s="354"/>
      <c r="D22" s="528"/>
      <c r="E22" s="528"/>
      <c r="F22" s="531"/>
      <c r="G22" s="534"/>
      <c r="H22" s="533"/>
    </row>
    <row r="23" spans="1:8" s="120" customFormat="1" ht="39.75" customHeight="1" x14ac:dyDescent="0.3">
      <c r="A23" s="225"/>
      <c r="B23" s="182"/>
      <c r="C23" s="131"/>
      <c r="D23" s="131"/>
      <c r="E23" s="131"/>
      <c r="F23" s="131"/>
      <c r="G23" s="230">
        <f>IF(ISERROR(AVERAGE(G11:G17)),0,AVERAGE(G11:G17))</f>
        <v>37.5</v>
      </c>
      <c r="H23" s="534"/>
    </row>
  </sheetData>
  <mergeCells count="44">
    <mergeCell ref="A20:A22"/>
    <mergeCell ref="A16:A17"/>
    <mergeCell ref="H11:H23"/>
    <mergeCell ref="F9:G10"/>
    <mergeCell ref="H9:H10"/>
    <mergeCell ref="A18:A19"/>
    <mergeCell ref="A14:A15"/>
    <mergeCell ref="B18:B19"/>
    <mergeCell ref="B14:B15"/>
    <mergeCell ref="B16:B17"/>
    <mergeCell ref="C16:C17"/>
    <mergeCell ref="A11:A13"/>
    <mergeCell ref="D11:D13"/>
    <mergeCell ref="E11:E13"/>
    <mergeCell ref="F11:F13"/>
    <mergeCell ref="G11:G13"/>
    <mergeCell ref="E4:G4"/>
    <mergeCell ref="H1:H4"/>
    <mergeCell ref="A1:A4"/>
    <mergeCell ref="B9:B10"/>
    <mergeCell ref="D9:D10"/>
    <mergeCell ref="B1:D2"/>
    <mergeCell ref="B3:D4"/>
    <mergeCell ref="A9:A10"/>
    <mergeCell ref="C9:C10"/>
    <mergeCell ref="E9:E10"/>
    <mergeCell ref="E1:G1"/>
    <mergeCell ref="E2:G2"/>
    <mergeCell ref="B7:H7"/>
    <mergeCell ref="E3:G3"/>
    <mergeCell ref="D16:D17"/>
    <mergeCell ref="E16:E17"/>
    <mergeCell ref="F16:F17"/>
    <mergeCell ref="G16:G17"/>
    <mergeCell ref="C18:C19"/>
    <mergeCell ref="D18:D19"/>
    <mergeCell ref="E18:E19"/>
    <mergeCell ref="F18:F19"/>
    <mergeCell ref="G18:G19"/>
    <mergeCell ref="C20:C22"/>
    <mergeCell ref="D20:D22"/>
    <mergeCell ref="E20:E22"/>
    <mergeCell ref="F20:F22"/>
    <mergeCell ref="G20:G22"/>
  </mergeCells>
  <pageMargins left="0.7" right="0.7" top="0.75" bottom="0.75" header="0.3" footer="0.3"/>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9"/>
  <sheetViews>
    <sheetView tabSelected="1" zoomScale="80" zoomScaleNormal="80" workbookViewId="0">
      <selection activeCell="B1" sqref="B1:I2"/>
    </sheetView>
  </sheetViews>
  <sheetFormatPr baseColWidth="10" defaultColWidth="11.44140625" defaultRowHeight="13.8" x14ac:dyDescent="0.3"/>
  <cols>
    <col min="1" max="1" width="29.109375" style="54" customWidth="1"/>
    <col min="2" max="2" width="31.88671875" style="54" customWidth="1"/>
    <col min="3" max="3" width="15.5546875" style="54" customWidth="1"/>
    <col min="4" max="4" width="25" style="213" customWidth="1"/>
    <col min="5" max="5" width="13.6640625" style="54" customWidth="1"/>
    <col min="6" max="7" width="12.5546875" style="54" customWidth="1"/>
    <col min="8" max="8" width="11.6640625" style="54" customWidth="1"/>
    <col min="9" max="9" width="35" style="178" customWidth="1"/>
    <col min="10" max="10" width="20.88671875" style="179" customWidth="1"/>
    <col min="11" max="11" width="24.44140625" style="179" customWidth="1"/>
    <col min="12" max="12" width="18.6640625" style="56" customWidth="1"/>
    <col min="13" max="13" width="27.5546875" style="179" customWidth="1"/>
    <col min="14" max="16384" width="11.44140625" style="54"/>
  </cols>
  <sheetData>
    <row r="1" spans="1:13" s="67" customFormat="1" ht="18" customHeight="1" x14ac:dyDescent="0.3">
      <c r="A1" s="243"/>
      <c r="B1" s="569" t="s">
        <v>452</v>
      </c>
      <c r="C1" s="569"/>
      <c r="D1" s="569"/>
      <c r="E1" s="569"/>
      <c r="F1" s="569"/>
      <c r="G1" s="569"/>
      <c r="H1" s="569"/>
      <c r="I1" s="569"/>
      <c r="J1" s="367" t="s">
        <v>448</v>
      </c>
      <c r="K1" s="367"/>
      <c r="L1" s="367"/>
      <c r="M1" s="565"/>
    </row>
    <row r="2" spans="1:13" s="67" customFormat="1" ht="18" customHeight="1" x14ac:dyDescent="0.3">
      <c r="A2" s="244"/>
      <c r="B2" s="260"/>
      <c r="C2" s="260"/>
      <c r="D2" s="260"/>
      <c r="E2" s="260"/>
      <c r="F2" s="260"/>
      <c r="G2" s="260"/>
      <c r="H2" s="260"/>
      <c r="I2" s="260"/>
      <c r="J2" s="348" t="s">
        <v>449</v>
      </c>
      <c r="K2" s="348"/>
      <c r="L2" s="348"/>
      <c r="M2" s="566"/>
    </row>
    <row r="3" spans="1:13" s="67" customFormat="1" ht="18" customHeight="1" x14ac:dyDescent="0.3">
      <c r="A3" s="244"/>
      <c r="B3" s="260" t="s">
        <v>254</v>
      </c>
      <c r="C3" s="260"/>
      <c r="D3" s="260"/>
      <c r="E3" s="260"/>
      <c r="F3" s="260"/>
      <c r="G3" s="260"/>
      <c r="H3" s="260"/>
      <c r="I3" s="260"/>
      <c r="J3" s="348" t="s">
        <v>450</v>
      </c>
      <c r="K3" s="348"/>
      <c r="L3" s="348"/>
      <c r="M3" s="566"/>
    </row>
    <row r="4" spans="1:13" s="67" customFormat="1" ht="18" customHeight="1" x14ac:dyDescent="0.3">
      <c r="A4" s="244"/>
      <c r="B4" s="260"/>
      <c r="C4" s="260"/>
      <c r="D4" s="260"/>
      <c r="E4" s="260"/>
      <c r="F4" s="260"/>
      <c r="G4" s="260"/>
      <c r="H4" s="260"/>
      <c r="I4" s="260"/>
      <c r="J4" s="348" t="s">
        <v>451</v>
      </c>
      <c r="K4" s="348"/>
      <c r="L4" s="348"/>
      <c r="M4" s="566"/>
    </row>
    <row r="5" spans="1:13" s="206" customFormat="1" ht="37.5" customHeight="1" x14ac:dyDescent="0.25">
      <c r="A5" s="205" t="s">
        <v>255</v>
      </c>
      <c r="B5" s="570" t="s">
        <v>457</v>
      </c>
      <c r="C5" s="570"/>
      <c r="D5" s="570"/>
      <c r="E5" s="570"/>
      <c r="F5" s="570"/>
      <c r="G5" s="570"/>
      <c r="H5" s="570"/>
      <c r="I5" s="570"/>
      <c r="J5" s="570"/>
      <c r="K5" s="570"/>
      <c r="L5" s="570"/>
      <c r="M5" s="571"/>
    </row>
    <row r="6" spans="1:13" s="206" customFormat="1" ht="81.75" customHeight="1" x14ac:dyDescent="0.25">
      <c r="A6" s="205" t="s">
        <v>256</v>
      </c>
      <c r="B6" s="572" t="s">
        <v>458</v>
      </c>
      <c r="C6" s="572"/>
      <c r="D6" s="572"/>
      <c r="E6" s="572"/>
      <c r="F6" s="572"/>
      <c r="G6" s="572"/>
      <c r="H6" s="572"/>
      <c r="I6" s="572"/>
      <c r="J6" s="572"/>
      <c r="K6" s="572"/>
      <c r="L6" s="572"/>
      <c r="M6" s="573"/>
    </row>
    <row r="7" spans="1:13" s="233" customFormat="1" ht="60.75" customHeight="1" thickBot="1" x14ac:dyDescent="0.3">
      <c r="A7" s="231" t="s">
        <v>257</v>
      </c>
      <c r="B7" s="184" t="s">
        <v>258</v>
      </c>
      <c r="C7" s="184" t="s">
        <v>86</v>
      </c>
      <c r="D7" s="184" t="s">
        <v>10</v>
      </c>
      <c r="E7" s="183" t="s">
        <v>259</v>
      </c>
      <c r="F7" s="183" t="s">
        <v>260</v>
      </c>
      <c r="G7" s="183" t="s">
        <v>261</v>
      </c>
      <c r="H7" s="183" t="s">
        <v>262</v>
      </c>
      <c r="I7" s="183" t="s">
        <v>263</v>
      </c>
      <c r="J7" s="184" t="s">
        <v>264</v>
      </c>
      <c r="K7" s="184" t="s">
        <v>265</v>
      </c>
      <c r="L7" s="184" t="s">
        <v>266</v>
      </c>
      <c r="M7" s="232" t="s">
        <v>267</v>
      </c>
    </row>
    <row r="8" spans="1:13" s="55" customFormat="1" ht="108.75" customHeight="1" thickBot="1" x14ac:dyDescent="0.3">
      <c r="A8" s="585" t="s">
        <v>459</v>
      </c>
      <c r="B8" s="577" t="str">
        <f>+(PROBABILIDAD!A11)</f>
        <v>Posibilidad de recibir o solicitar cualquier dadiva para modificar y/o alterar los datos existentes en los distintos sistema de información de Hacienda Pública</v>
      </c>
      <c r="C8" s="576" t="str">
        <f>+DESCRIPCION!C10</f>
        <v>CORRUPCIÓN</v>
      </c>
      <c r="D8" s="237" t="str">
        <f>+DESCRIPCION!D10</f>
        <v>Rotacion de personal y falta continuidad en los procesos.</v>
      </c>
      <c r="E8" s="576" t="str">
        <f>+(PROBABILIDAD!T11)</f>
        <v>Improbable</v>
      </c>
      <c r="F8" s="576" t="s">
        <v>176</v>
      </c>
      <c r="G8" s="574" t="s">
        <v>142</v>
      </c>
      <c r="H8" s="576" t="s">
        <v>270</v>
      </c>
      <c r="I8" s="193" t="s">
        <v>416</v>
      </c>
      <c r="J8" s="194" t="s">
        <v>396</v>
      </c>
      <c r="K8" s="194" t="s">
        <v>417</v>
      </c>
      <c r="L8" s="195" t="s">
        <v>383</v>
      </c>
      <c r="M8" s="196" t="s">
        <v>453</v>
      </c>
    </row>
    <row r="9" spans="1:13" s="55" customFormat="1" ht="168.75" customHeight="1" x14ac:dyDescent="0.25">
      <c r="A9" s="586"/>
      <c r="B9" s="575"/>
      <c r="C9" s="559"/>
      <c r="D9" s="237" t="str">
        <f>+DESCRIPCION!D11</f>
        <v>Ausencia de controles par el manejo de la informacion propia del proceso medienate el mal uso de los usuarios y coantraseñas  para acceder a los aplicativos o sistemas correspondientes  al proceso.</v>
      </c>
      <c r="E9" s="559"/>
      <c r="F9" s="559"/>
      <c r="G9" s="561"/>
      <c r="H9" s="559"/>
      <c r="I9" s="197" t="s">
        <v>409</v>
      </c>
      <c r="J9" s="198" t="s">
        <v>405</v>
      </c>
      <c r="K9" s="194" t="s">
        <v>454</v>
      </c>
      <c r="L9" s="199" t="s">
        <v>383</v>
      </c>
      <c r="M9" s="200" t="s">
        <v>388</v>
      </c>
    </row>
    <row r="10" spans="1:13" s="55" customFormat="1" ht="81.75" customHeight="1" x14ac:dyDescent="0.25">
      <c r="A10" s="586"/>
      <c r="B10" s="575" t="str">
        <f>+(PROBABILIDAD!A12)</f>
        <v xml:space="preserve">Debilidad en la integracion de los  recursos digitales (Base de datos) o plataforma tecnológica de la entidad, atribuibles a los componentes de recaudo , recuperacion de cartera, Movimiento Financieros, y presupuestales que  soportan los ingresos y gastos del  Municipio </v>
      </c>
      <c r="C10" s="559" t="str">
        <f>+DESCRIPCION!C13</f>
        <v>CORRUPCIÓN</v>
      </c>
      <c r="D10" s="553" t="str">
        <f>+DESCRIPCION!D13</f>
        <v>Falta de integralidad en los modulos en los sistemas de información. Falta de seguridad digital frente al manejo de la información sensible y confidencial.</v>
      </c>
      <c r="E10" s="559" t="str">
        <f>+PROBABILIDAD!T12</f>
        <v>Improbable</v>
      </c>
      <c r="F10" s="559" t="s">
        <v>176</v>
      </c>
      <c r="G10" s="561" t="s">
        <v>142</v>
      </c>
      <c r="H10" s="559" t="s">
        <v>270</v>
      </c>
      <c r="I10" s="557" t="s">
        <v>407</v>
      </c>
      <c r="J10" s="551" t="s">
        <v>434</v>
      </c>
      <c r="K10" s="551" t="s">
        <v>418</v>
      </c>
      <c r="L10" s="553" t="s">
        <v>383</v>
      </c>
      <c r="M10" s="567" t="s">
        <v>433</v>
      </c>
    </row>
    <row r="11" spans="1:13" s="55" customFormat="1" ht="135" customHeight="1" x14ac:dyDescent="0.25">
      <c r="A11" s="586"/>
      <c r="B11" s="575"/>
      <c r="C11" s="559"/>
      <c r="D11" s="554"/>
      <c r="E11" s="559"/>
      <c r="F11" s="559"/>
      <c r="G11" s="561"/>
      <c r="H11" s="559"/>
      <c r="I11" s="558"/>
      <c r="J11" s="562"/>
      <c r="K11" s="562"/>
      <c r="L11" s="555"/>
      <c r="M11" s="568"/>
    </row>
    <row r="12" spans="1:13" s="55" customFormat="1" ht="53.25" customHeight="1" x14ac:dyDescent="0.25">
      <c r="A12" s="586"/>
      <c r="B12" s="575" t="str">
        <f>+(PROBABILIDAD!A13)</f>
        <v>Indebida aplicación de la normatividad vigente en procedimientos juridicos y  tramites estandarizados en el proceso de gestion de Hacienda Publica</v>
      </c>
      <c r="C12" s="559" t="str">
        <f>+DESCRIPCION!C17</f>
        <v>GESTION</v>
      </c>
      <c r="D12" s="553" t="str">
        <f>+DESCRIPCION!D19</f>
        <v>Falta de conocimiento de los procedimientos que determinan lineamientos necesarios para
el desarrollo de todos los procesos de la entidad.</v>
      </c>
      <c r="E12" s="559" t="str">
        <f>+PROBABILIDAD!T13</f>
        <v>Improbable</v>
      </c>
      <c r="F12" s="559" t="s">
        <v>176</v>
      </c>
      <c r="G12" s="561" t="s">
        <v>142</v>
      </c>
      <c r="H12" s="559" t="s">
        <v>270</v>
      </c>
      <c r="I12" s="553" t="s">
        <v>408</v>
      </c>
      <c r="J12" s="551" t="s">
        <v>435</v>
      </c>
      <c r="K12" s="551" t="s">
        <v>382</v>
      </c>
      <c r="L12" s="553" t="s">
        <v>383</v>
      </c>
      <c r="M12" s="563" t="s">
        <v>442</v>
      </c>
    </row>
    <row r="13" spans="1:13" s="55" customFormat="1" ht="42" customHeight="1" x14ac:dyDescent="0.25">
      <c r="A13" s="586"/>
      <c r="B13" s="575"/>
      <c r="C13" s="559"/>
      <c r="D13" s="554"/>
      <c r="E13" s="559"/>
      <c r="F13" s="559"/>
      <c r="G13" s="561"/>
      <c r="H13" s="559"/>
      <c r="I13" s="554"/>
      <c r="J13" s="552"/>
      <c r="K13" s="552"/>
      <c r="L13" s="554"/>
      <c r="M13" s="564"/>
    </row>
    <row r="14" spans="1:13" s="55" customFormat="1" ht="117.75" customHeight="1" x14ac:dyDescent="0.25">
      <c r="A14" s="586"/>
      <c r="B14" s="578"/>
      <c r="C14" s="560"/>
      <c r="D14" s="555"/>
      <c r="E14" s="560"/>
      <c r="F14" s="560"/>
      <c r="G14" s="553"/>
      <c r="H14" s="560"/>
      <c r="I14" s="235" t="str">
        <f>+DOFA!G26</f>
        <v xml:space="preserve">F2O6 Asesorar y acompañar a los responsables del proceso en el mejoramiento continuo del direccionamiento y ejecucion de las actividades </v>
      </c>
      <c r="J14" s="552"/>
      <c r="K14" s="552"/>
      <c r="L14" s="554"/>
      <c r="M14" s="564"/>
    </row>
    <row r="15" spans="1:13" ht="66.75" customHeight="1" x14ac:dyDescent="0.3">
      <c r="A15" s="586"/>
      <c r="B15" s="579" t="str">
        <f>+(PROBABILIDAD!A14)</f>
        <v>Omisión de denuncias de presuntos actos de corrupción o irregularidades administrativas.</v>
      </c>
      <c r="C15" s="556" t="str">
        <f>+DESCRIPCION!C21</f>
        <v>CORRUPCIÓN</v>
      </c>
      <c r="D15" s="548" t="str">
        <f>+(DESCRIPCION!D21)</f>
        <v>Falta de conocimiento de los procedimientos que determinan lineamientos necesarios para
el desarrollo de todos los procesos de la entidad.</v>
      </c>
      <c r="E15" s="556" t="str">
        <f>+PROBABILIDAD!T14</f>
        <v>Improbable</v>
      </c>
      <c r="F15" s="556" t="s">
        <v>176</v>
      </c>
      <c r="G15" s="580" t="s">
        <v>142</v>
      </c>
      <c r="H15" s="556" t="s">
        <v>270</v>
      </c>
      <c r="I15" s="548" t="s">
        <v>412</v>
      </c>
      <c r="J15" s="548" t="s">
        <v>436</v>
      </c>
      <c r="K15" s="548" t="s">
        <v>397</v>
      </c>
      <c r="L15" s="548" t="s">
        <v>383</v>
      </c>
      <c r="M15" s="548" t="s">
        <v>455</v>
      </c>
    </row>
    <row r="16" spans="1:13" ht="9.75" customHeight="1" x14ac:dyDescent="0.3">
      <c r="A16" s="586"/>
      <c r="B16" s="579"/>
      <c r="C16" s="556"/>
      <c r="D16" s="549"/>
      <c r="E16" s="556"/>
      <c r="F16" s="556"/>
      <c r="G16" s="580"/>
      <c r="H16" s="556"/>
      <c r="I16" s="549"/>
      <c r="J16" s="549"/>
      <c r="K16" s="549"/>
      <c r="L16" s="549"/>
      <c r="M16" s="549"/>
    </row>
    <row r="17" spans="1:13" ht="77.25" customHeight="1" x14ac:dyDescent="0.3">
      <c r="A17" s="586"/>
      <c r="B17" s="579"/>
      <c r="C17" s="556"/>
      <c r="D17" s="550"/>
      <c r="E17" s="556"/>
      <c r="F17" s="556"/>
      <c r="G17" s="580"/>
      <c r="H17" s="556"/>
      <c r="I17" s="550"/>
      <c r="J17" s="550"/>
      <c r="K17" s="550"/>
      <c r="L17" s="550"/>
      <c r="M17" s="550"/>
    </row>
    <row r="18" spans="1:13" ht="102" customHeight="1" x14ac:dyDescent="0.3">
      <c r="A18" s="586"/>
      <c r="B18" s="579" t="str">
        <f>+(PROBABILIDAD!A15)</f>
        <v>Posible perdida de expedientes y documentos relacionados con el procesos de Gestion de Hacienda Pública</v>
      </c>
      <c r="C18" s="556" t="str">
        <f>+DESCRIPCION!C24</f>
        <v>CORRUPCIÓN</v>
      </c>
      <c r="D18" s="212" t="str">
        <f>+(DESCRIPCION!D24)</f>
        <v>Pertinencia en los procedimientos que desarrollan los procesos.</v>
      </c>
      <c r="E18" s="556" t="str">
        <f>+PROBABILIDAD!T15</f>
        <v>Improbable</v>
      </c>
      <c r="F18" s="556" t="s">
        <v>176</v>
      </c>
      <c r="G18" s="580" t="s">
        <v>142</v>
      </c>
      <c r="H18" s="556" t="s">
        <v>270</v>
      </c>
      <c r="I18" s="201" t="s">
        <v>437</v>
      </c>
      <c r="J18" s="202" t="s">
        <v>438</v>
      </c>
      <c r="K18" s="202" t="s">
        <v>439</v>
      </c>
      <c r="L18" s="203" t="s">
        <v>383</v>
      </c>
      <c r="M18" s="204" t="s">
        <v>441</v>
      </c>
    </row>
    <row r="19" spans="1:13" ht="134.25" customHeight="1" x14ac:dyDescent="0.3">
      <c r="A19" s="587"/>
      <c r="B19" s="579"/>
      <c r="C19" s="556"/>
      <c r="D19" s="212" t="str">
        <f>+(DESCRIPCION!D25)</f>
        <v>Normatividad externa (leyes, decretos,
ordenanzas y acuerdos).</v>
      </c>
      <c r="E19" s="556"/>
      <c r="F19" s="556"/>
      <c r="G19" s="580"/>
      <c r="H19" s="556"/>
      <c r="I19" s="201" t="s">
        <v>413</v>
      </c>
      <c r="J19" s="202" t="s">
        <v>440</v>
      </c>
      <c r="K19" s="202" t="s">
        <v>456</v>
      </c>
      <c r="L19" s="203" t="s">
        <v>383</v>
      </c>
      <c r="M19" s="204" t="s">
        <v>392</v>
      </c>
    </row>
    <row r="22" spans="1:13" x14ac:dyDescent="0.3">
      <c r="A22" s="185"/>
      <c r="B22" s="185"/>
      <c r="D22" s="234"/>
      <c r="E22" s="185"/>
      <c r="F22" s="185"/>
      <c r="H22" s="185"/>
      <c r="I22" s="186"/>
      <c r="K22" s="188"/>
      <c r="L22" s="189"/>
    </row>
    <row r="23" spans="1:13" x14ac:dyDescent="0.3">
      <c r="A23" s="581" t="s">
        <v>398</v>
      </c>
      <c r="B23" s="581"/>
      <c r="C23" s="190"/>
      <c r="D23" s="583" t="s">
        <v>399</v>
      </c>
      <c r="E23" s="583"/>
      <c r="F23" s="583"/>
      <c r="G23" s="190"/>
      <c r="H23" s="581" t="s">
        <v>443</v>
      </c>
      <c r="I23" s="581"/>
      <c r="J23" s="187"/>
      <c r="K23" s="581" t="s">
        <v>402</v>
      </c>
      <c r="L23" s="581"/>
    </row>
    <row r="24" spans="1:13" x14ac:dyDescent="0.3">
      <c r="A24" s="582" t="s">
        <v>397</v>
      </c>
      <c r="B24" s="582"/>
      <c r="D24" s="584" t="s">
        <v>400</v>
      </c>
      <c r="E24" s="584"/>
      <c r="F24" s="584"/>
      <c r="H24" s="582" t="s">
        <v>444</v>
      </c>
      <c r="I24" s="582"/>
      <c r="K24" s="582" t="s">
        <v>401</v>
      </c>
      <c r="L24" s="582"/>
    </row>
    <row r="27" spans="1:13" x14ac:dyDescent="0.3">
      <c r="D27" s="234"/>
      <c r="E27" s="185"/>
      <c r="F27" s="185"/>
    </row>
    <row r="28" spans="1:13" x14ac:dyDescent="0.3">
      <c r="D28" s="583" t="s">
        <v>403</v>
      </c>
      <c r="E28" s="583"/>
      <c r="F28" s="583"/>
    </row>
    <row r="29" spans="1:13" x14ac:dyDescent="0.3">
      <c r="D29" s="584" t="s">
        <v>404</v>
      </c>
      <c r="E29" s="584"/>
      <c r="F29" s="584"/>
    </row>
  </sheetData>
  <mergeCells count="69">
    <mergeCell ref="K23:L23"/>
    <mergeCell ref="K24:L24"/>
    <mergeCell ref="D28:F28"/>
    <mergeCell ref="D29:F29"/>
    <mergeCell ref="A23:B23"/>
    <mergeCell ref="A24:B24"/>
    <mergeCell ref="H23:I23"/>
    <mergeCell ref="H24:I24"/>
    <mergeCell ref="D23:F23"/>
    <mergeCell ref="D24:F24"/>
    <mergeCell ref="B18:B19"/>
    <mergeCell ref="C18:C19"/>
    <mergeCell ref="E18:E19"/>
    <mergeCell ref="F18:F19"/>
    <mergeCell ref="G18:G19"/>
    <mergeCell ref="B15:B17"/>
    <mergeCell ref="C15:C17"/>
    <mergeCell ref="E15:E17"/>
    <mergeCell ref="F15:F17"/>
    <mergeCell ref="G15:G17"/>
    <mergeCell ref="D15:D17"/>
    <mergeCell ref="A8:A19"/>
    <mergeCell ref="B5:M5"/>
    <mergeCell ref="B6:M6"/>
    <mergeCell ref="G8:G9"/>
    <mergeCell ref="B10:B11"/>
    <mergeCell ref="C10:C11"/>
    <mergeCell ref="H8:H9"/>
    <mergeCell ref="H10:H11"/>
    <mergeCell ref="B8:B9"/>
    <mergeCell ref="C8:C9"/>
    <mergeCell ref="E8:E9"/>
    <mergeCell ref="F8:F9"/>
    <mergeCell ref="B12:B14"/>
    <mergeCell ref="C12:C14"/>
    <mergeCell ref="E12:E14"/>
    <mergeCell ref="H18:H19"/>
    <mergeCell ref="A1:A4"/>
    <mergeCell ref="J1:L1"/>
    <mergeCell ref="J2:L2"/>
    <mergeCell ref="J3:L3"/>
    <mergeCell ref="J4:L4"/>
    <mergeCell ref="B1:I2"/>
    <mergeCell ref="B3:I4"/>
    <mergeCell ref="K10:K11"/>
    <mergeCell ref="L12:L14"/>
    <mergeCell ref="M12:M14"/>
    <mergeCell ref="M15:M17"/>
    <mergeCell ref="M1:M4"/>
    <mergeCell ref="L10:L11"/>
    <mergeCell ref="M10:M11"/>
    <mergeCell ref="L15:L17"/>
    <mergeCell ref="D10:D11"/>
    <mergeCell ref="I10:I11"/>
    <mergeCell ref="J12:J14"/>
    <mergeCell ref="F12:F14"/>
    <mergeCell ref="G12:G14"/>
    <mergeCell ref="H12:H14"/>
    <mergeCell ref="J10:J11"/>
    <mergeCell ref="E10:E11"/>
    <mergeCell ref="F10:F11"/>
    <mergeCell ref="G10:G11"/>
    <mergeCell ref="I12:I13"/>
    <mergeCell ref="I15:I17"/>
    <mergeCell ref="J15:J17"/>
    <mergeCell ref="K15:K17"/>
    <mergeCell ref="K12:K14"/>
    <mergeCell ref="D12:D14"/>
    <mergeCell ref="H15:H17"/>
  </mergeCells>
  <printOptions horizontalCentered="1"/>
  <pageMargins left="0.35433070866141736" right="0.35433070866141736" top="0.70866141732283472" bottom="0.74803149606299213" header="0.31496062992125984" footer="0.31496062992125984"/>
  <pageSetup paperSize="5" scale="55"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43"/>
      <c r="B1" s="267" t="s">
        <v>0</v>
      </c>
      <c r="C1" s="268"/>
      <c r="D1" s="268"/>
      <c r="E1" s="268"/>
      <c r="F1" s="58" t="s">
        <v>1</v>
      </c>
      <c r="G1" s="271"/>
    </row>
    <row r="2" spans="1:7" x14ac:dyDescent="0.3">
      <c r="A2" s="244"/>
      <c r="B2" s="269"/>
      <c r="C2" s="270"/>
      <c r="D2" s="270"/>
      <c r="E2" s="270"/>
      <c r="F2" s="57" t="s">
        <v>31</v>
      </c>
      <c r="G2" s="272"/>
    </row>
    <row r="3" spans="1:7" x14ac:dyDescent="0.3">
      <c r="A3" s="244"/>
      <c r="B3" s="274" t="s">
        <v>32</v>
      </c>
      <c r="C3" s="275"/>
      <c r="D3" s="275"/>
      <c r="E3" s="275"/>
      <c r="F3" s="57" t="s">
        <v>4</v>
      </c>
      <c r="G3" s="272"/>
    </row>
    <row r="4" spans="1:7" ht="15" thickBot="1" x14ac:dyDescent="0.35">
      <c r="A4" s="245"/>
      <c r="B4" s="276"/>
      <c r="C4" s="277"/>
      <c r="D4" s="277"/>
      <c r="E4" s="277"/>
      <c r="F4" s="59" t="s">
        <v>5</v>
      </c>
      <c r="G4" s="273"/>
    </row>
    <row r="5" spans="1:7" ht="15.75" thickBot="1" x14ac:dyDescent="0.3"/>
    <row r="6" spans="1:7" s="67" customFormat="1" ht="15.75" x14ac:dyDescent="0.25">
      <c r="A6" s="278" t="s">
        <v>33</v>
      </c>
      <c r="B6" s="279"/>
      <c r="C6" s="279"/>
      <c r="D6" s="279"/>
      <c r="E6" s="279"/>
      <c r="F6" s="279"/>
      <c r="G6" s="280"/>
    </row>
    <row r="7" spans="1:7" ht="31.5" customHeight="1" x14ac:dyDescent="0.3">
      <c r="A7" s="50" t="s">
        <v>34</v>
      </c>
      <c r="B7" s="29" t="s">
        <v>35</v>
      </c>
      <c r="C7" s="64" t="s">
        <v>36</v>
      </c>
      <c r="D7" s="51" t="s">
        <v>37</v>
      </c>
      <c r="E7" s="29" t="s">
        <v>38</v>
      </c>
      <c r="F7" s="30" t="s">
        <v>39</v>
      </c>
      <c r="G7" s="30" t="s">
        <v>40</v>
      </c>
    </row>
    <row r="8" spans="1:7" ht="33" customHeight="1" x14ac:dyDescent="0.3">
      <c r="A8" s="264"/>
      <c r="B8" s="8"/>
      <c r="C8" s="8"/>
      <c r="D8" s="8"/>
      <c r="E8" s="8"/>
      <c r="F8" s="8"/>
      <c r="G8" s="9"/>
    </row>
    <row r="9" spans="1:7" ht="33" customHeight="1" x14ac:dyDescent="0.3">
      <c r="A9" s="265"/>
      <c r="B9" s="8"/>
      <c r="C9" s="8"/>
      <c r="D9" s="8"/>
      <c r="E9" s="8"/>
      <c r="F9" s="8"/>
      <c r="G9" s="9"/>
    </row>
    <row r="10" spans="1:7" ht="33" customHeight="1" x14ac:dyDescent="0.3">
      <c r="A10" s="265"/>
      <c r="B10" s="8"/>
      <c r="C10" s="8"/>
      <c r="D10" s="8"/>
      <c r="E10" s="8"/>
      <c r="F10" s="8"/>
      <c r="G10" s="9"/>
    </row>
    <row r="11" spans="1:7" ht="33" customHeight="1" x14ac:dyDescent="0.3">
      <c r="A11" s="265"/>
      <c r="B11" s="8"/>
      <c r="C11" s="8"/>
      <c r="D11" s="8"/>
      <c r="E11" s="8"/>
      <c r="F11" s="8"/>
      <c r="G11" s="9"/>
    </row>
    <row r="12" spans="1:7" ht="33" customHeight="1" x14ac:dyDescent="0.3">
      <c r="A12" s="265"/>
      <c r="B12" s="8"/>
      <c r="C12" s="8"/>
      <c r="D12" s="8"/>
      <c r="E12" s="8"/>
      <c r="F12" s="8"/>
      <c r="G12" s="9"/>
    </row>
    <row r="13" spans="1:7" ht="33" customHeight="1" x14ac:dyDescent="0.3">
      <c r="A13" s="265"/>
      <c r="B13" s="8"/>
      <c r="C13" s="8"/>
      <c r="D13" s="8"/>
      <c r="E13" s="8"/>
      <c r="F13" s="8"/>
      <c r="G13" s="9"/>
    </row>
    <row r="14" spans="1:7" ht="33" customHeight="1" x14ac:dyDescent="0.3">
      <c r="A14" s="265"/>
      <c r="B14" s="8"/>
      <c r="C14" s="8"/>
      <c r="D14" s="8"/>
      <c r="E14" s="8"/>
      <c r="F14" s="8"/>
      <c r="G14" s="9"/>
    </row>
    <row r="15" spans="1:7" ht="33" customHeight="1" x14ac:dyDescent="0.3">
      <c r="A15" s="265"/>
      <c r="B15" s="8"/>
      <c r="C15" s="8"/>
      <c r="D15" s="8"/>
      <c r="E15" s="8"/>
      <c r="F15" s="8"/>
      <c r="G15" s="9"/>
    </row>
    <row r="16" spans="1:7" ht="33" customHeight="1" x14ac:dyDescent="0.3">
      <c r="A16" s="265"/>
      <c r="B16" s="8"/>
      <c r="C16" s="8"/>
      <c r="D16" s="8"/>
      <c r="E16" s="8"/>
      <c r="F16" s="8"/>
      <c r="G16" s="9"/>
    </row>
    <row r="17" spans="1:7" ht="33" customHeight="1" x14ac:dyDescent="0.3">
      <c r="A17" s="265"/>
      <c r="B17" s="8"/>
      <c r="C17" s="8"/>
      <c r="D17" s="8"/>
      <c r="E17" s="8"/>
      <c r="F17" s="8"/>
      <c r="G17" s="9"/>
    </row>
    <row r="18" spans="1:7" ht="33" customHeight="1" thickBot="1" x14ac:dyDescent="0.35">
      <c r="A18" s="266"/>
      <c r="B18" s="65"/>
      <c r="C18" s="65"/>
      <c r="D18" s="65"/>
      <c r="E18" s="65"/>
      <c r="F18" s="65"/>
      <c r="G18" s="6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5"/>
  <sheetViews>
    <sheetView topLeftCell="A8" zoomScale="82" zoomScaleNormal="82" workbookViewId="0">
      <pane xSplit="2" ySplit="1" topLeftCell="C21" activePane="bottomRight" state="frozen"/>
      <selection activeCell="B12" sqref="B12"/>
      <selection pane="topRight" activeCell="B12" sqref="B12"/>
      <selection pane="bottomLeft" activeCell="B12" sqref="B12"/>
      <selection pane="bottomRight" activeCell="B25" sqref="B25"/>
    </sheetView>
  </sheetViews>
  <sheetFormatPr baseColWidth="10" defaultColWidth="11.44140625" defaultRowHeight="14.4" x14ac:dyDescent="0.3"/>
  <cols>
    <col min="1" max="1" width="5.109375" style="223" customWidth="1"/>
    <col min="2" max="2" width="40.44140625" style="78" customWidth="1"/>
    <col min="3" max="17" width="6.44140625" style="78" customWidth="1"/>
    <col min="18" max="18" width="8.109375" style="78" customWidth="1"/>
    <col min="19" max="19" width="10.6640625" style="87" customWidth="1"/>
  </cols>
  <sheetData>
    <row r="1" spans="1:20" ht="15" customHeight="1" thickBot="1" x14ac:dyDescent="0.35">
      <c r="A1" s="288"/>
      <c r="B1" s="288"/>
      <c r="C1" s="289" t="s">
        <v>0</v>
      </c>
      <c r="D1" s="289"/>
      <c r="E1" s="289"/>
      <c r="F1" s="289"/>
      <c r="G1" s="289"/>
      <c r="H1" s="289"/>
      <c r="I1" s="289"/>
      <c r="J1" s="289"/>
      <c r="K1" s="289"/>
      <c r="L1" s="289"/>
      <c r="M1" s="289"/>
      <c r="N1" s="291" t="s">
        <v>16</v>
      </c>
      <c r="O1" s="292"/>
      <c r="P1" s="292"/>
      <c r="Q1" s="293"/>
      <c r="R1" s="294"/>
      <c r="S1" s="294"/>
    </row>
    <row r="2" spans="1:20" ht="15" customHeight="1" thickBot="1" x14ac:dyDescent="0.35">
      <c r="A2" s="288"/>
      <c r="B2" s="288"/>
      <c r="C2" s="290"/>
      <c r="D2" s="290"/>
      <c r="E2" s="290"/>
      <c r="F2" s="290"/>
      <c r="G2" s="290"/>
      <c r="H2" s="290"/>
      <c r="I2" s="290"/>
      <c r="J2" s="290"/>
      <c r="K2" s="290"/>
      <c r="L2" s="290"/>
      <c r="M2" s="290"/>
      <c r="N2" s="291" t="s">
        <v>2</v>
      </c>
      <c r="O2" s="292"/>
      <c r="P2" s="292"/>
      <c r="Q2" s="293"/>
      <c r="R2" s="294"/>
      <c r="S2" s="294"/>
    </row>
    <row r="3" spans="1:20" ht="15" customHeight="1" thickBot="1" x14ac:dyDescent="0.35">
      <c r="A3" s="288"/>
      <c r="B3" s="288"/>
      <c r="C3" s="290" t="s">
        <v>41</v>
      </c>
      <c r="D3" s="290"/>
      <c r="E3" s="290"/>
      <c r="F3" s="290"/>
      <c r="G3" s="290"/>
      <c r="H3" s="290"/>
      <c r="I3" s="290"/>
      <c r="J3" s="290"/>
      <c r="K3" s="290"/>
      <c r="L3" s="290"/>
      <c r="M3" s="290"/>
      <c r="N3" s="291" t="s">
        <v>4</v>
      </c>
      <c r="O3" s="292"/>
      <c r="P3" s="292"/>
      <c r="Q3" s="293"/>
      <c r="R3" s="294"/>
      <c r="S3" s="294"/>
    </row>
    <row r="4" spans="1:20" ht="15.75" customHeight="1" thickBot="1" x14ac:dyDescent="0.35">
      <c r="A4" s="288"/>
      <c r="B4" s="288"/>
      <c r="C4" s="295"/>
      <c r="D4" s="295"/>
      <c r="E4" s="295"/>
      <c r="F4" s="295"/>
      <c r="G4" s="295"/>
      <c r="H4" s="295"/>
      <c r="I4" s="295"/>
      <c r="J4" s="295"/>
      <c r="K4" s="295"/>
      <c r="L4" s="295"/>
      <c r="M4" s="295"/>
      <c r="N4" s="291" t="s">
        <v>5</v>
      </c>
      <c r="O4" s="292"/>
      <c r="P4" s="292"/>
      <c r="Q4" s="293"/>
      <c r="R4" s="294"/>
      <c r="S4" s="294"/>
    </row>
    <row r="5" spans="1:20" ht="15.75" customHeight="1" x14ac:dyDescent="0.25">
      <c r="B5" s="81"/>
      <c r="C5" s="82"/>
      <c r="D5" s="82"/>
      <c r="E5" s="82"/>
      <c r="F5" s="82"/>
      <c r="G5" s="82"/>
      <c r="H5" s="82"/>
      <c r="I5" s="82"/>
      <c r="J5" s="82"/>
      <c r="K5" s="82"/>
      <c r="L5" s="82"/>
      <c r="M5" s="82"/>
      <c r="N5" s="83"/>
      <c r="O5" s="83"/>
      <c r="P5" s="83"/>
      <c r="Q5" s="83"/>
      <c r="R5" s="84"/>
      <c r="S5" s="85"/>
    </row>
    <row r="6" spans="1:20" s="1" customFormat="1" ht="27" customHeight="1" x14ac:dyDescent="0.25">
      <c r="A6" s="281" t="s">
        <v>42</v>
      </c>
      <c r="B6" s="281"/>
      <c r="C6" s="281"/>
      <c r="D6" s="281"/>
      <c r="E6" s="281"/>
      <c r="F6" s="281"/>
      <c r="G6" s="281"/>
      <c r="H6" s="281"/>
      <c r="I6" s="281"/>
      <c r="J6" s="281"/>
      <c r="K6" s="281"/>
      <c r="L6" s="281"/>
      <c r="M6" s="281"/>
      <c r="N6" s="281"/>
      <c r="O6" s="281"/>
      <c r="P6" s="281"/>
      <c r="Q6" s="281"/>
      <c r="R6" s="281"/>
      <c r="S6" s="281"/>
    </row>
    <row r="7" spans="1:20" s="1" customFormat="1" ht="81" customHeight="1" x14ac:dyDescent="0.25">
      <c r="A7" s="282" t="s">
        <v>43</v>
      </c>
      <c r="B7" s="283"/>
      <c r="C7" s="283"/>
      <c r="D7" s="283"/>
      <c r="E7" s="283"/>
      <c r="F7" s="283"/>
      <c r="G7" s="283"/>
      <c r="H7" s="283"/>
      <c r="I7" s="283"/>
      <c r="J7" s="283"/>
      <c r="K7" s="283"/>
      <c r="L7" s="283"/>
      <c r="M7" s="283"/>
      <c r="N7" s="283"/>
      <c r="O7" s="283"/>
      <c r="P7" s="283"/>
      <c r="Q7" s="283"/>
      <c r="R7" s="283"/>
      <c r="S7" s="284"/>
    </row>
    <row r="8" spans="1:20" s="1" customFormat="1" ht="28.5" customHeight="1" x14ac:dyDescent="0.25">
      <c r="A8" s="285" t="s">
        <v>44</v>
      </c>
      <c r="B8" s="286"/>
      <c r="C8" s="286"/>
      <c r="D8" s="286"/>
      <c r="E8" s="286"/>
      <c r="F8" s="286"/>
      <c r="G8" s="286"/>
      <c r="H8" s="286"/>
      <c r="I8" s="286"/>
      <c r="J8" s="286"/>
      <c r="K8" s="286"/>
      <c r="L8" s="286"/>
      <c r="M8" s="286"/>
      <c r="N8" s="286"/>
      <c r="O8" s="286"/>
      <c r="P8" s="286"/>
      <c r="Q8" s="286"/>
      <c r="R8" s="286"/>
      <c r="S8" s="287"/>
    </row>
    <row r="9" spans="1:20" s="77" customFormat="1" ht="30" x14ac:dyDescent="0.25">
      <c r="A9" s="79" t="s">
        <v>45</v>
      </c>
      <c r="B9" s="79" t="s">
        <v>46</v>
      </c>
      <c r="C9" s="79" t="s">
        <v>47</v>
      </c>
      <c r="D9" s="79" t="s">
        <v>48</v>
      </c>
      <c r="E9" s="79" t="s">
        <v>49</v>
      </c>
      <c r="F9" s="79" t="s">
        <v>50</v>
      </c>
      <c r="G9" s="79" t="s">
        <v>51</v>
      </c>
      <c r="H9" s="79" t="s">
        <v>52</v>
      </c>
      <c r="I9" s="79" t="s">
        <v>53</v>
      </c>
      <c r="J9" s="79" t="s">
        <v>54</v>
      </c>
      <c r="K9" s="79" t="s">
        <v>55</v>
      </c>
      <c r="L9" s="79" t="s">
        <v>56</v>
      </c>
      <c r="M9" s="79" t="s">
        <v>57</v>
      </c>
      <c r="N9" s="79" t="s">
        <v>58</v>
      </c>
      <c r="O9" s="79" t="s">
        <v>59</v>
      </c>
      <c r="P9" s="79" t="s">
        <v>60</v>
      </c>
      <c r="Q9" s="79" t="s">
        <v>61</v>
      </c>
      <c r="R9" s="79" t="s">
        <v>62</v>
      </c>
      <c r="S9" s="86" t="s">
        <v>63</v>
      </c>
    </row>
    <row r="10" spans="1:20" ht="28.5" x14ac:dyDescent="0.25">
      <c r="A10" s="132">
        <v>1</v>
      </c>
      <c r="B10" s="160" t="s">
        <v>338</v>
      </c>
      <c r="C10" s="132">
        <v>5</v>
      </c>
      <c r="D10" s="132">
        <v>4</v>
      </c>
      <c r="E10" s="132">
        <v>5</v>
      </c>
      <c r="F10" s="132">
        <v>5</v>
      </c>
      <c r="G10" s="132">
        <v>5</v>
      </c>
      <c r="H10" s="80"/>
      <c r="I10" s="80"/>
      <c r="J10" s="80"/>
      <c r="K10" s="80"/>
      <c r="L10" s="80"/>
      <c r="M10" s="80"/>
      <c r="N10" s="80"/>
      <c r="O10" s="80"/>
      <c r="P10" s="80"/>
      <c r="Q10" s="80"/>
      <c r="R10" s="88">
        <f>SUM(C10:Q10)</f>
        <v>24</v>
      </c>
      <c r="S10" s="88">
        <f t="shared" ref="S10:S21" si="0">IF(ISERROR(AVERAGE(C10:Q10)),0,AVERAGE(C10:Q10))</f>
        <v>4.8</v>
      </c>
      <c r="T10" s="163"/>
    </row>
    <row r="11" spans="1:20" ht="28.5" x14ac:dyDescent="0.25">
      <c r="A11" s="132">
        <v>2</v>
      </c>
      <c r="B11" s="160" t="s">
        <v>275</v>
      </c>
      <c r="C11" s="132">
        <v>4</v>
      </c>
      <c r="D11" s="132">
        <v>4</v>
      </c>
      <c r="E11" s="132">
        <v>5</v>
      </c>
      <c r="F11" s="132">
        <v>5</v>
      </c>
      <c r="G11" s="132">
        <v>4</v>
      </c>
      <c r="H11" s="132"/>
      <c r="I11" s="132"/>
      <c r="J11" s="132"/>
      <c r="K11" s="132"/>
      <c r="L11" s="132"/>
      <c r="M11" s="132"/>
      <c r="N11" s="132"/>
      <c r="O11" s="132"/>
      <c r="P11" s="132"/>
      <c r="Q11" s="80"/>
      <c r="R11" s="88">
        <f>SUM(C11:Q11)</f>
        <v>22</v>
      </c>
      <c r="S11" s="88">
        <f t="shared" si="0"/>
        <v>4.4000000000000004</v>
      </c>
      <c r="T11" s="163"/>
    </row>
    <row r="12" spans="1:20" ht="79.5" customHeight="1" x14ac:dyDescent="0.3">
      <c r="A12" s="132">
        <v>3</v>
      </c>
      <c r="B12" s="160" t="s">
        <v>276</v>
      </c>
      <c r="C12" s="132">
        <v>4</v>
      </c>
      <c r="D12" s="132">
        <v>4</v>
      </c>
      <c r="E12" s="132">
        <v>5</v>
      </c>
      <c r="F12" s="132">
        <v>5</v>
      </c>
      <c r="G12" s="132">
        <v>4</v>
      </c>
      <c r="H12" s="132"/>
      <c r="I12" s="132"/>
      <c r="J12" s="132"/>
      <c r="K12" s="132"/>
      <c r="L12" s="132"/>
      <c r="M12" s="132"/>
      <c r="N12" s="132"/>
      <c r="O12" s="132"/>
      <c r="P12" s="132"/>
      <c r="Q12" s="80"/>
      <c r="R12" s="88">
        <f>SUM(C12:Q12)</f>
        <v>22</v>
      </c>
      <c r="S12" s="88">
        <f t="shared" si="0"/>
        <v>4.4000000000000004</v>
      </c>
      <c r="T12" s="163"/>
    </row>
    <row r="13" spans="1:20" ht="41.4" x14ac:dyDescent="0.3">
      <c r="A13" s="132">
        <v>4</v>
      </c>
      <c r="B13" s="152" t="s">
        <v>339</v>
      </c>
      <c r="C13" s="132">
        <v>4</v>
      </c>
      <c r="D13" s="132">
        <v>4</v>
      </c>
      <c r="E13" s="132">
        <v>4</v>
      </c>
      <c r="F13" s="132">
        <v>4</v>
      </c>
      <c r="G13" s="132">
        <v>4</v>
      </c>
      <c r="H13" s="132"/>
      <c r="I13" s="132"/>
      <c r="J13" s="132"/>
      <c r="K13" s="132"/>
      <c r="L13" s="132"/>
      <c r="M13" s="132"/>
      <c r="N13" s="132"/>
      <c r="O13" s="132"/>
      <c r="P13" s="132"/>
      <c r="Q13" s="80"/>
      <c r="R13" s="88">
        <f t="shared" ref="R13:R21" si="1">SUM(C13:Q13)</f>
        <v>20</v>
      </c>
      <c r="S13" s="88">
        <f t="shared" si="0"/>
        <v>4</v>
      </c>
      <c r="T13" s="163"/>
    </row>
    <row r="14" spans="1:20" ht="86.25" customHeight="1" x14ac:dyDescent="0.3">
      <c r="A14" s="132">
        <v>5</v>
      </c>
      <c r="B14" s="160" t="s">
        <v>431</v>
      </c>
      <c r="C14" s="132">
        <v>5</v>
      </c>
      <c r="D14" s="132">
        <v>5</v>
      </c>
      <c r="E14" s="132">
        <v>4</v>
      </c>
      <c r="F14" s="132">
        <v>4</v>
      </c>
      <c r="G14" s="132">
        <v>4</v>
      </c>
      <c r="H14" s="132"/>
      <c r="I14" s="132"/>
      <c r="J14" s="132"/>
      <c r="K14" s="132"/>
      <c r="L14" s="132"/>
      <c r="M14" s="132"/>
      <c r="N14" s="132"/>
      <c r="O14" s="132"/>
      <c r="P14" s="132"/>
      <c r="Q14" s="80"/>
      <c r="R14" s="88">
        <f t="shared" si="1"/>
        <v>22</v>
      </c>
      <c r="S14" s="88">
        <f t="shared" si="0"/>
        <v>4.4000000000000004</v>
      </c>
      <c r="T14" s="163"/>
    </row>
    <row r="15" spans="1:20" ht="39.75" customHeight="1" x14ac:dyDescent="0.25">
      <c r="A15" s="132">
        <v>6</v>
      </c>
      <c r="B15" s="160" t="s">
        <v>280</v>
      </c>
      <c r="C15" s="132">
        <v>5</v>
      </c>
      <c r="D15" s="132">
        <v>4</v>
      </c>
      <c r="E15" s="132">
        <v>4</v>
      </c>
      <c r="F15" s="132">
        <v>5</v>
      </c>
      <c r="G15" s="132">
        <v>5</v>
      </c>
      <c r="H15" s="132"/>
      <c r="I15" s="132"/>
      <c r="J15" s="132"/>
      <c r="K15" s="132"/>
      <c r="L15" s="132"/>
      <c r="M15" s="132"/>
      <c r="N15" s="132"/>
      <c r="O15" s="132"/>
      <c r="P15" s="132"/>
      <c r="Q15" s="80"/>
      <c r="R15" s="88">
        <f t="shared" si="1"/>
        <v>23</v>
      </c>
      <c r="S15" s="88">
        <f t="shared" si="0"/>
        <v>4.5999999999999996</v>
      </c>
      <c r="T15" s="163"/>
    </row>
    <row r="16" spans="1:20" ht="39.75" customHeight="1" x14ac:dyDescent="0.3">
      <c r="A16" s="132">
        <v>7</v>
      </c>
      <c r="B16" s="152" t="s">
        <v>285</v>
      </c>
      <c r="C16" s="132">
        <v>5</v>
      </c>
      <c r="D16" s="132">
        <v>4</v>
      </c>
      <c r="E16" s="132">
        <v>2</v>
      </c>
      <c r="F16" s="132">
        <v>3</v>
      </c>
      <c r="G16" s="132">
        <v>4</v>
      </c>
      <c r="H16" s="132"/>
      <c r="I16" s="132"/>
      <c r="J16" s="132"/>
      <c r="K16" s="132"/>
      <c r="L16" s="132"/>
      <c r="M16" s="132"/>
      <c r="N16" s="132"/>
      <c r="O16" s="132"/>
      <c r="P16" s="132"/>
      <c r="Q16" s="80"/>
      <c r="R16" s="88">
        <f t="shared" si="1"/>
        <v>18</v>
      </c>
      <c r="S16" s="88">
        <f t="shared" si="0"/>
        <v>3.6</v>
      </c>
      <c r="T16" s="163"/>
    </row>
    <row r="17" spans="1:20" ht="55.2" x14ac:dyDescent="0.3">
      <c r="A17" s="132">
        <v>8</v>
      </c>
      <c r="B17" s="160" t="s">
        <v>284</v>
      </c>
      <c r="C17" s="132">
        <v>5</v>
      </c>
      <c r="D17" s="132">
        <v>4</v>
      </c>
      <c r="E17" s="132">
        <v>5</v>
      </c>
      <c r="F17" s="132">
        <v>5</v>
      </c>
      <c r="G17" s="132">
        <v>5</v>
      </c>
      <c r="H17" s="132"/>
      <c r="I17" s="132"/>
      <c r="J17" s="132"/>
      <c r="K17" s="132"/>
      <c r="L17" s="132"/>
      <c r="M17" s="132"/>
      <c r="N17" s="132"/>
      <c r="O17" s="132"/>
      <c r="P17" s="132"/>
      <c r="Q17" s="80"/>
      <c r="R17" s="88">
        <f t="shared" si="1"/>
        <v>24</v>
      </c>
      <c r="S17" s="88">
        <f t="shared" si="0"/>
        <v>4.8</v>
      </c>
      <c r="T17" s="163"/>
    </row>
    <row r="18" spans="1:20" ht="55.2" x14ac:dyDescent="0.3">
      <c r="A18" s="132">
        <v>9</v>
      </c>
      <c r="B18" s="160" t="s">
        <v>281</v>
      </c>
      <c r="C18" s="132">
        <v>5</v>
      </c>
      <c r="D18" s="132">
        <v>5</v>
      </c>
      <c r="E18" s="132">
        <v>4</v>
      </c>
      <c r="F18" s="132">
        <v>4</v>
      </c>
      <c r="G18" s="132">
        <v>4</v>
      </c>
      <c r="H18" s="132"/>
      <c r="I18" s="132"/>
      <c r="J18" s="132"/>
      <c r="K18" s="132"/>
      <c r="L18" s="132"/>
      <c r="M18" s="132"/>
      <c r="N18" s="132"/>
      <c r="O18" s="132"/>
      <c r="P18" s="132"/>
      <c r="Q18" s="80"/>
      <c r="R18" s="88">
        <f t="shared" si="1"/>
        <v>22</v>
      </c>
      <c r="S18" s="88">
        <f t="shared" si="0"/>
        <v>4.4000000000000004</v>
      </c>
      <c r="T18" s="163"/>
    </row>
    <row r="19" spans="1:20" ht="41.4" x14ac:dyDescent="0.3">
      <c r="A19" s="132">
        <v>10</v>
      </c>
      <c r="B19" s="160" t="s">
        <v>288</v>
      </c>
      <c r="C19" s="132">
        <v>4</v>
      </c>
      <c r="D19" s="132">
        <v>5</v>
      </c>
      <c r="E19" s="132">
        <v>5</v>
      </c>
      <c r="F19" s="132">
        <v>5</v>
      </c>
      <c r="G19" s="132">
        <v>5</v>
      </c>
      <c r="H19" s="132"/>
      <c r="I19" s="132"/>
      <c r="J19" s="132"/>
      <c r="K19" s="132"/>
      <c r="L19" s="132"/>
      <c r="M19" s="132"/>
      <c r="N19" s="132"/>
      <c r="O19" s="132"/>
      <c r="P19" s="132"/>
      <c r="Q19" s="80"/>
      <c r="R19" s="88">
        <f t="shared" si="1"/>
        <v>24</v>
      </c>
      <c r="S19" s="88">
        <f t="shared" si="0"/>
        <v>4.8</v>
      </c>
      <c r="T19" s="163"/>
    </row>
    <row r="20" spans="1:20" ht="41.4" x14ac:dyDescent="0.3">
      <c r="A20" s="132">
        <v>11</v>
      </c>
      <c r="B20" s="160" t="s">
        <v>287</v>
      </c>
      <c r="C20" s="132">
        <v>4</v>
      </c>
      <c r="D20" s="132">
        <v>5</v>
      </c>
      <c r="E20" s="132">
        <v>5</v>
      </c>
      <c r="F20" s="132">
        <v>4</v>
      </c>
      <c r="G20" s="132">
        <v>4</v>
      </c>
      <c r="H20" s="132"/>
      <c r="I20" s="132"/>
      <c r="J20" s="132"/>
      <c r="K20" s="132"/>
      <c r="L20" s="132"/>
      <c r="M20" s="132"/>
      <c r="N20" s="132"/>
      <c r="O20" s="132"/>
      <c r="P20" s="132"/>
      <c r="Q20" s="80"/>
      <c r="R20" s="88">
        <f t="shared" si="1"/>
        <v>22</v>
      </c>
      <c r="S20" s="88">
        <f t="shared" si="0"/>
        <v>4.4000000000000004</v>
      </c>
      <c r="T20" s="163"/>
    </row>
    <row r="21" spans="1:20" ht="61.5" customHeight="1" x14ac:dyDescent="0.3">
      <c r="A21" s="132">
        <v>12</v>
      </c>
      <c r="B21" s="209" t="s">
        <v>340</v>
      </c>
      <c r="C21" s="132">
        <v>4</v>
      </c>
      <c r="D21" s="132">
        <v>3</v>
      </c>
      <c r="E21" s="132">
        <v>3</v>
      </c>
      <c r="F21" s="132">
        <v>4</v>
      </c>
      <c r="G21" s="132">
        <v>4</v>
      </c>
      <c r="H21" s="132"/>
      <c r="I21" s="132"/>
      <c r="J21" s="132"/>
      <c r="K21" s="132"/>
      <c r="L21" s="132"/>
      <c r="M21" s="132"/>
      <c r="N21" s="132"/>
      <c r="O21" s="132"/>
      <c r="P21" s="132"/>
      <c r="Q21" s="80"/>
      <c r="R21" s="88">
        <f t="shared" si="1"/>
        <v>18</v>
      </c>
      <c r="S21" s="88">
        <f t="shared" si="0"/>
        <v>3.6</v>
      </c>
      <c r="T21" s="163"/>
    </row>
    <row r="22" spans="1:20" ht="30" x14ac:dyDescent="0.25">
      <c r="A22" s="132">
        <v>13</v>
      </c>
      <c r="B22" s="222" t="str">
        <f>+CONTEXTO!F12</f>
        <v>Pertinencia en los procedimientos que desarrollan los procesos.</v>
      </c>
      <c r="C22" s="132">
        <v>4</v>
      </c>
      <c r="D22" s="132">
        <v>5</v>
      </c>
      <c r="E22" s="132">
        <v>5</v>
      </c>
      <c r="F22" s="132">
        <v>5</v>
      </c>
      <c r="G22" s="132">
        <v>5</v>
      </c>
      <c r="H22" s="80"/>
      <c r="I22" s="80"/>
      <c r="J22" s="80"/>
      <c r="K22" s="80"/>
      <c r="L22" s="80"/>
      <c r="M22" s="80"/>
      <c r="N22" s="80"/>
      <c r="O22" s="80"/>
      <c r="P22" s="80"/>
      <c r="Q22" s="80"/>
      <c r="R22" s="88">
        <f t="shared" ref="R22" si="2">SUM(C22:Q22)</f>
        <v>24</v>
      </c>
      <c r="S22" s="88">
        <f t="shared" ref="S22" si="3">IF(ISERROR(AVERAGE(C22:Q22)),0,AVERAGE(C22:Q22))</f>
        <v>4.8</v>
      </c>
    </row>
    <row r="23" spans="1:20" ht="61.5" customHeight="1" x14ac:dyDescent="0.25">
      <c r="A23" s="132">
        <v>14</v>
      </c>
      <c r="B23" s="222" t="str">
        <f>+CONTEXTO!F11</f>
        <v>Falta de conocimiento de los procedimientos que determinan lineamientos necesarios para
el desarrollo de todos los procesos de la entidad.</v>
      </c>
      <c r="C23" s="80">
        <v>5</v>
      </c>
      <c r="D23" s="80">
        <v>5</v>
      </c>
      <c r="E23" s="80">
        <v>5</v>
      </c>
      <c r="F23" s="80">
        <v>4</v>
      </c>
      <c r="G23" s="80">
        <v>5</v>
      </c>
      <c r="H23" s="80"/>
      <c r="I23" s="80"/>
      <c r="J23" s="80"/>
      <c r="K23" s="80"/>
      <c r="L23" s="80"/>
      <c r="M23" s="80"/>
      <c r="N23" s="80"/>
      <c r="O23" s="80"/>
      <c r="P23" s="80"/>
      <c r="Q23" s="80"/>
      <c r="R23" s="88">
        <f t="shared" ref="R23" si="4">SUM(C23:Q23)</f>
        <v>24</v>
      </c>
      <c r="S23" s="88">
        <f t="shared" ref="S23" si="5">IF(ISERROR(AVERAGE(C23:Q23)),0,AVERAGE(C23:Q23))</f>
        <v>4.8</v>
      </c>
    </row>
    <row r="24" spans="1:20" ht="30" x14ac:dyDescent="0.25">
      <c r="A24" s="132">
        <v>15</v>
      </c>
      <c r="B24" s="222" t="str">
        <f>+CONTEXTO!B14</f>
        <v>Normatividad externa (leyes, decretos,
ordenanzas y acuerdos).</v>
      </c>
      <c r="C24" s="80">
        <v>5</v>
      </c>
      <c r="D24" s="80">
        <v>5</v>
      </c>
      <c r="E24" s="80">
        <v>5</v>
      </c>
      <c r="F24" s="80">
        <v>4</v>
      </c>
      <c r="G24" s="80">
        <v>3</v>
      </c>
      <c r="H24" s="80"/>
      <c r="I24" s="80"/>
      <c r="J24" s="80"/>
      <c r="K24" s="80"/>
      <c r="L24" s="80"/>
      <c r="M24" s="80"/>
      <c r="N24" s="80"/>
      <c r="O24" s="80"/>
      <c r="P24" s="80"/>
      <c r="Q24" s="80"/>
      <c r="R24" s="88">
        <f t="shared" ref="R24" si="6">SUM(C24:Q24)</f>
        <v>22</v>
      </c>
      <c r="S24" s="88">
        <f t="shared" ref="S24" si="7">IF(ISERROR(AVERAGE(C24:Q24)),0,AVERAGE(C24:Q24))</f>
        <v>4.4000000000000004</v>
      </c>
    </row>
    <row r="25" spans="1:20" ht="74.25" customHeight="1" x14ac:dyDescent="0.25">
      <c r="A25" s="132">
        <v>16</v>
      </c>
      <c r="B25" s="222" t="str">
        <f>+CONTEXTO!B15</f>
        <v>Ausencia de controles par el manejo de la informacion propia del proceso medienate el mal uso de los usuarios y coantraseñas  para acceder a los aplicativos o sistemas correspondientes  al proceso.</v>
      </c>
      <c r="C25" s="80">
        <v>5</v>
      </c>
      <c r="D25" s="80">
        <v>5</v>
      </c>
      <c r="E25" s="80">
        <v>5</v>
      </c>
      <c r="F25" s="80">
        <v>5</v>
      </c>
      <c r="G25" s="80">
        <v>5</v>
      </c>
      <c r="H25" s="80"/>
      <c r="I25" s="80"/>
      <c r="J25" s="80"/>
      <c r="K25" s="80"/>
      <c r="L25" s="80"/>
      <c r="M25" s="80"/>
      <c r="N25" s="80"/>
      <c r="O25" s="80"/>
      <c r="P25" s="80"/>
      <c r="Q25" s="80"/>
      <c r="R25" s="88">
        <f t="shared" ref="R25" si="8">SUM(C25:Q25)</f>
        <v>25</v>
      </c>
      <c r="S25" s="88">
        <f t="shared" ref="S25" si="9">IF(ISERROR(AVERAGE(C25:Q25)),0,AVERAGE(C25:Q25))</f>
        <v>5</v>
      </c>
    </row>
  </sheetData>
  <autoFilter ref="A9:S22"/>
  <mergeCells count="11">
    <mergeCell ref="A6:S6"/>
    <mergeCell ref="A7:S7"/>
    <mergeCell ref="A8:S8"/>
    <mergeCell ref="A1:B4"/>
    <mergeCell ref="C1:M2"/>
    <mergeCell ref="N1:Q1"/>
    <mergeCell ref="R1:S4"/>
    <mergeCell ref="N2:Q2"/>
    <mergeCell ref="C3:M4"/>
    <mergeCell ref="N3:Q3"/>
    <mergeCell ref="N4:Q4"/>
  </mergeCells>
  <dataValidations count="1">
    <dataValidation type="whole" allowBlank="1" showInputMessage="1" showErrorMessage="1" sqref="C10:Q21 C22:G22">
      <formula1>1</formula1>
      <formula2>10</formula2>
    </dataValidation>
  </dataValidations>
  <pageMargins left="0.7" right="0.7" top="0.75" bottom="0.75" header="0.3" footer="0.3"/>
  <pageSetup paperSize="9" orientation="portrait" r:id="rId1"/>
  <ignoredErrors>
    <ignoredError sqref="B22"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3"/>
  <sheetViews>
    <sheetView topLeftCell="A22" zoomScale="82" zoomScaleNormal="82" workbookViewId="0">
      <selection activeCell="E24" sqref="E24:F24"/>
    </sheetView>
  </sheetViews>
  <sheetFormatPr baseColWidth="10" defaultColWidth="11.44140625" defaultRowHeight="14.4" x14ac:dyDescent="0.3"/>
  <cols>
    <col min="1" max="2" width="6.5546875" customWidth="1"/>
    <col min="3" max="3" width="32.6640625" customWidth="1"/>
    <col min="4" max="4" width="29.44140625" customWidth="1"/>
    <col min="5" max="5" width="38" customWidth="1"/>
    <col min="6" max="6" width="30.33203125" customWidth="1"/>
    <col min="7" max="7" width="18.33203125" customWidth="1"/>
    <col min="8" max="8" width="15.5546875" customWidth="1"/>
    <col min="9" max="9" width="19.33203125" customWidth="1"/>
    <col min="10" max="10" width="14.5546875" customWidth="1"/>
  </cols>
  <sheetData>
    <row r="1" spans="1:14" ht="15" hidden="1" customHeight="1" x14ac:dyDescent="0.25">
      <c r="C1" s="327"/>
      <c r="D1" s="274" t="s">
        <v>0</v>
      </c>
      <c r="E1" s="275"/>
      <c r="F1" s="275"/>
      <c r="G1" s="328"/>
      <c r="H1" s="348" t="s">
        <v>16</v>
      </c>
      <c r="I1" s="348"/>
      <c r="J1" s="345"/>
      <c r="K1" s="2"/>
      <c r="N1" s="239"/>
    </row>
    <row r="2" spans="1:14" ht="15" hidden="1" customHeight="1" x14ac:dyDescent="0.25">
      <c r="C2" s="327"/>
      <c r="D2" s="269"/>
      <c r="E2" s="270"/>
      <c r="F2" s="270"/>
      <c r="G2" s="329"/>
      <c r="H2" s="348" t="s">
        <v>2</v>
      </c>
      <c r="I2" s="348"/>
      <c r="J2" s="346"/>
      <c r="K2" s="2"/>
      <c r="N2" s="239"/>
    </row>
    <row r="3" spans="1:14" ht="15" hidden="1" customHeight="1" x14ac:dyDescent="0.25">
      <c r="C3" s="327"/>
      <c r="D3" s="274" t="s">
        <v>64</v>
      </c>
      <c r="E3" s="275"/>
      <c r="F3" s="275"/>
      <c r="G3" s="328"/>
      <c r="H3" s="348" t="s">
        <v>4</v>
      </c>
      <c r="I3" s="348"/>
      <c r="J3" s="346"/>
      <c r="K3" s="2"/>
      <c r="N3" s="239"/>
    </row>
    <row r="4" spans="1:14" ht="15.75" hidden="1" customHeight="1" x14ac:dyDescent="0.25">
      <c r="C4" s="327"/>
      <c r="D4" s="269"/>
      <c r="E4" s="270"/>
      <c r="F4" s="270"/>
      <c r="G4" s="329"/>
      <c r="H4" s="348" t="s">
        <v>5</v>
      </c>
      <c r="I4" s="348"/>
      <c r="J4" s="347"/>
      <c r="K4" s="2"/>
      <c r="N4" s="239"/>
    </row>
    <row r="5" spans="1:14" ht="15" hidden="1" x14ac:dyDescent="0.25"/>
    <row r="6" spans="1:14" ht="32.25" hidden="1" customHeight="1" x14ac:dyDescent="0.25">
      <c r="A6" s="305" t="s">
        <v>7</v>
      </c>
      <c r="B6" s="305"/>
      <c r="C6" s="304" t="s">
        <v>390</v>
      </c>
      <c r="D6" s="304"/>
      <c r="E6" s="304"/>
      <c r="F6" s="304"/>
      <c r="G6" s="304"/>
      <c r="H6" s="304"/>
      <c r="I6" s="304"/>
      <c r="J6" s="304"/>
    </row>
    <row r="7" spans="1:14" ht="23.25" customHeight="1" x14ac:dyDescent="0.3">
      <c r="A7" s="343" t="s">
        <v>65</v>
      </c>
      <c r="B7" s="343"/>
      <c r="C7" s="343"/>
      <c r="D7" s="344"/>
      <c r="E7" s="324" t="s">
        <v>11</v>
      </c>
      <c r="F7" s="325"/>
      <c r="G7" s="325"/>
      <c r="H7" s="325"/>
      <c r="I7" s="325"/>
      <c r="J7" s="326"/>
    </row>
    <row r="8" spans="1:14" ht="23.25" customHeight="1" x14ac:dyDescent="0.3">
      <c r="A8" s="343"/>
      <c r="B8" s="343"/>
      <c r="C8" s="343"/>
      <c r="D8" s="344"/>
      <c r="E8" s="349" t="s">
        <v>66</v>
      </c>
      <c r="F8" s="349"/>
      <c r="G8" s="349" t="s">
        <v>67</v>
      </c>
      <c r="H8" s="349"/>
      <c r="I8" s="349"/>
      <c r="J8" s="349"/>
    </row>
    <row r="9" spans="1:14" ht="23.25" customHeight="1" x14ac:dyDescent="0.35">
      <c r="A9" s="343"/>
      <c r="B9" s="343"/>
      <c r="C9" s="343"/>
      <c r="D9" s="344"/>
      <c r="E9" s="317" t="s">
        <v>68</v>
      </c>
      <c r="F9" s="317"/>
      <c r="G9" s="350" t="s">
        <v>69</v>
      </c>
      <c r="H9" s="351"/>
      <c r="I9" s="351"/>
      <c r="J9" s="352"/>
    </row>
    <row r="10" spans="1:14" ht="43.5" customHeight="1" x14ac:dyDescent="0.3">
      <c r="A10" s="343"/>
      <c r="B10" s="343"/>
      <c r="C10" s="343"/>
      <c r="D10" s="344"/>
      <c r="E10" s="341" t="s">
        <v>296</v>
      </c>
      <c r="F10" s="342"/>
      <c r="G10" s="340" t="s">
        <v>297</v>
      </c>
      <c r="H10" s="340"/>
      <c r="I10" s="340"/>
      <c r="J10" s="340"/>
    </row>
    <row r="11" spans="1:14" ht="43.5" customHeight="1" x14ac:dyDescent="0.3">
      <c r="A11" s="343"/>
      <c r="B11" s="343"/>
      <c r="C11" s="343"/>
      <c r="D11" s="344"/>
      <c r="E11" s="341" t="s">
        <v>298</v>
      </c>
      <c r="F11" s="342"/>
      <c r="G11" s="340" t="s">
        <v>299</v>
      </c>
      <c r="H11" s="340"/>
      <c r="I11" s="340"/>
      <c r="J11" s="340"/>
    </row>
    <row r="12" spans="1:14" ht="43.5" customHeight="1" x14ac:dyDescent="0.3">
      <c r="A12" s="343"/>
      <c r="B12" s="343"/>
      <c r="C12" s="343"/>
      <c r="D12" s="344"/>
      <c r="E12" s="341" t="s">
        <v>300</v>
      </c>
      <c r="F12" s="342"/>
      <c r="G12" s="340" t="s">
        <v>301</v>
      </c>
      <c r="H12" s="340"/>
      <c r="I12" s="340"/>
      <c r="J12" s="340"/>
    </row>
    <row r="13" spans="1:14" ht="43.5" customHeight="1" x14ac:dyDescent="0.3">
      <c r="A13" s="343"/>
      <c r="B13" s="343"/>
      <c r="C13" s="343"/>
      <c r="D13" s="344"/>
      <c r="E13" s="341" t="s">
        <v>302</v>
      </c>
      <c r="F13" s="342"/>
      <c r="G13" s="340" t="s">
        <v>303</v>
      </c>
      <c r="H13" s="340"/>
      <c r="I13" s="340"/>
      <c r="J13" s="340"/>
    </row>
    <row r="14" spans="1:14" ht="31.5" customHeight="1" x14ac:dyDescent="0.3">
      <c r="A14" s="343"/>
      <c r="B14" s="343"/>
      <c r="C14" s="343"/>
      <c r="D14" s="344"/>
      <c r="E14" s="341" t="s">
        <v>304</v>
      </c>
      <c r="F14" s="342"/>
      <c r="G14" s="340" t="s">
        <v>305</v>
      </c>
      <c r="H14" s="340"/>
      <c r="I14" s="340"/>
      <c r="J14" s="340"/>
    </row>
    <row r="15" spans="1:14" ht="57.75" customHeight="1" x14ac:dyDescent="0.3">
      <c r="A15" s="343"/>
      <c r="B15" s="343"/>
      <c r="C15" s="343"/>
      <c r="D15" s="344"/>
      <c r="E15" s="341" t="s">
        <v>306</v>
      </c>
      <c r="F15" s="342"/>
      <c r="G15" s="340" t="s">
        <v>307</v>
      </c>
      <c r="H15" s="340"/>
      <c r="I15" s="340"/>
      <c r="J15" s="340"/>
    </row>
    <row r="16" spans="1:14" ht="52.5" customHeight="1" x14ac:dyDescent="0.3">
      <c r="A16" s="343"/>
      <c r="B16" s="343"/>
      <c r="C16" s="343"/>
      <c r="D16" s="344"/>
      <c r="E16" s="341" t="s">
        <v>308</v>
      </c>
      <c r="F16" s="342"/>
      <c r="G16" s="340" t="s">
        <v>309</v>
      </c>
      <c r="H16" s="340"/>
      <c r="I16" s="340"/>
      <c r="J16" s="340"/>
    </row>
    <row r="17" spans="1:10" ht="63.75" customHeight="1" x14ac:dyDescent="0.3">
      <c r="A17" s="343"/>
      <c r="B17" s="343"/>
      <c r="C17" s="343"/>
      <c r="D17" s="344"/>
      <c r="E17" s="341" t="s">
        <v>310</v>
      </c>
      <c r="F17" s="342"/>
      <c r="G17" s="318" t="s">
        <v>311</v>
      </c>
      <c r="H17" s="318"/>
      <c r="I17" s="318"/>
      <c r="J17" s="318"/>
    </row>
    <row r="18" spans="1:10" ht="39" customHeight="1" x14ac:dyDescent="0.3">
      <c r="A18" s="343"/>
      <c r="B18" s="343"/>
      <c r="C18" s="343"/>
      <c r="D18" s="344"/>
      <c r="E18" s="341" t="s">
        <v>312</v>
      </c>
      <c r="F18" s="342"/>
      <c r="G18" s="320"/>
      <c r="H18" s="320"/>
      <c r="I18" s="320"/>
      <c r="J18" s="320"/>
    </row>
    <row r="19" spans="1:10" ht="36" customHeight="1" x14ac:dyDescent="0.3">
      <c r="A19" s="343"/>
      <c r="B19" s="343"/>
      <c r="C19" s="343"/>
      <c r="D19" s="344"/>
      <c r="E19" s="331" t="s">
        <v>313</v>
      </c>
      <c r="F19" s="331"/>
      <c r="G19" s="320"/>
      <c r="H19" s="320"/>
      <c r="I19" s="320"/>
      <c r="J19" s="320"/>
    </row>
    <row r="20" spans="1:10" ht="23.25" customHeight="1" x14ac:dyDescent="0.5">
      <c r="A20" s="133"/>
      <c r="B20" s="133"/>
      <c r="C20" s="133"/>
      <c r="D20" s="134"/>
      <c r="E20" s="341" t="s">
        <v>314</v>
      </c>
      <c r="F20" s="342"/>
      <c r="G20" s="155"/>
      <c r="H20" s="156"/>
      <c r="I20" s="156"/>
      <c r="J20" s="157"/>
    </row>
    <row r="21" spans="1:10" ht="35.25" customHeight="1" x14ac:dyDescent="0.5">
      <c r="A21" s="133"/>
      <c r="B21" s="133"/>
      <c r="C21" s="133"/>
      <c r="D21" s="134"/>
      <c r="E21" s="341" t="s">
        <v>315</v>
      </c>
      <c r="F21" s="342"/>
      <c r="G21" s="155"/>
      <c r="H21" s="156"/>
      <c r="I21" s="156"/>
      <c r="J21" s="157"/>
    </row>
    <row r="22" spans="1:10" ht="51.75" customHeight="1" x14ac:dyDescent="0.3">
      <c r="A22" s="311" t="s">
        <v>9</v>
      </c>
      <c r="B22" s="311" t="s">
        <v>67</v>
      </c>
      <c r="C22" s="317" t="s">
        <v>70</v>
      </c>
      <c r="D22" s="317"/>
      <c r="E22" s="332" t="s">
        <v>71</v>
      </c>
      <c r="F22" s="333"/>
      <c r="G22" s="334" t="s">
        <v>72</v>
      </c>
      <c r="H22" s="335"/>
      <c r="I22" s="335"/>
      <c r="J22" s="336"/>
    </row>
    <row r="23" spans="1:10" ht="48.75" customHeight="1" x14ac:dyDescent="0.3">
      <c r="A23" s="311"/>
      <c r="B23" s="311"/>
      <c r="C23" s="296" t="s">
        <v>316</v>
      </c>
      <c r="D23" s="297"/>
      <c r="E23" s="301" t="s">
        <v>317</v>
      </c>
      <c r="F23" s="302"/>
      <c r="G23" s="337" t="s">
        <v>318</v>
      </c>
      <c r="H23" s="338"/>
      <c r="I23" s="338"/>
      <c r="J23" s="339"/>
    </row>
    <row r="24" spans="1:10" ht="68.25" customHeight="1" x14ac:dyDescent="0.3">
      <c r="A24" s="311"/>
      <c r="B24" s="311"/>
      <c r="C24" s="296" t="s">
        <v>319</v>
      </c>
      <c r="D24" s="297"/>
      <c r="E24" s="301" t="s">
        <v>320</v>
      </c>
      <c r="F24" s="302"/>
      <c r="G24" s="321" t="s">
        <v>73</v>
      </c>
      <c r="H24" s="322"/>
      <c r="I24" s="322"/>
      <c r="J24" s="323"/>
    </row>
    <row r="25" spans="1:10" ht="54.75" customHeight="1" x14ac:dyDescent="0.3">
      <c r="A25" s="311"/>
      <c r="B25" s="311"/>
      <c r="C25" s="296" t="s">
        <v>74</v>
      </c>
      <c r="D25" s="297"/>
      <c r="E25" s="301" t="s">
        <v>321</v>
      </c>
      <c r="F25" s="302"/>
      <c r="G25" s="321" t="s">
        <v>322</v>
      </c>
      <c r="H25" s="322"/>
      <c r="I25" s="322"/>
      <c r="J25" s="323"/>
    </row>
    <row r="26" spans="1:10" ht="61.5" customHeight="1" x14ac:dyDescent="0.3">
      <c r="A26" s="311"/>
      <c r="B26" s="311"/>
      <c r="C26" s="298" t="s">
        <v>323</v>
      </c>
      <c r="D26" s="299"/>
      <c r="E26" s="301" t="s">
        <v>324</v>
      </c>
      <c r="F26" s="302"/>
      <c r="G26" s="321" t="s">
        <v>325</v>
      </c>
      <c r="H26" s="322"/>
      <c r="I26" s="322"/>
      <c r="J26" s="323"/>
    </row>
    <row r="27" spans="1:10" ht="61.5" customHeight="1" x14ac:dyDescent="0.3">
      <c r="A27" s="311"/>
      <c r="B27" s="311"/>
      <c r="C27" s="296" t="s">
        <v>326</v>
      </c>
      <c r="D27" s="300"/>
      <c r="E27" s="301" t="s">
        <v>327</v>
      </c>
      <c r="F27" s="302"/>
      <c r="G27" s="330" t="s">
        <v>328</v>
      </c>
      <c r="H27" s="330"/>
      <c r="I27" s="330"/>
      <c r="J27" s="330"/>
    </row>
    <row r="28" spans="1:10" ht="87.75" customHeight="1" x14ac:dyDescent="0.3">
      <c r="A28" s="311"/>
      <c r="B28" s="311"/>
      <c r="C28" s="298" t="s">
        <v>329</v>
      </c>
      <c r="D28" s="298"/>
      <c r="E28" s="309" t="s">
        <v>330</v>
      </c>
      <c r="F28" s="310"/>
      <c r="G28" s="320"/>
      <c r="H28" s="320"/>
      <c r="I28" s="320"/>
      <c r="J28" s="320"/>
    </row>
    <row r="29" spans="1:10" ht="47.25" customHeight="1" x14ac:dyDescent="0.3">
      <c r="A29" s="311"/>
      <c r="B29" s="311"/>
      <c r="C29" s="299" t="s">
        <v>75</v>
      </c>
      <c r="D29" s="299"/>
      <c r="E29" s="309"/>
      <c r="F29" s="310"/>
      <c r="G29" s="306"/>
      <c r="H29" s="307"/>
      <c r="I29" s="307"/>
      <c r="J29" s="308"/>
    </row>
    <row r="30" spans="1:10" ht="23.25" customHeight="1" x14ac:dyDescent="0.3">
      <c r="A30" s="311"/>
      <c r="B30" s="311"/>
      <c r="C30" s="318" t="s">
        <v>76</v>
      </c>
      <c r="D30" s="318"/>
      <c r="E30" s="320"/>
      <c r="F30" s="320"/>
      <c r="G30" s="320"/>
      <c r="H30" s="320"/>
      <c r="I30" s="320"/>
      <c r="J30" s="320"/>
    </row>
    <row r="31" spans="1:10" ht="50.25" customHeight="1" x14ac:dyDescent="0.35">
      <c r="A31" s="311"/>
      <c r="B31" s="311" t="s">
        <v>66</v>
      </c>
      <c r="C31" s="317" t="s">
        <v>77</v>
      </c>
      <c r="D31" s="317"/>
      <c r="E31" s="312" t="s">
        <v>78</v>
      </c>
      <c r="F31" s="313"/>
      <c r="G31" s="314" t="s">
        <v>79</v>
      </c>
      <c r="H31" s="315"/>
      <c r="I31" s="315"/>
      <c r="J31" s="316"/>
    </row>
    <row r="32" spans="1:10" ht="51.75" customHeight="1" x14ac:dyDescent="0.3">
      <c r="A32" s="311"/>
      <c r="B32" s="311"/>
      <c r="C32" s="296" t="s">
        <v>331</v>
      </c>
      <c r="D32" s="297"/>
      <c r="E32" s="301" t="s">
        <v>332</v>
      </c>
      <c r="F32" s="302"/>
      <c r="G32" s="321" t="s">
        <v>333</v>
      </c>
      <c r="H32" s="322"/>
      <c r="I32" s="322"/>
      <c r="J32" s="323"/>
    </row>
    <row r="33" spans="1:10" ht="66.75" customHeight="1" x14ac:dyDescent="0.3">
      <c r="A33" s="311"/>
      <c r="B33" s="311"/>
      <c r="C33" s="296" t="s">
        <v>334</v>
      </c>
      <c r="D33" s="297"/>
      <c r="E33" s="319"/>
      <c r="F33" s="319"/>
      <c r="G33" s="321" t="s">
        <v>335</v>
      </c>
      <c r="H33" s="322"/>
      <c r="I33" s="322"/>
      <c r="J33" s="323"/>
    </row>
    <row r="34" spans="1:10" ht="33" customHeight="1" x14ac:dyDescent="0.3">
      <c r="A34" s="311"/>
      <c r="B34" s="311"/>
      <c r="C34" s="296" t="s">
        <v>336</v>
      </c>
      <c r="D34" s="297"/>
      <c r="E34" s="319"/>
      <c r="F34" s="319"/>
      <c r="G34" s="320"/>
      <c r="H34" s="320"/>
      <c r="I34" s="320"/>
      <c r="J34" s="320"/>
    </row>
    <row r="35" spans="1:10" ht="42.75" customHeight="1" x14ac:dyDescent="0.3">
      <c r="A35" s="311"/>
      <c r="B35" s="311"/>
      <c r="C35" s="298" t="s">
        <v>337</v>
      </c>
      <c r="D35" s="298"/>
      <c r="E35" s="319"/>
      <c r="F35" s="319"/>
      <c r="G35" s="320"/>
      <c r="H35" s="320"/>
      <c r="I35" s="320"/>
      <c r="J35" s="320"/>
    </row>
    <row r="36" spans="1:10" x14ac:dyDescent="0.3">
      <c r="E36" s="303"/>
      <c r="F36" s="303"/>
      <c r="G36" s="303"/>
      <c r="H36" s="303"/>
      <c r="I36" s="303"/>
      <c r="J36" s="303"/>
    </row>
    <row r="37" spans="1:10" x14ac:dyDescent="0.3">
      <c r="E37" s="303"/>
      <c r="F37" s="303"/>
      <c r="G37" s="303"/>
      <c r="H37" s="303"/>
      <c r="I37" s="303"/>
      <c r="J37" s="303"/>
    </row>
    <row r="38" spans="1:10" x14ac:dyDescent="0.3">
      <c r="E38" s="303"/>
      <c r="F38" s="303"/>
      <c r="G38" s="303"/>
      <c r="H38" s="303"/>
      <c r="I38" s="303"/>
      <c r="J38" s="303"/>
    </row>
    <row r="39" spans="1:10" x14ac:dyDescent="0.3">
      <c r="E39" s="303"/>
      <c r="F39" s="303"/>
      <c r="G39" s="303"/>
      <c r="H39" s="303"/>
      <c r="I39" s="303"/>
      <c r="J39" s="303"/>
    </row>
    <row r="40" spans="1:10" x14ac:dyDescent="0.3">
      <c r="E40" s="303"/>
      <c r="F40" s="303"/>
      <c r="G40" s="303"/>
      <c r="H40" s="303"/>
      <c r="I40" s="303"/>
      <c r="J40" s="303"/>
    </row>
    <row r="41" spans="1:10" x14ac:dyDescent="0.3">
      <c r="E41" s="303"/>
      <c r="F41" s="303"/>
      <c r="G41" s="303"/>
      <c r="H41" s="303"/>
      <c r="I41" s="303"/>
      <c r="J41" s="303"/>
    </row>
    <row r="42" spans="1:10" x14ac:dyDescent="0.3">
      <c r="E42" s="303"/>
      <c r="F42" s="303"/>
      <c r="G42" s="303"/>
      <c r="H42" s="303"/>
      <c r="I42" s="303"/>
      <c r="J42" s="303"/>
    </row>
    <row r="43" spans="1:10" x14ac:dyDescent="0.3">
      <c r="E43" s="303"/>
      <c r="F43" s="303"/>
      <c r="G43" s="303"/>
      <c r="H43" s="303"/>
      <c r="I43" s="303"/>
      <c r="J43" s="303"/>
    </row>
    <row r="44" spans="1:10" x14ac:dyDescent="0.3">
      <c r="E44" s="303"/>
      <c r="F44" s="303"/>
      <c r="G44" s="303"/>
      <c r="H44" s="303"/>
      <c r="I44" s="303"/>
      <c r="J44" s="303"/>
    </row>
    <row r="45" spans="1:10" x14ac:dyDescent="0.3">
      <c r="E45" s="303"/>
      <c r="F45" s="303"/>
      <c r="G45" s="303"/>
      <c r="H45" s="303"/>
      <c r="I45" s="303"/>
      <c r="J45" s="303"/>
    </row>
    <row r="46" spans="1:10" x14ac:dyDescent="0.3">
      <c r="E46" s="303"/>
      <c r="F46" s="303"/>
      <c r="G46" s="303"/>
      <c r="H46" s="303"/>
      <c r="I46" s="303"/>
      <c r="J46" s="303"/>
    </row>
    <row r="47" spans="1:10" x14ac:dyDescent="0.3">
      <c r="E47" s="303"/>
      <c r="F47" s="303"/>
      <c r="G47" s="303"/>
      <c r="H47" s="303"/>
      <c r="I47" s="303"/>
      <c r="J47" s="303"/>
    </row>
    <row r="48" spans="1:10" x14ac:dyDescent="0.3">
      <c r="E48" s="303"/>
      <c r="F48" s="303"/>
      <c r="G48" s="303"/>
      <c r="H48" s="303"/>
      <c r="I48" s="303"/>
      <c r="J48" s="303"/>
    </row>
    <row r="49" spans="5:10" x14ac:dyDescent="0.3">
      <c r="E49" s="303"/>
      <c r="F49" s="303"/>
      <c r="G49" s="303"/>
      <c r="H49" s="303"/>
      <c r="I49" s="303"/>
      <c r="J49" s="303"/>
    </row>
    <row r="50" spans="5:10" x14ac:dyDescent="0.3">
      <c r="E50" s="303"/>
      <c r="F50" s="303"/>
      <c r="G50" s="303"/>
      <c r="H50" s="303"/>
      <c r="I50" s="303"/>
      <c r="J50" s="303"/>
    </row>
    <row r="51" spans="5:10" x14ac:dyDescent="0.3">
      <c r="E51" s="303"/>
      <c r="F51" s="303"/>
      <c r="G51" s="303"/>
      <c r="H51" s="303"/>
      <c r="I51" s="303"/>
      <c r="J51" s="303"/>
    </row>
    <row r="52" spans="5:10" x14ac:dyDescent="0.3">
      <c r="E52" s="303"/>
      <c r="F52" s="303"/>
      <c r="G52" s="303"/>
      <c r="H52" s="303"/>
      <c r="I52" s="303"/>
      <c r="J52" s="303"/>
    </row>
    <row r="53" spans="5:10" x14ac:dyDescent="0.3">
      <c r="E53" s="303"/>
      <c r="F53" s="303"/>
      <c r="G53" s="303"/>
      <c r="H53" s="303"/>
      <c r="I53" s="303"/>
      <c r="J53" s="303"/>
    </row>
    <row r="54" spans="5:10" x14ac:dyDescent="0.3">
      <c r="E54" s="303"/>
      <c r="F54" s="303"/>
      <c r="G54" s="303"/>
      <c r="H54" s="303"/>
      <c r="I54" s="303"/>
      <c r="J54" s="303"/>
    </row>
    <row r="55" spans="5:10" x14ac:dyDescent="0.3">
      <c r="E55" s="303"/>
      <c r="F55" s="303"/>
      <c r="G55" s="303"/>
      <c r="H55" s="303"/>
      <c r="I55" s="303"/>
      <c r="J55" s="303"/>
    </row>
    <row r="56" spans="5:10" x14ac:dyDescent="0.3">
      <c r="E56" s="303"/>
      <c r="F56" s="303"/>
      <c r="G56" s="303"/>
      <c r="H56" s="303"/>
      <c r="I56" s="303"/>
      <c r="J56" s="303"/>
    </row>
    <row r="57" spans="5:10" x14ac:dyDescent="0.3">
      <c r="E57" s="303"/>
      <c r="F57" s="303"/>
      <c r="G57" s="303"/>
      <c r="H57" s="303"/>
      <c r="I57" s="303"/>
      <c r="J57" s="303"/>
    </row>
    <row r="58" spans="5:10" x14ac:dyDescent="0.3">
      <c r="E58" s="303"/>
      <c r="F58" s="303"/>
      <c r="G58" s="303"/>
      <c r="H58" s="303"/>
      <c r="I58" s="303"/>
      <c r="J58" s="303"/>
    </row>
    <row r="59" spans="5:10" x14ac:dyDescent="0.3">
      <c r="E59" s="303"/>
      <c r="F59" s="303"/>
      <c r="G59" s="303"/>
      <c r="H59" s="303"/>
      <c r="I59" s="303"/>
      <c r="J59" s="303"/>
    </row>
    <row r="60" spans="5:10" x14ac:dyDescent="0.3">
      <c r="E60" s="303"/>
      <c r="F60" s="303"/>
      <c r="G60" s="303"/>
      <c r="H60" s="303"/>
      <c r="I60" s="303"/>
      <c r="J60" s="303"/>
    </row>
    <row r="61" spans="5:10" x14ac:dyDescent="0.3">
      <c r="E61" s="303"/>
      <c r="F61" s="303"/>
      <c r="G61" s="303"/>
      <c r="H61" s="303"/>
      <c r="I61" s="303"/>
      <c r="J61" s="303"/>
    </row>
    <row r="62" spans="5:10" x14ac:dyDescent="0.3">
      <c r="E62" s="303"/>
      <c r="F62" s="303"/>
      <c r="G62" s="303"/>
      <c r="H62" s="303"/>
      <c r="I62" s="303"/>
      <c r="J62" s="303"/>
    </row>
    <row r="63" spans="5:10" x14ac:dyDescent="0.3">
      <c r="E63" s="303"/>
      <c r="F63" s="303"/>
      <c r="G63" s="303"/>
      <c r="H63" s="303"/>
      <c r="I63" s="303"/>
      <c r="J63" s="303"/>
    </row>
    <row r="64" spans="5:10" x14ac:dyDescent="0.3">
      <c r="E64" s="303"/>
      <c r="F64" s="303"/>
      <c r="G64" s="303"/>
      <c r="H64" s="303"/>
      <c r="I64" s="303"/>
      <c r="J64" s="303"/>
    </row>
    <row r="65" spans="5:10" x14ac:dyDescent="0.3">
      <c r="E65" s="303"/>
      <c r="F65" s="303"/>
      <c r="G65" s="303"/>
      <c r="H65" s="303"/>
      <c r="I65" s="303"/>
      <c r="J65" s="303"/>
    </row>
    <row r="66" spans="5:10" x14ac:dyDescent="0.3">
      <c r="E66" s="303"/>
      <c r="F66" s="303"/>
      <c r="G66" s="303"/>
      <c r="H66" s="303"/>
      <c r="I66" s="303"/>
      <c r="J66" s="303"/>
    </row>
    <row r="67" spans="5:10" x14ac:dyDescent="0.3">
      <c r="E67" s="303"/>
      <c r="F67" s="303"/>
      <c r="G67" s="303"/>
      <c r="H67" s="303"/>
      <c r="I67" s="303"/>
      <c r="J67" s="303"/>
    </row>
    <row r="68" spans="5:10" x14ac:dyDescent="0.3">
      <c r="E68" s="303"/>
      <c r="F68" s="303"/>
      <c r="G68" s="303"/>
      <c r="H68" s="303"/>
      <c r="I68" s="303"/>
      <c r="J68" s="303"/>
    </row>
    <row r="69" spans="5:10" x14ac:dyDescent="0.3">
      <c r="E69" s="303"/>
      <c r="F69" s="303"/>
      <c r="G69" s="303"/>
      <c r="H69" s="303"/>
      <c r="I69" s="303"/>
      <c r="J69" s="303"/>
    </row>
    <row r="70" spans="5:10" x14ac:dyDescent="0.3">
      <c r="E70" s="303"/>
      <c r="F70" s="303"/>
      <c r="G70" s="303"/>
      <c r="H70" s="303"/>
      <c r="I70" s="303"/>
      <c r="J70" s="303"/>
    </row>
    <row r="71" spans="5:10" x14ac:dyDescent="0.3">
      <c r="E71" s="303"/>
      <c r="F71" s="303"/>
      <c r="G71" s="303"/>
      <c r="H71" s="303"/>
      <c r="I71" s="303"/>
      <c r="J71" s="303"/>
    </row>
    <row r="72" spans="5:10" x14ac:dyDescent="0.3">
      <c r="E72" s="303"/>
      <c r="F72" s="303"/>
      <c r="G72" s="303"/>
      <c r="H72" s="303"/>
      <c r="I72" s="303"/>
      <c r="J72" s="303"/>
    </row>
    <row r="73" spans="5:10" x14ac:dyDescent="0.3">
      <c r="E73" s="303"/>
      <c r="F73" s="303"/>
      <c r="G73" s="303"/>
      <c r="H73" s="303"/>
      <c r="I73" s="303"/>
      <c r="J73" s="303"/>
    </row>
    <row r="74" spans="5:10" x14ac:dyDescent="0.3">
      <c r="E74" s="303"/>
      <c r="F74" s="303"/>
      <c r="G74" s="303"/>
      <c r="H74" s="303"/>
      <c r="I74" s="303"/>
      <c r="J74" s="303"/>
    </row>
    <row r="75" spans="5:10" x14ac:dyDescent="0.3">
      <c r="E75" s="303"/>
      <c r="F75" s="303"/>
      <c r="G75" s="303"/>
      <c r="H75" s="303"/>
      <c r="I75" s="303"/>
      <c r="J75" s="303"/>
    </row>
    <row r="76" spans="5:10" x14ac:dyDescent="0.3">
      <c r="E76" s="303"/>
      <c r="F76" s="303"/>
      <c r="G76" s="303"/>
      <c r="H76" s="303"/>
      <c r="I76" s="303"/>
      <c r="J76" s="303"/>
    </row>
    <row r="77" spans="5:10" x14ac:dyDescent="0.3">
      <c r="E77" s="303"/>
      <c r="F77" s="303"/>
      <c r="G77" s="303"/>
      <c r="H77" s="303"/>
      <c r="I77" s="303"/>
      <c r="J77" s="303"/>
    </row>
    <row r="78" spans="5:10" x14ac:dyDescent="0.3">
      <c r="E78" s="303"/>
      <c r="F78" s="303"/>
      <c r="G78" s="303"/>
      <c r="H78" s="303"/>
      <c r="I78" s="303"/>
      <c r="J78" s="303"/>
    </row>
    <row r="79" spans="5:10" x14ac:dyDescent="0.3">
      <c r="E79" s="303"/>
      <c r="F79" s="303"/>
      <c r="G79" s="303"/>
      <c r="H79" s="303"/>
      <c r="I79" s="303"/>
      <c r="J79" s="303"/>
    </row>
    <row r="80" spans="5:10" x14ac:dyDescent="0.3">
      <c r="E80" s="303"/>
      <c r="F80" s="303"/>
      <c r="G80" s="303"/>
      <c r="H80" s="303"/>
      <c r="I80" s="303"/>
      <c r="J80" s="303"/>
    </row>
    <row r="81" spans="5:10" x14ac:dyDescent="0.3">
      <c r="E81" s="303"/>
      <c r="F81" s="303"/>
      <c r="G81" s="303"/>
      <c r="H81" s="303"/>
      <c r="I81" s="303"/>
      <c r="J81" s="303"/>
    </row>
    <row r="82" spans="5:10" x14ac:dyDescent="0.3">
      <c r="E82" s="303"/>
      <c r="F82" s="303"/>
      <c r="G82" s="303"/>
      <c r="H82" s="303"/>
      <c r="I82" s="303"/>
      <c r="J82" s="303"/>
    </row>
    <row r="83" spans="5:10" x14ac:dyDescent="0.3">
      <c r="E83" s="303"/>
      <c r="F83" s="303"/>
      <c r="G83" s="303"/>
      <c r="H83" s="303"/>
      <c r="I83" s="303"/>
      <c r="J83" s="303"/>
    </row>
    <row r="84" spans="5:10" x14ac:dyDescent="0.3">
      <c r="E84" s="303"/>
      <c r="F84" s="303"/>
      <c r="G84" s="303"/>
      <c r="H84" s="303"/>
      <c r="I84" s="303"/>
      <c r="J84" s="303"/>
    </row>
    <row r="85" spans="5:10" x14ac:dyDescent="0.3">
      <c r="E85" s="303"/>
      <c r="F85" s="303"/>
      <c r="G85" s="303"/>
      <c r="H85" s="303"/>
      <c r="I85" s="303"/>
      <c r="J85" s="303"/>
    </row>
    <row r="86" spans="5:10" x14ac:dyDescent="0.3">
      <c r="E86" s="303"/>
      <c r="F86" s="303"/>
      <c r="G86" s="303"/>
      <c r="H86" s="303"/>
      <c r="I86" s="303"/>
      <c r="J86" s="303"/>
    </row>
    <row r="87" spans="5:10" x14ac:dyDescent="0.3">
      <c r="E87" s="303"/>
      <c r="F87" s="303"/>
      <c r="G87" s="303"/>
      <c r="H87" s="303"/>
      <c r="I87" s="303"/>
      <c r="J87" s="303"/>
    </row>
    <row r="88" spans="5:10" x14ac:dyDescent="0.3">
      <c r="E88" s="303"/>
      <c r="F88" s="303"/>
      <c r="G88" s="303"/>
      <c r="H88" s="303"/>
      <c r="I88" s="303"/>
      <c r="J88" s="303"/>
    </row>
    <row r="89" spans="5:10" x14ac:dyDescent="0.3">
      <c r="E89" s="303"/>
      <c r="F89" s="303"/>
      <c r="G89" s="303"/>
      <c r="H89" s="303"/>
      <c r="I89" s="303"/>
      <c r="J89" s="303"/>
    </row>
    <row r="90" spans="5:10" x14ac:dyDescent="0.3">
      <c r="E90" s="303"/>
      <c r="F90" s="303"/>
      <c r="G90" s="303"/>
      <c r="H90" s="303"/>
      <c r="I90" s="303"/>
      <c r="J90" s="303"/>
    </row>
    <row r="91" spans="5:10" x14ac:dyDescent="0.3">
      <c r="E91" s="303"/>
      <c r="F91" s="303"/>
      <c r="G91" s="303"/>
      <c r="H91" s="303"/>
      <c r="I91" s="303"/>
      <c r="J91" s="303"/>
    </row>
    <row r="92" spans="5:10" x14ac:dyDescent="0.3">
      <c r="E92" s="303"/>
      <c r="F92" s="303"/>
      <c r="G92" s="303"/>
      <c r="H92" s="303"/>
      <c r="I92" s="303"/>
      <c r="J92" s="303"/>
    </row>
    <row r="93" spans="5:10" x14ac:dyDescent="0.3">
      <c r="E93" s="303"/>
      <c r="F93" s="303"/>
      <c r="G93" s="303"/>
      <c r="H93" s="303"/>
      <c r="I93" s="303"/>
      <c r="J93" s="303"/>
    </row>
    <row r="94" spans="5:10" x14ac:dyDescent="0.3">
      <c r="E94" s="303"/>
      <c r="F94" s="303"/>
      <c r="G94" s="303"/>
      <c r="H94" s="303"/>
      <c r="I94" s="303"/>
      <c r="J94" s="303"/>
    </row>
    <row r="95" spans="5:10" x14ac:dyDescent="0.3">
      <c r="E95" s="303"/>
      <c r="F95" s="303"/>
      <c r="G95" s="303"/>
      <c r="H95" s="303"/>
      <c r="I95" s="303"/>
      <c r="J95" s="303"/>
    </row>
    <row r="96" spans="5:10" x14ac:dyDescent="0.3">
      <c r="E96" s="303"/>
      <c r="F96" s="303"/>
      <c r="G96" s="303"/>
      <c r="H96" s="303"/>
      <c r="I96" s="303"/>
      <c r="J96" s="303"/>
    </row>
    <row r="97" spans="5:10" x14ac:dyDescent="0.3">
      <c r="E97" s="303"/>
      <c r="F97" s="303"/>
      <c r="G97" s="303"/>
      <c r="H97" s="303"/>
      <c r="I97" s="303"/>
      <c r="J97" s="303"/>
    </row>
    <row r="98" spans="5:10" x14ac:dyDescent="0.3">
      <c r="E98" s="303"/>
      <c r="F98" s="303"/>
      <c r="G98" s="303"/>
      <c r="H98" s="303"/>
      <c r="I98" s="303"/>
      <c r="J98" s="303"/>
    </row>
    <row r="99" spans="5:10" x14ac:dyDescent="0.3">
      <c r="E99" s="303"/>
      <c r="F99" s="303"/>
      <c r="G99" s="303"/>
      <c r="H99" s="303"/>
      <c r="I99" s="303"/>
      <c r="J99" s="303"/>
    </row>
    <row r="100" spans="5:10" x14ac:dyDescent="0.3">
      <c r="E100" s="303"/>
      <c r="F100" s="303"/>
      <c r="G100" s="303"/>
      <c r="H100" s="303"/>
      <c r="I100" s="303"/>
      <c r="J100" s="303"/>
    </row>
    <row r="101" spans="5:10" x14ac:dyDescent="0.3">
      <c r="E101" s="303"/>
      <c r="F101" s="303"/>
      <c r="G101" s="303"/>
      <c r="H101" s="303"/>
      <c r="I101" s="303"/>
      <c r="J101" s="303"/>
    </row>
    <row r="102" spans="5:10" x14ac:dyDescent="0.3">
      <c r="E102" s="303"/>
      <c r="F102" s="303"/>
      <c r="G102" s="303"/>
      <c r="H102" s="303"/>
      <c r="I102" s="303"/>
      <c r="J102" s="303"/>
    </row>
    <row r="103" spans="5:10" x14ac:dyDescent="0.3">
      <c r="E103" s="303"/>
      <c r="F103" s="303"/>
      <c r="G103" s="303"/>
      <c r="H103" s="303"/>
      <c r="I103" s="303"/>
      <c r="J103" s="303"/>
    </row>
    <row r="104" spans="5:10" x14ac:dyDescent="0.3">
      <c r="E104" s="303"/>
      <c r="F104" s="303"/>
      <c r="G104" s="303"/>
      <c r="H104" s="303"/>
      <c r="I104" s="303"/>
      <c r="J104" s="303"/>
    </row>
    <row r="105" spans="5:10" x14ac:dyDescent="0.3">
      <c r="E105" s="303"/>
      <c r="F105" s="303"/>
      <c r="G105" s="303"/>
      <c r="H105" s="303"/>
      <c r="I105" s="303"/>
      <c r="J105" s="303"/>
    </row>
    <row r="106" spans="5:10" x14ac:dyDescent="0.3">
      <c r="E106" s="303"/>
      <c r="F106" s="303"/>
      <c r="G106" s="303"/>
      <c r="H106" s="303"/>
      <c r="I106" s="303"/>
      <c r="J106" s="303"/>
    </row>
    <row r="107" spans="5:10" x14ac:dyDescent="0.3">
      <c r="E107" s="303"/>
      <c r="F107" s="303"/>
      <c r="G107" s="303"/>
      <c r="H107" s="303"/>
      <c r="I107" s="303"/>
      <c r="J107" s="303"/>
    </row>
    <row r="108" spans="5:10" x14ac:dyDescent="0.3">
      <c r="E108" s="303"/>
      <c r="F108" s="303"/>
      <c r="G108" s="303"/>
      <c r="H108" s="303"/>
      <c r="I108" s="303"/>
      <c r="J108" s="303"/>
    </row>
    <row r="109" spans="5:10" x14ac:dyDescent="0.3">
      <c r="E109" s="303"/>
      <c r="F109" s="303"/>
      <c r="G109" s="303"/>
      <c r="H109" s="303"/>
      <c r="I109" s="303"/>
      <c r="J109" s="303"/>
    </row>
    <row r="110" spans="5:10" x14ac:dyDescent="0.3">
      <c r="E110" s="303"/>
      <c r="F110" s="303"/>
      <c r="G110" s="303"/>
      <c r="H110" s="303"/>
      <c r="I110" s="303"/>
      <c r="J110" s="303"/>
    </row>
    <row r="111" spans="5:10" x14ac:dyDescent="0.3">
      <c r="E111" s="303"/>
      <c r="F111" s="303"/>
      <c r="G111" s="303"/>
      <c r="H111" s="303"/>
      <c r="I111" s="303"/>
      <c r="J111" s="303"/>
    </row>
    <row r="112" spans="5:10" x14ac:dyDescent="0.3">
      <c r="E112" s="303"/>
      <c r="F112" s="303"/>
      <c r="G112" s="303"/>
      <c r="H112" s="303"/>
      <c r="I112" s="303"/>
      <c r="J112" s="303"/>
    </row>
    <row r="113" spans="5:10" x14ac:dyDescent="0.3">
      <c r="E113" s="303"/>
      <c r="F113" s="303"/>
      <c r="G113" s="303"/>
      <c r="H113" s="303"/>
      <c r="I113" s="303"/>
      <c r="J113" s="303"/>
    </row>
  </sheetData>
  <mergeCells count="240">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 ref="E19:F19"/>
    <mergeCell ref="G19:J19"/>
    <mergeCell ref="E22:F22"/>
    <mergeCell ref="G22:J22"/>
    <mergeCell ref="E23:F23"/>
    <mergeCell ref="G23:J23"/>
    <mergeCell ref="E30:F30"/>
    <mergeCell ref="G30:J30"/>
    <mergeCell ref="G13:J13"/>
    <mergeCell ref="E14:F14"/>
    <mergeCell ref="G14:J14"/>
    <mergeCell ref="E15:F15"/>
    <mergeCell ref="G15:J15"/>
    <mergeCell ref="E24:F24"/>
    <mergeCell ref="G24:J24"/>
    <mergeCell ref="E25:F25"/>
    <mergeCell ref="G25:J25"/>
    <mergeCell ref="E20:F20"/>
    <mergeCell ref="E21:F21"/>
    <mergeCell ref="G33:J33"/>
    <mergeCell ref="E36:F36"/>
    <mergeCell ref="G36:J36"/>
    <mergeCell ref="G27:J27"/>
    <mergeCell ref="E28:F28"/>
    <mergeCell ref="G28:J28"/>
    <mergeCell ref="E34:F34"/>
    <mergeCell ref="G34:J34"/>
    <mergeCell ref="E26:F26"/>
    <mergeCell ref="G26:J26"/>
    <mergeCell ref="E40:F40"/>
    <mergeCell ref="G40:J40"/>
    <mergeCell ref="E41:F41"/>
    <mergeCell ref="G41:J41"/>
    <mergeCell ref="E42:F42"/>
    <mergeCell ref="G42:J42"/>
    <mergeCell ref="E37:F37"/>
    <mergeCell ref="G37:J37"/>
    <mergeCell ref="E38:F38"/>
    <mergeCell ref="G38:J38"/>
    <mergeCell ref="E39:F39"/>
    <mergeCell ref="G39:J39"/>
    <mergeCell ref="E46:F46"/>
    <mergeCell ref="G46:J46"/>
    <mergeCell ref="E47:F47"/>
    <mergeCell ref="G47:J47"/>
    <mergeCell ref="E48:F48"/>
    <mergeCell ref="G48:J48"/>
    <mergeCell ref="E43:F43"/>
    <mergeCell ref="G43:J43"/>
    <mergeCell ref="E44:F44"/>
    <mergeCell ref="G44:J44"/>
    <mergeCell ref="E45:F45"/>
    <mergeCell ref="G45:J45"/>
    <mergeCell ref="E52:F52"/>
    <mergeCell ref="G52:J52"/>
    <mergeCell ref="E53:F53"/>
    <mergeCell ref="G53:J53"/>
    <mergeCell ref="E54:F54"/>
    <mergeCell ref="G54:J54"/>
    <mergeCell ref="E49:F49"/>
    <mergeCell ref="G49:J49"/>
    <mergeCell ref="E50:F50"/>
    <mergeCell ref="G50:J50"/>
    <mergeCell ref="E51:F51"/>
    <mergeCell ref="G51:J51"/>
    <mergeCell ref="E58:F58"/>
    <mergeCell ref="G58:J58"/>
    <mergeCell ref="E59:F59"/>
    <mergeCell ref="G59:J59"/>
    <mergeCell ref="E60:F60"/>
    <mergeCell ref="G60:J60"/>
    <mergeCell ref="E55:F55"/>
    <mergeCell ref="G55:J55"/>
    <mergeCell ref="E56:F56"/>
    <mergeCell ref="G56:J56"/>
    <mergeCell ref="E57:F57"/>
    <mergeCell ref="G57:J57"/>
    <mergeCell ref="E64:F64"/>
    <mergeCell ref="G64:J64"/>
    <mergeCell ref="E65:F65"/>
    <mergeCell ref="G65:J65"/>
    <mergeCell ref="E66:F66"/>
    <mergeCell ref="G66:J66"/>
    <mergeCell ref="E61:F61"/>
    <mergeCell ref="G61:J61"/>
    <mergeCell ref="E62:F62"/>
    <mergeCell ref="G62:J62"/>
    <mergeCell ref="E63:F63"/>
    <mergeCell ref="G63:J63"/>
    <mergeCell ref="E70:F70"/>
    <mergeCell ref="G70:J70"/>
    <mergeCell ref="E71:F71"/>
    <mergeCell ref="G71:J71"/>
    <mergeCell ref="E72:F72"/>
    <mergeCell ref="G72:J72"/>
    <mergeCell ref="E67:F67"/>
    <mergeCell ref="G67:J67"/>
    <mergeCell ref="E68:F68"/>
    <mergeCell ref="G68:J68"/>
    <mergeCell ref="E69:F69"/>
    <mergeCell ref="G69:J69"/>
    <mergeCell ref="E76:F76"/>
    <mergeCell ref="G76:J76"/>
    <mergeCell ref="E77:F77"/>
    <mergeCell ref="G77:J77"/>
    <mergeCell ref="E78:F78"/>
    <mergeCell ref="G78:J78"/>
    <mergeCell ref="E73:F73"/>
    <mergeCell ref="G73:J73"/>
    <mergeCell ref="E74:F74"/>
    <mergeCell ref="G74:J74"/>
    <mergeCell ref="E75:F75"/>
    <mergeCell ref="G75:J75"/>
    <mergeCell ref="E82:F82"/>
    <mergeCell ref="G82:J82"/>
    <mergeCell ref="E83:F83"/>
    <mergeCell ref="G83:J83"/>
    <mergeCell ref="E84:F84"/>
    <mergeCell ref="G84:J84"/>
    <mergeCell ref="E79:F79"/>
    <mergeCell ref="G79:J79"/>
    <mergeCell ref="E80:F80"/>
    <mergeCell ref="G80:J80"/>
    <mergeCell ref="E81:F81"/>
    <mergeCell ref="G81:J81"/>
    <mergeCell ref="E95:F95"/>
    <mergeCell ref="G95:J95"/>
    <mergeCell ref="E96:F96"/>
    <mergeCell ref="E85:F85"/>
    <mergeCell ref="G85:J85"/>
    <mergeCell ref="E86:F86"/>
    <mergeCell ref="G86:J86"/>
    <mergeCell ref="E87:F87"/>
    <mergeCell ref="G87:J87"/>
    <mergeCell ref="E93:F93"/>
    <mergeCell ref="G93:J93"/>
    <mergeCell ref="E88:F88"/>
    <mergeCell ref="G88:J88"/>
    <mergeCell ref="E89:F89"/>
    <mergeCell ref="G89:J89"/>
    <mergeCell ref="E90:F90"/>
    <mergeCell ref="G90:J90"/>
    <mergeCell ref="E94:F94"/>
    <mergeCell ref="G94:J94"/>
    <mergeCell ref="E113:F113"/>
    <mergeCell ref="G113:J113"/>
    <mergeCell ref="E7:J7"/>
    <mergeCell ref="C1:C4"/>
    <mergeCell ref="D1:G2"/>
    <mergeCell ref="D3:G4"/>
    <mergeCell ref="E109:F109"/>
    <mergeCell ref="G109:J109"/>
    <mergeCell ref="E110:F110"/>
    <mergeCell ref="G110:J110"/>
    <mergeCell ref="E111:F111"/>
    <mergeCell ref="G111:J111"/>
    <mergeCell ref="E106:F106"/>
    <mergeCell ref="G106:J106"/>
    <mergeCell ref="E107:F107"/>
    <mergeCell ref="G107:J107"/>
    <mergeCell ref="E108:F108"/>
    <mergeCell ref="G108:J108"/>
    <mergeCell ref="E103:F103"/>
    <mergeCell ref="E112:F112"/>
    <mergeCell ref="G112:J112"/>
    <mergeCell ref="E100:F100"/>
    <mergeCell ref="G100:J100"/>
    <mergeCell ref="E101:F101"/>
    <mergeCell ref="C6:J6"/>
    <mergeCell ref="A6:B6"/>
    <mergeCell ref="G29:J29"/>
    <mergeCell ref="E29:F29"/>
    <mergeCell ref="A22:A35"/>
    <mergeCell ref="E31:F31"/>
    <mergeCell ref="G31:J31"/>
    <mergeCell ref="B31:B35"/>
    <mergeCell ref="C31:D31"/>
    <mergeCell ref="C22:D22"/>
    <mergeCell ref="B22:B30"/>
    <mergeCell ref="C23:D23"/>
    <mergeCell ref="C24:D24"/>
    <mergeCell ref="C34:D34"/>
    <mergeCell ref="C35:D35"/>
    <mergeCell ref="C29:D29"/>
    <mergeCell ref="C30:D30"/>
    <mergeCell ref="C32:D32"/>
    <mergeCell ref="C33:D33"/>
    <mergeCell ref="E35:F35"/>
    <mergeCell ref="G35:J35"/>
    <mergeCell ref="E32:F32"/>
    <mergeCell ref="G32:J32"/>
    <mergeCell ref="E33:F33"/>
    <mergeCell ref="C25:D25"/>
    <mergeCell ref="C26:D26"/>
    <mergeCell ref="C27:D27"/>
    <mergeCell ref="C28:D28"/>
    <mergeCell ref="E27:F27"/>
    <mergeCell ref="G103:J103"/>
    <mergeCell ref="E104:F104"/>
    <mergeCell ref="G104:J104"/>
    <mergeCell ref="E105:F105"/>
    <mergeCell ref="G105:J105"/>
    <mergeCell ref="G101:J101"/>
    <mergeCell ref="E102:F102"/>
    <mergeCell ref="G102:J102"/>
    <mergeCell ref="E97:F97"/>
    <mergeCell ref="G97:J97"/>
    <mergeCell ref="E98:F98"/>
    <mergeCell ref="G98:J98"/>
    <mergeCell ref="E99:F99"/>
    <mergeCell ref="G99:J99"/>
    <mergeCell ref="G96:J96"/>
    <mergeCell ref="E91:F91"/>
    <mergeCell ref="G91:J91"/>
    <mergeCell ref="E92:F92"/>
    <mergeCell ref="G92:J92"/>
  </mergeCells>
  <pageMargins left="0.7" right="0.7" top="0.75" bottom="0.75" header="0.3" footer="0.3"/>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34"/>
  <sheetViews>
    <sheetView topLeftCell="A23" zoomScale="73" zoomScaleNormal="73" workbookViewId="0">
      <selection activeCell="A23" sqref="A23:A28"/>
    </sheetView>
  </sheetViews>
  <sheetFormatPr baseColWidth="10" defaultColWidth="11.44140625" defaultRowHeight="14.4" x14ac:dyDescent="0.3"/>
  <cols>
    <col min="1" max="1" width="25.88671875" customWidth="1"/>
    <col min="2" max="2" width="38.44140625" customWidth="1"/>
    <col min="3" max="3" width="21.5546875" customWidth="1"/>
    <col min="4" max="4" width="31.6640625" customWidth="1"/>
    <col min="5" max="5" width="32.88671875" customWidth="1"/>
    <col min="6" max="7" width="10.44140625" customWidth="1"/>
    <col min="8" max="8" width="12.88671875" customWidth="1"/>
    <col min="9" max="9" width="10.44140625" customWidth="1"/>
    <col min="10" max="10" width="18.44140625" customWidth="1"/>
  </cols>
  <sheetData>
    <row r="1" spans="1:10" ht="28.5" customHeight="1" x14ac:dyDescent="0.3">
      <c r="A1" s="243"/>
      <c r="B1" s="253" t="s">
        <v>0</v>
      </c>
      <c r="C1" s="253"/>
      <c r="D1" s="253"/>
      <c r="E1" s="253"/>
      <c r="F1" s="367" t="s">
        <v>1</v>
      </c>
      <c r="G1" s="367"/>
      <c r="H1" s="367"/>
      <c r="I1" s="367"/>
      <c r="J1" s="271"/>
    </row>
    <row r="2" spans="1:10" x14ac:dyDescent="0.3">
      <c r="A2" s="244"/>
      <c r="B2" s="254" t="s">
        <v>80</v>
      </c>
      <c r="C2" s="254"/>
      <c r="D2" s="254"/>
      <c r="E2" s="254"/>
      <c r="F2" s="348" t="s">
        <v>31</v>
      </c>
      <c r="G2" s="348"/>
      <c r="H2" s="348"/>
      <c r="I2" s="348"/>
      <c r="J2" s="272"/>
    </row>
    <row r="3" spans="1:10" ht="15" customHeight="1" x14ac:dyDescent="0.3">
      <c r="A3" s="244"/>
      <c r="B3" s="254"/>
      <c r="C3" s="254"/>
      <c r="D3" s="254"/>
      <c r="E3" s="254"/>
      <c r="F3" s="348" t="s">
        <v>4</v>
      </c>
      <c r="G3" s="348"/>
      <c r="H3" s="348"/>
      <c r="I3" s="348"/>
      <c r="J3" s="272"/>
    </row>
    <row r="4" spans="1:10" ht="15" thickBot="1" x14ac:dyDescent="0.35">
      <c r="A4" s="245"/>
      <c r="B4" s="254"/>
      <c r="C4" s="254"/>
      <c r="D4" s="254"/>
      <c r="E4" s="254"/>
      <c r="F4" s="348" t="s">
        <v>5</v>
      </c>
      <c r="G4" s="348"/>
      <c r="H4" s="348"/>
      <c r="I4" s="348"/>
      <c r="J4" s="273"/>
    </row>
    <row r="5" spans="1:10" ht="15.75" thickBot="1" x14ac:dyDescent="0.3">
      <c r="A5" s="73"/>
      <c r="J5" s="74"/>
    </row>
    <row r="6" spans="1:10" s="67" customFormat="1" ht="15.75" x14ac:dyDescent="0.25">
      <c r="A6" s="278" t="s">
        <v>33</v>
      </c>
      <c r="B6" s="279"/>
      <c r="C6" s="279"/>
      <c r="D6" s="279"/>
      <c r="E6" s="366"/>
      <c r="F6" s="366"/>
      <c r="G6" s="366"/>
      <c r="H6" s="366"/>
      <c r="I6" s="366"/>
      <c r="J6" s="280"/>
    </row>
    <row r="7" spans="1:10" s="67" customFormat="1" ht="25.5" customHeight="1" x14ac:dyDescent="0.3">
      <c r="A7" s="22" t="s">
        <v>7</v>
      </c>
      <c r="B7" s="368" t="s">
        <v>390</v>
      </c>
      <c r="C7" s="369"/>
      <c r="D7" s="369"/>
      <c r="E7" s="369"/>
      <c r="F7" s="369"/>
      <c r="G7" s="369"/>
      <c r="H7" s="369"/>
      <c r="I7" s="369"/>
      <c r="J7" s="370"/>
    </row>
    <row r="8" spans="1:10" s="67" customFormat="1" ht="69" customHeight="1" x14ac:dyDescent="0.3">
      <c r="A8" s="21" t="s">
        <v>8</v>
      </c>
      <c r="B8" s="371" t="s">
        <v>273</v>
      </c>
      <c r="C8" s="372"/>
      <c r="D8" s="372"/>
      <c r="E8" s="372"/>
      <c r="F8" s="372"/>
      <c r="G8" s="372"/>
      <c r="H8" s="372"/>
      <c r="I8" s="372"/>
      <c r="J8" s="373"/>
    </row>
    <row r="9" spans="1:10" ht="39.75" customHeight="1" x14ac:dyDescent="0.3">
      <c r="A9" s="164" t="s">
        <v>36</v>
      </c>
      <c r="B9" s="51" t="s">
        <v>37</v>
      </c>
      <c r="C9" s="51" t="s">
        <v>38</v>
      </c>
      <c r="D9" s="165" t="s">
        <v>39</v>
      </c>
      <c r="E9" s="166" t="s">
        <v>81</v>
      </c>
      <c r="F9" s="70" t="s">
        <v>82</v>
      </c>
      <c r="G9" s="70" t="s">
        <v>83</v>
      </c>
      <c r="H9" s="70" t="s">
        <v>84</v>
      </c>
      <c r="I9" s="70" t="s">
        <v>85</v>
      </c>
      <c r="J9" s="75" t="s">
        <v>86</v>
      </c>
    </row>
    <row r="10" spans="1:10" ht="111" customHeight="1" x14ac:dyDescent="0.3">
      <c r="A10" s="361" t="s">
        <v>341</v>
      </c>
      <c r="B10" s="167" t="s">
        <v>394</v>
      </c>
      <c r="C10" s="362" t="s">
        <v>352</v>
      </c>
      <c r="D10" s="161" t="s">
        <v>292</v>
      </c>
      <c r="E10" s="362" t="s">
        <v>351</v>
      </c>
      <c r="F10" s="356" t="s">
        <v>156</v>
      </c>
      <c r="G10" s="356" t="s">
        <v>156</v>
      </c>
      <c r="H10" s="356" t="s">
        <v>156</v>
      </c>
      <c r="I10" s="356" t="s">
        <v>156</v>
      </c>
      <c r="J10" s="360" t="str">
        <f>IF(F10="NA","GESTION",IF(G10="NA","GESTION",IF(H10="NA","GESTION",IF(I10="NA","GESTION",IF(F10&lt;&gt;"X"," ",IF(G10&lt;&gt;"X"," ",IF(H10&lt;&gt;"X"," ",IF(I10&lt;&gt;"X"," ","CORRUPCION"))))))))</f>
        <v>CORRUPCION</v>
      </c>
    </row>
    <row r="11" spans="1:10" ht="69.75" customHeight="1" x14ac:dyDescent="0.3">
      <c r="A11" s="361"/>
      <c r="B11" s="353" t="s">
        <v>415</v>
      </c>
      <c r="C11" s="362"/>
      <c r="D11" s="161" t="s">
        <v>293</v>
      </c>
      <c r="E11" s="362"/>
      <c r="F11" s="356"/>
      <c r="G11" s="356"/>
      <c r="H11" s="356"/>
      <c r="I11" s="356"/>
      <c r="J11" s="360"/>
    </row>
    <row r="12" spans="1:10" ht="64.5" customHeight="1" x14ac:dyDescent="0.3">
      <c r="A12" s="361"/>
      <c r="B12" s="354"/>
      <c r="C12" s="362"/>
      <c r="D12" s="161" t="s">
        <v>294</v>
      </c>
      <c r="E12" s="362"/>
      <c r="F12" s="356"/>
      <c r="G12" s="356"/>
      <c r="H12" s="356"/>
      <c r="I12" s="356"/>
      <c r="J12" s="360"/>
    </row>
    <row r="13" spans="1:10" ht="69.75" customHeight="1" x14ac:dyDescent="0.3">
      <c r="A13" s="361" t="s">
        <v>356</v>
      </c>
      <c r="B13" s="345" t="s">
        <v>395</v>
      </c>
      <c r="C13" s="362" t="s">
        <v>353</v>
      </c>
      <c r="D13" s="158" t="s">
        <v>292</v>
      </c>
      <c r="E13" s="362" t="s">
        <v>373</v>
      </c>
      <c r="F13" s="356" t="s">
        <v>156</v>
      </c>
      <c r="G13" s="356" t="s">
        <v>156</v>
      </c>
      <c r="H13" s="356" t="s">
        <v>156</v>
      </c>
      <c r="I13" s="356" t="s">
        <v>156</v>
      </c>
      <c r="J13" s="360" t="str">
        <f>IF(F13="NA","GESTION",IF(G13="NA","GESTION",IF(H13="NA","GESTION",IF(I13="NA","GESTION",IF(F13&lt;&gt;"X"," ",IF(G13&lt;&gt;"X"," ",IF(H13&lt;&gt;"X"," ",IF(I13&lt;&gt;"X"," ","CORRUPCION"))))))))</f>
        <v>CORRUPCION</v>
      </c>
    </row>
    <row r="14" spans="1:10" ht="77.25" customHeight="1" x14ac:dyDescent="0.3">
      <c r="A14" s="361"/>
      <c r="B14" s="346"/>
      <c r="C14" s="362"/>
      <c r="D14" s="158" t="s">
        <v>293</v>
      </c>
      <c r="E14" s="362"/>
      <c r="F14" s="356"/>
      <c r="G14" s="356"/>
      <c r="H14" s="356"/>
      <c r="I14" s="356"/>
      <c r="J14" s="360"/>
    </row>
    <row r="15" spans="1:10" ht="78" customHeight="1" x14ac:dyDescent="0.3">
      <c r="A15" s="361"/>
      <c r="B15" s="347"/>
      <c r="C15" s="362"/>
      <c r="D15" s="158" t="s">
        <v>294</v>
      </c>
      <c r="E15" s="362"/>
      <c r="F15" s="356"/>
      <c r="G15" s="356"/>
      <c r="H15" s="356"/>
      <c r="I15" s="356"/>
      <c r="J15" s="360"/>
    </row>
    <row r="16" spans="1:10" ht="75.75" customHeight="1" x14ac:dyDescent="0.3">
      <c r="A16" s="361" t="s">
        <v>355</v>
      </c>
      <c r="B16" s="353" t="s">
        <v>376</v>
      </c>
      <c r="C16" s="362" t="s">
        <v>360</v>
      </c>
      <c r="D16" s="161" t="s">
        <v>345</v>
      </c>
      <c r="E16" s="363" t="s">
        <v>371</v>
      </c>
      <c r="F16" s="356" t="s">
        <v>156</v>
      </c>
      <c r="G16" s="356" t="s">
        <v>156</v>
      </c>
      <c r="H16" s="356" t="s">
        <v>156</v>
      </c>
      <c r="I16" s="356" t="s">
        <v>156</v>
      </c>
      <c r="J16" s="360" t="str">
        <f>IF(F16="NA","GESTION",IF(G16="NA","GESTION",IF(H16="NA","GESTION",IF(I16="NA","GESTION",IF(F16&lt;&gt;"X"," ",IF(G16&lt;&gt;"X"," ",IF(H16&lt;&gt;"X"," ",IF(I16&lt;&gt;"X"," ","CORRUPCION"))))))))</f>
        <v>CORRUPCION</v>
      </c>
    </row>
    <row r="17" spans="1:10" ht="99" customHeight="1" x14ac:dyDescent="0.3">
      <c r="A17" s="361"/>
      <c r="B17" s="355"/>
      <c r="C17" s="362"/>
      <c r="D17" s="135" t="s">
        <v>344</v>
      </c>
      <c r="E17" s="364"/>
      <c r="F17" s="356"/>
      <c r="G17" s="356"/>
      <c r="H17" s="356"/>
      <c r="I17" s="356"/>
      <c r="J17" s="360"/>
    </row>
    <row r="18" spans="1:10" ht="49.5" customHeight="1" x14ac:dyDescent="0.3">
      <c r="A18" s="361"/>
      <c r="B18" s="355"/>
      <c r="C18" s="362"/>
      <c r="D18" s="135" t="s">
        <v>342</v>
      </c>
      <c r="E18" s="364"/>
      <c r="F18" s="356"/>
      <c r="G18" s="356"/>
      <c r="H18" s="356"/>
      <c r="I18" s="356"/>
      <c r="J18" s="360"/>
    </row>
    <row r="19" spans="1:10" ht="107.25" customHeight="1" x14ac:dyDescent="0.3">
      <c r="A19" s="361"/>
      <c r="B19" s="354"/>
      <c r="C19" s="362"/>
      <c r="D19" s="170" t="s">
        <v>343</v>
      </c>
      <c r="E19" s="365"/>
      <c r="F19" s="356"/>
      <c r="G19" s="356"/>
      <c r="H19" s="356"/>
      <c r="I19" s="356"/>
      <c r="J19" s="360"/>
    </row>
    <row r="20" spans="1:10" ht="87.75" customHeight="1" x14ac:dyDescent="0.3">
      <c r="A20" s="361" t="s">
        <v>365</v>
      </c>
      <c r="B20" s="345" t="s">
        <v>410</v>
      </c>
      <c r="C20" s="362" t="s">
        <v>354</v>
      </c>
      <c r="D20" s="162" t="s">
        <v>292</v>
      </c>
      <c r="E20" s="362" t="s">
        <v>374</v>
      </c>
      <c r="F20" s="356" t="s">
        <v>156</v>
      </c>
      <c r="G20" s="356" t="s">
        <v>156</v>
      </c>
      <c r="H20" s="356" t="s">
        <v>156</v>
      </c>
      <c r="I20" s="356" t="s">
        <v>156</v>
      </c>
      <c r="J20" s="360" t="str">
        <f>IF(F20="NA","GESTION",IF(G20="NA","GESTION",IF(H20="NA","GESTION",IF(I20="NA","GESTION",IF(F20&lt;&gt;"X"," ",IF(G20&lt;&gt;"X"," ",IF(H20&lt;&gt;"X"," ",IF(I20&lt;&gt;"X"," ","CORRUPCION"))))))))</f>
        <v>CORRUPCION</v>
      </c>
    </row>
    <row r="21" spans="1:10" ht="77.25" customHeight="1" x14ac:dyDescent="0.3">
      <c r="A21" s="361"/>
      <c r="B21" s="346"/>
      <c r="C21" s="362"/>
      <c r="D21" s="162" t="s">
        <v>293</v>
      </c>
      <c r="E21" s="362"/>
      <c r="F21" s="356"/>
      <c r="G21" s="356"/>
      <c r="H21" s="356"/>
      <c r="I21" s="356"/>
      <c r="J21" s="360"/>
    </row>
    <row r="22" spans="1:10" ht="78" customHeight="1" x14ac:dyDescent="0.3">
      <c r="A22" s="361"/>
      <c r="B22" s="347"/>
      <c r="C22" s="362"/>
      <c r="D22" s="162" t="s">
        <v>294</v>
      </c>
      <c r="E22" s="362"/>
      <c r="F22" s="356"/>
      <c r="G22" s="356"/>
      <c r="H22" s="356"/>
      <c r="I22" s="356"/>
      <c r="J22" s="360"/>
    </row>
    <row r="23" spans="1:10" ht="49.5" customHeight="1" x14ac:dyDescent="0.3">
      <c r="A23" s="353" t="s">
        <v>350</v>
      </c>
      <c r="B23" s="353" t="s">
        <v>376</v>
      </c>
      <c r="C23" s="353" t="s">
        <v>361</v>
      </c>
      <c r="D23" s="162" t="s">
        <v>346</v>
      </c>
      <c r="E23" s="363" t="s">
        <v>375</v>
      </c>
      <c r="F23" s="356" t="s">
        <v>156</v>
      </c>
      <c r="G23" s="356" t="s">
        <v>156</v>
      </c>
      <c r="H23" s="356" t="s">
        <v>156</v>
      </c>
      <c r="I23" s="356" t="s">
        <v>156</v>
      </c>
      <c r="J23" s="356" t="str">
        <f>IF(F23="NA","GESTION",IF(G23="NA","GESTION",IF(H23="NA","GESTION",IF(I23="NA","GESTION",IF(F23&lt;&gt;"X"," ",IF(G23&lt;&gt;"X"," ",IF(H23&lt;&gt;"X"," ",IF(I23&lt;&gt;"X"," ","CORRUPCION"))))))))</f>
        <v>CORRUPCION</v>
      </c>
    </row>
    <row r="24" spans="1:10" ht="83.25" customHeight="1" x14ac:dyDescent="0.3">
      <c r="A24" s="355"/>
      <c r="B24" s="355"/>
      <c r="C24" s="355"/>
      <c r="D24" s="162" t="s">
        <v>293</v>
      </c>
      <c r="E24" s="364"/>
      <c r="F24" s="356"/>
      <c r="G24" s="356"/>
      <c r="H24" s="356"/>
      <c r="I24" s="356"/>
      <c r="J24" s="356"/>
    </row>
    <row r="25" spans="1:10" ht="43.5" customHeight="1" x14ac:dyDescent="0.3">
      <c r="A25" s="355"/>
      <c r="B25" s="355"/>
      <c r="C25" s="355"/>
      <c r="D25" s="162" t="s">
        <v>347</v>
      </c>
      <c r="E25" s="364"/>
      <c r="F25" s="356"/>
      <c r="G25" s="356"/>
      <c r="H25" s="356"/>
      <c r="I25" s="356"/>
      <c r="J25" s="356"/>
    </row>
    <row r="26" spans="1:10" ht="24" customHeight="1" x14ac:dyDescent="0.3">
      <c r="A26" s="355"/>
      <c r="B26" s="355"/>
      <c r="C26" s="355"/>
      <c r="D26" s="162" t="s">
        <v>292</v>
      </c>
      <c r="E26" s="364"/>
      <c r="F26" s="356"/>
      <c r="G26" s="356"/>
      <c r="H26" s="356"/>
      <c r="I26" s="356"/>
      <c r="J26" s="356"/>
    </row>
    <row r="27" spans="1:10" ht="15" x14ac:dyDescent="0.3">
      <c r="A27" s="355"/>
      <c r="B27" s="355"/>
      <c r="C27" s="355"/>
      <c r="D27" s="162" t="s">
        <v>348</v>
      </c>
      <c r="E27" s="364"/>
      <c r="F27" s="356"/>
      <c r="G27" s="356"/>
      <c r="H27" s="356"/>
      <c r="I27" s="356"/>
      <c r="J27" s="356"/>
    </row>
    <row r="28" spans="1:10" ht="30" x14ac:dyDescent="0.3">
      <c r="A28" s="354"/>
      <c r="B28" s="354"/>
      <c r="C28" s="354"/>
      <c r="D28" s="162" t="s">
        <v>349</v>
      </c>
      <c r="E28" s="365"/>
      <c r="F28" s="356"/>
      <c r="G28" s="356"/>
      <c r="H28" s="356"/>
      <c r="I28" s="356"/>
      <c r="J28" s="356"/>
    </row>
    <row r="29" spans="1:10" ht="72.75" customHeight="1" x14ac:dyDescent="0.3">
      <c r="A29" s="361" t="s">
        <v>363</v>
      </c>
      <c r="B29" s="357" t="s">
        <v>376</v>
      </c>
      <c r="C29" s="362" t="s">
        <v>364</v>
      </c>
      <c r="D29" s="353" t="s">
        <v>362</v>
      </c>
      <c r="E29" s="362" t="s">
        <v>369</v>
      </c>
      <c r="F29" s="356" t="s">
        <v>156</v>
      </c>
      <c r="G29" s="356" t="s">
        <v>156</v>
      </c>
      <c r="H29" s="356" t="s">
        <v>156</v>
      </c>
      <c r="I29" s="356" t="s">
        <v>156</v>
      </c>
      <c r="J29" s="360" t="str">
        <f>IF(F29="NA","GESTION",IF(G29="NA","GESTION",IF(H29="NA","GESTION",IF(I29="NA","GESTION",IF(F29&lt;&gt;"X"," ",IF(G29&lt;&gt;"X"," ",IF(H29&lt;&gt;"X"," ",IF(I29&lt;&gt;"X"," ","CORRUPCION"))))))))</f>
        <v>CORRUPCION</v>
      </c>
    </row>
    <row r="30" spans="1:10" ht="105.75" customHeight="1" x14ac:dyDescent="0.3">
      <c r="A30" s="361"/>
      <c r="B30" s="358"/>
      <c r="C30" s="362"/>
      <c r="D30" s="355"/>
      <c r="E30" s="362"/>
      <c r="F30" s="356"/>
      <c r="G30" s="356"/>
      <c r="H30" s="356"/>
      <c r="I30" s="356"/>
      <c r="J30" s="360"/>
    </row>
    <row r="31" spans="1:10" ht="138.75" customHeight="1" x14ac:dyDescent="0.3">
      <c r="A31" s="361"/>
      <c r="B31" s="359"/>
      <c r="C31" s="362"/>
      <c r="D31" s="354"/>
      <c r="E31" s="362"/>
      <c r="F31" s="356"/>
      <c r="G31" s="356"/>
      <c r="H31" s="356"/>
      <c r="I31" s="356"/>
      <c r="J31" s="360"/>
    </row>
    <row r="32" spans="1:10" ht="62.25" customHeight="1" x14ac:dyDescent="0.3">
      <c r="A32" s="361" t="s">
        <v>368</v>
      </c>
      <c r="B32" s="167" t="s">
        <v>379</v>
      </c>
      <c r="C32" s="362" t="s">
        <v>366</v>
      </c>
      <c r="D32" s="353" t="s">
        <v>367</v>
      </c>
      <c r="E32" s="362" t="s">
        <v>370</v>
      </c>
      <c r="F32" s="356" t="s">
        <v>156</v>
      </c>
      <c r="G32" s="356" t="s">
        <v>156</v>
      </c>
      <c r="H32" s="356" t="s">
        <v>156</v>
      </c>
      <c r="I32" s="356" t="s">
        <v>156</v>
      </c>
      <c r="J32" s="360" t="str">
        <f>IF(F32="NA","GESTION",IF(G32="NA","GESTION",IF(H32="NA","GESTION",IF(I32="NA","GESTION",IF(F32&lt;&gt;"X"," ",IF(G32&lt;&gt;"X"," ",IF(H32&lt;&gt;"X"," ",IF(I32&lt;&gt;"X"," ","CORRUPCION"))))))))</f>
        <v>CORRUPCION</v>
      </c>
    </row>
    <row r="33" spans="1:10" ht="69" customHeight="1" x14ac:dyDescent="0.3">
      <c r="A33" s="361"/>
      <c r="B33" s="168" t="s">
        <v>391</v>
      </c>
      <c r="C33" s="362"/>
      <c r="D33" s="355"/>
      <c r="E33" s="362"/>
      <c r="F33" s="356"/>
      <c r="G33" s="356"/>
      <c r="H33" s="356"/>
      <c r="I33" s="356"/>
      <c r="J33" s="360"/>
    </row>
    <row r="34" spans="1:10" ht="66.75" customHeight="1" x14ac:dyDescent="0.3">
      <c r="A34" s="361"/>
      <c r="B34" s="176" t="s">
        <v>393</v>
      </c>
      <c r="C34" s="362"/>
      <c r="D34" s="354"/>
      <c r="E34" s="362"/>
      <c r="F34" s="356"/>
      <c r="G34" s="356"/>
      <c r="H34" s="356"/>
      <c r="I34" s="356"/>
      <c r="J34" s="360"/>
    </row>
  </sheetData>
  <mergeCells count="75">
    <mergeCell ref="J23:J28"/>
    <mergeCell ref="H20:H22"/>
    <mergeCell ref="C13:C15"/>
    <mergeCell ref="G16:G19"/>
    <mergeCell ref="H16:H19"/>
    <mergeCell ref="I16:I19"/>
    <mergeCell ref="J16:J19"/>
    <mergeCell ref="I20:I22"/>
    <mergeCell ref="J20:J22"/>
    <mergeCell ref="C23:C28"/>
    <mergeCell ref="G23:G28"/>
    <mergeCell ref="A10:A12"/>
    <mergeCell ref="C10:C12"/>
    <mergeCell ref="A1:A4"/>
    <mergeCell ref="J1:J4"/>
    <mergeCell ref="A6:J6"/>
    <mergeCell ref="F1:I1"/>
    <mergeCell ref="F2:I2"/>
    <mergeCell ref="F3:I3"/>
    <mergeCell ref="F4:I4"/>
    <mergeCell ref="B1:E1"/>
    <mergeCell ref="B2:E4"/>
    <mergeCell ref="I10:I12"/>
    <mergeCell ref="B7:J7"/>
    <mergeCell ref="B8:J8"/>
    <mergeCell ref="E10:E12"/>
    <mergeCell ref="F10:F12"/>
    <mergeCell ref="A13:A15"/>
    <mergeCell ref="E13:E15"/>
    <mergeCell ref="F13:F15"/>
    <mergeCell ref="G13:G15"/>
    <mergeCell ref="A23:A28"/>
    <mergeCell ref="A20:A22"/>
    <mergeCell ref="C20:C22"/>
    <mergeCell ref="E20:E22"/>
    <mergeCell ref="F20:F22"/>
    <mergeCell ref="G20:G22"/>
    <mergeCell ref="A16:A19"/>
    <mergeCell ref="C16:C19"/>
    <mergeCell ref="E16:E19"/>
    <mergeCell ref="F16:F19"/>
    <mergeCell ref="E23:E28"/>
    <mergeCell ref="F23:F28"/>
    <mergeCell ref="J10:J12"/>
    <mergeCell ref="G10:G12"/>
    <mergeCell ref="H10:H12"/>
    <mergeCell ref="H13:H15"/>
    <mergeCell ref="I13:I15"/>
    <mergeCell ref="J13:J15"/>
    <mergeCell ref="J32:J34"/>
    <mergeCell ref="H29:H31"/>
    <mergeCell ref="I29:I31"/>
    <mergeCell ref="J29:J31"/>
    <mergeCell ref="A32:A34"/>
    <mergeCell ref="C32:C34"/>
    <mergeCell ref="D32:D34"/>
    <mergeCell ref="E32:E34"/>
    <mergeCell ref="F32:F34"/>
    <mergeCell ref="A29:A31"/>
    <mergeCell ref="C29:C31"/>
    <mergeCell ref="E29:E31"/>
    <mergeCell ref="F29:F31"/>
    <mergeCell ref="G29:G31"/>
    <mergeCell ref="D29:D31"/>
    <mergeCell ref="G32:G34"/>
    <mergeCell ref="H32:H34"/>
    <mergeCell ref="I32:I34"/>
    <mergeCell ref="B29:B31"/>
    <mergeCell ref="H23:H28"/>
    <mergeCell ref="I23:I28"/>
    <mergeCell ref="B11:B12"/>
    <mergeCell ref="B13:B15"/>
    <mergeCell ref="B16:B19"/>
    <mergeCell ref="B20:B22"/>
    <mergeCell ref="B23:B28"/>
  </mergeCells>
  <pageMargins left="0.25" right="0.25" top="0.75" bottom="0.75" header="0.3" footer="0.3"/>
  <pageSetup scale="60" orientation="landscape" verticalDpi="300" r:id="rId1"/>
  <rowBreaks count="1" manualBreakCount="1">
    <brk id="2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F10:F23 G10:I24 F29:I34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25"/>
  <sheetViews>
    <sheetView topLeftCell="A9" zoomScale="68" zoomScaleNormal="68" workbookViewId="0">
      <pane xSplit="6" ySplit="1" topLeftCell="G10" activePane="bottomRight" state="frozen"/>
      <selection activeCell="A9" sqref="A9"/>
      <selection pane="topRight" activeCell="G9" sqref="G9"/>
      <selection pane="bottomLeft" activeCell="A10" sqref="A10"/>
      <selection pane="bottomRight" activeCell="L9" sqref="L9"/>
    </sheetView>
  </sheetViews>
  <sheetFormatPr baseColWidth="10" defaultColWidth="11.44140625" defaultRowHeight="14.4" x14ac:dyDescent="0.3"/>
  <cols>
    <col min="1" max="1" width="31" customWidth="1"/>
    <col min="2" max="2" width="47.44140625" customWidth="1"/>
    <col min="3" max="3" width="27.33203125" customWidth="1"/>
    <col min="4" max="4" width="43" customWidth="1"/>
    <col min="5" max="5" width="15" customWidth="1"/>
    <col min="6" max="6" width="14.5546875" customWidth="1"/>
    <col min="8" max="8" width="15.44140625" customWidth="1"/>
  </cols>
  <sheetData>
    <row r="1" spans="1:8" ht="28.5" hidden="1" customHeight="1" x14ac:dyDescent="0.25">
      <c r="A1" s="243"/>
      <c r="B1" s="254" t="s">
        <v>0</v>
      </c>
      <c r="C1" s="254"/>
      <c r="D1" s="348" t="s">
        <v>1</v>
      </c>
      <c r="E1" s="348"/>
      <c r="F1" s="271"/>
    </row>
    <row r="2" spans="1:8" ht="15" hidden="1" x14ac:dyDescent="0.25">
      <c r="A2" s="244"/>
      <c r="B2" s="254" t="s">
        <v>87</v>
      </c>
      <c r="C2" s="254"/>
      <c r="D2" s="348" t="s">
        <v>31</v>
      </c>
      <c r="E2" s="348"/>
      <c r="F2" s="272"/>
    </row>
    <row r="3" spans="1:8" ht="15" hidden="1" customHeight="1" x14ac:dyDescent="0.25">
      <c r="A3" s="244"/>
      <c r="B3" s="254"/>
      <c r="C3" s="254"/>
      <c r="D3" s="348" t="s">
        <v>4</v>
      </c>
      <c r="E3" s="348"/>
      <c r="F3" s="272"/>
    </row>
    <row r="4" spans="1:8" ht="15.75" hidden="1" thickBot="1" x14ac:dyDescent="0.3">
      <c r="A4" s="245"/>
      <c r="B4" s="254"/>
      <c r="C4" s="254"/>
      <c r="D4" s="348" t="s">
        <v>5</v>
      </c>
      <c r="E4" s="348"/>
      <c r="F4" s="273"/>
    </row>
    <row r="5" spans="1:8" ht="15.75" hidden="1" thickBot="1" x14ac:dyDescent="0.3"/>
    <row r="6" spans="1:8" s="67" customFormat="1" ht="15.75" hidden="1" x14ac:dyDescent="0.25">
      <c r="A6" s="278" t="s">
        <v>88</v>
      </c>
      <c r="B6" s="279"/>
      <c r="C6" s="279"/>
      <c r="D6" s="366"/>
      <c r="E6" s="366"/>
      <c r="F6" s="280"/>
    </row>
    <row r="7" spans="1:8" s="67" customFormat="1" ht="25.5" hidden="1" customHeight="1" x14ac:dyDescent="0.25">
      <c r="A7" s="22" t="s">
        <v>7</v>
      </c>
      <c r="B7" s="384"/>
      <c r="C7" s="384"/>
      <c r="D7" s="384"/>
      <c r="E7" s="384"/>
      <c r="F7" s="384"/>
    </row>
    <row r="8" spans="1:8" s="67" customFormat="1" ht="40.5" hidden="1" customHeight="1" x14ac:dyDescent="0.25">
      <c r="A8" s="21" t="s">
        <v>8</v>
      </c>
      <c r="B8" s="384"/>
      <c r="C8" s="384"/>
      <c r="D8" s="384"/>
      <c r="E8" s="384"/>
      <c r="F8" s="384"/>
    </row>
    <row r="9" spans="1:8" ht="39.75" customHeight="1" x14ac:dyDescent="0.3">
      <c r="A9" s="68" t="s">
        <v>81</v>
      </c>
      <c r="B9" s="68" t="s">
        <v>89</v>
      </c>
      <c r="C9" s="68" t="s">
        <v>90</v>
      </c>
      <c r="D9" s="69" t="s">
        <v>91</v>
      </c>
      <c r="E9" s="383" t="s">
        <v>92</v>
      </c>
      <c r="F9" s="383"/>
    </row>
    <row r="10" spans="1:8" ht="55.5" customHeight="1" x14ac:dyDescent="0.3">
      <c r="A10" s="374" t="s">
        <v>414</v>
      </c>
      <c r="B10" s="362" t="s">
        <v>423</v>
      </c>
      <c r="C10" s="375" t="s">
        <v>268</v>
      </c>
      <c r="D10" s="192" t="str">
        <f>+'PRIORIZACIÓN DE CAUSA (2)'!B11</f>
        <v>Rotacion de personal y falta continuidad en los procesos.</v>
      </c>
      <c r="E10" s="377" t="s">
        <v>295</v>
      </c>
      <c r="F10" s="378"/>
      <c r="H10" s="71"/>
    </row>
    <row r="11" spans="1:8" ht="42.75" customHeight="1" x14ac:dyDescent="0.3">
      <c r="A11" s="374"/>
      <c r="B11" s="362"/>
      <c r="C11" s="375"/>
      <c r="D11" s="192" t="str">
        <f>+'PRIORIZACIÓN DE CAUSA (2)'!B25</f>
        <v>Ausencia de controles par el manejo de la informacion propia del proceso medienate el mal uso de los usuarios y coantraseñas  para acceder a los aplicativos o sistemas correspondientes  al proceso.</v>
      </c>
      <c r="E11" s="379"/>
      <c r="F11" s="380"/>
    </row>
    <row r="12" spans="1:8" ht="77.25" customHeight="1" x14ac:dyDescent="0.3">
      <c r="A12" s="374"/>
      <c r="B12" s="362"/>
      <c r="C12" s="375"/>
      <c r="D12" s="192" t="str">
        <f>+'PRIORIZACIÓN DE CAUSA (2)'!B17</f>
        <v>Falta de personal idoneo que realice el seguimiento y auditoria  a los sistemas de información. Posible Manipulacion de la información a favor propio o de terceros.</v>
      </c>
      <c r="E12" s="381"/>
      <c r="F12" s="382"/>
    </row>
    <row r="13" spans="1:8" ht="73.5" customHeight="1" x14ac:dyDescent="0.3">
      <c r="A13" s="374" t="s">
        <v>447</v>
      </c>
      <c r="B13" s="362" t="s">
        <v>395</v>
      </c>
      <c r="C13" s="375" t="s">
        <v>268</v>
      </c>
      <c r="D13" s="353" t="str">
        <f>+'PRIORIZACIÓN DE CAUSA (2)'!B14</f>
        <v>Falta de integralidad en los modulos en los sistemas de información. Falta de seguridad digital frente al manejo de la información sensible y confidencial.</v>
      </c>
      <c r="E13" s="377" t="s">
        <v>357</v>
      </c>
      <c r="F13" s="378"/>
      <c r="G13" s="216"/>
      <c r="H13" s="217"/>
    </row>
    <row r="14" spans="1:8" ht="15" x14ac:dyDescent="0.3">
      <c r="A14" s="374"/>
      <c r="B14" s="362"/>
      <c r="C14" s="375"/>
      <c r="D14" s="355"/>
      <c r="E14" s="379"/>
      <c r="F14" s="380"/>
      <c r="G14" s="218"/>
      <c r="H14" s="219"/>
    </row>
    <row r="15" spans="1:8" ht="63.75" customHeight="1" x14ac:dyDescent="0.3">
      <c r="A15" s="374"/>
      <c r="B15" s="362"/>
      <c r="C15" s="375"/>
      <c r="D15" s="355"/>
      <c r="E15" s="379"/>
      <c r="F15" s="380"/>
      <c r="G15" s="218"/>
      <c r="H15" s="219"/>
    </row>
    <row r="16" spans="1:8" ht="71.25" customHeight="1" x14ac:dyDescent="0.3">
      <c r="A16" s="374"/>
      <c r="B16" s="362"/>
      <c r="C16" s="375"/>
      <c r="D16" s="354"/>
      <c r="E16" s="381"/>
      <c r="F16" s="382"/>
      <c r="G16" s="220"/>
      <c r="H16" s="221"/>
    </row>
    <row r="17" spans="1:8" ht="66.75" customHeight="1" x14ac:dyDescent="0.3">
      <c r="A17" s="363" t="s">
        <v>426</v>
      </c>
      <c r="B17" s="353" t="s">
        <v>372</v>
      </c>
      <c r="C17" s="353" t="s">
        <v>358</v>
      </c>
      <c r="D17" s="362" t="str">
        <f>+'PRIORIZACIÓN DE CAUSA (2)'!B22</f>
        <v>Pertinencia en los procedimientos que desarrollan los procesos.</v>
      </c>
      <c r="E17" s="377" t="s">
        <v>427</v>
      </c>
      <c r="F17" s="378"/>
      <c r="H17" s="71"/>
    </row>
    <row r="18" spans="1:8" ht="18" customHeight="1" x14ac:dyDescent="0.3">
      <c r="A18" s="364"/>
      <c r="B18" s="355"/>
      <c r="C18" s="355"/>
      <c r="D18" s="362"/>
      <c r="E18" s="379"/>
      <c r="F18" s="380"/>
    </row>
    <row r="19" spans="1:8" ht="75.75" customHeight="1" x14ac:dyDescent="0.3">
      <c r="A19" s="364"/>
      <c r="B19" s="355"/>
      <c r="C19" s="355"/>
      <c r="D19" s="362" t="str">
        <f>+'PRIORIZACIÓN DE CAUSA (2)'!B23</f>
        <v>Falta de conocimiento de los procedimientos que determinan lineamientos necesarios para
el desarrollo de todos los procesos de la entidad.</v>
      </c>
      <c r="E19" s="379"/>
      <c r="F19" s="380"/>
    </row>
    <row r="20" spans="1:8" ht="75.75" customHeight="1" x14ac:dyDescent="0.3">
      <c r="A20" s="365"/>
      <c r="B20" s="354"/>
      <c r="C20" s="354"/>
      <c r="D20" s="362"/>
      <c r="E20" s="381"/>
      <c r="F20" s="382"/>
    </row>
    <row r="21" spans="1:8" ht="59.25" customHeight="1" x14ac:dyDescent="0.3">
      <c r="A21" s="374" t="s">
        <v>406</v>
      </c>
      <c r="B21" s="362" t="s">
        <v>428</v>
      </c>
      <c r="C21" s="375" t="s">
        <v>268</v>
      </c>
      <c r="D21" s="376" t="str">
        <f>+'PRIORIZACIÓN DE CAUSA (2)'!B23</f>
        <v>Falta de conocimiento de los procedimientos que determinan lineamientos necesarios para
el desarrollo de todos los procesos de la entidad.</v>
      </c>
      <c r="E21" s="362" t="s">
        <v>378</v>
      </c>
      <c r="F21" s="362"/>
    </row>
    <row r="22" spans="1:8" ht="67.5" customHeight="1" x14ac:dyDescent="0.3">
      <c r="A22" s="374"/>
      <c r="B22" s="362"/>
      <c r="C22" s="375"/>
      <c r="D22" s="376"/>
      <c r="E22" s="362"/>
      <c r="F22" s="362"/>
    </row>
    <row r="23" spans="1:8" ht="49.5" customHeight="1" x14ac:dyDescent="0.3">
      <c r="A23" s="374"/>
      <c r="B23" s="362"/>
      <c r="C23" s="375"/>
      <c r="D23" s="376"/>
      <c r="E23" s="362"/>
      <c r="F23" s="362"/>
    </row>
    <row r="24" spans="1:8" ht="45" customHeight="1" x14ac:dyDescent="0.3">
      <c r="A24" s="374" t="s">
        <v>411</v>
      </c>
      <c r="B24" s="374" t="s">
        <v>380</v>
      </c>
      <c r="C24" s="375" t="s">
        <v>268</v>
      </c>
      <c r="D24" s="211" t="str">
        <f>+'PRIORIZACIÓN DE CAUSA (2)'!B22</f>
        <v>Pertinencia en los procedimientos que desarrollan los procesos.</v>
      </c>
      <c r="E24" s="362" t="s">
        <v>367</v>
      </c>
      <c r="F24" s="362"/>
    </row>
    <row r="25" spans="1:8" ht="63" customHeight="1" x14ac:dyDescent="0.3">
      <c r="A25" s="374"/>
      <c r="B25" s="374"/>
      <c r="C25" s="375"/>
      <c r="D25" s="168" t="str">
        <f>+'PRIORIZACIÓN DE CAUSA (2)'!B24</f>
        <v>Normatividad externa (leyes, decretos,
ordenanzas y acuerdos).</v>
      </c>
      <c r="E25" s="362"/>
      <c r="F25" s="362"/>
    </row>
  </sheetData>
  <mergeCells count="36">
    <mergeCell ref="A6:F6"/>
    <mergeCell ref="A10:A12"/>
    <mergeCell ref="B10:B12"/>
    <mergeCell ref="E9:F9"/>
    <mergeCell ref="C10:C12"/>
    <mergeCell ref="B7:F7"/>
    <mergeCell ref="B8:F8"/>
    <mergeCell ref="E10:F12"/>
    <mergeCell ref="A1:A4"/>
    <mergeCell ref="B1:C1"/>
    <mergeCell ref="D1:E1"/>
    <mergeCell ref="F1:F4"/>
    <mergeCell ref="B2:C4"/>
    <mergeCell ref="D2:E2"/>
    <mergeCell ref="D3:E3"/>
    <mergeCell ref="D4:E4"/>
    <mergeCell ref="A13:A16"/>
    <mergeCell ref="B13:B16"/>
    <mergeCell ref="C13:C16"/>
    <mergeCell ref="E13:F16"/>
    <mergeCell ref="B17:B20"/>
    <mergeCell ref="C17:C20"/>
    <mergeCell ref="A17:A20"/>
    <mergeCell ref="E17:F20"/>
    <mergeCell ref="D13:D16"/>
    <mergeCell ref="D17:D18"/>
    <mergeCell ref="D19:D20"/>
    <mergeCell ref="A24:A25"/>
    <mergeCell ref="B24:B25"/>
    <mergeCell ref="C24:C25"/>
    <mergeCell ref="A21:A23"/>
    <mergeCell ref="E24:F25"/>
    <mergeCell ref="B21:B23"/>
    <mergeCell ref="C21:C23"/>
    <mergeCell ref="E21:F23"/>
    <mergeCell ref="D21:D23"/>
  </mergeCells>
  <pageMargins left="0.7" right="0.7" top="0.75" bottom="0.75" header="0.3" footer="0.3"/>
  <pageSetup scale="55" orientation="landscape"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5"/>
  <sheetViews>
    <sheetView topLeftCell="A9" zoomScale="110" zoomScaleNormal="110" workbookViewId="0">
      <pane ySplit="1" topLeftCell="A12" activePane="bottomLeft" state="frozen"/>
      <selection activeCell="A9" sqref="A9"/>
      <selection pane="bottomLeft" activeCell="A12" sqref="A12:B12"/>
    </sheetView>
  </sheetViews>
  <sheetFormatPr baseColWidth="10" defaultColWidth="11.44140625" defaultRowHeight="14.4" x14ac:dyDescent="0.3"/>
  <cols>
    <col min="1" max="1" width="31.6640625" customWidth="1"/>
    <col min="2" max="2" width="26.44140625" customWidth="1"/>
    <col min="3" max="7" width="4" customWidth="1"/>
    <col min="8" max="17" width="4" hidden="1" customWidth="1"/>
    <col min="18" max="18" width="7" customWidth="1"/>
    <col min="19" max="19" width="15.33203125" customWidth="1"/>
    <col min="20" max="20" width="18.88671875" customWidth="1"/>
  </cols>
  <sheetData>
    <row r="1" spans="1:20" ht="27.75" customHeight="1" x14ac:dyDescent="0.3">
      <c r="A1" s="243"/>
      <c r="B1" s="267" t="s">
        <v>0</v>
      </c>
      <c r="C1" s="268"/>
      <c r="D1" s="268"/>
      <c r="E1" s="268"/>
      <c r="F1" s="268"/>
      <c r="G1" s="268"/>
      <c r="H1" s="268"/>
      <c r="I1" s="268"/>
      <c r="J1" s="268"/>
      <c r="K1" s="268"/>
      <c r="L1" s="268"/>
      <c r="M1" s="268"/>
      <c r="N1" s="268"/>
      <c r="O1" s="268"/>
      <c r="P1" s="388"/>
      <c r="Q1" s="348" t="s">
        <v>94</v>
      </c>
      <c r="R1" s="348"/>
      <c r="S1" s="348"/>
      <c r="T1" s="271"/>
    </row>
    <row r="2" spans="1:20" ht="20.25" customHeight="1" x14ac:dyDescent="0.3">
      <c r="A2" s="244"/>
      <c r="B2" s="269"/>
      <c r="C2" s="270"/>
      <c r="D2" s="270"/>
      <c r="E2" s="270"/>
      <c r="F2" s="270"/>
      <c r="G2" s="270"/>
      <c r="H2" s="270"/>
      <c r="I2" s="270"/>
      <c r="J2" s="270"/>
      <c r="K2" s="270"/>
      <c r="L2" s="270"/>
      <c r="M2" s="270"/>
      <c r="N2" s="270"/>
      <c r="O2" s="270"/>
      <c r="P2" s="329"/>
      <c r="Q2" s="348" t="s">
        <v>31</v>
      </c>
      <c r="R2" s="348"/>
      <c r="S2" s="348"/>
      <c r="T2" s="272"/>
    </row>
    <row r="3" spans="1:20" ht="18.75" customHeight="1" x14ac:dyDescent="0.3">
      <c r="A3" s="244"/>
      <c r="B3" s="274" t="s">
        <v>95</v>
      </c>
      <c r="C3" s="275"/>
      <c r="D3" s="275"/>
      <c r="E3" s="275"/>
      <c r="F3" s="275"/>
      <c r="G3" s="275"/>
      <c r="H3" s="275"/>
      <c r="I3" s="275"/>
      <c r="J3" s="275"/>
      <c r="K3" s="275"/>
      <c r="L3" s="275"/>
      <c r="M3" s="275"/>
      <c r="N3" s="275"/>
      <c r="O3" s="275"/>
      <c r="P3" s="328"/>
      <c r="Q3" s="348" t="s">
        <v>4</v>
      </c>
      <c r="R3" s="348"/>
      <c r="S3" s="348"/>
      <c r="T3" s="272"/>
    </row>
    <row r="4" spans="1:20" ht="19.5" customHeight="1" thickBot="1" x14ac:dyDescent="0.35">
      <c r="A4" s="245"/>
      <c r="B4" s="276"/>
      <c r="C4" s="277"/>
      <c r="D4" s="277"/>
      <c r="E4" s="277"/>
      <c r="F4" s="277"/>
      <c r="G4" s="277"/>
      <c r="H4" s="277"/>
      <c r="I4" s="277"/>
      <c r="J4" s="277"/>
      <c r="K4" s="277"/>
      <c r="L4" s="277"/>
      <c r="M4" s="277"/>
      <c r="N4" s="277"/>
      <c r="O4" s="277"/>
      <c r="P4" s="389"/>
      <c r="Q4" s="348" t="s">
        <v>5</v>
      </c>
      <c r="R4" s="348"/>
      <c r="S4" s="348"/>
      <c r="T4" s="273"/>
    </row>
    <row r="5" spans="1:20" ht="15.75" thickBot="1" x14ac:dyDescent="0.3"/>
    <row r="6" spans="1:20" ht="15.75" x14ac:dyDescent="0.25">
      <c r="A6" s="394" t="s">
        <v>96</v>
      </c>
      <c r="B6" s="395"/>
      <c r="C6" s="395"/>
      <c r="D6" s="395"/>
      <c r="E6" s="395"/>
      <c r="F6" s="395"/>
      <c r="G6" s="395"/>
      <c r="H6" s="395"/>
      <c r="I6" s="395"/>
      <c r="J6" s="395"/>
      <c r="K6" s="395"/>
      <c r="L6" s="395"/>
      <c r="M6" s="395"/>
      <c r="N6" s="395"/>
      <c r="O6" s="396"/>
      <c r="P6" s="396"/>
      <c r="Q6" s="396"/>
      <c r="R6" s="396"/>
      <c r="S6" s="396"/>
      <c r="T6" s="397"/>
    </row>
    <row r="7" spans="1:20" ht="33" customHeight="1" x14ac:dyDescent="0.25">
      <c r="A7" s="92" t="s">
        <v>7</v>
      </c>
      <c r="B7" s="385"/>
      <c r="C7" s="386"/>
      <c r="D7" s="386"/>
      <c r="E7" s="386"/>
      <c r="F7" s="386"/>
      <c r="G7" s="386"/>
      <c r="H7" s="386"/>
      <c r="I7" s="386"/>
      <c r="J7" s="386"/>
      <c r="K7" s="386"/>
      <c r="L7" s="386"/>
      <c r="M7" s="386"/>
      <c r="N7" s="386"/>
      <c r="O7" s="386"/>
      <c r="P7" s="386"/>
      <c r="Q7" s="386"/>
      <c r="R7" s="386"/>
      <c r="S7" s="386"/>
      <c r="T7" s="387"/>
    </row>
    <row r="8" spans="1:20" ht="33" customHeight="1" x14ac:dyDescent="0.25">
      <c r="A8" s="93" t="s">
        <v>8</v>
      </c>
      <c r="B8" s="385"/>
      <c r="C8" s="386"/>
      <c r="D8" s="386"/>
      <c r="E8" s="386"/>
      <c r="F8" s="386"/>
      <c r="G8" s="386"/>
      <c r="H8" s="386"/>
      <c r="I8" s="386"/>
      <c r="J8" s="386"/>
      <c r="K8" s="386"/>
      <c r="L8" s="386"/>
      <c r="M8" s="386"/>
      <c r="N8" s="386"/>
      <c r="O8" s="386"/>
      <c r="P8" s="386"/>
      <c r="Q8" s="386"/>
      <c r="R8" s="386"/>
      <c r="S8" s="386"/>
      <c r="T8" s="387"/>
    </row>
    <row r="9" spans="1:20" ht="37.5" customHeight="1" x14ac:dyDescent="0.3">
      <c r="A9" s="390" t="s">
        <v>81</v>
      </c>
      <c r="B9" s="390"/>
      <c r="C9" s="392" t="s">
        <v>97</v>
      </c>
      <c r="D9" s="393"/>
      <c r="E9" s="393"/>
      <c r="F9" s="393"/>
      <c r="G9" s="393"/>
      <c r="H9" s="393"/>
      <c r="I9" s="393"/>
      <c r="J9" s="393"/>
      <c r="K9" s="393"/>
      <c r="L9" s="393"/>
      <c r="M9" s="393"/>
      <c r="N9" s="393"/>
      <c r="O9" s="393"/>
      <c r="P9" s="393"/>
      <c r="Q9" s="393"/>
      <c r="R9" s="393"/>
      <c r="S9" s="393"/>
      <c r="T9" s="393"/>
    </row>
    <row r="10" spans="1:20" ht="25.5" customHeight="1" x14ac:dyDescent="0.3">
      <c r="A10" s="391"/>
      <c r="B10" s="391"/>
      <c r="C10" s="101" t="s">
        <v>47</v>
      </c>
      <c r="D10" s="101" t="s">
        <v>48</v>
      </c>
      <c r="E10" s="101" t="s">
        <v>49</v>
      </c>
      <c r="F10" s="101" t="s">
        <v>50</v>
      </c>
      <c r="G10" s="101" t="s">
        <v>51</v>
      </c>
      <c r="H10" s="101" t="s">
        <v>52</v>
      </c>
      <c r="I10" s="101" t="s">
        <v>53</v>
      </c>
      <c r="J10" s="101" t="s">
        <v>54</v>
      </c>
      <c r="K10" s="101" t="s">
        <v>55</v>
      </c>
      <c r="L10" s="101" t="s">
        <v>56</v>
      </c>
      <c r="M10" s="101" t="s">
        <v>57</v>
      </c>
      <c r="N10" s="101" t="s">
        <v>58</v>
      </c>
      <c r="O10" s="101" t="s">
        <v>59</v>
      </c>
      <c r="P10" s="101" t="s">
        <v>60</v>
      </c>
      <c r="Q10" s="101" t="s">
        <v>61</v>
      </c>
      <c r="R10" s="101" t="s">
        <v>62</v>
      </c>
      <c r="S10" s="94" t="s">
        <v>63</v>
      </c>
      <c r="T10" s="102" t="s">
        <v>98</v>
      </c>
    </row>
    <row r="11" spans="1:20" ht="55.5" customHeight="1" x14ac:dyDescent="0.25">
      <c r="A11" s="398" t="str">
        <f>+(DESCRIPCION!A10)</f>
        <v>Posibilidad de recibir o solicitar cualquier dadiva para modificar y/o alterar los datos existentes en los distintos sistema de información de Hacienda Pública</v>
      </c>
      <c r="B11" s="399"/>
      <c r="C11" s="174">
        <v>3</v>
      </c>
      <c r="D11" s="174">
        <v>3</v>
      </c>
      <c r="E11" s="174">
        <v>3</v>
      </c>
      <c r="F11" s="174">
        <v>3</v>
      </c>
      <c r="G11" s="174">
        <v>2</v>
      </c>
      <c r="H11" s="159">
        <v>3</v>
      </c>
      <c r="I11" s="95"/>
      <c r="J11" s="95"/>
      <c r="K11" s="95"/>
      <c r="L11" s="95"/>
      <c r="M11" s="95"/>
      <c r="N11" s="95"/>
      <c r="O11" s="95"/>
      <c r="P11" s="95"/>
      <c r="Q11" s="95"/>
      <c r="R11" s="98">
        <f>SUM(C11:Q11)</f>
        <v>17</v>
      </c>
      <c r="S11" s="99">
        <f>IF(ISERROR(AVERAGE(C11:Q11)),0,AVERAGE(C11:Q11))</f>
        <v>2.8333333333333335</v>
      </c>
      <c r="T11" s="53" t="str">
        <f>IF(AND(S11&gt;=1,S11&lt;2),"Rara Vez",IF(AND(S11&gt;=2,S11&lt;3),"Improbable",IF(AND(S11&gt;=3,S11&lt;4),"Posible",IF(AND(S11&gt;=4,S11&lt;5),"Probable",IF(AND(S11=5),"Casi Seguro"," ")))))</f>
        <v>Improbable</v>
      </c>
    </row>
    <row r="12" spans="1:20" ht="105.75" customHeight="1" x14ac:dyDescent="0.25">
      <c r="A12" s="398" t="str">
        <f>+(DESCRIPCION!A13)</f>
        <v xml:space="preserve">Debilidad en la integracion de los  recursos digitales (Base de datos) o plataforma tecnológica de la entidad, atribuibles a los componentes de recaudo , recuperacion de cartera, Movimiento Financieros, y presupuestales que  soportan los ingresos y gastos del  Municipio </v>
      </c>
      <c r="B12" s="399"/>
      <c r="C12" s="174">
        <v>3</v>
      </c>
      <c r="D12" s="174">
        <v>3</v>
      </c>
      <c r="E12" s="174">
        <v>2</v>
      </c>
      <c r="F12" s="174">
        <v>4</v>
      </c>
      <c r="G12" s="174">
        <v>2</v>
      </c>
      <c r="H12" s="95"/>
      <c r="I12" s="95"/>
      <c r="J12" s="95"/>
      <c r="K12" s="95"/>
      <c r="L12" s="95"/>
      <c r="M12" s="95"/>
      <c r="N12" s="95"/>
      <c r="O12" s="95"/>
      <c r="P12" s="95"/>
      <c r="Q12" s="95"/>
      <c r="R12" s="171">
        <f t="shared" ref="R12:R15" si="0">SUM(C12:Q12)</f>
        <v>14</v>
      </c>
      <c r="S12" s="99">
        <f t="shared" ref="S12:S15" si="1">IF(ISERROR(AVERAGE(C12:Q12)),0,AVERAGE(C12:Q12))</f>
        <v>2.8</v>
      </c>
      <c r="T12" s="53" t="str">
        <f t="shared" ref="T12:T13" si="2">IF(AND(S12&gt;=1,S12&lt;2),"Rara Vez",IF(AND(S12&gt;=2,S12&lt;3),"Improbable",IF(AND(S12&gt;=3,S12&lt;4),"Posible",IF(AND(S12&gt;=4,S12&lt;5),"Probable",IF(AND(S12=5),"Casi Seguro"," ")))))</f>
        <v>Improbable</v>
      </c>
    </row>
    <row r="13" spans="1:20" ht="48.75" customHeight="1" x14ac:dyDescent="0.25">
      <c r="A13" s="398" t="str">
        <f>+(DESCRIPCION!A17)</f>
        <v>Indebida aplicación de la normatividad vigente en procedimientos juridicos y  tramites estandarizados en el proceso de gestion de Hacienda Publica</v>
      </c>
      <c r="B13" s="399"/>
      <c r="C13" s="174">
        <v>3</v>
      </c>
      <c r="D13" s="174">
        <v>3</v>
      </c>
      <c r="E13" s="174">
        <v>3</v>
      </c>
      <c r="F13" s="174">
        <v>2</v>
      </c>
      <c r="G13" s="174">
        <v>3</v>
      </c>
      <c r="H13" s="95"/>
      <c r="I13" s="95"/>
      <c r="J13" s="95"/>
      <c r="K13" s="95"/>
      <c r="L13" s="95"/>
      <c r="M13" s="95"/>
      <c r="N13" s="95"/>
      <c r="O13" s="95"/>
      <c r="P13" s="95"/>
      <c r="Q13" s="95"/>
      <c r="R13" s="171">
        <f t="shared" si="0"/>
        <v>14</v>
      </c>
      <c r="S13" s="99">
        <f t="shared" si="1"/>
        <v>2.8</v>
      </c>
      <c r="T13" s="53" t="str">
        <f t="shared" si="2"/>
        <v>Improbable</v>
      </c>
    </row>
    <row r="14" spans="1:20" ht="49.5" customHeight="1" x14ac:dyDescent="0.25">
      <c r="A14" s="398" t="str">
        <f>+(DESCRIPCION!A21)</f>
        <v>Omisión de denuncias de presuntos actos de corrupción o irregularidades administrativas.</v>
      </c>
      <c r="B14" s="399"/>
      <c r="C14" s="174">
        <v>3</v>
      </c>
      <c r="D14" s="174">
        <v>3</v>
      </c>
      <c r="E14" s="174">
        <v>2</v>
      </c>
      <c r="F14" s="174">
        <v>3</v>
      </c>
      <c r="G14" s="174">
        <v>2</v>
      </c>
      <c r="H14" s="95"/>
      <c r="I14" s="95"/>
      <c r="J14" s="95"/>
      <c r="K14" s="95"/>
      <c r="L14" s="95"/>
      <c r="M14" s="95"/>
      <c r="N14" s="95"/>
      <c r="O14" s="95"/>
      <c r="P14" s="95"/>
      <c r="Q14" s="95"/>
      <c r="R14" s="171">
        <f t="shared" si="0"/>
        <v>13</v>
      </c>
      <c r="S14" s="99">
        <f t="shared" si="1"/>
        <v>2.6</v>
      </c>
      <c r="T14" s="53" t="str">
        <f t="shared" ref="T14:T15" si="3">IF(AND(S14&gt;=1,S14&lt;2),"Rara Vez",IF(AND(S14&gt;=2,S14&lt;3),"Improbable",IF(AND(S14&gt;=3,S14&lt;4),"Posible",IF(AND(S14&gt;=4,S14&lt;5),"Probable",IF(AND(S14=5),"Casi Seguro"," ")))))</f>
        <v>Improbable</v>
      </c>
    </row>
    <row r="15" spans="1:20" ht="63" customHeight="1" x14ac:dyDescent="0.25">
      <c r="A15" s="398" t="str">
        <f>+(DESCRIPCION!A24)</f>
        <v>Posible perdida de expedientes y documentos relacionados con el procesos de Gestion de Hacienda Pública</v>
      </c>
      <c r="B15" s="399"/>
      <c r="C15" s="174">
        <v>2</v>
      </c>
      <c r="D15" s="174">
        <v>3</v>
      </c>
      <c r="E15" s="174">
        <v>3</v>
      </c>
      <c r="F15" s="174">
        <v>3</v>
      </c>
      <c r="G15" s="174">
        <v>2</v>
      </c>
      <c r="H15" s="95"/>
      <c r="I15" s="95"/>
      <c r="J15" s="95"/>
      <c r="K15" s="95"/>
      <c r="L15" s="95"/>
      <c r="M15" s="95"/>
      <c r="N15" s="95"/>
      <c r="O15" s="95"/>
      <c r="P15" s="95"/>
      <c r="Q15" s="95"/>
      <c r="R15" s="171">
        <f t="shared" si="0"/>
        <v>13</v>
      </c>
      <c r="S15" s="99">
        <f t="shared" si="1"/>
        <v>2.6</v>
      </c>
      <c r="T15" s="53" t="str">
        <f t="shared" si="3"/>
        <v>Improbable</v>
      </c>
    </row>
  </sheetData>
  <mergeCells count="18">
    <mergeCell ref="A14:B14"/>
    <mergeCell ref="A15:B15"/>
    <mergeCell ref="A11:B11"/>
    <mergeCell ref="A12:B12"/>
    <mergeCell ref="A13:B13"/>
    <mergeCell ref="B7:T7"/>
    <mergeCell ref="B8:T8"/>
    <mergeCell ref="B1:P2"/>
    <mergeCell ref="B3:P4"/>
    <mergeCell ref="A9:B10"/>
    <mergeCell ref="C9:T9"/>
    <mergeCell ref="T1:T4"/>
    <mergeCell ref="A6:T6"/>
    <mergeCell ref="Q1:S1"/>
    <mergeCell ref="Q2:S2"/>
    <mergeCell ref="Q3:S3"/>
    <mergeCell ref="Q4:S4"/>
    <mergeCell ref="A1:A4"/>
  </mergeCells>
  <dataValidations count="1">
    <dataValidation type="whole" allowBlank="1" showInputMessage="1" showErrorMessage="1" sqref="C11:Q15">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1"/>
  <sheetViews>
    <sheetView topLeftCell="A9" zoomScale="71" zoomScaleNormal="71" workbookViewId="0">
      <pane ySplit="1" topLeftCell="A10" activePane="bottomLeft" state="frozen"/>
      <selection activeCell="A9" sqref="A9"/>
      <selection pane="bottomLeft" activeCell="B11" sqref="B11"/>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405"/>
      <c r="B1" s="400" t="s">
        <v>0</v>
      </c>
      <c r="C1" s="268"/>
      <c r="D1" s="388"/>
      <c r="E1" s="60" t="s">
        <v>99</v>
      </c>
      <c r="F1" s="271"/>
    </row>
    <row r="2" spans="1:6" ht="15.75" customHeight="1" x14ac:dyDescent="0.3">
      <c r="A2" s="405"/>
      <c r="B2" s="401"/>
      <c r="C2" s="402"/>
      <c r="D2" s="403"/>
      <c r="E2" s="61" t="s">
        <v>2</v>
      </c>
      <c r="F2" s="272"/>
    </row>
    <row r="3" spans="1:6" ht="15" customHeight="1" x14ac:dyDescent="0.3">
      <c r="A3" s="405"/>
      <c r="B3" s="401" t="s">
        <v>100</v>
      </c>
      <c r="C3" s="402"/>
      <c r="D3" s="403"/>
      <c r="E3" s="61" t="s">
        <v>101</v>
      </c>
      <c r="F3" s="272"/>
    </row>
    <row r="4" spans="1:6" ht="15.75" customHeight="1" thickBot="1" x14ac:dyDescent="0.35">
      <c r="A4" s="405"/>
      <c r="B4" s="404"/>
      <c r="C4" s="277"/>
      <c r="D4" s="389"/>
      <c r="E4" s="62" t="s">
        <v>5</v>
      </c>
      <c r="F4" s="273"/>
    </row>
    <row r="6" spans="1:6" ht="33" customHeight="1" x14ac:dyDescent="0.25">
      <c r="A6" s="106" t="s">
        <v>7</v>
      </c>
      <c r="B6" s="385"/>
      <c r="C6" s="386"/>
      <c r="D6" s="386"/>
      <c r="E6" s="386"/>
      <c r="F6" s="386"/>
    </row>
    <row r="7" spans="1:6" ht="33" customHeight="1" x14ac:dyDescent="0.25">
      <c r="A7" s="107" t="s">
        <v>8</v>
      </c>
      <c r="B7" s="385"/>
      <c r="C7" s="386"/>
      <c r="D7" s="386"/>
      <c r="E7" s="386"/>
      <c r="F7" s="386"/>
    </row>
    <row r="8" spans="1:6" ht="15.75" thickBot="1" x14ac:dyDescent="0.3"/>
    <row r="9" spans="1:6" ht="51" customHeight="1" x14ac:dyDescent="0.3">
      <c r="A9" s="414" t="s">
        <v>102</v>
      </c>
      <c r="B9" s="409" t="s">
        <v>103</v>
      </c>
      <c r="C9" s="409" t="s">
        <v>104</v>
      </c>
      <c r="D9" s="409"/>
      <c r="E9" s="409"/>
      <c r="F9" s="411"/>
    </row>
    <row r="10" spans="1:6" x14ac:dyDescent="0.3">
      <c r="A10" s="415"/>
      <c r="B10" s="410"/>
      <c r="C10" s="410" t="s">
        <v>105</v>
      </c>
      <c r="D10" s="410"/>
      <c r="E10" s="412" t="s">
        <v>106</v>
      </c>
      <c r="F10" s="413"/>
    </row>
    <row r="11" spans="1:6" ht="174" customHeight="1" x14ac:dyDescent="0.3">
      <c r="A11" s="169" t="s">
        <v>359</v>
      </c>
      <c r="B11" s="98" t="s">
        <v>170</v>
      </c>
      <c r="C11" s="406"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406"/>
      <c r="E11" s="407"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408"/>
    </row>
  </sheetData>
  <mergeCells count="13">
    <mergeCell ref="B1:D2"/>
    <mergeCell ref="B3:D4"/>
    <mergeCell ref="A1:A4"/>
    <mergeCell ref="B7:F7"/>
    <mergeCell ref="C11:D11"/>
    <mergeCell ref="E11:F11"/>
    <mergeCell ref="B6:F6"/>
    <mergeCell ref="B9:B10"/>
    <mergeCell ref="C9:F9"/>
    <mergeCell ref="C10:D10"/>
    <mergeCell ref="E10:F10"/>
    <mergeCell ref="F1:F4"/>
    <mergeCell ref="A9:A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vt:i4>
      </vt:variant>
    </vt:vector>
  </HeadingPairs>
  <TitlesOfParts>
    <vt:vector size="24" baseType="lpstr">
      <vt:lpstr>CONTEXTO</vt:lpstr>
      <vt:lpstr>matriz definicion riesgo</vt:lpstr>
      <vt:lpstr>IDENTIFICACION</vt:lpstr>
      <vt:lpstr>PRIORIZACIÓN DE CAUSA (2)</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VALORACION RIESGO (5)</vt:lpstr>
      <vt:lpstr>VALORACION RIESGO (6)</vt:lpstr>
      <vt:lpstr>VALORACION RIESGO (7)</vt:lpstr>
      <vt:lpstr>CONTROLES Y EVALUACION</vt:lpstr>
      <vt:lpstr>SOLIDEZ DE LOS CONTROLES</vt:lpstr>
      <vt:lpstr>MAPA DE RIESGO ADMON</vt:lpstr>
      <vt:lpstr>Hoja1</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2018-11-28T20:18:19Z</cp:lastPrinted>
  <dcterms:created xsi:type="dcterms:W3CDTF">2014-12-30T19:27:19Z</dcterms:created>
  <dcterms:modified xsi:type="dcterms:W3CDTF">2019-05-01T16:50:32Z</dcterms:modified>
</cp:coreProperties>
</file>