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2" activeTab="18"/>
  </bookViews>
  <sheets>
    <sheet name="seguimiento_corrupcion_30_12_18" sheetId="29" r:id="rId1"/>
    <sheet name="CONTEXTO" sheetId="4" r:id="rId2"/>
    <sheet name="matriz definicion riesgo" sheetId="5" state="hidden" r:id="rId3"/>
    <sheet name="IDENTIFICACION" sheetId="6" state="hidden" r:id="rId4"/>
    <sheet name="PRIORIZACIÓN DE CAUSA" sheetId="24" r:id="rId5"/>
    <sheet name="DOFA" sheetId="23" r:id="rId6"/>
    <sheet name="IDENTIFICACIONGyC" sheetId="20" r:id="rId7"/>
    <sheet name="DESCRIPCION" sheetId="22" r:id="rId8"/>
    <sheet name="PROBABILIDAD" sheetId="8" r:id="rId9"/>
    <sheet name=" IMPACTO RIESGOS GESTION" sheetId="13" r:id="rId10"/>
    <sheet name=" IMPACTO RIESGOS CORRUPCION" sheetId="25" r:id="rId11"/>
    <sheet name="VALORACION RIESGO (1)" sheetId="16" r:id="rId12"/>
    <sheet name="VALORACION RIESGO (2)" sheetId="18" r:id="rId13"/>
    <sheet name="VALORACION RIESGO (3)" sheetId="17" r:id="rId14"/>
    <sheet name="VALORACION RIESGO (4)" sheetId="28" r:id="rId15"/>
    <sheet name="Hoja3" sheetId="21" state="hidden" r:id="rId16"/>
    <sheet name="CONTROLES Y EVALUACION" sheetId="3" r:id="rId17"/>
    <sheet name="SOLIDEZ DE LOS CONTROLES" sheetId="26" r:id="rId18"/>
    <sheet name="MAPA DE RIESGO ADMON" sheetId="1" r:id="rId19"/>
  </sheets>
  <definedNames>
    <definedName name="_xlnm.Print_Titles" localSheetId="7">DESCRIPCION!$1:$9</definedName>
    <definedName name="_xlnm.Print_Titles" localSheetId="6">IDENTIFICACIONGyC!$1:$9</definedName>
  </definedNames>
  <calcPr calcId="144525"/>
</workbook>
</file>

<file path=xl/calcChain.xml><?xml version="1.0" encoding="utf-8"?>
<calcChain xmlns="http://schemas.openxmlformats.org/spreadsheetml/2006/main">
  <c r="D12" i="29" l="1"/>
  <c r="D11" i="29"/>
  <c r="B11" i="29"/>
  <c r="A10" i="29"/>
  <c r="B14" i="1"/>
  <c r="B7" i="26"/>
  <c r="B6" i="26"/>
  <c r="B7" i="25"/>
  <c r="B6" i="25"/>
  <c r="C6" i="23"/>
  <c r="E10" i="1"/>
  <c r="D13" i="1"/>
  <c r="D12" i="1"/>
  <c r="D11" i="1"/>
  <c r="D10" i="1"/>
  <c r="H16" i="26"/>
  <c r="H12" i="26"/>
  <c r="G15" i="26"/>
  <c r="H11" i="26"/>
  <c r="G14" i="26"/>
  <c r="C11" i="26"/>
  <c r="J37" i="3"/>
  <c r="B16" i="26"/>
  <c r="B14" i="26"/>
  <c r="B13" i="26"/>
  <c r="B12" i="26"/>
  <c r="A16" i="26"/>
  <c r="A12" i="26"/>
  <c r="B11" i="26"/>
  <c r="A11" i="26"/>
  <c r="K37" i="3"/>
  <c r="J29" i="3"/>
  <c r="K29" i="3"/>
  <c r="H37" i="3"/>
  <c r="H29" i="3"/>
  <c r="B6" i="3"/>
  <c r="B7" i="3"/>
  <c r="B46" i="3"/>
  <c r="G36" i="3"/>
  <c r="G27" i="3"/>
  <c r="G28" i="3"/>
  <c r="B37" i="3"/>
  <c r="B29" i="3"/>
  <c r="B21" i="3"/>
  <c r="A21" i="3"/>
  <c r="A46" i="3"/>
  <c r="B11" i="3"/>
  <c r="B8" i="17"/>
  <c r="B7" i="17"/>
  <c r="B9" i="17"/>
  <c r="B9" i="18"/>
  <c r="B8" i="18"/>
  <c r="B7" i="18"/>
  <c r="B7" i="16"/>
  <c r="B8" i="16"/>
  <c r="B9" i="16"/>
  <c r="A11" i="13"/>
  <c r="A13" i="13"/>
  <c r="A12" i="13"/>
  <c r="E17" i="23"/>
  <c r="E10" i="23"/>
  <c r="C29" i="23"/>
  <c r="C28" i="23"/>
  <c r="E16" i="23"/>
  <c r="E14" i="23"/>
  <c r="E13" i="23"/>
  <c r="E15" i="23"/>
  <c r="E12" i="23"/>
  <c r="E11" i="23"/>
  <c r="S24" i="24"/>
  <c r="R24" i="24"/>
  <c r="B24" i="24"/>
  <c r="B23" i="24"/>
  <c r="B15" i="24"/>
  <c r="S12" i="24"/>
  <c r="R12" i="24"/>
  <c r="B12" i="24"/>
  <c r="D16" i="22"/>
  <c r="D15" i="22"/>
  <c r="B16" i="24"/>
  <c r="D14" i="22"/>
  <c r="D11" i="20"/>
  <c r="R23" i="24"/>
  <c r="S23" i="24"/>
  <c r="R22" i="24"/>
  <c r="S22" i="24"/>
  <c r="R21" i="24"/>
  <c r="S21" i="24"/>
  <c r="B22" i="24"/>
  <c r="B21" i="24"/>
  <c r="S13" i="24"/>
  <c r="R13" i="24"/>
  <c r="B13" i="24"/>
  <c r="S20" i="24"/>
  <c r="R20" i="24"/>
  <c r="B20" i="24"/>
  <c r="B19" i="24"/>
  <c r="S19" i="24"/>
  <c r="R19" i="24"/>
  <c r="B18" i="24"/>
  <c r="R18" i="24"/>
  <c r="R17" i="24"/>
  <c r="R16" i="24"/>
  <c r="R15" i="24"/>
  <c r="R14" i="24"/>
  <c r="R11" i="24"/>
  <c r="R10" i="24"/>
  <c r="B17" i="24"/>
  <c r="B14" i="24"/>
  <c r="B11" i="24"/>
  <c r="B10" i="24"/>
  <c r="A11" i="3"/>
  <c r="A34" i="25"/>
  <c r="A11" i="25"/>
  <c r="D14" i="1"/>
  <c r="D15" i="1"/>
  <c r="B11" i="1"/>
  <c r="B10" i="1"/>
  <c r="R15" i="8"/>
  <c r="S10" i="24"/>
  <c r="S11" i="24"/>
  <c r="S14" i="24"/>
  <c r="S15" i="24"/>
  <c r="S16" i="24"/>
  <c r="S17" i="24"/>
  <c r="S18" i="24"/>
  <c r="G12" i="26"/>
  <c r="G13" i="26"/>
  <c r="G16" i="26"/>
  <c r="G11" i="26"/>
  <c r="G14" i="3"/>
  <c r="G18" i="3"/>
  <c r="H11" i="3"/>
  <c r="J11" i="3"/>
  <c r="K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46" i="21"/>
  <c r="D122" i="25"/>
  <c r="F103" i="25"/>
  <c r="S21" i="8"/>
  <c r="T21" i="8"/>
  <c r="R21" i="8"/>
  <c r="S20" i="8"/>
  <c r="T20" i="8"/>
  <c r="R20" i="8"/>
  <c r="S19" i="8"/>
  <c r="T19" i="8"/>
  <c r="R19" i="8"/>
  <c r="S18" i="8"/>
  <c r="T18" i="8"/>
  <c r="R18" i="8"/>
  <c r="S17" i="8"/>
  <c r="T17" i="8"/>
  <c r="R17" i="8"/>
  <c r="S16" i="8"/>
  <c r="T16" i="8"/>
  <c r="R16" i="8"/>
  <c r="S15" i="8"/>
  <c r="T15" i="8"/>
  <c r="S14" i="8"/>
  <c r="T14" i="8"/>
  <c r="R14" i="8"/>
  <c r="S13" i="8"/>
  <c r="T13" i="8"/>
  <c r="R13" i="8"/>
  <c r="S12" i="8"/>
  <c r="T12" i="8"/>
  <c r="R12" i="8"/>
  <c r="S11" i="8"/>
  <c r="T11" i="8"/>
  <c r="R11" i="8"/>
  <c r="H21" i="3"/>
  <c r="J21" i="3"/>
  <c r="K21" i="3"/>
  <c r="G53" i="3"/>
  <c r="H46" i="3"/>
  <c r="J46" i="3"/>
  <c r="K46" i="3"/>
  <c r="B100" i="21"/>
  <c r="D76" i="25"/>
  <c r="F57" i="25"/>
  <c r="B77" i="21"/>
  <c r="D53" i="25"/>
  <c r="F34" i="25"/>
  <c r="B54" i="21"/>
  <c r="D30" i="25"/>
  <c r="F11" i="25"/>
  <c r="B123" i="21"/>
  <c r="D99" i="25"/>
  <c r="F80" i="25"/>
</calcChain>
</file>

<file path=xl/sharedStrings.xml><?xml version="1.0" encoding="utf-8"?>
<sst xmlns="http://schemas.openxmlformats.org/spreadsheetml/2006/main" count="1018" uniqueCount="399">
  <si>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</si>
  <si>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</si>
  <si>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</si>
  <si>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</si>
  <si>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</si>
  <si>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</si>
  <si>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</si>
  <si>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</si>
  <si>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</si>
  <si>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</si>
  <si>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</si>
  <si>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</si>
  <si>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</si>
  <si>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</si>
  <si>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</si>
  <si>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NORMATIVOS: Modificaciones normativas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</si>
  <si>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</si>
  <si>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</si>
  <si>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</si>
  <si>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</si>
  <si>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</si>
  <si>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</si>
  <si>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</si>
  <si>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</si>
  <si>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</si>
  <si>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</si>
  <si>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</si>
  <si>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</si>
  <si>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</si>
  <si>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</si>
  <si>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</si>
  <si>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</si>
  <si>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</si>
  <si>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</si>
  <si>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</si>
  <si>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</si>
  <si>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</si>
  <si>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</si>
  <si>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</si>
  <si>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</si>
  <si>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</si>
  <si>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</si>
  <si>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</si>
  <si>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</si>
  <si>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</si>
  <si>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</si>
  <si>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</si>
  <si>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</si>
  <si>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</si>
  <si>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</si>
  <si>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</si>
  <si>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</si>
  <si>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</si>
  <si>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</si>
  <si>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</si>
  <si>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</si>
  <si>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</si>
  <si>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</si>
  <si>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</si>
  <si>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</si>
  <si>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</si>
  <si>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</si>
  <si>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</si>
  <si>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</si>
  <si>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</si>
  <si>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</si>
  <si>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</si>
  <si>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</si>
  <si>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</si>
  <si>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</si>
  <si>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</si>
  <si>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</si>
  <si>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</si>
  <si>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</si>
  <si>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</si>
  <si>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</si>
  <si>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</si>
  <si>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</si>
  <si>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</si>
  <si>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</si>
  <si>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</si>
  <si>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</si>
  <si>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</si>
  <si>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</si>
  <si>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</si>
  <si>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</si>
  <si>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</si>
  <si>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</si>
  <si>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</si>
  <si>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</si>
  <si>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</si>
  <si>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</si>
  <si>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</si>
  <si>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</si>
  <si>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</si>
  <si>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</si>
  <si>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</si>
  <si>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</si>
  <si>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</si>
  <si>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</si>
  <si>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</si>
  <si>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</si>
  <si>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</si>
  <si>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</si>
  <si>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</si>
  <si>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</si>
  <si>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</si>
  <si>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</si>
  <si>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</si>
  <si>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</si>
  <si>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</si>
  <si>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</si>
  <si>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</si>
  <si>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</si>
  <si>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</si>
  <si>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</si>
  <si>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</si>
  <si>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</si>
  <si>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</si>
  <si>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</si>
  <si>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</si>
  <si>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</si>
  <si>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</si>
  <si>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</si>
  <si>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</si>
  <si>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</si>
  <si>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</si>
  <si>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</si>
  <si>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</si>
  <si>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</si>
  <si>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</si>
  <si>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</si>
  <si>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</si>
  <si>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</si>
  <si>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</si>
  <si>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</si>
  <si>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</si>
  <si>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</si>
  <si>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</si>
  <si>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</si>
  <si>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</si>
  <si>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</si>
  <si>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</si>
  <si>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</si>
  <si>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</si>
  <si>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</si>
  <si>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</si>
  <si>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</si>
  <si>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</si>
  <si>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</si>
  <si>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</si>
  <si>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</si>
  <si>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</si>
  <si>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</si>
  <si>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</si>
  <si>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</si>
  <si>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</si>
  <si>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</si>
  <si>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</si>
  <si>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</si>
  <si>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</si>
  <si>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</si>
  <si>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</si>
  <si>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</si>
  <si>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</si>
  <si>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</si>
  <si>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</si>
  <si>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</si>
  <si>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</si>
  <si>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</si>
  <si>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</si>
  <si>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</si>
  <si>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</si>
  <si>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</si>
  <si>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</si>
  <si>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</si>
  <si>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</si>
  <si>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</si>
  <si>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</si>
  <si>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</si>
  <si>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</si>
  <si>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</si>
  <si>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</si>
  <si>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</si>
  <si>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</si>
  <si>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</si>
  <si>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</si>
  <si>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</si>
  <si>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</si>
  <si>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</si>
  <si>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</si>
  <si>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</si>
  <si>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</si>
  <si>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</si>
  <si>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</si>
  <si>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</si>
  <si>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</si>
  <si>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</si>
  <si>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</si>
  <si>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</si>
  <si>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</si>
  <si>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</si>
  <si>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</si>
  <si>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</si>
  <si>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</si>
  <si>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</si>
  <si>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</si>
  <si>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</si>
  <si>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</si>
  <si>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</si>
  <si>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</si>
  <si>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</si>
  <si>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</si>
  <si>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</si>
  <si>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</si>
  <si>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</si>
  <si>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</si>
  <si>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</si>
  <si>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</si>
  <si>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</si>
  <si>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</si>
  <si>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</si>
  <si>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</si>
  <si>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</si>
  <si>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</si>
  <si>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</si>
  <si>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</si>
  <si>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</si>
  <si>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</si>
  <si>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</si>
  <si>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</si>
  <si>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</si>
  <si>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</si>
  <si>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</si>
  <si>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</si>
  <si>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</si>
  <si>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</si>
  <si>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</si>
  <si>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</si>
  <si>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</si>
  <si>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</si>
  <si>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</si>
  <si>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</si>
  <si>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</si>
  <si>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</si>
  <si>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</si>
  <si>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</si>
  <si>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</si>
  <si>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</si>
  <si>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</si>
  <si>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</si>
  <si>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</si>
  <si>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</si>
  <si>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</si>
  <si>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</si>
  <si>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</si>
  <si>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</si>
  <si>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</si>
  <si>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</si>
  <si>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</si>
  <si>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</si>
  <si>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</si>
  <si>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</si>
  <si>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</si>
  <si>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</si>
  <si>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</si>
  <si>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</si>
  <si>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Improbable</t>
  </si>
  <si>
    <t>REDUCIR</t>
  </si>
  <si>
    <t>DESCRIPCION DEL CONTROL  -  Plan Anual de Auditoría</t>
  </si>
  <si>
    <t>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</si>
  <si>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GESTIÓN DE INNOVACION Y TIC</t>
  </si>
  <si>
    <t xml:space="preserve"> </t>
  </si>
  <si>
    <t>INTERACCIONES CON OTROS PROCESOS: (proceso estrategico, procesos transversales financieros)</t>
  </si>
  <si>
    <t>ECONÓMICOS Y FINANCIEROS: disponibilidad de capital, liquidez, mercados
financieros, desempleo, competencia.</t>
  </si>
  <si>
    <t>ECONÓMICOS Y FINANCIEROS: Insuficiencia recursos presupuestales</t>
  </si>
  <si>
    <t xml:space="preserve">TECNOLÓGICOS, obsolecnencia plataforma tecnologica de los PVD </t>
  </si>
  <si>
    <t>PERSONAL: competencia del personal, disponibilidad del personal, seguridad
y salud ocupacional.</t>
  </si>
  <si>
    <t xml:space="preserve">ESTRATÉGICOS: Cumplimiento, compromisos Plan de Gobierno y  metas Plan Desarrollo </t>
  </si>
  <si>
    <t>rojas altas</t>
  </si>
  <si>
    <t>amarillas</t>
  </si>
  <si>
    <t>verdes</t>
  </si>
  <si>
    <t xml:space="preserve"> 4-5</t>
  </si>
  <si>
    <t xml:space="preserve"> 3-4</t>
  </si>
  <si>
    <t xml:space="preserve"> 1-3</t>
  </si>
  <si>
    <r>
      <t xml:space="preserve">PROCESO: </t>
    </r>
    <r>
      <rPr>
        <sz val="11"/>
        <color indexed="8"/>
        <rFont val="Arial"/>
        <family val="2"/>
      </rPr>
      <t>GESTIÓN DE INNOVACION Y TIC</t>
    </r>
  </si>
  <si>
    <t xml:space="preserve">Desinteres de la comunidad laboral para capacitarce en Ciudadania Digital </t>
  </si>
  <si>
    <t>Recursos economicos insuficientes para el sostenimiento  sostenimientos PVD y zonas WIFI</t>
  </si>
  <si>
    <t>Personal sin la debida experiencia en manejo y  gestion de proyectos de ciencia tecnologia e  inovacion</t>
  </si>
  <si>
    <t>Lineamientos normativos para el fortalecimiento institucional en materia de tecnologías de la información y las comunicaciones a través del posicionamiento de los líderes de áreas TI.</t>
  </si>
  <si>
    <t>Necesidad de todos los sectores y de la comunidad  para el uso y gestión de las TIC,  por ser un medio transversal</t>
  </si>
  <si>
    <t xml:space="preserve">Constante innovación tecnológica por lo que la desactualización y obsolecencia es constante                  </t>
  </si>
  <si>
    <t>Falta de divulgación de los proyectos TIC a nivel nacional</t>
  </si>
  <si>
    <t xml:space="preserve">Aumento de los delitos informáticos   </t>
  </si>
  <si>
    <t xml:space="preserve">Obligatoriedad del cumplimiento Plan de Goberno Alcalde  y Plan Desarrollo Municipal </t>
  </si>
  <si>
    <t>Talento humano sin la debida experiencia y habilidad para gestionar los PVD (mercadeo, oferta academica )</t>
  </si>
  <si>
    <t xml:space="preserve">Crear nuevos y manterner convenios de ofertas academicas gratuitas con aliados como el SENA, MINTIC,   Universidades para promocionar  las tecnologias en  TIC </t>
  </si>
  <si>
    <t>desactualziacion  plataforma tecnologica PVD  (Tradicionales,  Plus y Vivelab)</t>
  </si>
  <si>
    <t>TECNOLOGICOS</t>
  </si>
  <si>
    <t>Cobertura limitada de los prestadores de servicio de Internet   para el Municipio de Ibague</t>
  </si>
  <si>
    <t>Crear incentivos  para lograr que los servidores publicos mayores de 45 años se certifiquen en compentencias de alfabetizacion digital</t>
  </si>
  <si>
    <t xml:space="preserve">No existencia de un Plan estrategico de sistemas </t>
  </si>
  <si>
    <t>Componentes de arquitectura empresarial sin documentar</t>
  </si>
  <si>
    <t xml:space="preserve">Sistemas de informacion sin la debida documentacion de los  Componentes de la informacion  y  Arquitectura </t>
  </si>
  <si>
    <t>Disponiblidad de un alto  numero  de Funcionarios contratistas y personal de planta.</t>
  </si>
  <si>
    <t xml:space="preserve">En la formulacion de las metas del Plan Desarrollo,  incluir componentes de innovacion, ciencia y tecnologia </t>
  </si>
  <si>
    <t>Aplicabilidad de las directrizes   de  ciencia,  tecnologia e imnomvacion   de manera sistematizada que cumplan la ejecutorias plan desarrollo programa INNOVACION PARA EL CAMBIO SOCIAL, LA COMPETITIVIDAD TERRITORIAL Y EL BUEN GOBIERNO</t>
  </si>
  <si>
    <t>Obligotoriedad de Gobierno Digital ( Gobierno abierto, Tic para gestion, Tic para servicios, Tic para seguridad)</t>
  </si>
  <si>
    <t xml:space="preserve">Establecer procedimientos de entrega de informacion  para teceros a traves del catalogo de datos abiertos </t>
  </si>
  <si>
    <t>Unificar el presupuesto de la Administracion Municipal   en el los rubros que manejen los programas de Innovacion Ciencia y Tecnologia     para optimizar los recursos</t>
  </si>
  <si>
    <t xml:space="preserve">Inclusion en el Plan de Compras de la entidad para la adquisicion de la   plataforma tecnologica de los Puntos  Vivelab </t>
  </si>
  <si>
    <t>Gestionar ayuda para garantizar las fases TIC PARA GESTION del programa nacional GOBIERNO ELECTRONICO,  en el sentido de vincular a las entidades que comparte aplicaciones (PISAMI) para que asuman en contraprestacion las actividades de soporte y estabilizacion del software.</t>
  </si>
  <si>
    <t>Aumento de la brecha digital  en temas de  conocimiento y apropiación de las tecnologías por parte de la comunidad ibaguereña</t>
  </si>
  <si>
    <t>Recursos economicos insuficientes para el Cumplimiento metas  Plan Desarrollo Municipal, sector IBAGUE UNA CIUDAD INTELIGENTE E INNOVADORA CON EL FORTALECIMENTO DE LA CIENCIA, TECNOLOGIA, INNOVACIÓN Y TIC</t>
  </si>
  <si>
    <t xml:space="preserve">Procesos   con actividades comunes de ciencia, tecnologia e innovacion en otros procesos de otras secretarias ,  con asiganacion de  recursos </t>
  </si>
  <si>
    <t>No existencia de un Plan estrategico de sistemas  (PETI)</t>
  </si>
  <si>
    <t>Durante la ejecutoria de las  metas</t>
  </si>
  <si>
    <t>GESTION</t>
  </si>
  <si>
    <t>Falta recursos economicos suficientes</t>
  </si>
  <si>
    <t xml:space="preserve">Indisponibilidad de servicios de de conectividad y formacion virtual </t>
  </si>
  <si>
    <t>Imcumplimiento Decreto  Nancional de Gobierno Digital</t>
  </si>
  <si>
    <t>Sanciones disciplinarias</t>
  </si>
  <si>
    <t>Gestion</t>
  </si>
  <si>
    <t>Bajos indices de penetracion de  las herramientas transversales TIC  en todos los sectores (social, educacion, economia, cultural, transito)</t>
  </si>
  <si>
    <t>Resago tecnologico para las plobaciones vulnerables</t>
  </si>
  <si>
    <t xml:space="preserve">Ecosistemas digitales  no integrados,  sin la debida articulación transversal  de los recursos TIC   en las  distintas áreas de la administración    para  conducir  al municipio en una  ciudad inteligente e innovadora.  </t>
  </si>
  <si>
    <t>Desconexion zonas Wifi, puntos vive digital sin servicio internet, sin oferta educativa</t>
  </si>
  <si>
    <t>desconexion  zonas wifi</t>
  </si>
  <si>
    <t>Disminucion indices alfabetiacion digital</t>
  </si>
  <si>
    <t>No se cumplen objetivos  de la poblacion de la objetivo de la convocatorias</t>
  </si>
  <si>
    <t>Convocatoria sin participacion de actores TIC</t>
  </si>
  <si>
    <t xml:space="preserve">Poblacion con indices bajos de  aprocacion en tecnologias y tic </t>
  </si>
  <si>
    <t xml:space="preserve">indices de  Innovacion, Ciencia y Tecnologia dirigido a  la comunidad </t>
  </si>
  <si>
    <t xml:space="preserve">Resago    en los avances de  Ciencia , Tecnologia en inovacion </t>
  </si>
  <si>
    <t>Poca gestion   en la estructuracion y   presentacion  de proyectos  de Ciencia Tencologiga e innovacion que impacten la ciudad</t>
  </si>
  <si>
    <t xml:space="preserve"> Ecosistemas digitales  no integrados,  sin la debida articulación transversal  de los recursos TIC   en las  distintas áreas de la administración    para  conducir  al municipio en una  ciudad inteligente e innovadora.  </t>
  </si>
  <si>
    <t>Deficiente asignacion de recursos destinados a la ciencia tecnologia e innovacion.</t>
  </si>
  <si>
    <t>Desistenteres de la comunidad en  convocatorias focalizadas en temas Ciencia tecnologia e innovacion</t>
  </si>
  <si>
    <t>Causas</t>
  </si>
  <si>
    <t xml:space="preserve">Consecuencias </t>
  </si>
  <si>
    <t>Eventos que se realizan  para los diferentes  actores del ecosistema digital (Ciudadano, Empesa, Academia,  Servidores Publicos)</t>
  </si>
  <si>
    <t>Estrategico</t>
  </si>
  <si>
    <t xml:space="preserve">Imagen reputacional </t>
  </si>
  <si>
    <t xml:space="preserve">Directrices Nacional estricto cumplimiento (Derechos de Autor, Tratamiento Datos, Politica Gobierno Electronico, leyes racionalizacion de tramites) </t>
  </si>
  <si>
    <t>Recursos insuficientes para el sostenimiento de los  programas de masificacion y apropiacion de TIC  por parte del Ministerio de las  Tecnologias y las Comuncaciones.</t>
  </si>
  <si>
    <t>Ausencia de recursos economicos para programas de Ciencia, Tecnologia e Innovacion por parte del Gobierno Nacional, Departamental y Municipal</t>
  </si>
  <si>
    <t>Recursos economicos del orden Municipal  insuficientes  destindos a la  ciencia y tencologia.</t>
  </si>
  <si>
    <t>Disponiblidad de datos a partir catalogo de datos abiertos</t>
  </si>
  <si>
    <t>Producion de software por la entidad</t>
  </si>
  <si>
    <t xml:space="preserve">Aliados tecnolicos locales para aumento oferta academica gratuita PVD </t>
  </si>
  <si>
    <t>Convocatorias y educacion Gratuita financiada por el  Ministerio de las TIC</t>
  </si>
  <si>
    <t>Obligatoriedad de metas en el plan Desarrollo para la  asignacion de recursos metas para cubrir necesidades de la comunidad para el uso y gestion TIC  e Investigacion de ciencia y tecnologia</t>
  </si>
  <si>
    <t xml:space="preserve">Avance, desarrollo y actualización en el mercado de altas tecnologías  </t>
  </si>
  <si>
    <t>Establecer Convenios con Universidades para  realizar proyectos de en investigacion  en  ciencia y tecnologia.</t>
  </si>
  <si>
    <t>Renovacion de plataformas tecnologicas mediante la figura de leasing  tecnologico.</t>
  </si>
  <si>
    <t>Realizacion de precios de estudios de mercado y analisis de conveniencia para la celebracion de contratos de leasing  tecnologico con la posiblidad de renovacion de los equipos adquiridos</t>
  </si>
  <si>
    <t>Campañas de socializacion de las convocatorias TIC con incentivos adicionales por parte de la Administracion Municipal</t>
  </si>
  <si>
    <t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las evidencias reposan en las redes sociales de los diferentes puntos vivelab y   correo electronico  ( PVD@ibague.gov.co ). </t>
  </si>
  <si>
    <t xml:space="preserve">Falta de una politica   rectora que genere  la integracion de la  Academia, Gremios Economicos   y estado   en temas de apropiacion en  Ciencia, Tecnologia en Innovacion </t>
  </si>
  <si>
    <t>La Dirección de Informática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 La evidencia reposa en PISAMI Gestión Documental.</t>
  </si>
  <si>
    <t xml:space="preserve">La Dirección de informática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 Las evidencias reposan en el PISAMI </t>
  </si>
  <si>
    <t>La  dirección de Informática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 La evidencia reposa en el banco de proyecto, plataforma altablero.</t>
  </si>
  <si>
    <t xml:space="preserve">La Dirección de informática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 Las evidencias reposan en el PISAMI </t>
  </si>
  <si>
    <t>FUERTE</t>
  </si>
  <si>
    <t>DEBIL</t>
  </si>
  <si>
    <t>DÉBIL</t>
  </si>
  <si>
    <t>Alcaldia de Ibague</t>
  </si>
  <si>
    <t>La Alcaldia de Ibague como entidad publica del orden territorial, garantiza las condiciones y los recursos economicos y humanos necesarios para la oportun a prestacion de los servicios que promueven el desarrollo social, economico, cultural, ambiental  y del territorio a partir de la implementacion de planes y programas que fomenten  el adecuado ejercicio de los derechos humanos, la equidad y la justicia con una adminstracion transparente y efectiva de los recursos publicos.</t>
  </si>
  <si>
    <t>De 1/12/2018 a 31/12/2019</t>
  </si>
  <si>
    <t>Direcion   de nformatica</t>
  </si>
  <si>
    <t>Bajo</t>
  </si>
  <si>
    <t xml:space="preserve"> las evidencias reposan en las redes sociales de los diferentes puntos vivelab y   correo electronico  ( PVD@ibague.gov.co ).</t>
  </si>
  <si>
    <t xml:space="preserve"> La evidencia reposa en el banco de proyecto, plataforma altablero.</t>
  </si>
  <si>
    <t xml:space="preserve"> La evidencia reposa en PISAMI Gestión Documental.</t>
  </si>
  <si>
    <t xml:space="preserve"> Las evidencias reposan en el PISAMI </t>
  </si>
  <si>
    <t>La Dirección de informática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</si>
  <si>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La Dirección de informática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</si>
  <si>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 xml:space="preserve">EFICACIA: Índice de Cumplimiento= (Actividades ejecutadas /Actividades programadas)*100.                                                                                                                                                                                                                                        </t>
  </si>
  <si>
    <t xml:space="preserve">EFICIENCIA: Índice de Cumplimiento= (Presupuesto Asignado/ Plan de compras o necesidades)*100.                                                                                                                                                                                                                                        </t>
  </si>
  <si>
    <t>Direcion   de informatica</t>
  </si>
  <si>
    <t>Observacion seguimiento a 30/12/2018</t>
  </si>
  <si>
    <t xml:space="preserve">La direcion de informatica dentro del plan de compras para la vigencia de 2019,  remitio el presupuesto real, requerido para dar continuidad a esta lineas de accion  </t>
  </si>
  <si>
    <t xml:space="preserve"> La  Secretaria TIC, debe   garantizar  la socializacion bimensual     de la oferta de convocatorias  a traves de los puntos Vive Digital,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t>
  </si>
  <si>
    <t>De  01/03/2019 al  31/12/2019</t>
  </si>
  <si>
    <t>De 01/03/2019 a 31/12/2019</t>
  </si>
  <si>
    <t>La  Secretaria TIC,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t>
  </si>
  <si>
    <t>La Secretaria TIC,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t>
  </si>
  <si>
    <t>De 15/02//2019 a 31/12/2019</t>
  </si>
  <si>
    <t>La Secretaria TIC,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t>
  </si>
  <si>
    <t>De 1/01/2019 al  31/12/2019</t>
  </si>
  <si>
    <t>La Secretaria TIC,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</si>
  <si>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De 1/01/2019  al  31/12/2019</t>
  </si>
  <si>
    <t>La Secretaria TIC,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</si>
  <si>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PROCESO: GESTION DE INNOVACION Y TIC</t>
  </si>
  <si>
    <t>Codigo: FOR-13-PRO-GIC-02</t>
  </si>
  <si>
    <t>Versión: 03</t>
  </si>
  <si>
    <t>Fecha: 2018/12/05</t>
  </si>
  <si>
    <t>Pagina: 1 de 1</t>
  </si>
  <si>
    <t xml:space="preserve">
GESTIÓN DE INNOVACION Y TICS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</si>
</sst>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2"/>
      <name val="Arial"/>
      <family val="2"/>
    </font>
    <font>
      <sz val="12"/>
      <name val="Calibri"/>
      <family val="2"/>
      <scheme val="minor"/>
    </font>
    <font>
      <b/>
      <sz val="12"/>
      <name val="Arial"/>
      <family val="2"/>
    </font>
    <font>
      <sz val="11"/>
      <name val="Arial"/>
      <family val="2"/>
    </font>
  </fonts>
  <fills count="21">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6"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593">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3" borderId="1" xfId="0" applyFont="1" applyFill="1" applyBorder="1" applyAlignment="1">
      <alignment horizontal="justify" vertical="top"/>
    </xf>
    <xf numFmtId="0" fontId="4" fillId="16" borderId="1" xfId="0" applyFont="1" applyFill="1" applyBorder="1" applyAlignment="1">
      <alignment vertical="top" wrapText="1"/>
    </xf>
    <xf numFmtId="0" fontId="0" fillId="0" borderId="1" xfId="0" applyBorder="1" applyAlignment="1" applyProtection="1">
      <alignment horizontal="center" vertical="center"/>
      <protection locked="0"/>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6" fillId="0" borderId="1" xfId="0" applyFont="1" applyBorder="1" applyAlignment="1">
      <alignment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4" borderId="1" xfId="0" applyFont="1" applyFill="1" applyBorder="1" applyAlignment="1">
      <alignment vertical="top" wrapText="1"/>
    </xf>
    <xf numFmtId="0" fontId="4" fillId="7" borderId="1" xfId="0" applyFont="1" applyFill="1" applyBorder="1" applyAlignment="1">
      <alignment vertical="top" wrapText="1"/>
    </xf>
    <xf numFmtId="16" fontId="0" fillId="3" borderId="0" xfId="0" applyNumberFormat="1" applyFill="1"/>
    <xf numFmtId="0" fontId="4" fillId="0" borderId="1" xfId="0" applyFont="1" applyBorder="1" applyAlignment="1">
      <alignment horizontal="left" vertical="center" wrapText="1"/>
    </xf>
    <xf numFmtId="165" fontId="0" fillId="4" borderId="1" xfId="0" applyNumberFormat="1" applyFill="1" applyBorder="1"/>
    <xf numFmtId="165" fontId="0" fillId="17" borderId="1" xfId="0" applyNumberFormat="1" applyFill="1" applyBorder="1"/>
    <xf numFmtId="0" fontId="4" fillId="0" borderId="0" xfId="0" applyFont="1" applyAlignment="1">
      <alignment wrapText="1"/>
    </xf>
    <xf numFmtId="0" fontId="4" fillId="0" borderId="1" xfId="0" applyFont="1" applyBorder="1" applyAlignment="1">
      <alignment wrapText="1"/>
    </xf>
    <xf numFmtId="0" fontId="4" fillId="0" borderId="1" xfId="0" applyFont="1" applyBorder="1"/>
    <xf numFmtId="0" fontId="4" fillId="3" borderId="1" xfId="0" applyFont="1" applyFill="1" applyBorder="1" applyAlignment="1">
      <alignment vertical="top"/>
    </xf>
    <xf numFmtId="0" fontId="0" fillId="7" borderId="1" xfId="0" applyFill="1" applyBorder="1" applyAlignment="1" applyProtection="1">
      <alignment wrapText="1"/>
      <protection locked="0"/>
    </xf>
    <xf numFmtId="0" fontId="4" fillId="3" borderId="1" xfId="0" applyFont="1" applyFill="1" applyBorder="1" applyAlignment="1">
      <alignment vertical="top" wrapText="1"/>
    </xf>
    <xf numFmtId="0" fontId="4" fillId="0" borderId="1" xfId="0" applyFont="1" applyBorder="1" applyAlignment="1">
      <alignment horizontal="left" vertical="center" wrapText="1"/>
    </xf>
    <xf numFmtId="164" fontId="0" fillId="17" borderId="1" xfId="0" applyNumberFormat="1" applyFill="1" applyBorder="1" applyProtection="1">
      <protection locked="0"/>
    </xf>
    <xf numFmtId="164" fontId="0" fillId="7" borderId="1" xfId="0" applyNumberFormat="1" applyFill="1" applyBorder="1" applyProtection="1">
      <protection locked="0"/>
    </xf>
    <xf numFmtId="164" fontId="0" fillId="4" borderId="1" xfId="0" applyNumberFormat="1" applyFill="1" applyBorder="1" applyProtection="1">
      <protection locked="0"/>
    </xf>
    <xf numFmtId="0" fontId="0" fillId="3" borderId="1" xfId="0" applyFill="1" applyBorder="1" applyProtection="1">
      <protection locked="0"/>
    </xf>
    <xf numFmtId="0" fontId="8" fillId="0" borderId="1" xfId="0" applyFont="1" applyBorder="1" applyAlignment="1">
      <alignment horizontal="left" vertical="center" wrapText="1"/>
    </xf>
    <xf numFmtId="0" fontId="18" fillId="0" borderId="1" xfId="0" applyFont="1" applyBorder="1" applyAlignment="1">
      <alignment vertical="center" wrapText="1"/>
    </xf>
    <xf numFmtId="0" fontId="0" fillId="0" borderId="3" xfId="0"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left" vertical="center" wrapText="1"/>
    </xf>
    <xf numFmtId="0" fontId="0" fillId="0" borderId="62" xfId="0" applyBorder="1" applyAlignment="1">
      <alignment horizontal="center"/>
    </xf>
    <xf numFmtId="0" fontId="25" fillId="0" borderId="1" xfId="0" applyFont="1" applyBorder="1" applyAlignment="1">
      <alignment horizontal="left" vertical="center"/>
    </xf>
    <xf numFmtId="0" fontId="4" fillId="0" borderId="1" xfId="0" applyFont="1" applyBorder="1" applyAlignment="1"/>
    <xf numFmtId="0" fontId="8" fillId="0" borderId="1" xfId="0" applyFont="1" applyBorder="1" applyAlignment="1">
      <alignment wrapText="1"/>
    </xf>
    <xf numFmtId="0" fontId="11" fillId="0" borderId="0" xfId="0" applyFont="1" applyAlignment="1">
      <alignment wrapText="1"/>
    </xf>
    <xf numFmtId="0" fontId="8" fillId="0" borderId="10" xfId="0" applyFont="1" applyBorder="1" applyAlignment="1">
      <alignment wrapText="1"/>
    </xf>
    <xf numFmtId="165" fontId="0" fillId="20" borderId="1" xfId="0" applyNumberFormat="1" applyFill="1" applyBorder="1"/>
    <xf numFmtId="0" fontId="0" fillId="4" borderId="1" xfId="0" applyFill="1" applyBorder="1" applyAlignment="1" applyProtection="1">
      <alignment wrapText="1"/>
      <protection locked="0"/>
    </xf>
    <xf numFmtId="0" fontId="0" fillId="3" borderId="1" xfId="0" applyFill="1" applyBorder="1" applyAlignment="1">
      <alignment horizontal="center" vertical="center" wrapText="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5" fillId="12" borderId="10" xfId="0"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left" wrapText="1"/>
    </xf>
    <xf numFmtId="0" fontId="4"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0" borderId="28" xfId="0" applyFont="1" applyBorder="1" applyAlignment="1">
      <alignment horizontal="left" vertical="center" wrapText="1"/>
    </xf>
    <xf numFmtId="0" fontId="5" fillId="0" borderId="28" xfId="0" applyFont="1" applyBorder="1" applyAlignment="1">
      <alignment horizontal="center" vertical="center"/>
    </xf>
    <xf numFmtId="2" fontId="5" fillId="0" borderId="1" xfId="0" applyNumberFormat="1" applyFont="1" applyBorder="1" applyAlignment="1">
      <alignment vertical="center"/>
    </xf>
    <xf numFmtId="0" fontId="6" fillId="0" borderId="1" xfId="0" applyFont="1" applyBorder="1" applyAlignment="1">
      <alignment vertical="center"/>
    </xf>
    <xf numFmtId="0" fontId="6" fillId="0" borderId="2" xfId="0" applyFont="1" applyBorder="1" applyAlignment="1">
      <alignment wrapText="1"/>
    </xf>
    <xf numFmtId="0" fontId="6" fillId="0" borderId="1" xfId="0" applyFont="1" applyBorder="1" applyAlignment="1">
      <alignment horizontal="center" vertical="center" wrapText="1"/>
    </xf>
    <xf numFmtId="0" fontId="14" fillId="5" borderId="60" xfId="0" applyFont="1" applyFill="1" applyBorder="1" applyAlignment="1">
      <alignment horizontal="center" vertical="center"/>
    </xf>
    <xf numFmtId="0" fontId="6" fillId="0" borderId="60" xfId="0" applyFont="1" applyBorder="1" applyAlignment="1">
      <alignment wrapText="1"/>
    </xf>
    <xf numFmtId="0" fontId="14" fillId="0" borderId="1" xfId="0" applyFont="1" applyBorder="1"/>
    <xf numFmtId="0" fontId="14" fillId="0" borderId="0" xfId="0" applyFont="1" applyAlignment="1">
      <alignment horizontal="center"/>
    </xf>
    <xf numFmtId="0" fontId="6" fillId="0" borderId="10" xfId="0" applyFont="1" applyBorder="1" applyAlignment="1">
      <alignment horizontal="left" wrapText="1"/>
    </xf>
    <xf numFmtId="0" fontId="6" fillId="0" borderId="28" xfId="0" applyFont="1" applyBorder="1" applyAlignment="1">
      <alignment horizontal="left" wrapText="1"/>
    </xf>
    <xf numFmtId="0" fontId="6" fillId="0" borderId="25" xfId="0" applyFont="1" applyBorder="1" applyAlignment="1">
      <alignment horizontal="left" wrapText="1"/>
    </xf>
    <xf numFmtId="0" fontId="6" fillId="0" borderId="20" xfId="0" applyFont="1" applyBorder="1" applyAlignment="1">
      <alignment horizontal="left" wrapText="1"/>
    </xf>
    <xf numFmtId="0" fontId="6" fillId="0" borderId="27" xfId="0" applyFont="1" applyBorder="1" applyAlignment="1">
      <alignment horizontal="left"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wrapText="1"/>
    </xf>
    <xf numFmtId="0" fontId="6" fillId="0" borderId="28" xfId="0" applyFont="1" applyBorder="1" applyAlignment="1">
      <alignment horizontal="center" wrapText="1"/>
    </xf>
    <xf numFmtId="0" fontId="6" fillId="0" borderId="14" xfId="0" applyFont="1" applyBorder="1" applyAlignment="1">
      <alignment horizontal="center" wrapText="1"/>
    </xf>
    <xf numFmtId="0" fontId="6" fillId="0" borderId="16" xfId="0" applyFont="1" applyBorder="1" applyAlignment="1">
      <alignment horizont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14" fillId="3" borderId="60" xfId="0" applyFont="1" applyFill="1" applyBorder="1" applyAlignment="1">
      <alignment horizontal="center" vertical="center"/>
    </xf>
    <xf numFmtId="0" fontId="14" fillId="3" borderId="56" xfId="0" applyFont="1" applyFill="1" applyBorder="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7" xfId="0" applyFont="1" applyBorder="1" applyAlignment="1">
      <alignment horizontal="left"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4" fillId="0" borderId="10" xfId="0" applyFont="1" applyBorder="1" applyAlignment="1">
      <alignment horizontal="left" vertical="center" wrapText="1"/>
    </xf>
    <xf numFmtId="0" fontId="4" fillId="0" borderId="28" xfId="0" applyFont="1" applyBorder="1" applyAlignment="1">
      <alignment horizontal="left"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10" xfId="0" applyFont="1" applyBorder="1" applyAlignment="1">
      <alignment horizontal="left" vertical="top" wrapText="1"/>
    </xf>
    <xf numFmtId="0" fontId="4" fillId="0" borderId="28" xfId="0" applyFont="1" applyBorder="1" applyAlignment="1">
      <alignment horizontal="left" vertical="top"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1" xfId="0" applyFont="1" applyFill="1" applyBorder="1" applyAlignment="1" applyProtection="1">
      <alignment horizontal="center" wrapText="1"/>
      <protection locked="0"/>
    </xf>
    <xf numFmtId="0" fontId="9" fillId="5" borderId="1"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0" fillId="0" borderId="14" xfId="0" applyBorder="1" applyAlignment="1">
      <alignment horizontal="left" wrapText="1"/>
    </xf>
    <xf numFmtId="0" fontId="0" fillId="0" borderId="15" xfId="0" applyBorder="1" applyAlignment="1">
      <alignment horizontal="left" wrapText="1"/>
    </xf>
    <xf numFmtId="0" fontId="0" fillId="0" borderId="60" xfId="0" applyBorder="1" applyAlignment="1">
      <alignment horizontal="center"/>
    </xf>
    <xf numFmtId="0" fontId="0" fillId="0" borderId="62" xfId="0" applyBorder="1" applyAlignment="1">
      <alignment horizontal="center"/>
    </xf>
    <xf numFmtId="0" fontId="4" fillId="0" borderId="1" xfId="0" applyFont="1" applyBorder="1" applyAlignment="1">
      <alignment horizontal="left" vertical="center" wrapText="1"/>
    </xf>
    <xf numFmtId="0" fontId="24" fillId="7" borderId="60" xfId="0" applyFont="1" applyFill="1" applyBorder="1" applyAlignment="1">
      <alignment horizontal="left" vertical="center" wrapText="1"/>
    </xf>
    <xf numFmtId="0" fontId="22" fillId="7" borderId="62" xfId="0" applyFont="1" applyFill="1" applyBorder="1" applyAlignment="1">
      <alignment horizontal="left" vertical="center" wrapText="1"/>
    </xf>
    <xf numFmtId="0" fontId="22" fillId="19" borderId="1" xfId="0" applyFont="1" applyFill="1" applyBorder="1" applyAlignment="1">
      <alignment horizontal="left" vertical="center" wrapText="1"/>
    </xf>
    <xf numFmtId="0" fontId="22" fillId="18" borderId="1" xfId="0" applyFont="1" applyFill="1" applyBorder="1" applyAlignment="1">
      <alignment horizontal="left"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4" fillId="7" borderId="62" xfId="0" applyFont="1" applyFill="1" applyBorder="1" applyAlignment="1">
      <alignment horizontal="left" vertical="center" wrapText="1"/>
    </xf>
    <xf numFmtId="0" fontId="22" fillId="0" borderId="60" xfId="0" applyFont="1" applyBorder="1" applyAlignment="1">
      <alignment horizontal="center" vertical="center"/>
    </xf>
    <xf numFmtId="0" fontId="22" fillId="0" borderId="56" xfId="0" applyFont="1" applyBorder="1" applyAlignment="1">
      <alignment horizontal="center" vertical="center"/>
    </xf>
    <xf numFmtId="0" fontId="22" fillId="0" borderId="62" xfId="0" applyFont="1" applyBorder="1" applyAlignment="1">
      <alignment horizontal="center" vertical="center"/>
    </xf>
    <xf numFmtId="0" fontId="0" fillId="0" borderId="60" xfId="0" applyBorder="1" applyAlignment="1">
      <alignment horizontal="left" wrapText="1"/>
    </xf>
    <xf numFmtId="0" fontId="0" fillId="0" borderId="62" xfId="0" applyBorder="1" applyAlignment="1">
      <alignment horizontal="left"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 xfId="0" applyFont="1" applyBorder="1" applyAlignment="1">
      <alignment horizontal="center"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1" xfId="0" applyFont="1" applyBorder="1" applyAlignment="1">
      <alignment horizontal="center" vertical="center" wrapText="1"/>
    </xf>
    <xf numFmtId="0" fontId="22" fillId="3" borderId="1" xfId="0" applyFont="1" applyFill="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4" fillId="0" borderId="56"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4" fillId="7" borderId="60" xfId="0" applyFont="1" applyFill="1" applyBorder="1" applyAlignment="1">
      <alignment horizontal="left" vertical="center" wrapText="1"/>
    </xf>
    <xf numFmtId="0" fontId="4" fillId="7" borderId="62" xfId="0" applyFont="1" applyFill="1" applyBorder="1" applyAlignment="1">
      <alignment horizontal="left" vertical="center" wrapText="1"/>
    </xf>
    <xf numFmtId="0" fontId="4" fillId="18" borderId="60" xfId="0" applyFont="1" applyFill="1" applyBorder="1" applyAlignment="1">
      <alignment horizontal="left" vertical="center" wrapText="1"/>
    </xf>
    <xf numFmtId="0" fontId="4" fillId="18" borderId="56" xfId="0" applyFont="1" applyFill="1" applyBorder="1" applyAlignment="1">
      <alignment horizontal="left" vertical="center" wrapText="1"/>
    </xf>
    <xf numFmtId="0" fontId="4" fillId="18" borderId="62" xfId="0" applyFont="1" applyFill="1" applyBorder="1" applyAlignment="1">
      <alignment horizontal="left" vertical="center" wrapText="1"/>
    </xf>
    <xf numFmtId="0" fontId="4" fillId="19" borderId="60" xfId="0" applyFont="1" applyFill="1" applyBorder="1" applyAlignment="1">
      <alignment horizontal="left" vertical="center" wrapText="1"/>
    </xf>
    <xf numFmtId="0" fontId="4" fillId="19" borderId="56" xfId="0" applyFont="1" applyFill="1" applyBorder="1" applyAlignment="1">
      <alignment horizontal="left" vertical="center" wrapText="1"/>
    </xf>
    <xf numFmtId="0" fontId="4" fillId="19" borderId="62" xfId="0" applyFont="1" applyFill="1" applyBorder="1" applyAlignment="1">
      <alignment horizontal="left" vertical="center" wrapText="1"/>
    </xf>
    <xf numFmtId="0" fontId="4" fillId="0" borderId="60" xfId="0" applyFont="1" applyBorder="1" applyAlignment="1">
      <alignment horizontal="left" vertical="center" wrapText="1"/>
    </xf>
    <xf numFmtId="0" fontId="4" fillId="0" borderId="56" xfId="0" applyFont="1" applyBorder="1" applyAlignment="1">
      <alignment horizontal="left" vertical="center" wrapText="1"/>
    </xf>
    <xf numFmtId="0" fontId="4" fillId="0" borderId="62" xfId="0" applyFont="1" applyBorder="1" applyAlignment="1">
      <alignment horizontal="left" vertical="center" wrapText="1"/>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2" fillId="7" borderId="1" xfId="0" applyFont="1" applyFill="1" applyBorder="1" applyAlignment="1">
      <alignment vertical="center" wrapText="1"/>
    </xf>
    <xf numFmtId="0" fontId="22" fillId="7" borderId="1" xfId="0" applyFont="1" applyFill="1" applyBorder="1" applyAlignment="1">
      <alignment vertical="center"/>
    </xf>
    <xf numFmtId="0" fontId="22" fillId="3" borderId="60" xfId="0" applyFont="1" applyFill="1" applyBorder="1" applyAlignment="1">
      <alignment vertical="center" wrapText="1"/>
    </xf>
    <xf numFmtId="0" fontId="22" fillId="3" borderId="62" xfId="0" applyFont="1" applyFill="1" applyBorder="1" applyAlignment="1">
      <alignment vertical="center"/>
    </xf>
    <xf numFmtId="0" fontId="22" fillId="0" borderId="1" xfId="0" applyFont="1" applyBorder="1" applyAlignment="1">
      <alignment vertical="center" wrapText="1"/>
    </xf>
    <xf numFmtId="0" fontId="22" fillId="3" borderId="60" xfId="0" applyFont="1" applyFill="1" applyBorder="1" applyAlignment="1">
      <alignment horizontal="left" vertical="center" wrapText="1"/>
    </xf>
    <xf numFmtId="0" fontId="22" fillId="3" borderId="62" xfId="0" applyFont="1" applyFill="1" applyBorder="1" applyAlignment="1">
      <alignment horizontal="left" vertic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23" fillId="7" borderId="60" xfId="0" applyFont="1" applyFill="1" applyBorder="1" applyAlignment="1">
      <alignment wrapText="1"/>
    </xf>
    <xf numFmtId="0" fontId="23" fillId="7" borderId="62" xfId="0" applyFont="1" applyFill="1" applyBorder="1" applyAlignment="1">
      <alignment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2" fillId="7" borderId="60" xfId="0" applyFont="1" applyFill="1" applyBorder="1" applyAlignment="1">
      <alignment vertical="center" wrapText="1"/>
    </xf>
    <xf numFmtId="0" fontId="22" fillId="7" borderId="62" xfId="0" applyFont="1" applyFill="1" applyBorder="1" applyAlignment="1">
      <alignment vertical="center" wrapText="1"/>
    </xf>
    <xf numFmtId="0" fontId="25" fillId="3" borderId="60" xfId="0" applyFont="1" applyFill="1" applyBorder="1" applyAlignment="1">
      <alignment horizontal="left" vertical="center" wrapText="1"/>
    </xf>
    <xf numFmtId="0" fontId="25" fillId="3" borderId="62" xfId="0" applyFont="1" applyFill="1" applyBorder="1" applyAlignment="1">
      <alignment horizontal="left" vertical="center" wrapText="1"/>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22" fillId="4" borderId="60" xfId="0" applyFont="1" applyFill="1" applyBorder="1" applyAlignment="1">
      <alignment vertical="center" wrapText="1"/>
    </xf>
    <xf numFmtId="0" fontId="22" fillId="4" borderId="62" xfId="0" applyFont="1" applyFill="1" applyBorder="1" applyAlignment="1">
      <alignment vertical="center" wrapText="1"/>
    </xf>
    <xf numFmtId="0" fontId="8" fillId="0" borderId="2" xfId="0" applyFont="1" applyBorder="1" applyAlignment="1">
      <alignment horizontal="left"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8" fillId="0" borderId="1" xfId="0" applyFont="1" applyBorder="1" applyAlignment="1">
      <alignment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28"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28" xfId="0" applyFont="1" applyBorder="1" applyAlignment="1">
      <alignment vertical="center"/>
    </xf>
    <xf numFmtId="0" fontId="8" fillId="0" borderId="60" xfId="0" applyFont="1" applyBorder="1" applyAlignment="1">
      <alignment horizontal="left" wrapText="1"/>
    </xf>
    <xf numFmtId="0" fontId="8" fillId="0" borderId="62" xfId="0" applyFont="1" applyBorder="1" applyAlignment="1">
      <alignment horizontal="left" wrapText="1"/>
    </xf>
    <xf numFmtId="0" fontId="11"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horizontal="left" wrapText="1"/>
    </xf>
    <xf numFmtId="0" fontId="8"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56"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31" xfId="0" applyFill="1" applyBorder="1" applyAlignment="1">
      <alignment horizontal="center" vertical="center"/>
    </xf>
    <xf numFmtId="0" fontId="0" fillId="0" borderId="30" xfId="0" applyBorder="1" applyAlignment="1">
      <alignment horizontal="center"/>
    </xf>
    <xf numFmtId="0" fontId="4" fillId="3" borderId="1" xfId="0" applyFont="1" applyFill="1" applyBorder="1" applyAlignment="1">
      <alignment horizontal="center" vertical="center" wrapText="1"/>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28" xfId="0" applyFont="1" applyFill="1" applyBorder="1" applyAlignment="1">
      <alignment horizont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4" fillId="0" borderId="36" xfId="0" applyFont="1" applyBorder="1" applyAlignment="1">
      <alignment horizontal="left" vertical="center" wrapText="1"/>
    </xf>
    <xf numFmtId="0" fontId="4" fillId="0" borderId="17"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15" fillId="0" borderId="18" xfId="0" applyFont="1" applyBorder="1" applyAlignment="1">
      <alignment horizontal="center" vertical="center" wrapText="1"/>
    </xf>
    <xf numFmtId="0" fontId="5" fillId="13" borderId="10"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5" fillId="13" borderId="4" xfId="0" applyFont="1" applyFill="1" applyBorder="1" applyAlignment="1">
      <alignment horizontal="center" vertical="center"/>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0" borderId="53" xfId="0" applyFont="1" applyBorder="1" applyAlignment="1">
      <alignment horizontal="left" wrapText="1"/>
    </xf>
    <xf numFmtId="0" fontId="4" fillId="0" borderId="54" xfId="0" applyFont="1" applyBorder="1" applyAlignment="1">
      <alignment horizontal="left" wrapText="1"/>
    </xf>
    <xf numFmtId="0" fontId="4" fillId="0" borderId="55" xfId="0" applyFont="1" applyBorder="1" applyAlignment="1">
      <alignment horizontal="left" wrapText="1"/>
    </xf>
    <xf numFmtId="0" fontId="4" fillId="0" borderId="20" xfId="0" applyFont="1" applyBorder="1" applyAlignment="1">
      <alignment horizontal="left" vertical="center" wrapText="1"/>
    </xf>
    <xf numFmtId="0" fontId="4" fillId="0" borderId="27"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9" fillId="12"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 fillId="5" borderId="48" xfId="0" applyFont="1" applyFill="1" applyBorder="1" applyAlignment="1">
      <alignment horizontal="left" vertical="center" wrapText="1"/>
    </xf>
    <xf numFmtId="0" fontId="1" fillId="5" borderId="49" xfId="0" applyFont="1" applyFill="1" applyBorder="1" applyAlignment="1">
      <alignment horizontal="left" vertical="center" wrapText="1"/>
    </xf>
    <xf numFmtId="0" fontId="1" fillId="5" borderId="50"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2"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2674" y="41586"/>
          <a:ext cx="5111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122767</xdr:colOff>
          <xdr:row>0</xdr:row>
          <xdr:rowOff>112511</xdr:rowOff>
        </xdr:from>
        <xdr:to>
          <xdr:col>0</xdr:col>
          <xdr:colOff>1900297</xdr:colOff>
          <xdr:row>3</xdr:row>
          <xdr:rowOff>75257</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8.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3"/>
  <sheetViews>
    <sheetView topLeftCell="D1" zoomScale="84" zoomScaleNormal="84" workbookViewId="0">
      <selection activeCell="D12" sqref="D12:D13"/>
    </sheetView>
  </sheetViews>
  <sheetFormatPr baseColWidth="10" defaultColWidth="11.44140625" defaultRowHeight="13.8" x14ac:dyDescent="0.3"/>
  <cols>
    <col min="1" max="1" width="28.109375" style="54" customWidth="1"/>
    <col min="2" max="3" width="18.5546875" style="54" customWidth="1"/>
    <col min="4" max="4" width="37.6640625" style="56" customWidth="1"/>
    <col min="5" max="5" width="13.6640625" style="54" customWidth="1"/>
    <col min="6" max="6" width="11.33203125" style="54" customWidth="1"/>
    <col min="7" max="7" width="12.6640625" style="54" customWidth="1"/>
    <col min="8" max="8" width="14.109375" style="54" customWidth="1"/>
    <col min="9" max="9" width="41.109375" style="54" customWidth="1"/>
    <col min="10" max="10" width="16.109375" style="54" customWidth="1"/>
    <col min="11" max="11" width="15.6640625" style="54" customWidth="1"/>
    <col min="12" max="12" width="13.109375" style="54" customWidth="1"/>
    <col min="13" max="13" width="24.44140625" style="54" customWidth="1"/>
    <col min="14" max="14" width="36.109375" style="54" customWidth="1"/>
    <col min="15" max="16384" width="11.44140625" style="54"/>
  </cols>
  <sheetData>
    <row r="1" spans="1:14" ht="15.75" customHeight="1" x14ac:dyDescent="0.3">
      <c r="A1" s="243"/>
      <c r="B1" s="244" t="s">
        <v>250</v>
      </c>
      <c r="C1" s="244"/>
      <c r="D1" s="244"/>
      <c r="E1" s="244"/>
      <c r="F1" s="244"/>
      <c r="G1" s="244"/>
      <c r="H1" s="244"/>
      <c r="I1" s="244"/>
      <c r="J1" s="245" t="s">
        <v>17</v>
      </c>
      <c r="K1" s="245"/>
      <c r="L1" s="245"/>
      <c r="M1" s="246"/>
    </row>
    <row r="2" spans="1:14" ht="15.75" customHeight="1" x14ac:dyDescent="0.3">
      <c r="A2" s="233"/>
      <c r="B2" s="234"/>
      <c r="C2" s="234"/>
      <c r="D2" s="234"/>
      <c r="E2" s="234"/>
      <c r="F2" s="234"/>
      <c r="G2" s="234"/>
      <c r="H2" s="234"/>
      <c r="I2" s="234"/>
      <c r="J2" s="237" t="s">
        <v>32</v>
      </c>
      <c r="K2" s="237"/>
      <c r="L2" s="237"/>
      <c r="M2" s="247"/>
    </row>
    <row r="3" spans="1:14" ht="15.75" customHeight="1" x14ac:dyDescent="0.3">
      <c r="A3" s="233"/>
      <c r="B3" s="234" t="s">
        <v>251</v>
      </c>
      <c r="C3" s="234"/>
      <c r="D3" s="234"/>
      <c r="E3" s="234"/>
      <c r="F3" s="234"/>
      <c r="G3" s="234"/>
      <c r="H3" s="234"/>
      <c r="I3" s="234"/>
      <c r="J3" s="237" t="s">
        <v>96</v>
      </c>
      <c r="K3" s="237"/>
      <c r="L3" s="237"/>
      <c r="M3" s="247"/>
    </row>
    <row r="4" spans="1:14" ht="15.75" customHeight="1" x14ac:dyDescent="0.3">
      <c r="A4" s="233"/>
      <c r="B4" s="234"/>
      <c r="C4" s="234"/>
      <c r="D4" s="234"/>
      <c r="E4" s="234"/>
      <c r="F4" s="234"/>
      <c r="G4" s="234"/>
      <c r="H4" s="234"/>
      <c r="I4" s="234"/>
      <c r="J4" s="237" t="s">
        <v>5</v>
      </c>
      <c r="K4" s="237"/>
      <c r="L4" s="237"/>
      <c r="M4" s="247"/>
    </row>
    <row r="5" spans="1:14" ht="15" customHeight="1" x14ac:dyDescent="0.2">
      <c r="A5" s="233"/>
      <c r="B5" s="234"/>
      <c r="C5" s="234"/>
      <c r="D5" s="234"/>
      <c r="E5" s="234"/>
      <c r="F5" s="234"/>
      <c r="G5" s="98"/>
      <c r="H5" s="98"/>
      <c r="I5" s="98"/>
      <c r="J5" s="98"/>
      <c r="K5" s="98"/>
      <c r="L5" s="98"/>
      <c r="M5" s="99"/>
    </row>
    <row r="6" spans="1:14" s="55" customFormat="1" ht="15.75" customHeight="1" x14ac:dyDescent="0.2">
      <c r="A6" s="138" t="s">
        <v>252</v>
      </c>
      <c r="B6" s="235" t="s">
        <v>366</v>
      </c>
      <c r="C6" s="235"/>
      <c r="D6" s="235"/>
      <c r="E6" s="235"/>
      <c r="F6" s="235"/>
      <c r="G6" s="235"/>
      <c r="H6" s="235"/>
      <c r="I6" s="235"/>
      <c r="J6" s="235"/>
      <c r="K6" s="235"/>
      <c r="L6" s="235"/>
      <c r="M6" s="236"/>
    </row>
    <row r="7" spans="1:14" s="55" customFormat="1" ht="63" customHeight="1" x14ac:dyDescent="0.2">
      <c r="A7" s="138" t="s">
        <v>253</v>
      </c>
      <c r="B7" s="237" t="s">
        <v>367</v>
      </c>
      <c r="C7" s="237"/>
      <c r="D7" s="237"/>
      <c r="E7" s="237"/>
      <c r="F7" s="237"/>
      <c r="G7" s="237"/>
      <c r="H7" s="237"/>
      <c r="I7" s="237"/>
      <c r="J7" s="237"/>
      <c r="K7" s="237"/>
      <c r="L7" s="237"/>
      <c r="M7" s="238"/>
    </row>
    <row r="8" spans="1:14" s="55" customFormat="1" ht="15" customHeight="1" x14ac:dyDescent="0.2">
      <c r="A8" s="239"/>
      <c r="B8" s="240"/>
      <c r="C8" s="240"/>
      <c r="D8" s="240"/>
      <c r="E8" s="240"/>
      <c r="F8" s="240"/>
      <c r="G8" s="137"/>
      <c r="H8" s="137"/>
      <c r="I8" s="137"/>
      <c r="J8" s="137"/>
      <c r="K8" s="137"/>
      <c r="L8" s="137"/>
      <c r="M8" s="139"/>
      <c r="N8" s="219" t="s">
        <v>272</v>
      </c>
    </row>
    <row r="9" spans="1:14" s="136" customFormat="1" ht="40.5" customHeight="1" x14ac:dyDescent="0.25">
      <c r="A9" s="134" t="s">
        <v>254</v>
      </c>
      <c r="B9" s="135" t="s">
        <v>255</v>
      </c>
      <c r="C9" s="135" t="s">
        <v>83</v>
      </c>
      <c r="D9" s="135" t="s">
        <v>12</v>
      </c>
      <c r="E9" s="73" t="s">
        <v>256</v>
      </c>
      <c r="F9" s="73" t="s">
        <v>257</v>
      </c>
      <c r="G9" s="73" t="s">
        <v>258</v>
      </c>
      <c r="H9" s="73" t="s">
        <v>259</v>
      </c>
      <c r="I9" s="73" t="s">
        <v>260</v>
      </c>
      <c r="J9" s="72" t="s">
        <v>261</v>
      </c>
      <c r="K9" s="72" t="s">
        <v>262</v>
      </c>
      <c r="L9" s="72" t="s">
        <v>263</v>
      </c>
      <c r="M9" s="216" t="s">
        <v>264</v>
      </c>
      <c r="N9" s="218" t="s">
        <v>380</v>
      </c>
    </row>
    <row r="10" spans="1:14" s="136" customFormat="1" ht="40.5" customHeight="1" x14ac:dyDescent="0.2">
      <c r="A10" s="214" t="str">
        <f>+CONTEXTO!B7</f>
        <v>GESTIÓN DE INNOVACION Y TIC</v>
      </c>
      <c r="B10" s="241"/>
      <c r="C10" s="242"/>
      <c r="D10" s="242"/>
      <c r="E10" s="242"/>
      <c r="F10" s="242"/>
      <c r="G10" s="242"/>
      <c r="H10" s="242"/>
      <c r="I10" s="242"/>
      <c r="J10" s="242"/>
      <c r="K10" s="242"/>
      <c r="L10" s="242"/>
      <c r="M10" s="242"/>
      <c r="N10" s="218"/>
    </row>
    <row r="11" spans="1:14" s="55" customFormat="1" ht="136.5" customHeight="1" x14ac:dyDescent="0.25">
      <c r="A11" s="222" t="s">
        <v>270</v>
      </c>
      <c r="B11" s="225" t="str">
        <f>+(PROBABILIDAD!A13)</f>
        <v xml:space="preserve">Indisponibilidad de servicios de de conectividad y formacion virtual </v>
      </c>
      <c r="C11" s="226" t="s">
        <v>266</v>
      </c>
      <c r="D11" s="215" t="str">
        <f>+(DESCRIPCION!D14)</f>
        <v>Recursos economicos insuficientes para el sostenimiento  sostenimientos PVD y zonas WIFI</v>
      </c>
      <c r="E11" s="226" t="s">
        <v>140</v>
      </c>
      <c r="F11" s="226" t="s">
        <v>145</v>
      </c>
      <c r="G11" s="226" t="s">
        <v>145</v>
      </c>
      <c r="H11" s="226" t="s">
        <v>268</v>
      </c>
      <c r="I11" s="155" t="s">
        <v>375</v>
      </c>
      <c r="J11" s="155" t="s">
        <v>374</v>
      </c>
      <c r="K11" s="155" t="s">
        <v>369</v>
      </c>
      <c r="L11" s="155" t="s">
        <v>368</v>
      </c>
      <c r="M11" s="217" t="s">
        <v>378</v>
      </c>
      <c r="N11" s="137"/>
    </row>
    <row r="12" spans="1:14" s="55" customFormat="1" ht="154.5" customHeight="1" x14ac:dyDescent="0.25">
      <c r="A12" s="223"/>
      <c r="B12" s="225"/>
      <c r="C12" s="226"/>
      <c r="D12" s="227" t="str">
        <f>+(DESCRIPCION!D15)</f>
        <v>desactualziacion  plataforma tecnologica PVD  (Tradicionales,  Plus y Vivelab)</v>
      </c>
      <c r="E12" s="226"/>
      <c r="F12" s="226"/>
      <c r="G12" s="226"/>
      <c r="H12" s="226"/>
      <c r="I12" s="229" t="s">
        <v>376</v>
      </c>
      <c r="J12" s="229" t="s">
        <v>374</v>
      </c>
      <c r="K12" s="229" t="s">
        <v>379</v>
      </c>
      <c r="L12" s="229" t="s">
        <v>368</v>
      </c>
      <c r="M12" s="231" t="s">
        <v>378</v>
      </c>
      <c r="N12" s="220" t="s">
        <v>381</v>
      </c>
    </row>
    <row r="13" spans="1:14" s="55" customFormat="1" ht="51" customHeight="1" x14ac:dyDescent="0.25">
      <c r="A13" s="224"/>
      <c r="B13" s="225"/>
      <c r="C13" s="226"/>
      <c r="D13" s="228"/>
      <c r="E13" s="226"/>
      <c r="F13" s="226"/>
      <c r="G13" s="226"/>
      <c r="H13" s="226"/>
      <c r="I13" s="230"/>
      <c r="J13" s="230"/>
      <c r="K13" s="230"/>
      <c r="L13" s="230"/>
      <c r="M13" s="232"/>
      <c r="N13" s="221"/>
    </row>
  </sheetData>
  <mergeCells count="27">
    <mergeCell ref="A1:A4"/>
    <mergeCell ref="B1:I2"/>
    <mergeCell ref="J1:L1"/>
    <mergeCell ref="M1:M4"/>
    <mergeCell ref="J2:L2"/>
    <mergeCell ref="B3:I4"/>
    <mergeCell ref="J3:L3"/>
    <mergeCell ref="J4:L4"/>
    <mergeCell ref="A5:F5"/>
    <mergeCell ref="B6:M6"/>
    <mergeCell ref="B7:M7"/>
    <mergeCell ref="A8:F8"/>
    <mergeCell ref="B10:M10"/>
    <mergeCell ref="N12:N13"/>
    <mergeCell ref="A11:A13"/>
    <mergeCell ref="B11:B13"/>
    <mergeCell ref="C11:C13"/>
    <mergeCell ref="E11:E13"/>
    <mergeCell ref="F11:F13"/>
    <mergeCell ref="G11:G13"/>
    <mergeCell ref="H11:H13"/>
    <mergeCell ref="D12:D13"/>
    <mergeCell ref="I12:I13"/>
    <mergeCell ref="J12:J13"/>
    <mergeCell ref="K12:K13"/>
    <mergeCell ref="L12:L13"/>
    <mergeCell ref="M12:M13"/>
  </mergeCells>
  <printOptions horizontalCentered="1"/>
  <pageMargins left="0.35433070866141736" right="0.35433070866141736" top="0.70866141732283472" bottom="0.74803149606299213" header="0.31496062992125984" footer="0.31496062992125984"/>
  <pageSetup paperSize="140" scale="5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86" zoomScaleNormal="86" workbookViewId="0">
      <pane ySplit="1" topLeftCell="A13" activePane="bottomLeft" state="frozen"/>
      <selection activeCell="A9" sqref="A9"/>
      <selection pane="bottomLeft" activeCell="A13" sqref="A13"/>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59"/>
      <c r="B1" s="454" t="s">
        <v>0</v>
      </c>
      <c r="C1" s="287"/>
      <c r="D1" s="440"/>
      <c r="E1" s="60" t="s">
        <v>94</v>
      </c>
      <c r="F1" s="290"/>
    </row>
    <row r="2" spans="1:6" ht="15.75" customHeight="1" x14ac:dyDescent="0.3">
      <c r="A2" s="459"/>
      <c r="B2" s="455"/>
      <c r="C2" s="456"/>
      <c r="D2" s="457"/>
      <c r="E2" s="61" t="s">
        <v>2</v>
      </c>
      <c r="F2" s="291"/>
    </row>
    <row r="3" spans="1:6" ht="15" customHeight="1" x14ac:dyDescent="0.3">
      <c r="A3" s="459"/>
      <c r="B3" s="455" t="s">
        <v>95</v>
      </c>
      <c r="C3" s="456"/>
      <c r="D3" s="457"/>
      <c r="E3" s="61" t="s">
        <v>96</v>
      </c>
      <c r="F3" s="291"/>
    </row>
    <row r="4" spans="1:6" ht="15.75" customHeight="1" thickBot="1" x14ac:dyDescent="0.35">
      <c r="A4" s="459"/>
      <c r="B4" s="458"/>
      <c r="C4" s="296"/>
      <c r="D4" s="441"/>
      <c r="E4" s="62" t="s">
        <v>5</v>
      </c>
      <c r="F4" s="292"/>
    </row>
    <row r="6" spans="1:6" ht="33" customHeight="1" x14ac:dyDescent="0.25">
      <c r="A6" s="111" t="s">
        <v>7</v>
      </c>
      <c r="B6" s="437"/>
      <c r="C6" s="438"/>
      <c r="D6" s="438"/>
      <c r="E6" s="438"/>
      <c r="F6" s="438"/>
    </row>
    <row r="7" spans="1:6" ht="33" customHeight="1" x14ac:dyDescent="0.25">
      <c r="A7" s="112" t="s">
        <v>9</v>
      </c>
      <c r="B7" s="437"/>
      <c r="C7" s="438"/>
      <c r="D7" s="438"/>
      <c r="E7" s="438"/>
      <c r="F7" s="438"/>
    </row>
    <row r="8" spans="1:6" ht="15.75" thickBot="1" x14ac:dyDescent="0.3"/>
    <row r="9" spans="1:6" ht="51" customHeight="1" x14ac:dyDescent="0.3">
      <c r="A9" s="465" t="s">
        <v>97</v>
      </c>
      <c r="B9" s="460" t="s">
        <v>98</v>
      </c>
      <c r="C9" s="460" t="s">
        <v>99</v>
      </c>
      <c r="D9" s="460"/>
      <c r="E9" s="460"/>
      <c r="F9" s="462"/>
    </row>
    <row r="10" spans="1:6" x14ac:dyDescent="0.3">
      <c r="A10" s="466"/>
      <c r="B10" s="461"/>
      <c r="C10" s="461" t="s">
        <v>100</v>
      </c>
      <c r="D10" s="461"/>
      <c r="E10" s="463" t="s">
        <v>101</v>
      </c>
      <c r="F10" s="464"/>
    </row>
    <row r="11" spans="1:6" ht="174" customHeight="1" x14ac:dyDescent="0.25">
      <c r="A11" s="156" t="str">
        <f>+PROBABILIDAD!A11</f>
        <v>Convocatoria sin participacion de actores TIC</v>
      </c>
      <c r="B11" s="193" t="s">
        <v>167</v>
      </c>
      <c r="C11" s="448" t="str">
        <f>IF(B11="5. CATASTROFICO",+Hoja3!$C$28,IF(B11="4. MAYOR",+Hoja3!$C$29,IF(B11="3. MODERADO",+Hoja3!$C$30,IF(B11="2. MENOR",+Hoja3!$C$31,IF(B11="1. INSIGNIFICANTE",Hoja3!$C$32," ")))))</f>
        <v>*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v>
      </c>
      <c r="D11" s="448"/>
      <c r="E11" s="452" t="str">
        <f>IF(B11="5. CATASTROFICO",+Hoja3!$B$28,IF(B11="4. MAYOR",+Hoja3!$B$29,IF(B11="3. MODERADO",+Hoja3!$B$30,IF(B11="2. MENOR",+Hoja3!$B$31,IF(B11="1. INSIGNIFICANTE",Hoja3!$B$32," ")))))</f>
        <v>* No hay interrupción de las operaciones de la entidad.
* No se generan sanciones económicas o administrativas.
* No se afecta la imagen institucional de forma significativa</v>
      </c>
      <c r="F11" s="453"/>
    </row>
    <row r="12" spans="1:6" ht="174" customHeight="1" x14ac:dyDescent="0.25">
      <c r="A12" s="156" t="str">
        <f>+PROBABILIDAD!A12</f>
        <v xml:space="preserve">Resago    en los avances de  Ciencia , Tecnologia en inovacion </v>
      </c>
      <c r="B12" s="103" t="s">
        <v>164</v>
      </c>
      <c r="C12" s="448"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448"/>
      <c r="E12" s="452"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453"/>
    </row>
    <row r="13" spans="1:6" ht="174" customHeight="1" x14ac:dyDescent="0.25">
      <c r="A13" s="156" t="str">
        <f>+PROBABILIDAD!A13</f>
        <v xml:space="preserve">Indisponibilidad de servicios de de conectividad y formacion virtual </v>
      </c>
      <c r="B13" s="103" t="s">
        <v>165</v>
      </c>
      <c r="C13" s="448"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448"/>
      <c r="E13" s="452"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53"/>
    </row>
    <row r="14" spans="1:6" ht="174" customHeight="1" x14ac:dyDescent="0.25">
      <c r="A14" s="65"/>
      <c r="B14" s="103" t="s">
        <v>102</v>
      </c>
      <c r="C14" s="448" t="str">
        <f>IF(B14="5. CATASTROFICO",+Hoja3!$C$28,IF(B14="4. MAYOR",+Hoja3!$C$29,IF(B14="3. MODERADO",+Hoja3!$C$30,IF(B14="2. MENOR",+Hoja3!$C$31,IF(B14="1. INSIGNIFICANTE",Hoja3!$C$32," ")))))</f>
        <v xml:space="preserve"> </v>
      </c>
      <c r="D14" s="448"/>
      <c r="E14" s="452" t="str">
        <f>IF(B14="5. CATASTROFICO",+Hoja3!$B$28,IF(B14="4. MAYOR",+Hoja3!$B$29,IF(B14="3. MODERADO",+Hoja3!$B$30,IF(B14="2. MENOR",+Hoja3!$B$31,IF(B14="1. INSIGNIFICANTE",Hoja3!$B$32," ")))))</f>
        <v xml:space="preserve"> </v>
      </c>
      <c r="F14" s="453"/>
    </row>
    <row r="15" spans="1:6" ht="174" customHeight="1" x14ac:dyDescent="0.25">
      <c r="A15" s="65"/>
      <c r="B15" s="103" t="s">
        <v>102</v>
      </c>
      <c r="C15" s="448" t="str">
        <f>IF(B15="5. CATASTROFICO",+Hoja3!$C$28,IF(B15="4. MAYOR",+Hoja3!$C$29,IF(B15="3. MODERADO",+Hoja3!$C$30,IF(B15="2. MENOR",+Hoja3!$C$31,IF(B15="1. INSIGNIFICANTE",Hoja3!$C$32," ")))))</f>
        <v xml:space="preserve"> </v>
      </c>
      <c r="D15" s="448"/>
      <c r="E15" s="452" t="str">
        <f>IF(B15="5. CATASTROFICO",+Hoja3!$B$28,IF(B15="4. MAYOR",+Hoja3!$B$29,IF(B15="3. MODERADO",+Hoja3!$B$30,IF(B15="2. MENOR",+Hoja3!$B$31,IF(B15="1. INSIGNIFICANTE",Hoja3!$B$32," ")))))</f>
        <v xml:space="preserve"> </v>
      </c>
      <c r="F15" s="453"/>
    </row>
    <row r="16" spans="1:6" ht="174" customHeight="1" x14ac:dyDescent="0.3">
      <c r="A16" s="65"/>
      <c r="B16" s="103" t="s">
        <v>102</v>
      </c>
      <c r="C16" s="448" t="str">
        <f>IF(B16="5. CATASTROFICO",+Hoja3!$C$28,IF(B16="4. MAYOR",+Hoja3!$C$29,IF(B16="3. MODERADO",+Hoja3!$C$30,IF(B16="2. MENOR",+Hoja3!$C$31,IF(B16="1. INSIGNIFICANTE",Hoja3!$C$32," ")))))</f>
        <v xml:space="preserve"> </v>
      </c>
      <c r="D16" s="448"/>
      <c r="E16" s="452" t="str">
        <f>IF(B16="5. CATASTROFICO",+Hoja3!$B$28,IF(B16="4. MAYOR",+Hoja3!$B$29,IF(B16="3. MODERADO",+Hoja3!$B$30,IF(B16="2. MENOR",+Hoja3!$B$31,IF(B16="1. INSIGNIFICANTE",Hoja3!$B$32," ")))))</f>
        <v xml:space="preserve"> </v>
      </c>
      <c r="F16" s="453"/>
    </row>
    <row r="17" spans="1:6" ht="174" customHeight="1" x14ac:dyDescent="0.3">
      <c r="A17" s="65"/>
      <c r="B17" s="103" t="s">
        <v>102</v>
      </c>
      <c r="C17" s="448" t="str">
        <f>IF(B17="5. CATASTROFICO",+Hoja3!$C$28,IF(B17="4. MAYOR",+Hoja3!$C$29,IF(B17="3. MODERADO",+Hoja3!$C$30,IF(B17="2. MENOR",+Hoja3!$C$31,IF(B17="1. INSIGNIFICANTE",Hoja3!$C$32," ")))))</f>
        <v xml:space="preserve"> </v>
      </c>
      <c r="D17" s="448"/>
      <c r="E17" s="452" t="str">
        <f>IF(B17="5. CATASTROFICO",+Hoja3!$B$28,IF(B17="4. MAYOR",+Hoja3!$B$29,IF(B17="3. MODERADO",+Hoja3!$B$30,IF(B17="2. MENOR",+Hoja3!$B$31,IF(B17="1. INSIGNIFICANTE",Hoja3!$B$32," ")))))</f>
        <v xml:space="preserve"> </v>
      </c>
      <c r="F17" s="453"/>
    </row>
    <row r="18" spans="1:6" ht="174" customHeight="1" thickBot="1" x14ac:dyDescent="0.35">
      <c r="A18" s="66"/>
      <c r="B18" s="113" t="s">
        <v>102</v>
      </c>
      <c r="C18" s="449" t="str">
        <f>IF(B18="5. CATASTROFICO",+Hoja3!$C$28,IF(B18="4. MAYOR",+Hoja3!$C$29,IF(B18="3. MODERADO",+Hoja3!$C$30,IF(B18="2. MENOR",+Hoja3!$C$31,IF(B18="1. INSIGNIFICANTE",Hoja3!$C$32," ")))))</f>
        <v xml:space="preserve"> </v>
      </c>
      <c r="D18" s="449"/>
      <c r="E18" s="450" t="str">
        <f>IF(B18="5. CATASTROFICO",+Hoja3!$B$28,IF(B18="4. MAYOR",+Hoja3!$B$29,IF(B18="3. MODERADO",+Hoja3!$B$30,IF(B18="2. MENOR",+Hoja3!$B$31,IF(B18="1. INSIGNIFICANTE",Hoja3!$B$32," ")))))</f>
        <v xml:space="preserve"> </v>
      </c>
      <c r="F18" s="451"/>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B1" zoomScale="110" zoomScaleNormal="110" workbookViewId="0">
      <selection activeCell="B6" sqref="B6:F6"/>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68"/>
      <c r="B1" s="267" t="s">
        <v>0</v>
      </c>
      <c r="C1" s="245" t="s">
        <v>94</v>
      </c>
      <c r="D1" s="245"/>
      <c r="E1" s="245"/>
      <c r="F1" s="481"/>
    </row>
    <row r="2" spans="1:6" ht="15.75" customHeight="1" x14ac:dyDescent="0.3">
      <c r="A2" s="469"/>
      <c r="B2" s="268"/>
      <c r="C2" s="237" t="s">
        <v>2</v>
      </c>
      <c r="D2" s="237"/>
      <c r="E2" s="237"/>
      <c r="F2" s="482"/>
    </row>
    <row r="3" spans="1:6" ht="15" customHeight="1" x14ac:dyDescent="0.3">
      <c r="A3" s="469"/>
      <c r="B3" s="268" t="s">
        <v>103</v>
      </c>
      <c r="C3" s="237" t="s">
        <v>96</v>
      </c>
      <c r="D3" s="237"/>
      <c r="E3" s="237"/>
      <c r="F3" s="482"/>
    </row>
    <row r="4" spans="1:6" ht="15.75" customHeight="1" thickBot="1" x14ac:dyDescent="0.35">
      <c r="A4" s="470"/>
      <c r="B4" s="269"/>
      <c r="C4" s="480" t="s">
        <v>5</v>
      </c>
      <c r="D4" s="480"/>
      <c r="E4" s="480"/>
      <c r="F4" s="483"/>
    </row>
    <row r="6" spans="1:6" ht="33" customHeight="1" x14ac:dyDescent="0.25">
      <c r="A6" s="111" t="s">
        <v>7</v>
      </c>
      <c r="B6" s="437" t="str">
        <f>+CONTEXTO!B7</f>
        <v>GESTIÓN DE INNOVACION Y TIC</v>
      </c>
      <c r="C6" s="438"/>
      <c r="D6" s="438"/>
      <c r="E6" s="438"/>
      <c r="F6" s="438"/>
    </row>
    <row r="7" spans="1:6" ht="61.5" customHeight="1" x14ac:dyDescent="0.25">
      <c r="A7" s="112" t="s">
        <v>9</v>
      </c>
      <c r="B7" s="471"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472"/>
      <c r="D7" s="472"/>
      <c r="E7" s="472"/>
      <c r="F7" s="472"/>
    </row>
    <row r="8" spans="1:6" ht="15" x14ac:dyDescent="0.25">
      <c r="A8" s="473"/>
      <c r="B8" s="473"/>
      <c r="C8" s="473"/>
      <c r="D8" s="473"/>
      <c r="E8" s="473"/>
      <c r="F8" s="473"/>
    </row>
    <row r="9" spans="1:6" ht="34.5" customHeight="1" x14ac:dyDescent="0.3">
      <c r="A9" s="467" t="s">
        <v>104</v>
      </c>
      <c r="B9" s="467" t="s">
        <v>105</v>
      </c>
      <c r="C9" s="467"/>
      <c r="D9" s="485" t="s">
        <v>106</v>
      </c>
      <c r="E9" s="485"/>
      <c r="F9" s="485" t="s">
        <v>107</v>
      </c>
    </row>
    <row r="10" spans="1:6" ht="21" customHeight="1" x14ac:dyDescent="0.3">
      <c r="A10" s="467"/>
      <c r="B10" s="467"/>
      <c r="C10" s="467"/>
      <c r="D10" s="115" t="s">
        <v>108</v>
      </c>
      <c r="E10" s="115" t="s">
        <v>109</v>
      </c>
      <c r="F10" s="485"/>
    </row>
    <row r="11" spans="1:6" ht="26.25" customHeight="1" x14ac:dyDescent="0.3">
      <c r="A11" s="474" t="str">
        <f>+(PROBABILIDAD!A13)</f>
        <v xml:space="preserve">Indisponibilidad de servicios de de conectividad y formacion virtual </v>
      </c>
      <c r="B11" s="484" t="s">
        <v>110</v>
      </c>
      <c r="C11" s="484"/>
      <c r="D11" s="153" t="s">
        <v>151</v>
      </c>
      <c r="E11" s="153"/>
      <c r="F11" s="475" t="str">
        <f>IF(D26="X","CATASTROFICO",IF(AND(D30&gt;0,D30&lt;=5),"MODERADO",IF(AND(D30&gt;=6,D30&lt;=11),"MAYOR",IF(AND(D30&gt;=12,D30&lt;=19),"CATASTROFICO"," "))))</f>
        <v>CATASTROFICO</v>
      </c>
    </row>
    <row r="12" spans="1:6" ht="26.25" customHeight="1" x14ac:dyDescent="0.3">
      <c r="A12" s="474"/>
      <c r="B12" s="484" t="s">
        <v>111</v>
      </c>
      <c r="C12" s="484"/>
      <c r="D12" s="153" t="s">
        <v>151</v>
      </c>
      <c r="E12" s="153"/>
      <c r="F12" s="476"/>
    </row>
    <row r="13" spans="1:6" ht="26.25" customHeight="1" x14ac:dyDescent="0.3">
      <c r="A13" s="474"/>
      <c r="B13" s="484" t="s">
        <v>112</v>
      </c>
      <c r="C13" s="484"/>
      <c r="D13" s="153" t="s">
        <v>151</v>
      </c>
      <c r="E13" s="153"/>
      <c r="F13" s="476"/>
    </row>
    <row r="14" spans="1:6" ht="26.25" customHeight="1" x14ac:dyDescent="0.3">
      <c r="A14" s="474"/>
      <c r="B14" s="484" t="s">
        <v>113</v>
      </c>
      <c r="C14" s="484"/>
      <c r="D14" s="153" t="s">
        <v>151</v>
      </c>
      <c r="E14" s="153"/>
      <c r="F14" s="476"/>
    </row>
    <row r="15" spans="1:6" ht="26.25" customHeight="1" x14ac:dyDescent="0.3">
      <c r="A15" s="474"/>
      <c r="B15" s="484" t="s">
        <v>114</v>
      </c>
      <c r="C15" s="484"/>
      <c r="D15" s="153" t="s">
        <v>151</v>
      </c>
      <c r="E15" s="153"/>
      <c r="F15" s="476"/>
    </row>
    <row r="16" spans="1:6" ht="26.25" customHeight="1" x14ac:dyDescent="0.3">
      <c r="A16" s="474"/>
      <c r="B16" s="484" t="s">
        <v>115</v>
      </c>
      <c r="C16" s="484"/>
      <c r="D16" s="153" t="s">
        <v>151</v>
      </c>
      <c r="E16" s="153"/>
      <c r="F16" s="476"/>
    </row>
    <row r="17" spans="1:6" ht="26.25" customHeight="1" x14ac:dyDescent="0.3">
      <c r="A17" s="474"/>
      <c r="B17" s="484" t="s">
        <v>116</v>
      </c>
      <c r="C17" s="484"/>
      <c r="D17" s="153" t="s">
        <v>151</v>
      </c>
      <c r="E17" s="153"/>
      <c r="F17" s="476"/>
    </row>
    <row r="18" spans="1:6" ht="33" customHeight="1" x14ac:dyDescent="0.3">
      <c r="A18" s="474"/>
      <c r="B18" s="484" t="s">
        <v>117</v>
      </c>
      <c r="C18" s="484"/>
      <c r="D18" s="153" t="s">
        <v>151</v>
      </c>
      <c r="E18" s="153"/>
      <c r="F18" s="476"/>
    </row>
    <row r="19" spans="1:6" ht="26.25" customHeight="1" x14ac:dyDescent="0.3">
      <c r="A19" s="474"/>
      <c r="B19" s="484" t="s">
        <v>118</v>
      </c>
      <c r="C19" s="484"/>
      <c r="D19" s="153"/>
      <c r="E19" s="153" t="s">
        <v>151</v>
      </c>
      <c r="F19" s="476"/>
    </row>
    <row r="20" spans="1:6" ht="26.25" customHeight="1" x14ac:dyDescent="0.3">
      <c r="A20" s="474"/>
      <c r="B20" s="484" t="s">
        <v>119</v>
      </c>
      <c r="C20" s="484"/>
      <c r="D20" s="153" t="s">
        <v>151</v>
      </c>
      <c r="E20" s="153"/>
      <c r="F20" s="476"/>
    </row>
    <row r="21" spans="1:6" ht="26.25" customHeight="1" x14ac:dyDescent="0.3">
      <c r="A21" s="474"/>
      <c r="B21" s="484" t="s">
        <v>120</v>
      </c>
      <c r="C21" s="484"/>
      <c r="D21" s="153" t="s">
        <v>151</v>
      </c>
      <c r="E21" s="153"/>
      <c r="F21" s="476"/>
    </row>
    <row r="22" spans="1:6" ht="26.25" customHeight="1" x14ac:dyDescent="0.3">
      <c r="A22" s="474"/>
      <c r="B22" s="484" t="s">
        <v>121</v>
      </c>
      <c r="C22" s="484"/>
      <c r="D22" s="153" t="s">
        <v>151</v>
      </c>
      <c r="E22" s="153"/>
      <c r="F22" s="476"/>
    </row>
    <row r="23" spans="1:6" ht="26.25" customHeight="1" x14ac:dyDescent="0.3">
      <c r="A23" s="474"/>
      <c r="B23" s="484" t="s">
        <v>122</v>
      </c>
      <c r="C23" s="484"/>
      <c r="D23" s="153" t="s">
        <v>151</v>
      </c>
      <c r="E23" s="153"/>
      <c r="F23" s="476"/>
    </row>
    <row r="24" spans="1:6" ht="26.25" customHeight="1" x14ac:dyDescent="0.3">
      <c r="A24" s="474"/>
      <c r="B24" s="484" t="s">
        <v>123</v>
      </c>
      <c r="C24" s="484"/>
      <c r="D24" s="153" t="s">
        <v>151</v>
      </c>
      <c r="E24" s="153"/>
      <c r="F24" s="476"/>
    </row>
    <row r="25" spans="1:6" ht="26.25" customHeight="1" x14ac:dyDescent="0.3">
      <c r="A25" s="474"/>
      <c r="B25" s="484" t="s">
        <v>124</v>
      </c>
      <c r="C25" s="484"/>
      <c r="D25" s="153" t="s">
        <v>151</v>
      </c>
      <c r="E25" s="153"/>
      <c r="F25" s="476"/>
    </row>
    <row r="26" spans="1:6" ht="26.25" customHeight="1" x14ac:dyDescent="0.3">
      <c r="A26" s="474"/>
      <c r="B26" s="484" t="s">
        <v>125</v>
      </c>
      <c r="C26" s="484"/>
      <c r="D26" s="153"/>
      <c r="E26" s="153" t="s">
        <v>151</v>
      </c>
      <c r="F26" s="476"/>
    </row>
    <row r="27" spans="1:6" ht="26.25" customHeight="1" x14ac:dyDescent="0.3">
      <c r="A27" s="474"/>
      <c r="B27" s="484" t="s">
        <v>126</v>
      </c>
      <c r="C27" s="484"/>
      <c r="D27" s="153" t="s">
        <v>151</v>
      </c>
      <c r="E27" s="153"/>
      <c r="F27" s="476"/>
    </row>
    <row r="28" spans="1:6" ht="26.25" customHeight="1" x14ac:dyDescent="0.3">
      <c r="A28" s="474"/>
      <c r="B28" s="484" t="s">
        <v>127</v>
      </c>
      <c r="C28" s="484"/>
      <c r="D28" s="153" t="s">
        <v>151</v>
      </c>
      <c r="E28" s="153"/>
      <c r="F28" s="476"/>
    </row>
    <row r="29" spans="1:6" ht="26.25" customHeight="1" x14ac:dyDescent="0.3">
      <c r="A29" s="474"/>
      <c r="B29" s="484" t="s">
        <v>128</v>
      </c>
      <c r="C29" s="484"/>
      <c r="D29" s="153"/>
      <c r="E29" s="153" t="s">
        <v>151</v>
      </c>
      <c r="F29" s="476"/>
    </row>
    <row r="30" spans="1:6" ht="15.6" x14ac:dyDescent="0.3">
      <c r="A30" s="474"/>
      <c r="B30" s="478" t="s">
        <v>63</v>
      </c>
      <c r="C30" s="479"/>
      <c r="D30" s="118">
        <f>+Hoja3!B54</f>
        <v>16</v>
      </c>
      <c r="E30" s="117"/>
      <c r="F30" s="477"/>
    </row>
    <row r="31" spans="1:6" ht="15.75" customHeight="1" x14ac:dyDescent="0.3">
      <c r="A31" s="316"/>
      <c r="B31" s="486"/>
      <c r="C31" s="486"/>
      <c r="D31" s="486"/>
      <c r="E31" s="486"/>
      <c r="F31" s="317"/>
    </row>
    <row r="32" spans="1:6" ht="34.5" customHeight="1" x14ac:dyDescent="0.3">
      <c r="A32" s="467" t="s">
        <v>104</v>
      </c>
      <c r="B32" s="467" t="s">
        <v>105</v>
      </c>
      <c r="C32" s="467"/>
      <c r="D32" s="485" t="s">
        <v>106</v>
      </c>
      <c r="E32" s="485"/>
      <c r="F32" s="485" t="s">
        <v>107</v>
      </c>
    </row>
    <row r="33" spans="1:6" ht="21" customHeight="1" x14ac:dyDescent="0.3">
      <c r="A33" s="467"/>
      <c r="B33" s="467"/>
      <c r="C33" s="467"/>
      <c r="D33" s="115" t="s">
        <v>108</v>
      </c>
      <c r="E33" s="115" t="s">
        <v>109</v>
      </c>
      <c r="F33" s="485"/>
    </row>
    <row r="34" spans="1:6" ht="26.25" customHeight="1" x14ac:dyDescent="0.3">
      <c r="A34" s="474">
        <f>+(PROBABILIDAD!A14)</f>
        <v>0</v>
      </c>
      <c r="B34" s="484" t="s">
        <v>110</v>
      </c>
      <c r="C34" s="484"/>
      <c r="D34" s="153" t="s">
        <v>151</v>
      </c>
      <c r="E34" s="153"/>
      <c r="F34" s="363" t="str">
        <f>IF(D49="X","CATASTROFICO",IF(AND(D53&gt;0,D53&lt;=5),"MODERADO",IF(AND(D53&gt;=6,D53&lt;=11),"MAYOR",IF(AND(D53&gt;=12,D53&lt;=19),"CATASTROFICO"," "))))</f>
        <v>CATASTROFICO</v>
      </c>
    </row>
    <row r="35" spans="1:6" ht="26.25" customHeight="1" x14ac:dyDescent="0.3">
      <c r="A35" s="474"/>
      <c r="B35" s="484" t="s">
        <v>111</v>
      </c>
      <c r="C35" s="484"/>
      <c r="D35" s="153" t="s">
        <v>151</v>
      </c>
      <c r="E35" s="153"/>
      <c r="F35" s="363"/>
    </row>
    <row r="36" spans="1:6" ht="26.25" customHeight="1" x14ac:dyDescent="0.3">
      <c r="A36" s="474"/>
      <c r="B36" s="484" t="s">
        <v>112</v>
      </c>
      <c r="C36" s="484"/>
      <c r="D36" s="153" t="s">
        <v>151</v>
      </c>
      <c r="E36" s="153"/>
      <c r="F36" s="363"/>
    </row>
    <row r="37" spans="1:6" ht="26.25" customHeight="1" x14ac:dyDescent="0.3">
      <c r="A37" s="474"/>
      <c r="B37" s="484" t="s">
        <v>113</v>
      </c>
      <c r="C37" s="484"/>
      <c r="D37" s="153" t="s">
        <v>151</v>
      </c>
      <c r="E37" s="153"/>
      <c r="F37" s="363"/>
    </row>
    <row r="38" spans="1:6" ht="26.25" customHeight="1" x14ac:dyDescent="0.3">
      <c r="A38" s="474"/>
      <c r="B38" s="484" t="s">
        <v>114</v>
      </c>
      <c r="C38" s="484"/>
      <c r="D38" s="153" t="s">
        <v>151</v>
      </c>
      <c r="E38" s="153"/>
      <c r="F38" s="363"/>
    </row>
    <row r="39" spans="1:6" ht="26.25" customHeight="1" x14ac:dyDescent="0.3">
      <c r="A39" s="474"/>
      <c r="B39" s="484" t="s">
        <v>115</v>
      </c>
      <c r="C39" s="484"/>
      <c r="D39" s="153" t="s">
        <v>151</v>
      </c>
      <c r="E39" s="153"/>
      <c r="F39" s="363"/>
    </row>
    <row r="40" spans="1:6" ht="26.25" customHeight="1" x14ac:dyDescent="0.3">
      <c r="A40" s="474"/>
      <c r="B40" s="484" t="s">
        <v>116</v>
      </c>
      <c r="C40" s="484"/>
      <c r="D40" s="153" t="s">
        <v>151</v>
      </c>
      <c r="E40" s="153"/>
      <c r="F40" s="363"/>
    </row>
    <row r="41" spans="1:6" ht="33" customHeight="1" x14ac:dyDescent="0.3">
      <c r="A41" s="474"/>
      <c r="B41" s="484" t="s">
        <v>117</v>
      </c>
      <c r="C41" s="484"/>
      <c r="D41" s="153" t="s">
        <v>151</v>
      </c>
      <c r="E41" s="153"/>
      <c r="F41" s="363"/>
    </row>
    <row r="42" spans="1:6" ht="26.25" customHeight="1" x14ac:dyDescent="0.3">
      <c r="A42" s="474"/>
      <c r="B42" s="484" t="s">
        <v>118</v>
      </c>
      <c r="C42" s="484"/>
      <c r="D42" s="153"/>
      <c r="E42" s="153" t="s">
        <v>151</v>
      </c>
      <c r="F42" s="363"/>
    </row>
    <row r="43" spans="1:6" ht="26.25" customHeight="1" x14ac:dyDescent="0.3">
      <c r="A43" s="474"/>
      <c r="B43" s="484" t="s">
        <v>119</v>
      </c>
      <c r="C43" s="484"/>
      <c r="D43" s="153" t="s">
        <v>151</v>
      </c>
      <c r="E43" s="153"/>
      <c r="F43" s="363"/>
    </row>
    <row r="44" spans="1:6" ht="26.25" customHeight="1" x14ac:dyDescent="0.3">
      <c r="A44" s="474"/>
      <c r="B44" s="484" t="s">
        <v>120</v>
      </c>
      <c r="C44" s="484"/>
      <c r="D44" s="153" t="s">
        <v>151</v>
      </c>
      <c r="E44" s="153"/>
      <c r="F44" s="363"/>
    </row>
    <row r="45" spans="1:6" ht="26.25" customHeight="1" x14ac:dyDescent="0.3">
      <c r="A45" s="474"/>
      <c r="B45" s="484" t="s">
        <v>121</v>
      </c>
      <c r="C45" s="484"/>
      <c r="D45" s="157" t="s">
        <v>151</v>
      </c>
      <c r="E45" s="157"/>
      <c r="F45" s="363"/>
    </row>
    <row r="46" spans="1:6" ht="26.25" customHeight="1" x14ac:dyDescent="0.3">
      <c r="A46" s="474"/>
      <c r="B46" s="484" t="s">
        <v>122</v>
      </c>
      <c r="C46" s="484"/>
      <c r="D46" s="157" t="s">
        <v>151</v>
      </c>
      <c r="E46" s="157"/>
      <c r="F46" s="363"/>
    </row>
    <row r="47" spans="1:6" ht="26.25" customHeight="1" x14ac:dyDescent="0.3">
      <c r="A47" s="474"/>
      <c r="B47" s="484" t="s">
        <v>123</v>
      </c>
      <c r="C47" s="484"/>
      <c r="D47" s="157" t="s">
        <v>151</v>
      </c>
      <c r="E47" s="157"/>
      <c r="F47" s="363"/>
    </row>
    <row r="48" spans="1:6" ht="26.25" customHeight="1" x14ac:dyDescent="0.3">
      <c r="A48" s="474"/>
      <c r="B48" s="484" t="s">
        <v>124</v>
      </c>
      <c r="C48" s="484"/>
      <c r="D48" s="157" t="s">
        <v>151</v>
      </c>
      <c r="E48" s="157"/>
      <c r="F48" s="363"/>
    </row>
    <row r="49" spans="1:6" ht="26.25" customHeight="1" x14ac:dyDescent="0.3">
      <c r="A49" s="474"/>
      <c r="B49" s="484" t="s">
        <v>125</v>
      </c>
      <c r="C49" s="484"/>
      <c r="D49" s="157"/>
      <c r="E49" s="157" t="s">
        <v>151</v>
      </c>
      <c r="F49" s="363"/>
    </row>
    <row r="50" spans="1:6" ht="26.25" customHeight="1" x14ac:dyDescent="0.3">
      <c r="A50" s="474"/>
      <c r="B50" s="484" t="s">
        <v>126</v>
      </c>
      <c r="C50" s="484"/>
      <c r="D50" s="157"/>
      <c r="E50" s="157" t="s">
        <v>151</v>
      </c>
      <c r="F50" s="363"/>
    </row>
    <row r="51" spans="1:6" ht="26.25" customHeight="1" x14ac:dyDescent="0.3">
      <c r="A51" s="474"/>
      <c r="B51" s="484" t="s">
        <v>127</v>
      </c>
      <c r="C51" s="484"/>
      <c r="D51" s="157"/>
      <c r="E51" s="157" t="s">
        <v>151</v>
      </c>
      <c r="F51" s="363"/>
    </row>
    <row r="52" spans="1:6" ht="26.25" customHeight="1" x14ac:dyDescent="0.3">
      <c r="A52" s="474"/>
      <c r="B52" s="484" t="s">
        <v>128</v>
      </c>
      <c r="C52" s="484"/>
      <c r="D52" s="157"/>
      <c r="E52" s="157" t="s">
        <v>151</v>
      </c>
      <c r="F52" s="363"/>
    </row>
    <row r="53" spans="1:6" ht="15.6" x14ac:dyDescent="0.3">
      <c r="A53" s="474"/>
      <c r="B53" s="478" t="s">
        <v>63</v>
      </c>
      <c r="C53" s="479"/>
      <c r="D53" s="118">
        <f>+Hoja3!B77</f>
        <v>14</v>
      </c>
      <c r="E53" s="117"/>
      <c r="F53" s="363"/>
    </row>
    <row r="55" spans="1:6" ht="34.5" customHeight="1" x14ac:dyDescent="0.3">
      <c r="A55" s="467" t="s">
        <v>104</v>
      </c>
      <c r="B55" s="467" t="s">
        <v>105</v>
      </c>
      <c r="C55" s="467"/>
      <c r="D55" s="485" t="s">
        <v>106</v>
      </c>
      <c r="E55" s="485"/>
      <c r="F55" s="485" t="s">
        <v>107</v>
      </c>
    </row>
    <row r="56" spans="1:6" ht="21" customHeight="1" x14ac:dyDescent="0.3">
      <c r="A56" s="467"/>
      <c r="B56" s="467"/>
      <c r="C56" s="467"/>
      <c r="D56" s="115" t="s">
        <v>108</v>
      </c>
      <c r="E56" s="115" t="s">
        <v>109</v>
      </c>
      <c r="F56" s="485"/>
    </row>
    <row r="57" spans="1:6" ht="26.25" customHeight="1" x14ac:dyDescent="0.3">
      <c r="A57" s="487"/>
      <c r="B57" s="484" t="s">
        <v>110</v>
      </c>
      <c r="C57" s="484"/>
      <c r="D57" s="116" t="s">
        <v>151</v>
      </c>
      <c r="E57" s="116"/>
      <c r="F57" s="363" t="str">
        <f>IF(D72="X","CATASTROFICO",IF(AND(D76&gt;0,D76&lt;=5),"MODERADO",IF(AND(D76&gt;=6,D76&lt;=11),"MAYOR",IF(AND(D76&gt;=12,D76&lt;=19),"CATASTROFICO"," "))))</f>
        <v>CATASTROFICO</v>
      </c>
    </row>
    <row r="58" spans="1:6" ht="26.25" customHeight="1" x14ac:dyDescent="0.3">
      <c r="A58" s="487"/>
      <c r="B58" s="484" t="s">
        <v>111</v>
      </c>
      <c r="C58" s="484"/>
      <c r="D58" s="116" t="s">
        <v>151</v>
      </c>
      <c r="E58" s="116"/>
      <c r="F58" s="363"/>
    </row>
    <row r="59" spans="1:6" ht="26.25" customHeight="1" x14ac:dyDescent="0.3">
      <c r="A59" s="487"/>
      <c r="B59" s="484" t="s">
        <v>112</v>
      </c>
      <c r="C59" s="484"/>
      <c r="D59" s="116" t="s">
        <v>151</v>
      </c>
      <c r="E59" s="116"/>
      <c r="F59" s="363"/>
    </row>
    <row r="60" spans="1:6" ht="26.25" customHeight="1" x14ac:dyDescent="0.3">
      <c r="A60" s="487"/>
      <c r="B60" s="484" t="s">
        <v>113</v>
      </c>
      <c r="C60" s="484"/>
      <c r="D60" s="116" t="s">
        <v>151</v>
      </c>
      <c r="E60" s="116"/>
      <c r="F60" s="363"/>
    </row>
    <row r="61" spans="1:6" ht="26.25" customHeight="1" x14ac:dyDescent="0.3">
      <c r="A61" s="487"/>
      <c r="B61" s="484" t="s">
        <v>114</v>
      </c>
      <c r="C61" s="484"/>
      <c r="D61" s="116" t="s">
        <v>151</v>
      </c>
      <c r="E61" s="116"/>
      <c r="F61" s="363"/>
    </row>
    <row r="62" spans="1:6" ht="26.25" customHeight="1" x14ac:dyDescent="0.3">
      <c r="A62" s="487"/>
      <c r="B62" s="484" t="s">
        <v>115</v>
      </c>
      <c r="C62" s="484"/>
      <c r="D62" s="116" t="s">
        <v>151</v>
      </c>
      <c r="E62" s="116"/>
      <c r="F62" s="363"/>
    </row>
    <row r="63" spans="1:6" ht="26.25" customHeight="1" x14ac:dyDescent="0.3">
      <c r="A63" s="487"/>
      <c r="B63" s="484" t="s">
        <v>116</v>
      </c>
      <c r="C63" s="484"/>
      <c r="D63" s="116"/>
      <c r="E63" s="116" t="s">
        <v>151</v>
      </c>
      <c r="F63" s="363"/>
    </row>
    <row r="64" spans="1:6" ht="26.25" customHeight="1" x14ac:dyDescent="0.3">
      <c r="A64" s="487"/>
      <c r="B64" s="484" t="s">
        <v>117</v>
      </c>
      <c r="C64" s="484"/>
      <c r="D64" s="116" t="s">
        <v>151</v>
      </c>
      <c r="E64" s="116"/>
      <c r="F64" s="363"/>
    </row>
    <row r="65" spans="1:6" ht="26.25" customHeight="1" x14ac:dyDescent="0.3">
      <c r="A65" s="487"/>
      <c r="B65" s="484" t="s">
        <v>118</v>
      </c>
      <c r="C65" s="484"/>
      <c r="D65" s="116"/>
      <c r="E65" s="116" t="s">
        <v>151</v>
      </c>
      <c r="F65" s="363"/>
    </row>
    <row r="66" spans="1:6" ht="26.25" customHeight="1" x14ac:dyDescent="0.3">
      <c r="A66" s="487"/>
      <c r="B66" s="484" t="s">
        <v>119</v>
      </c>
      <c r="C66" s="484"/>
      <c r="D66" s="116" t="s">
        <v>151</v>
      </c>
      <c r="E66" s="116"/>
      <c r="F66" s="363"/>
    </row>
    <row r="67" spans="1:6" ht="26.25" customHeight="1" x14ac:dyDescent="0.3">
      <c r="A67" s="487"/>
      <c r="B67" s="484" t="s">
        <v>120</v>
      </c>
      <c r="C67" s="484"/>
      <c r="D67" s="116" t="s">
        <v>151</v>
      </c>
      <c r="E67" s="116"/>
      <c r="F67" s="363"/>
    </row>
    <row r="68" spans="1:6" ht="26.25" customHeight="1" x14ac:dyDescent="0.3">
      <c r="A68" s="487"/>
      <c r="B68" s="484" t="s">
        <v>121</v>
      </c>
      <c r="C68" s="484"/>
      <c r="D68" s="116" t="s">
        <v>151</v>
      </c>
      <c r="E68" s="116"/>
      <c r="F68" s="363"/>
    </row>
    <row r="69" spans="1:6" ht="26.25" customHeight="1" x14ac:dyDescent="0.3">
      <c r="A69" s="487"/>
      <c r="B69" s="484" t="s">
        <v>122</v>
      </c>
      <c r="C69" s="484"/>
      <c r="D69" s="116" t="s">
        <v>151</v>
      </c>
      <c r="E69" s="116"/>
      <c r="F69" s="363"/>
    </row>
    <row r="70" spans="1:6" ht="26.25" customHeight="1" x14ac:dyDescent="0.3">
      <c r="A70" s="487"/>
      <c r="B70" s="484" t="s">
        <v>123</v>
      </c>
      <c r="C70" s="484"/>
      <c r="D70" s="116" t="s">
        <v>151</v>
      </c>
      <c r="E70" s="116"/>
      <c r="F70" s="363"/>
    </row>
    <row r="71" spans="1:6" ht="26.25" customHeight="1" x14ac:dyDescent="0.3">
      <c r="A71" s="487"/>
      <c r="B71" s="484" t="s">
        <v>124</v>
      </c>
      <c r="C71" s="484"/>
      <c r="D71" s="116" t="s">
        <v>151</v>
      </c>
      <c r="E71" s="116"/>
      <c r="F71" s="363"/>
    </row>
    <row r="72" spans="1:6" ht="26.25" customHeight="1" x14ac:dyDescent="0.3">
      <c r="A72" s="487"/>
      <c r="B72" s="484" t="s">
        <v>125</v>
      </c>
      <c r="C72" s="484"/>
      <c r="D72" s="116"/>
      <c r="E72" s="116" t="s">
        <v>151</v>
      </c>
      <c r="F72" s="363"/>
    </row>
    <row r="73" spans="1:6" ht="26.25" customHeight="1" x14ac:dyDescent="0.3">
      <c r="A73" s="487"/>
      <c r="B73" s="484" t="s">
        <v>126</v>
      </c>
      <c r="C73" s="484"/>
      <c r="D73" s="116" t="s">
        <v>151</v>
      </c>
      <c r="E73" s="116"/>
      <c r="F73" s="363"/>
    </row>
    <row r="74" spans="1:6" ht="26.25" customHeight="1" x14ac:dyDescent="0.3">
      <c r="A74" s="487"/>
      <c r="B74" s="484" t="s">
        <v>127</v>
      </c>
      <c r="C74" s="484"/>
      <c r="D74" s="116" t="s">
        <v>151</v>
      </c>
      <c r="E74" s="116"/>
      <c r="F74" s="363"/>
    </row>
    <row r="75" spans="1:6" ht="26.25" customHeight="1" x14ac:dyDescent="0.3">
      <c r="A75" s="487"/>
      <c r="B75" s="484" t="s">
        <v>128</v>
      </c>
      <c r="C75" s="484"/>
      <c r="D75" s="116"/>
      <c r="E75" s="116" t="s">
        <v>151</v>
      </c>
      <c r="F75" s="363"/>
    </row>
    <row r="76" spans="1:6" ht="15.6" x14ac:dyDescent="0.3">
      <c r="A76" s="487"/>
      <c r="B76" s="478" t="s">
        <v>63</v>
      </c>
      <c r="C76" s="479"/>
      <c r="D76" s="118">
        <f>+Hoja3!B100</f>
        <v>15</v>
      </c>
      <c r="E76" s="117"/>
      <c r="F76" s="363"/>
    </row>
    <row r="78" spans="1:6" ht="34.5" customHeight="1" x14ac:dyDescent="0.3">
      <c r="A78" s="467" t="s">
        <v>104</v>
      </c>
      <c r="B78" s="467" t="s">
        <v>105</v>
      </c>
      <c r="C78" s="467"/>
      <c r="D78" s="485" t="s">
        <v>106</v>
      </c>
      <c r="E78" s="485"/>
      <c r="F78" s="485" t="s">
        <v>107</v>
      </c>
    </row>
    <row r="79" spans="1:6" ht="21" customHeight="1" x14ac:dyDescent="0.3">
      <c r="A79" s="467"/>
      <c r="B79" s="467"/>
      <c r="C79" s="467"/>
      <c r="D79" s="115" t="s">
        <v>108</v>
      </c>
      <c r="E79" s="115" t="s">
        <v>109</v>
      </c>
      <c r="F79" s="485"/>
    </row>
    <row r="80" spans="1:6" ht="26.25" customHeight="1" x14ac:dyDescent="0.3">
      <c r="A80" s="487"/>
      <c r="B80" s="484" t="s">
        <v>110</v>
      </c>
      <c r="C80" s="484"/>
      <c r="D80" s="116" t="s">
        <v>151</v>
      </c>
      <c r="E80" s="116"/>
      <c r="F80" s="363" t="str">
        <f>IF(D95="X","CATASTROFICO",IF(AND(D99&gt;0,D99&lt;=5),"MODERADO",IF(AND(D99&gt;=6,D99&lt;=11),"MAYOR",IF(AND(D99&gt;=12,D99&lt;=19),"CATASTROFICO"," "))))</f>
        <v>CATASTROFICO</v>
      </c>
    </row>
    <row r="81" spans="1:6" ht="26.25" customHeight="1" x14ac:dyDescent="0.3">
      <c r="A81" s="487"/>
      <c r="B81" s="484" t="s">
        <v>111</v>
      </c>
      <c r="C81" s="484"/>
      <c r="D81" s="116" t="s">
        <v>151</v>
      </c>
      <c r="E81" s="116"/>
      <c r="F81" s="363"/>
    </row>
    <row r="82" spans="1:6" ht="26.25" customHeight="1" x14ac:dyDescent="0.3">
      <c r="A82" s="487"/>
      <c r="B82" s="484" t="s">
        <v>112</v>
      </c>
      <c r="C82" s="484"/>
      <c r="D82" s="116" t="s">
        <v>151</v>
      </c>
      <c r="E82" s="116"/>
      <c r="F82" s="363"/>
    </row>
    <row r="83" spans="1:6" ht="26.25" customHeight="1" x14ac:dyDescent="0.3">
      <c r="A83" s="487"/>
      <c r="B83" s="484" t="s">
        <v>113</v>
      </c>
      <c r="C83" s="484"/>
      <c r="D83" s="116" t="s">
        <v>151</v>
      </c>
      <c r="E83" s="116"/>
      <c r="F83" s="363"/>
    </row>
    <row r="84" spans="1:6" ht="26.25" customHeight="1" x14ac:dyDescent="0.3">
      <c r="A84" s="487"/>
      <c r="B84" s="484" t="s">
        <v>114</v>
      </c>
      <c r="C84" s="484"/>
      <c r="D84" s="116" t="s">
        <v>151</v>
      </c>
      <c r="E84" s="116"/>
      <c r="F84" s="363"/>
    </row>
    <row r="85" spans="1:6" ht="26.25" customHeight="1" x14ac:dyDescent="0.3">
      <c r="A85" s="487"/>
      <c r="B85" s="484" t="s">
        <v>115</v>
      </c>
      <c r="C85" s="484"/>
      <c r="D85" s="116" t="s">
        <v>151</v>
      </c>
      <c r="E85" s="116"/>
      <c r="F85" s="363"/>
    </row>
    <row r="86" spans="1:6" ht="26.25" customHeight="1" x14ac:dyDescent="0.3">
      <c r="A86" s="487"/>
      <c r="B86" s="484" t="s">
        <v>116</v>
      </c>
      <c r="C86" s="484"/>
      <c r="D86" s="116"/>
      <c r="E86" s="116" t="s">
        <v>151</v>
      </c>
      <c r="F86" s="363"/>
    </row>
    <row r="87" spans="1:6" ht="26.25" customHeight="1" x14ac:dyDescent="0.3">
      <c r="A87" s="487"/>
      <c r="B87" s="484" t="s">
        <v>117</v>
      </c>
      <c r="C87" s="484"/>
      <c r="D87" s="116" t="s">
        <v>151</v>
      </c>
      <c r="E87" s="116"/>
      <c r="F87" s="363"/>
    </row>
    <row r="88" spans="1:6" ht="26.25" customHeight="1" x14ac:dyDescent="0.3">
      <c r="A88" s="487"/>
      <c r="B88" s="484" t="s">
        <v>118</v>
      </c>
      <c r="C88" s="484"/>
      <c r="D88" s="116"/>
      <c r="E88" s="116" t="s">
        <v>151</v>
      </c>
      <c r="F88" s="363"/>
    </row>
    <row r="89" spans="1:6" ht="26.25" customHeight="1" x14ac:dyDescent="0.3">
      <c r="A89" s="487"/>
      <c r="B89" s="484" t="s">
        <v>119</v>
      </c>
      <c r="C89" s="484"/>
      <c r="D89" s="116" t="s">
        <v>151</v>
      </c>
      <c r="E89" s="116"/>
      <c r="F89" s="363"/>
    </row>
    <row r="90" spans="1:6" ht="26.25" customHeight="1" x14ac:dyDescent="0.3">
      <c r="A90" s="487"/>
      <c r="B90" s="484" t="s">
        <v>120</v>
      </c>
      <c r="C90" s="484"/>
      <c r="D90" s="116" t="s">
        <v>151</v>
      </c>
      <c r="E90" s="116"/>
      <c r="F90" s="363"/>
    </row>
    <row r="91" spans="1:6" ht="26.25" customHeight="1" x14ac:dyDescent="0.3">
      <c r="A91" s="487"/>
      <c r="B91" s="484" t="s">
        <v>121</v>
      </c>
      <c r="C91" s="484"/>
      <c r="D91" s="116" t="s">
        <v>151</v>
      </c>
      <c r="E91" s="116"/>
      <c r="F91" s="363"/>
    </row>
    <row r="92" spans="1:6" ht="26.25" customHeight="1" x14ac:dyDescent="0.3">
      <c r="A92" s="487"/>
      <c r="B92" s="484" t="s">
        <v>122</v>
      </c>
      <c r="C92" s="484"/>
      <c r="D92" s="116" t="s">
        <v>151</v>
      </c>
      <c r="E92" s="116"/>
      <c r="F92" s="363"/>
    </row>
    <row r="93" spans="1:6" ht="26.25" customHeight="1" x14ac:dyDescent="0.3">
      <c r="A93" s="487"/>
      <c r="B93" s="484" t="s">
        <v>123</v>
      </c>
      <c r="C93" s="484"/>
      <c r="D93" s="116" t="s">
        <v>151</v>
      </c>
      <c r="E93" s="116"/>
      <c r="F93" s="363"/>
    </row>
    <row r="94" spans="1:6" ht="26.25" customHeight="1" x14ac:dyDescent="0.3">
      <c r="A94" s="487"/>
      <c r="B94" s="484" t="s">
        <v>124</v>
      </c>
      <c r="C94" s="484"/>
      <c r="D94" s="116" t="s">
        <v>151</v>
      </c>
      <c r="E94" s="116"/>
      <c r="F94" s="363"/>
    </row>
    <row r="95" spans="1:6" ht="26.25" customHeight="1" x14ac:dyDescent="0.3">
      <c r="A95" s="487"/>
      <c r="B95" s="484" t="s">
        <v>125</v>
      </c>
      <c r="C95" s="484"/>
      <c r="D95" s="116"/>
      <c r="E95" s="116" t="s">
        <v>151</v>
      </c>
      <c r="F95" s="363"/>
    </row>
    <row r="96" spans="1:6" ht="26.25" customHeight="1" x14ac:dyDescent="0.3">
      <c r="A96" s="487"/>
      <c r="B96" s="484" t="s">
        <v>126</v>
      </c>
      <c r="C96" s="484"/>
      <c r="D96" s="116" t="s">
        <v>151</v>
      </c>
      <c r="E96" s="116"/>
      <c r="F96" s="363"/>
    </row>
    <row r="97" spans="1:6" ht="26.25" customHeight="1" x14ac:dyDescent="0.3">
      <c r="A97" s="487"/>
      <c r="B97" s="484" t="s">
        <v>127</v>
      </c>
      <c r="C97" s="484"/>
      <c r="D97" s="116" t="s">
        <v>151</v>
      </c>
      <c r="E97" s="116"/>
      <c r="F97" s="363"/>
    </row>
    <row r="98" spans="1:6" ht="26.25" customHeight="1" x14ac:dyDescent="0.3">
      <c r="A98" s="487"/>
      <c r="B98" s="484" t="s">
        <v>128</v>
      </c>
      <c r="C98" s="484"/>
      <c r="D98" s="116"/>
      <c r="E98" s="116" t="s">
        <v>151</v>
      </c>
      <c r="F98" s="363"/>
    </row>
    <row r="99" spans="1:6" ht="15.6" x14ac:dyDescent="0.3">
      <c r="A99" s="487"/>
      <c r="B99" s="478" t="s">
        <v>63</v>
      </c>
      <c r="C99" s="479"/>
      <c r="D99" s="118">
        <f>+Hoja3!B123</f>
        <v>15</v>
      </c>
      <c r="E99" s="117"/>
      <c r="F99" s="363"/>
    </row>
    <row r="101" spans="1:6" ht="34.5" customHeight="1" x14ac:dyDescent="0.3">
      <c r="A101" s="467" t="s">
        <v>104</v>
      </c>
      <c r="B101" s="467" t="s">
        <v>105</v>
      </c>
      <c r="C101" s="467"/>
      <c r="D101" s="485" t="s">
        <v>106</v>
      </c>
      <c r="E101" s="485"/>
      <c r="F101" s="485" t="s">
        <v>107</v>
      </c>
    </row>
    <row r="102" spans="1:6" ht="21" customHeight="1" x14ac:dyDescent="0.3">
      <c r="A102" s="467"/>
      <c r="B102" s="467"/>
      <c r="C102" s="467"/>
      <c r="D102" s="115" t="s">
        <v>108</v>
      </c>
      <c r="E102" s="115" t="s">
        <v>109</v>
      </c>
      <c r="F102" s="485"/>
    </row>
    <row r="103" spans="1:6" ht="26.25" customHeight="1" x14ac:dyDescent="0.3">
      <c r="A103" s="487"/>
      <c r="B103" s="484" t="s">
        <v>110</v>
      </c>
      <c r="C103" s="484"/>
      <c r="D103" s="116"/>
      <c r="E103" s="116"/>
      <c r="F103" s="363" t="str">
        <f>IF(D118="X","CATASTROFICO",IF(AND(D122&gt;0,D122&lt;=5),"MODERADO",IF(AND(D122&gt;=6,D122&lt;=11),"MAYOR",IF(AND(D122&gt;=12,D122&lt;=19),"CATASTROFICO"," "))))</f>
        <v xml:space="preserve"> </v>
      </c>
    </row>
    <row r="104" spans="1:6" ht="26.25" customHeight="1" x14ac:dyDescent="0.3">
      <c r="A104" s="487"/>
      <c r="B104" s="484" t="s">
        <v>111</v>
      </c>
      <c r="C104" s="484"/>
      <c r="D104" s="116"/>
      <c r="E104" s="116"/>
      <c r="F104" s="363"/>
    </row>
    <row r="105" spans="1:6" ht="26.25" customHeight="1" x14ac:dyDescent="0.3">
      <c r="A105" s="487"/>
      <c r="B105" s="484" t="s">
        <v>112</v>
      </c>
      <c r="C105" s="484"/>
      <c r="D105" s="116"/>
      <c r="E105" s="116"/>
      <c r="F105" s="363"/>
    </row>
    <row r="106" spans="1:6" ht="26.25" customHeight="1" x14ac:dyDescent="0.3">
      <c r="A106" s="487"/>
      <c r="B106" s="484" t="s">
        <v>113</v>
      </c>
      <c r="C106" s="484"/>
      <c r="D106" s="116"/>
      <c r="E106" s="116"/>
      <c r="F106" s="363"/>
    </row>
    <row r="107" spans="1:6" ht="26.25" customHeight="1" x14ac:dyDescent="0.3">
      <c r="A107" s="487"/>
      <c r="B107" s="484" t="s">
        <v>114</v>
      </c>
      <c r="C107" s="484"/>
      <c r="D107" s="116"/>
      <c r="E107" s="116"/>
      <c r="F107" s="363"/>
    </row>
    <row r="108" spans="1:6" ht="26.25" customHeight="1" x14ac:dyDescent="0.3">
      <c r="A108" s="487"/>
      <c r="B108" s="484" t="s">
        <v>115</v>
      </c>
      <c r="C108" s="484"/>
      <c r="D108" s="116"/>
      <c r="E108" s="116"/>
      <c r="F108" s="363"/>
    </row>
    <row r="109" spans="1:6" ht="26.25" customHeight="1" x14ac:dyDescent="0.3">
      <c r="A109" s="487"/>
      <c r="B109" s="484" t="s">
        <v>116</v>
      </c>
      <c r="C109" s="484"/>
      <c r="D109" s="116"/>
      <c r="E109" s="116"/>
      <c r="F109" s="363"/>
    </row>
    <row r="110" spans="1:6" ht="26.25" customHeight="1" x14ac:dyDescent="0.3">
      <c r="A110" s="487"/>
      <c r="B110" s="484" t="s">
        <v>117</v>
      </c>
      <c r="C110" s="484"/>
      <c r="D110" s="116"/>
      <c r="E110" s="116"/>
      <c r="F110" s="363"/>
    </row>
    <row r="111" spans="1:6" ht="26.25" customHeight="1" x14ac:dyDescent="0.3">
      <c r="A111" s="487"/>
      <c r="B111" s="484" t="s">
        <v>118</v>
      </c>
      <c r="C111" s="484"/>
      <c r="D111" s="116"/>
      <c r="E111" s="116"/>
      <c r="F111" s="363"/>
    </row>
    <row r="112" spans="1:6" ht="26.25" customHeight="1" x14ac:dyDescent="0.3">
      <c r="A112" s="487"/>
      <c r="B112" s="484" t="s">
        <v>119</v>
      </c>
      <c r="C112" s="484"/>
      <c r="D112" s="116"/>
      <c r="E112" s="116"/>
      <c r="F112" s="363"/>
    </row>
    <row r="113" spans="1:6" ht="26.25" customHeight="1" x14ac:dyDescent="0.3">
      <c r="A113" s="487"/>
      <c r="B113" s="484" t="s">
        <v>120</v>
      </c>
      <c r="C113" s="484"/>
      <c r="D113" s="116"/>
      <c r="E113" s="116"/>
      <c r="F113" s="363"/>
    </row>
    <row r="114" spans="1:6" ht="26.25" customHeight="1" x14ac:dyDescent="0.3">
      <c r="A114" s="487"/>
      <c r="B114" s="484" t="s">
        <v>121</v>
      </c>
      <c r="C114" s="484"/>
      <c r="D114" s="116"/>
      <c r="E114" s="116"/>
      <c r="F114" s="363"/>
    </row>
    <row r="115" spans="1:6" ht="26.25" customHeight="1" x14ac:dyDescent="0.3">
      <c r="A115" s="487"/>
      <c r="B115" s="484" t="s">
        <v>122</v>
      </c>
      <c r="C115" s="484"/>
      <c r="D115" s="116"/>
      <c r="E115" s="116"/>
      <c r="F115" s="363"/>
    </row>
    <row r="116" spans="1:6" ht="26.25" customHeight="1" x14ac:dyDescent="0.3">
      <c r="A116" s="487"/>
      <c r="B116" s="484" t="s">
        <v>123</v>
      </c>
      <c r="C116" s="484"/>
      <c r="D116" s="116"/>
      <c r="E116" s="116"/>
      <c r="F116" s="363"/>
    </row>
    <row r="117" spans="1:6" ht="26.25" customHeight="1" x14ac:dyDescent="0.3">
      <c r="A117" s="487"/>
      <c r="B117" s="484" t="s">
        <v>124</v>
      </c>
      <c r="C117" s="484"/>
      <c r="D117" s="116"/>
      <c r="E117" s="116"/>
      <c r="F117" s="363"/>
    </row>
    <row r="118" spans="1:6" ht="26.25" customHeight="1" x14ac:dyDescent="0.3">
      <c r="A118" s="487"/>
      <c r="B118" s="484" t="s">
        <v>125</v>
      </c>
      <c r="C118" s="484"/>
      <c r="D118" s="116"/>
      <c r="E118" s="116"/>
      <c r="F118" s="363"/>
    </row>
    <row r="119" spans="1:6" ht="26.25" customHeight="1" x14ac:dyDescent="0.3">
      <c r="A119" s="487"/>
      <c r="B119" s="484" t="s">
        <v>126</v>
      </c>
      <c r="C119" s="484"/>
      <c r="D119" s="116"/>
      <c r="E119" s="116"/>
      <c r="F119" s="363"/>
    </row>
    <row r="120" spans="1:6" ht="26.25" customHeight="1" x14ac:dyDescent="0.3">
      <c r="A120" s="487"/>
      <c r="B120" s="484" t="s">
        <v>127</v>
      </c>
      <c r="C120" s="484"/>
      <c r="D120" s="116"/>
      <c r="E120" s="116"/>
      <c r="F120" s="363"/>
    </row>
    <row r="121" spans="1:6" ht="26.25" customHeight="1" x14ac:dyDescent="0.3">
      <c r="A121" s="487"/>
      <c r="B121" s="484" t="s">
        <v>128</v>
      </c>
      <c r="C121" s="484"/>
      <c r="D121" s="116"/>
      <c r="E121" s="116"/>
      <c r="F121" s="363"/>
    </row>
    <row r="122" spans="1:6" ht="15.6" x14ac:dyDescent="0.3">
      <c r="A122" s="487"/>
      <c r="B122" s="478" t="s">
        <v>63</v>
      </c>
      <c r="C122" s="479"/>
      <c r="D122" s="118">
        <f>+Hoja3!B146</f>
        <v>0</v>
      </c>
      <c r="E122" s="117"/>
      <c r="F122" s="363"/>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A13" sqref="A13:A2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6"/>
      <c r="B1" s="276"/>
      <c r="C1" s="268" t="s">
        <v>0</v>
      </c>
      <c r="D1" s="268"/>
      <c r="E1" s="268"/>
      <c r="F1" s="268"/>
      <c r="G1" s="318" t="s">
        <v>1</v>
      </c>
      <c r="H1" s="318"/>
      <c r="I1" s="318"/>
      <c r="J1" s="488"/>
      <c r="K1" s="488"/>
    </row>
    <row r="2" spans="1:11" ht="15" customHeight="1" x14ac:dyDescent="0.3">
      <c r="A2" s="276"/>
      <c r="B2" s="276"/>
      <c r="C2" s="268"/>
      <c r="D2" s="268"/>
      <c r="E2" s="268"/>
      <c r="F2" s="268"/>
      <c r="G2" s="318" t="s">
        <v>129</v>
      </c>
      <c r="H2" s="318"/>
      <c r="I2" s="318"/>
      <c r="J2" s="488"/>
      <c r="K2" s="488"/>
    </row>
    <row r="3" spans="1:11" ht="34.5" customHeight="1" x14ac:dyDescent="0.3">
      <c r="A3" s="276"/>
      <c r="B3" s="276"/>
      <c r="C3" s="268" t="s">
        <v>33</v>
      </c>
      <c r="D3" s="268"/>
      <c r="E3" s="268"/>
      <c r="F3" s="268"/>
      <c r="G3" s="318" t="s">
        <v>130</v>
      </c>
      <c r="H3" s="318"/>
      <c r="I3" s="318"/>
      <c r="J3" s="488"/>
      <c r="K3" s="488"/>
    </row>
    <row r="4" spans="1:11" ht="15.75" customHeight="1" x14ac:dyDescent="0.3">
      <c r="A4" s="276"/>
      <c r="B4" s="276"/>
      <c r="C4" s="268"/>
      <c r="D4" s="268"/>
      <c r="E4" s="268"/>
      <c r="F4" s="268"/>
      <c r="G4" s="318" t="s">
        <v>5</v>
      </c>
      <c r="H4" s="318"/>
      <c r="I4" s="318"/>
      <c r="J4" s="488"/>
      <c r="K4" s="488"/>
    </row>
    <row r="5" spans="1:11" ht="15.75" thickBot="1" x14ac:dyDescent="0.3"/>
    <row r="6" spans="1:11" ht="26.25" customHeight="1" x14ac:dyDescent="0.3">
      <c r="A6" s="493" t="s">
        <v>131</v>
      </c>
      <c r="B6" s="494"/>
      <c r="C6" s="494"/>
      <c r="D6" s="494"/>
      <c r="E6" s="494"/>
      <c r="F6" s="494"/>
      <c r="G6" s="494"/>
      <c r="H6" s="494"/>
      <c r="I6" s="494"/>
      <c r="J6" s="494"/>
      <c r="K6" s="495"/>
    </row>
    <row r="7" spans="1:11" ht="24" customHeight="1" x14ac:dyDescent="0.25">
      <c r="A7" s="21" t="s">
        <v>7</v>
      </c>
      <c r="B7" s="496" t="str">
        <f>+CONTEXTO!B7</f>
        <v>GESTIÓN DE INNOVACION Y TIC</v>
      </c>
      <c r="C7" s="496"/>
      <c r="D7" s="496"/>
      <c r="E7" s="496"/>
      <c r="F7" s="496"/>
      <c r="G7" s="496"/>
      <c r="H7" s="496"/>
      <c r="I7" s="496"/>
      <c r="J7" s="496"/>
      <c r="K7" s="497"/>
    </row>
    <row r="8" spans="1:11" ht="64.5" customHeight="1" x14ac:dyDescent="0.25">
      <c r="A8" s="20" t="s">
        <v>9</v>
      </c>
      <c r="B8" s="498"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98"/>
      <c r="D8" s="498"/>
      <c r="E8" s="498"/>
      <c r="F8" s="498"/>
      <c r="G8" s="498"/>
      <c r="H8" s="498"/>
      <c r="I8" s="498"/>
      <c r="J8" s="498"/>
      <c r="K8" s="499"/>
    </row>
    <row r="9" spans="1:11" ht="29.25" customHeight="1" thickBot="1" x14ac:dyDescent="0.3">
      <c r="A9" s="30" t="s">
        <v>132</v>
      </c>
      <c r="B9" s="500" t="str">
        <f>+PROBABILIDAD!A11</f>
        <v>Convocatoria sin participacion de actores TIC</v>
      </c>
      <c r="C9" s="501"/>
      <c r="D9" s="501"/>
      <c r="E9" s="501"/>
      <c r="F9" s="501"/>
      <c r="G9" s="501"/>
      <c r="H9" s="501"/>
      <c r="I9" s="501"/>
      <c r="J9" s="501"/>
      <c r="K9" s="502"/>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503" t="s">
        <v>133</v>
      </c>
      <c r="K11" s="504"/>
    </row>
    <row r="12" spans="1:11" ht="15.75" thickBot="1" x14ac:dyDescent="0.3">
      <c r="A12" s="39"/>
      <c r="B12" s="41"/>
      <c r="C12" s="40"/>
      <c r="D12" s="40"/>
      <c r="E12" s="40"/>
      <c r="F12" s="40"/>
      <c r="G12" s="40"/>
      <c r="H12" s="40"/>
      <c r="I12" s="40"/>
      <c r="J12" s="42"/>
      <c r="K12" s="43"/>
    </row>
    <row r="13" spans="1:11" ht="30" customHeight="1" thickBot="1" x14ac:dyDescent="0.35">
      <c r="A13" s="489" t="s">
        <v>134</v>
      </c>
      <c r="B13" s="26">
        <v>5</v>
      </c>
      <c r="C13" s="490"/>
      <c r="D13" s="491"/>
      <c r="E13" s="492"/>
      <c r="F13" s="492"/>
      <c r="G13" s="492"/>
      <c r="H13" s="40"/>
      <c r="I13" s="40"/>
      <c r="J13" s="32"/>
      <c r="K13" s="46" t="s">
        <v>135</v>
      </c>
    </row>
    <row r="14" spans="1:11" ht="30" customHeight="1" thickBot="1" x14ac:dyDescent="0.35">
      <c r="A14" s="489"/>
      <c r="B14" s="27" t="s">
        <v>136</v>
      </c>
      <c r="C14" s="490"/>
      <c r="D14" s="491"/>
      <c r="E14" s="492"/>
      <c r="F14" s="492"/>
      <c r="G14" s="492"/>
      <c r="H14" s="40"/>
      <c r="I14" s="40"/>
      <c r="J14" s="42"/>
      <c r="K14" s="46"/>
    </row>
    <row r="15" spans="1:11" ht="30" customHeight="1" thickBot="1" x14ac:dyDescent="0.35">
      <c r="A15" s="489"/>
      <c r="B15" s="26">
        <v>4</v>
      </c>
      <c r="C15" s="505"/>
      <c r="D15" s="491"/>
      <c r="E15" s="491"/>
      <c r="F15" s="506"/>
      <c r="G15" s="492"/>
      <c r="H15" s="40"/>
      <c r="I15" s="40"/>
      <c r="J15" s="33"/>
      <c r="K15" s="46" t="s">
        <v>137</v>
      </c>
    </row>
    <row r="16" spans="1:11" ht="30" customHeight="1" thickBot="1" x14ac:dyDescent="0.35">
      <c r="A16" s="489"/>
      <c r="B16" s="27" t="s">
        <v>138</v>
      </c>
      <c r="C16" s="505"/>
      <c r="D16" s="491"/>
      <c r="E16" s="491"/>
      <c r="F16" s="507"/>
      <c r="G16" s="492"/>
      <c r="H16" s="40"/>
      <c r="I16" s="40"/>
      <c r="J16" s="31"/>
      <c r="K16" s="46"/>
    </row>
    <row r="17" spans="1:11" ht="30" customHeight="1" thickBot="1" x14ac:dyDescent="0.35">
      <c r="A17" s="489"/>
      <c r="B17" s="26">
        <v>3</v>
      </c>
      <c r="C17" s="509"/>
      <c r="D17" s="510"/>
      <c r="E17" s="511"/>
      <c r="F17" s="506"/>
      <c r="G17" s="492"/>
      <c r="H17" s="40"/>
      <c r="I17" s="40"/>
      <c r="J17" s="34"/>
      <c r="K17" s="46" t="s">
        <v>139</v>
      </c>
    </row>
    <row r="18" spans="1:11" ht="30" customHeight="1" thickBot="1" x14ac:dyDescent="0.35">
      <c r="A18" s="489"/>
      <c r="B18" s="27" t="s">
        <v>140</v>
      </c>
      <c r="C18" s="509"/>
      <c r="D18" s="510"/>
      <c r="E18" s="512"/>
      <c r="F18" s="507"/>
      <c r="G18" s="492"/>
      <c r="H18" s="40"/>
      <c r="I18" s="40"/>
      <c r="J18" s="31"/>
      <c r="K18" s="46"/>
    </row>
    <row r="19" spans="1:11" ht="30" customHeight="1" thickBot="1" x14ac:dyDescent="0.35">
      <c r="A19" s="489"/>
      <c r="B19" s="26">
        <v>2</v>
      </c>
      <c r="C19" s="509" t="s">
        <v>151</v>
      </c>
      <c r="D19" s="513"/>
      <c r="E19" s="514"/>
      <c r="F19" s="516" t="s">
        <v>272</v>
      </c>
      <c r="G19" s="492"/>
      <c r="H19" s="40"/>
      <c r="I19" s="40"/>
      <c r="J19" s="35"/>
      <c r="K19" s="46" t="s">
        <v>141</v>
      </c>
    </row>
    <row r="20" spans="1:11" ht="30" customHeight="1" thickBot="1" x14ac:dyDescent="0.35">
      <c r="A20" s="489"/>
      <c r="B20" s="27" t="s">
        <v>267</v>
      </c>
      <c r="C20" s="509"/>
      <c r="D20" s="513"/>
      <c r="E20" s="515"/>
      <c r="F20" s="517"/>
      <c r="G20" s="492"/>
      <c r="H20" s="40"/>
      <c r="I20" s="40"/>
      <c r="J20" s="40"/>
      <c r="K20" s="41"/>
    </row>
    <row r="21" spans="1:11" ht="30" customHeight="1" thickBot="1" x14ac:dyDescent="0.35">
      <c r="A21" s="489"/>
      <c r="B21" s="26">
        <v>1</v>
      </c>
      <c r="C21" s="509" t="s">
        <v>272</v>
      </c>
      <c r="D21" s="513" t="s">
        <v>272</v>
      </c>
      <c r="E21" s="510"/>
      <c r="F21" s="491" t="s">
        <v>272</v>
      </c>
      <c r="G21" s="491"/>
      <c r="H21" s="40"/>
      <c r="I21" s="40"/>
      <c r="J21" s="40"/>
      <c r="K21" s="41"/>
    </row>
    <row r="22" spans="1:11" ht="30" customHeight="1" thickBot="1" x14ac:dyDescent="0.35">
      <c r="A22" s="489"/>
      <c r="B22" s="27" t="s">
        <v>142</v>
      </c>
      <c r="C22" s="518"/>
      <c r="D22" s="519"/>
      <c r="E22" s="520"/>
      <c r="F22" s="521"/>
      <c r="G22" s="521"/>
      <c r="H22" s="44"/>
      <c r="I22" s="40"/>
      <c r="J22" s="40"/>
      <c r="K22" s="41"/>
    </row>
    <row r="23" spans="1:11" x14ac:dyDescent="0.3">
      <c r="A23" s="39"/>
      <c r="B23" s="40"/>
      <c r="C23" s="25">
        <v>1</v>
      </c>
      <c r="D23" s="25">
        <v>2</v>
      </c>
      <c r="E23" s="25">
        <v>3</v>
      </c>
      <c r="F23" s="25">
        <v>4</v>
      </c>
      <c r="G23" s="25">
        <v>5</v>
      </c>
      <c r="H23" s="40"/>
      <c r="I23" s="40"/>
      <c r="J23" s="40"/>
      <c r="K23" s="41"/>
    </row>
    <row r="24" spans="1:11" x14ac:dyDescent="0.3">
      <c r="A24" s="39"/>
      <c r="B24" s="40"/>
      <c r="C24" s="25" t="s">
        <v>143</v>
      </c>
      <c r="D24" s="25" t="s">
        <v>144</v>
      </c>
      <c r="E24" s="25" t="s">
        <v>145</v>
      </c>
      <c r="F24" s="25" t="s">
        <v>146</v>
      </c>
      <c r="G24" s="25" t="s">
        <v>147</v>
      </c>
      <c r="H24" s="40"/>
      <c r="I24" s="40"/>
      <c r="J24" s="40"/>
      <c r="K24" s="41"/>
    </row>
    <row r="25" spans="1:11" x14ac:dyDescent="0.3">
      <c r="A25" s="39"/>
      <c r="B25" s="40"/>
      <c r="C25" s="508" t="s">
        <v>148</v>
      </c>
      <c r="D25" s="508"/>
      <c r="E25" s="508"/>
      <c r="F25" s="508"/>
      <c r="G25" s="508"/>
      <c r="H25" s="40"/>
      <c r="I25" s="40"/>
      <c r="J25" s="40"/>
      <c r="K25" s="41"/>
    </row>
    <row r="26" spans="1:11" x14ac:dyDescent="0.3">
      <c r="A26" s="39"/>
      <c r="B26" s="40"/>
      <c r="C26" s="508"/>
      <c r="D26" s="508"/>
      <c r="E26" s="508"/>
      <c r="F26" s="508"/>
      <c r="G26" s="508"/>
      <c r="H26" s="40"/>
      <c r="I26" s="40"/>
      <c r="J26" s="40"/>
      <c r="K26" s="41"/>
    </row>
    <row r="27" spans="1:11" ht="15" thickBot="1" x14ac:dyDescent="0.35">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5" zoomScale="120" zoomScaleNormal="120" workbookViewId="0">
      <selection activeCell="D19" sqref="D19:D2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6"/>
      <c r="B1" s="276"/>
      <c r="C1" s="268" t="s">
        <v>0</v>
      </c>
      <c r="D1" s="268"/>
      <c r="E1" s="268"/>
      <c r="F1" s="268"/>
      <c r="G1" s="318" t="s">
        <v>1</v>
      </c>
      <c r="H1" s="318"/>
      <c r="I1" s="318"/>
      <c r="J1" s="488"/>
      <c r="K1" s="488"/>
    </row>
    <row r="2" spans="1:11" ht="15" customHeight="1" x14ac:dyDescent="0.3">
      <c r="A2" s="276"/>
      <c r="B2" s="276"/>
      <c r="C2" s="268"/>
      <c r="D2" s="268"/>
      <c r="E2" s="268"/>
      <c r="F2" s="268"/>
      <c r="G2" s="318" t="s">
        <v>129</v>
      </c>
      <c r="H2" s="318"/>
      <c r="I2" s="318"/>
      <c r="J2" s="488"/>
      <c r="K2" s="488"/>
    </row>
    <row r="3" spans="1:11" ht="34.5" customHeight="1" x14ac:dyDescent="0.3">
      <c r="A3" s="276"/>
      <c r="B3" s="276"/>
      <c r="C3" s="268" t="s">
        <v>33</v>
      </c>
      <c r="D3" s="268"/>
      <c r="E3" s="268"/>
      <c r="F3" s="268"/>
      <c r="G3" s="318" t="s">
        <v>149</v>
      </c>
      <c r="H3" s="318"/>
      <c r="I3" s="318"/>
      <c r="J3" s="488"/>
      <c r="K3" s="488"/>
    </row>
    <row r="4" spans="1:11" ht="15.75" customHeight="1" x14ac:dyDescent="0.3">
      <c r="A4" s="276"/>
      <c r="B4" s="276"/>
      <c r="C4" s="268"/>
      <c r="D4" s="268"/>
      <c r="E4" s="268"/>
      <c r="F4" s="268"/>
      <c r="G4" s="318" t="s">
        <v>5</v>
      </c>
      <c r="H4" s="318"/>
      <c r="I4" s="318"/>
      <c r="J4" s="488"/>
      <c r="K4" s="488"/>
    </row>
    <row r="5" spans="1:11" ht="15.75" thickBot="1" x14ac:dyDescent="0.3"/>
    <row r="6" spans="1:11" ht="26.25" customHeight="1" x14ac:dyDescent="0.3">
      <c r="A6" s="493" t="s">
        <v>131</v>
      </c>
      <c r="B6" s="494"/>
      <c r="C6" s="494"/>
      <c r="D6" s="494"/>
      <c r="E6" s="494"/>
      <c r="F6" s="494"/>
      <c r="G6" s="494"/>
      <c r="H6" s="494"/>
      <c r="I6" s="494"/>
      <c r="J6" s="494"/>
      <c r="K6" s="495"/>
    </row>
    <row r="7" spans="1:11" ht="24" customHeight="1" x14ac:dyDescent="0.25">
      <c r="A7" s="21" t="s">
        <v>7</v>
      </c>
      <c r="B7" s="496" t="str">
        <f>+CONTEXTO!B7</f>
        <v>GESTIÓN DE INNOVACION Y TIC</v>
      </c>
      <c r="C7" s="496"/>
      <c r="D7" s="496"/>
      <c r="E7" s="496"/>
      <c r="F7" s="496"/>
      <c r="G7" s="496"/>
      <c r="H7" s="496"/>
      <c r="I7" s="496"/>
      <c r="J7" s="496"/>
      <c r="K7" s="497"/>
    </row>
    <row r="8" spans="1:11" ht="54" customHeight="1" x14ac:dyDescent="0.25">
      <c r="A8" s="20" t="s">
        <v>9</v>
      </c>
      <c r="B8" s="498"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98"/>
      <c r="D8" s="498"/>
      <c r="E8" s="498"/>
      <c r="F8" s="498"/>
      <c r="G8" s="498"/>
      <c r="H8" s="498"/>
      <c r="I8" s="498"/>
      <c r="J8" s="498"/>
      <c r="K8" s="499"/>
    </row>
    <row r="9" spans="1:11" ht="29.25" customHeight="1" thickBot="1" x14ac:dyDescent="0.3">
      <c r="A9" s="30" t="s">
        <v>132</v>
      </c>
      <c r="B9" s="500" t="str">
        <f>+PROBABILIDAD!A12</f>
        <v xml:space="preserve">Resago    en los avances de  Ciencia , Tecnologia en inovacion </v>
      </c>
      <c r="C9" s="501"/>
      <c r="D9" s="501"/>
      <c r="E9" s="501"/>
      <c r="F9" s="501"/>
      <c r="G9" s="501"/>
      <c r="H9" s="501"/>
      <c r="I9" s="501"/>
      <c r="J9" s="501"/>
      <c r="K9" s="502"/>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503" t="s">
        <v>133</v>
      </c>
      <c r="K11" s="504"/>
    </row>
    <row r="12" spans="1:11" ht="15.75" thickBot="1" x14ac:dyDescent="0.3">
      <c r="A12" s="39"/>
      <c r="B12" s="41"/>
      <c r="C12" s="40"/>
      <c r="D12" s="40"/>
      <c r="E12" s="40"/>
      <c r="F12" s="40"/>
      <c r="G12" s="40"/>
      <c r="H12" s="40"/>
      <c r="I12" s="40"/>
      <c r="J12" s="42"/>
      <c r="K12" s="43"/>
    </row>
    <row r="13" spans="1:11" ht="30" customHeight="1" thickBot="1" x14ac:dyDescent="0.35">
      <c r="A13" s="489" t="s">
        <v>134</v>
      </c>
      <c r="B13" s="26">
        <v>5</v>
      </c>
      <c r="C13" s="490"/>
      <c r="D13" s="491"/>
      <c r="E13" s="492"/>
      <c r="F13" s="492"/>
      <c r="G13" s="492"/>
      <c r="H13" s="40"/>
      <c r="I13" s="40"/>
      <c r="J13" s="32"/>
      <c r="K13" s="46" t="s">
        <v>135</v>
      </c>
    </row>
    <row r="14" spans="1:11" ht="30" customHeight="1" thickBot="1" x14ac:dyDescent="0.35">
      <c r="A14" s="489"/>
      <c r="B14" s="27" t="s">
        <v>136</v>
      </c>
      <c r="C14" s="490"/>
      <c r="D14" s="491"/>
      <c r="E14" s="492"/>
      <c r="F14" s="492"/>
      <c r="G14" s="492"/>
      <c r="H14" s="40"/>
      <c r="I14" s="40"/>
      <c r="J14" s="42"/>
      <c r="K14" s="46"/>
    </row>
    <row r="15" spans="1:11" ht="30" customHeight="1" thickBot="1" x14ac:dyDescent="0.35">
      <c r="A15" s="489"/>
      <c r="B15" s="26">
        <v>4</v>
      </c>
      <c r="C15" s="505"/>
      <c r="D15" s="491"/>
      <c r="E15" s="491"/>
      <c r="F15" s="506"/>
      <c r="G15" s="492"/>
      <c r="H15" s="40"/>
      <c r="I15" s="40"/>
      <c r="J15" s="33"/>
      <c r="K15" s="46" t="s">
        <v>137</v>
      </c>
    </row>
    <row r="16" spans="1:11" ht="30" customHeight="1" thickBot="1" x14ac:dyDescent="0.35">
      <c r="A16" s="489"/>
      <c r="B16" s="27" t="s">
        <v>138</v>
      </c>
      <c r="C16" s="505"/>
      <c r="D16" s="491"/>
      <c r="E16" s="491"/>
      <c r="F16" s="507"/>
      <c r="G16" s="492"/>
      <c r="H16" s="40"/>
      <c r="I16" s="40"/>
      <c r="J16" s="31"/>
      <c r="K16" s="46"/>
    </row>
    <row r="17" spans="1:11" ht="30" customHeight="1" thickBot="1" x14ac:dyDescent="0.35">
      <c r="A17" s="489"/>
      <c r="B17" s="26">
        <v>3</v>
      </c>
      <c r="C17" s="509"/>
      <c r="D17" s="510"/>
      <c r="E17" s="511"/>
      <c r="F17" s="506"/>
      <c r="G17" s="492"/>
      <c r="H17" s="40"/>
      <c r="I17" s="40"/>
      <c r="J17" s="34"/>
      <c r="K17" s="46" t="s">
        <v>139</v>
      </c>
    </row>
    <row r="18" spans="1:11" ht="30" customHeight="1" thickBot="1" x14ac:dyDescent="0.35">
      <c r="A18" s="489"/>
      <c r="B18" s="27" t="s">
        <v>140</v>
      </c>
      <c r="C18" s="509"/>
      <c r="D18" s="510"/>
      <c r="E18" s="512"/>
      <c r="F18" s="507"/>
      <c r="G18" s="492"/>
      <c r="H18" s="40"/>
      <c r="I18" s="40"/>
      <c r="J18" s="31"/>
      <c r="K18" s="46"/>
    </row>
    <row r="19" spans="1:11" ht="30" customHeight="1" thickBot="1" x14ac:dyDescent="0.35">
      <c r="A19" s="489"/>
      <c r="B19" s="26">
        <v>2</v>
      </c>
      <c r="C19" s="509"/>
      <c r="D19" s="513"/>
      <c r="E19" s="514" t="s">
        <v>151</v>
      </c>
      <c r="F19" s="516" t="s">
        <v>272</v>
      </c>
      <c r="G19" s="492"/>
      <c r="H19" s="40"/>
      <c r="I19" s="40"/>
      <c r="J19" s="35"/>
      <c r="K19" s="46" t="s">
        <v>141</v>
      </c>
    </row>
    <row r="20" spans="1:11" ht="30" customHeight="1" thickBot="1" x14ac:dyDescent="0.35">
      <c r="A20" s="489"/>
      <c r="B20" s="27" t="s">
        <v>267</v>
      </c>
      <c r="C20" s="509"/>
      <c r="D20" s="513"/>
      <c r="E20" s="515"/>
      <c r="F20" s="517"/>
      <c r="G20" s="492"/>
      <c r="H20" s="40"/>
      <c r="I20" s="40"/>
      <c r="J20" s="40"/>
      <c r="K20" s="41"/>
    </row>
    <row r="21" spans="1:11" ht="30" customHeight="1" thickBot="1" x14ac:dyDescent="0.35">
      <c r="A21" s="489"/>
      <c r="B21" s="26">
        <v>1</v>
      </c>
      <c r="C21" s="509"/>
      <c r="D21" s="513"/>
      <c r="E21" s="510"/>
      <c r="F21" s="491"/>
      <c r="G21" s="491"/>
      <c r="H21" s="40"/>
      <c r="I21" s="40"/>
      <c r="J21" s="40"/>
      <c r="K21" s="41"/>
    </row>
    <row r="22" spans="1:11" ht="30" customHeight="1" thickBot="1" x14ac:dyDescent="0.35">
      <c r="A22" s="489"/>
      <c r="B22" s="27" t="s">
        <v>142</v>
      </c>
      <c r="C22" s="518"/>
      <c r="D22" s="519"/>
      <c r="E22" s="520"/>
      <c r="F22" s="521"/>
      <c r="G22" s="521"/>
      <c r="H22" s="44"/>
      <c r="I22" s="40"/>
      <c r="J22" s="40"/>
      <c r="K22" s="41"/>
    </row>
    <row r="23" spans="1:11" x14ac:dyDescent="0.3">
      <c r="A23" s="39"/>
      <c r="B23" s="40"/>
      <c r="C23" s="25">
        <v>1</v>
      </c>
      <c r="D23" s="25">
        <v>2</v>
      </c>
      <c r="E23" s="25">
        <v>3</v>
      </c>
      <c r="F23" s="25">
        <v>4</v>
      </c>
      <c r="G23" s="25">
        <v>5</v>
      </c>
      <c r="H23" s="40"/>
      <c r="I23" s="40"/>
      <c r="J23" s="40"/>
      <c r="K23" s="41"/>
    </row>
    <row r="24" spans="1:11" x14ac:dyDescent="0.3">
      <c r="A24" s="39"/>
      <c r="B24" s="40"/>
      <c r="C24" s="25" t="s">
        <v>143</v>
      </c>
      <c r="D24" s="25" t="s">
        <v>144</v>
      </c>
      <c r="E24" s="25" t="s">
        <v>145</v>
      </c>
      <c r="F24" s="25" t="s">
        <v>146</v>
      </c>
      <c r="G24" s="25" t="s">
        <v>147</v>
      </c>
      <c r="H24" s="40"/>
      <c r="I24" s="40"/>
      <c r="J24" s="40"/>
      <c r="K24" s="41"/>
    </row>
    <row r="25" spans="1:11" x14ac:dyDescent="0.3">
      <c r="A25" s="39"/>
      <c r="B25" s="40"/>
      <c r="C25" s="508" t="s">
        <v>148</v>
      </c>
      <c r="D25" s="508"/>
      <c r="E25" s="508"/>
      <c r="F25" s="508"/>
      <c r="G25" s="508"/>
      <c r="H25" s="40"/>
      <c r="I25" s="40"/>
      <c r="J25" s="40"/>
      <c r="K25" s="41"/>
    </row>
    <row r="26" spans="1:11" x14ac:dyDescent="0.3">
      <c r="A26" s="39"/>
      <c r="B26" s="40"/>
      <c r="C26" s="508"/>
      <c r="D26" s="508"/>
      <c r="E26" s="508"/>
      <c r="F26" s="508"/>
      <c r="G26" s="508"/>
      <c r="H26" s="40"/>
      <c r="I26" s="40"/>
      <c r="J26" s="40"/>
      <c r="K26" s="41"/>
    </row>
    <row r="27" spans="1:11" ht="15" thickBot="1" x14ac:dyDescent="0.35">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8" sqref="B8:K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6"/>
      <c r="B1" s="276"/>
      <c r="C1" s="268" t="s">
        <v>0</v>
      </c>
      <c r="D1" s="268"/>
      <c r="E1" s="268"/>
      <c r="F1" s="268"/>
      <c r="G1" s="318" t="s">
        <v>1</v>
      </c>
      <c r="H1" s="318"/>
      <c r="I1" s="318"/>
      <c r="J1" s="488"/>
      <c r="K1" s="488"/>
    </row>
    <row r="2" spans="1:11" ht="15" customHeight="1" x14ac:dyDescent="0.3">
      <c r="A2" s="276"/>
      <c r="B2" s="276"/>
      <c r="C2" s="268"/>
      <c r="D2" s="268"/>
      <c r="E2" s="268"/>
      <c r="F2" s="268"/>
      <c r="G2" s="318" t="s">
        <v>129</v>
      </c>
      <c r="H2" s="318"/>
      <c r="I2" s="318"/>
      <c r="J2" s="488"/>
      <c r="K2" s="488"/>
    </row>
    <row r="3" spans="1:11" ht="34.5" customHeight="1" x14ac:dyDescent="0.3">
      <c r="A3" s="276"/>
      <c r="B3" s="276"/>
      <c r="C3" s="268" t="s">
        <v>33</v>
      </c>
      <c r="D3" s="268"/>
      <c r="E3" s="268"/>
      <c r="F3" s="268"/>
      <c r="G3" s="318" t="s">
        <v>130</v>
      </c>
      <c r="H3" s="318"/>
      <c r="I3" s="318"/>
      <c r="J3" s="488"/>
      <c r="K3" s="488"/>
    </row>
    <row r="4" spans="1:11" ht="15.75" customHeight="1" x14ac:dyDescent="0.3">
      <c r="A4" s="276"/>
      <c r="B4" s="276"/>
      <c r="C4" s="268"/>
      <c r="D4" s="268"/>
      <c r="E4" s="268"/>
      <c r="F4" s="268"/>
      <c r="G4" s="318" t="s">
        <v>5</v>
      </c>
      <c r="H4" s="318"/>
      <c r="I4" s="318"/>
      <c r="J4" s="488"/>
      <c r="K4" s="488"/>
    </row>
    <row r="5" spans="1:11" ht="15.75" thickBot="1" x14ac:dyDescent="0.3"/>
    <row r="6" spans="1:11" ht="26.25" customHeight="1" x14ac:dyDescent="0.3">
      <c r="A6" s="493" t="s">
        <v>131</v>
      </c>
      <c r="B6" s="494"/>
      <c r="C6" s="494"/>
      <c r="D6" s="494"/>
      <c r="E6" s="494"/>
      <c r="F6" s="494"/>
      <c r="G6" s="494"/>
      <c r="H6" s="494"/>
      <c r="I6" s="494"/>
      <c r="J6" s="494"/>
      <c r="K6" s="495"/>
    </row>
    <row r="7" spans="1:11" ht="24" customHeight="1" x14ac:dyDescent="0.25">
      <c r="A7" s="21" t="s">
        <v>7</v>
      </c>
      <c r="B7" s="496" t="str">
        <f>+CONTEXTO!B7</f>
        <v>GESTIÓN DE INNOVACION Y TIC</v>
      </c>
      <c r="C7" s="496"/>
      <c r="D7" s="496"/>
      <c r="E7" s="496"/>
      <c r="F7" s="496"/>
      <c r="G7" s="496"/>
      <c r="H7" s="496"/>
      <c r="I7" s="496"/>
      <c r="J7" s="496"/>
      <c r="K7" s="497"/>
    </row>
    <row r="8" spans="1:11" ht="60" customHeight="1" x14ac:dyDescent="0.25">
      <c r="A8" s="20" t="s">
        <v>9</v>
      </c>
      <c r="B8" s="498"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98"/>
      <c r="D8" s="498"/>
      <c r="E8" s="498"/>
      <c r="F8" s="498"/>
      <c r="G8" s="498"/>
      <c r="H8" s="498"/>
      <c r="I8" s="498"/>
      <c r="J8" s="498"/>
      <c r="K8" s="499"/>
    </row>
    <row r="9" spans="1:11" ht="29.25" customHeight="1" thickBot="1" x14ac:dyDescent="0.3">
      <c r="A9" s="30" t="s">
        <v>132</v>
      </c>
      <c r="B9" s="500" t="str">
        <f>+PROBABILIDAD!A13</f>
        <v xml:space="preserve">Indisponibilidad de servicios de de conectividad y formacion virtual </v>
      </c>
      <c r="C9" s="501"/>
      <c r="D9" s="501"/>
      <c r="E9" s="501"/>
      <c r="F9" s="501"/>
      <c r="G9" s="501"/>
      <c r="H9" s="501"/>
      <c r="I9" s="501"/>
      <c r="J9" s="501"/>
      <c r="K9" s="502"/>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503" t="s">
        <v>133</v>
      </c>
      <c r="K11" s="504"/>
    </row>
    <row r="12" spans="1:11" ht="15.75" thickBot="1" x14ac:dyDescent="0.3">
      <c r="A12" s="39"/>
      <c r="B12" s="41"/>
      <c r="C12" s="40"/>
      <c r="D12" s="40"/>
      <c r="E12" s="40"/>
      <c r="F12" s="40"/>
      <c r="G12" s="40"/>
      <c r="H12" s="40"/>
      <c r="I12" s="40"/>
      <c r="J12" s="42"/>
      <c r="K12" s="43"/>
    </row>
    <row r="13" spans="1:11" ht="30" customHeight="1" thickBot="1" x14ac:dyDescent="0.35">
      <c r="A13" s="489" t="s">
        <v>134</v>
      </c>
      <c r="B13" s="26">
        <v>5</v>
      </c>
      <c r="C13" s="490"/>
      <c r="D13" s="491"/>
      <c r="E13" s="492"/>
      <c r="F13" s="492"/>
      <c r="G13" s="492"/>
      <c r="H13" s="40"/>
      <c r="I13" s="40"/>
      <c r="J13" s="32"/>
      <c r="K13" s="46" t="s">
        <v>135</v>
      </c>
    </row>
    <row r="14" spans="1:11" ht="30" customHeight="1" thickBot="1" x14ac:dyDescent="0.35">
      <c r="A14" s="489"/>
      <c r="B14" s="27" t="s">
        <v>136</v>
      </c>
      <c r="C14" s="490"/>
      <c r="D14" s="491"/>
      <c r="E14" s="492"/>
      <c r="F14" s="492"/>
      <c r="G14" s="492"/>
      <c r="H14" s="40"/>
      <c r="I14" s="40"/>
      <c r="J14" s="42"/>
      <c r="K14" s="46"/>
    </row>
    <row r="15" spans="1:11" ht="30" customHeight="1" thickBot="1" x14ac:dyDescent="0.35">
      <c r="A15" s="489"/>
      <c r="B15" s="26">
        <v>4</v>
      </c>
      <c r="C15" s="505"/>
      <c r="D15" s="491"/>
      <c r="E15" s="491"/>
      <c r="F15" s="506"/>
      <c r="G15" s="492"/>
      <c r="H15" s="40"/>
      <c r="I15" s="40"/>
      <c r="J15" s="33"/>
      <c r="K15" s="46" t="s">
        <v>137</v>
      </c>
    </row>
    <row r="16" spans="1:11" ht="30" customHeight="1" thickBot="1" x14ac:dyDescent="0.35">
      <c r="A16" s="489"/>
      <c r="B16" s="27" t="s">
        <v>138</v>
      </c>
      <c r="C16" s="505"/>
      <c r="D16" s="491"/>
      <c r="E16" s="491"/>
      <c r="F16" s="507"/>
      <c r="G16" s="492"/>
      <c r="H16" s="40"/>
      <c r="I16" s="40"/>
      <c r="J16" s="31"/>
      <c r="K16" s="46"/>
    </row>
    <row r="17" spans="1:11" ht="30" customHeight="1" thickBot="1" x14ac:dyDescent="0.35">
      <c r="A17" s="489"/>
      <c r="B17" s="26">
        <v>3</v>
      </c>
      <c r="C17" s="509"/>
      <c r="D17" s="510"/>
      <c r="E17" s="511"/>
      <c r="F17" s="506" t="s">
        <v>151</v>
      </c>
      <c r="G17" s="492"/>
      <c r="H17" s="40"/>
      <c r="I17" s="40"/>
      <c r="J17" s="34"/>
      <c r="K17" s="46" t="s">
        <v>139</v>
      </c>
    </row>
    <row r="18" spans="1:11" ht="30" customHeight="1" thickBot="1" x14ac:dyDescent="0.35">
      <c r="A18" s="489"/>
      <c r="B18" s="27" t="s">
        <v>140</v>
      </c>
      <c r="C18" s="509"/>
      <c r="D18" s="510"/>
      <c r="E18" s="512"/>
      <c r="F18" s="507"/>
      <c r="G18" s="492"/>
      <c r="H18" s="40"/>
      <c r="I18" s="40"/>
      <c r="J18" s="31"/>
      <c r="K18" s="46"/>
    </row>
    <row r="19" spans="1:11" ht="30" customHeight="1" thickBot="1" x14ac:dyDescent="0.35">
      <c r="A19" s="489"/>
      <c r="B19" s="26">
        <v>2</v>
      </c>
      <c r="C19" s="509"/>
      <c r="D19" s="513"/>
      <c r="E19" s="514"/>
      <c r="F19" s="516" t="s">
        <v>272</v>
      </c>
      <c r="G19" s="492"/>
      <c r="H19" s="40"/>
      <c r="I19" s="40"/>
      <c r="J19" s="35"/>
      <c r="K19" s="46" t="s">
        <v>141</v>
      </c>
    </row>
    <row r="20" spans="1:11" ht="30" customHeight="1" thickBot="1" x14ac:dyDescent="0.35">
      <c r="A20" s="489"/>
      <c r="B20" s="27" t="s">
        <v>267</v>
      </c>
      <c r="C20" s="509"/>
      <c r="D20" s="513"/>
      <c r="E20" s="515"/>
      <c r="F20" s="517"/>
      <c r="G20" s="492"/>
      <c r="H20" s="40"/>
      <c r="I20" s="40"/>
      <c r="J20" s="40"/>
      <c r="K20" s="41"/>
    </row>
    <row r="21" spans="1:11" ht="30" customHeight="1" thickBot="1" x14ac:dyDescent="0.35">
      <c r="A21" s="489"/>
      <c r="B21" s="26">
        <v>1</v>
      </c>
      <c r="C21" s="509"/>
      <c r="D21" s="513"/>
      <c r="E21" s="510"/>
      <c r="F21" s="491"/>
      <c r="G21" s="491"/>
      <c r="H21" s="40"/>
      <c r="I21" s="40"/>
      <c r="J21" s="40"/>
      <c r="K21" s="41"/>
    </row>
    <row r="22" spans="1:11" ht="30" customHeight="1" thickBot="1" x14ac:dyDescent="0.35">
      <c r="A22" s="489"/>
      <c r="B22" s="27" t="s">
        <v>142</v>
      </c>
      <c r="C22" s="518"/>
      <c r="D22" s="519"/>
      <c r="E22" s="520"/>
      <c r="F22" s="521"/>
      <c r="G22" s="521"/>
      <c r="H22" s="44"/>
      <c r="I22" s="40"/>
      <c r="J22" s="40"/>
      <c r="K22" s="41"/>
    </row>
    <row r="23" spans="1:11" x14ac:dyDescent="0.3">
      <c r="A23" s="39"/>
      <c r="B23" s="40"/>
      <c r="C23" s="25">
        <v>1</v>
      </c>
      <c r="D23" s="25">
        <v>2</v>
      </c>
      <c r="E23" s="25">
        <v>3</v>
      </c>
      <c r="F23" s="25">
        <v>4</v>
      </c>
      <c r="G23" s="25">
        <v>5</v>
      </c>
      <c r="H23" s="40"/>
      <c r="I23" s="40"/>
      <c r="J23" s="40"/>
      <c r="K23" s="41"/>
    </row>
    <row r="24" spans="1:11" x14ac:dyDescent="0.3">
      <c r="A24" s="39"/>
      <c r="B24" s="40"/>
      <c r="C24" s="25" t="s">
        <v>143</v>
      </c>
      <c r="D24" s="25" t="s">
        <v>144</v>
      </c>
      <c r="E24" s="25" t="s">
        <v>145</v>
      </c>
      <c r="F24" s="25" t="s">
        <v>146</v>
      </c>
      <c r="G24" s="25" t="s">
        <v>147</v>
      </c>
      <c r="H24" s="40"/>
      <c r="I24" s="40"/>
      <c r="J24" s="40"/>
      <c r="K24" s="41"/>
    </row>
    <row r="25" spans="1:11" x14ac:dyDescent="0.3">
      <c r="A25" s="39"/>
      <c r="B25" s="40"/>
      <c r="C25" s="508" t="s">
        <v>148</v>
      </c>
      <c r="D25" s="508"/>
      <c r="E25" s="508"/>
      <c r="F25" s="508"/>
      <c r="G25" s="508"/>
      <c r="H25" s="40"/>
      <c r="I25" s="40"/>
      <c r="J25" s="40"/>
      <c r="K25" s="41"/>
    </row>
    <row r="26" spans="1:11" x14ac:dyDescent="0.3">
      <c r="A26" s="39"/>
      <c r="B26" s="40"/>
      <c r="C26" s="508"/>
      <c r="D26" s="508"/>
      <c r="E26" s="508"/>
      <c r="F26" s="508"/>
      <c r="G26" s="508"/>
      <c r="H26" s="40"/>
      <c r="I26" s="40"/>
      <c r="J26" s="40"/>
      <c r="K26" s="41"/>
    </row>
    <row r="27" spans="1:11" ht="15" thickBot="1" x14ac:dyDescent="0.35">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workbookViewId="0">
      <selection activeCell="L13" sqref="L13"/>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6"/>
      <c r="B1" s="276"/>
      <c r="C1" s="268" t="s">
        <v>0</v>
      </c>
      <c r="D1" s="268"/>
      <c r="E1" s="268"/>
      <c r="F1" s="268"/>
      <c r="G1" s="318" t="s">
        <v>1</v>
      </c>
      <c r="H1" s="318"/>
      <c r="I1" s="318"/>
      <c r="J1" s="488"/>
      <c r="K1" s="488"/>
    </row>
    <row r="2" spans="1:11" ht="15" customHeight="1" x14ac:dyDescent="0.3">
      <c r="A2" s="276"/>
      <c r="B2" s="276"/>
      <c r="C2" s="268"/>
      <c r="D2" s="268"/>
      <c r="E2" s="268"/>
      <c r="F2" s="268"/>
      <c r="G2" s="318" t="s">
        <v>129</v>
      </c>
      <c r="H2" s="318"/>
      <c r="I2" s="318"/>
      <c r="J2" s="488"/>
      <c r="K2" s="488"/>
    </row>
    <row r="3" spans="1:11" ht="34.5" customHeight="1" x14ac:dyDescent="0.3">
      <c r="A3" s="276"/>
      <c r="B3" s="276"/>
      <c r="C3" s="268" t="s">
        <v>33</v>
      </c>
      <c r="D3" s="268"/>
      <c r="E3" s="268"/>
      <c r="F3" s="268"/>
      <c r="G3" s="318" t="s">
        <v>130</v>
      </c>
      <c r="H3" s="318"/>
      <c r="I3" s="318"/>
      <c r="J3" s="488"/>
      <c r="K3" s="488"/>
    </row>
    <row r="4" spans="1:11" ht="15.75" customHeight="1" x14ac:dyDescent="0.3">
      <c r="A4" s="276"/>
      <c r="B4" s="276"/>
      <c r="C4" s="268"/>
      <c r="D4" s="268"/>
      <c r="E4" s="268"/>
      <c r="F4" s="268"/>
      <c r="G4" s="318" t="s">
        <v>5</v>
      </c>
      <c r="H4" s="318"/>
      <c r="I4" s="318"/>
      <c r="J4" s="488"/>
      <c r="K4" s="488"/>
    </row>
    <row r="5" spans="1:11" ht="15.75" thickBot="1" x14ac:dyDescent="0.3"/>
    <row r="6" spans="1:11" ht="26.25" customHeight="1" x14ac:dyDescent="0.3">
      <c r="A6" s="493" t="s">
        <v>131</v>
      </c>
      <c r="B6" s="494"/>
      <c r="C6" s="494"/>
      <c r="D6" s="494"/>
      <c r="E6" s="494"/>
      <c r="F6" s="494"/>
      <c r="G6" s="494"/>
      <c r="H6" s="494"/>
      <c r="I6" s="494"/>
      <c r="J6" s="494"/>
      <c r="K6" s="495"/>
    </row>
    <row r="7" spans="1:11" ht="24" customHeight="1" x14ac:dyDescent="0.25">
      <c r="A7" s="21" t="s">
        <v>7</v>
      </c>
      <c r="B7" s="496"/>
      <c r="C7" s="496"/>
      <c r="D7" s="496"/>
      <c r="E7" s="496"/>
      <c r="F7" s="496"/>
      <c r="G7" s="496"/>
      <c r="H7" s="496"/>
      <c r="I7" s="496"/>
      <c r="J7" s="496"/>
      <c r="K7" s="497"/>
    </row>
    <row r="8" spans="1:11" ht="35.25" customHeight="1" x14ac:dyDescent="0.25">
      <c r="A8" s="20" t="s">
        <v>9</v>
      </c>
      <c r="B8" s="498"/>
      <c r="C8" s="498"/>
      <c r="D8" s="498"/>
      <c r="E8" s="498"/>
      <c r="F8" s="498"/>
      <c r="G8" s="498"/>
      <c r="H8" s="498"/>
      <c r="I8" s="498"/>
      <c r="J8" s="498"/>
      <c r="K8" s="499"/>
    </row>
    <row r="9" spans="1:11" ht="29.25" customHeight="1" thickBot="1" x14ac:dyDescent="0.3">
      <c r="A9" s="30" t="s">
        <v>132</v>
      </c>
      <c r="B9" s="500"/>
      <c r="C9" s="501"/>
      <c r="D9" s="501"/>
      <c r="E9" s="501"/>
      <c r="F9" s="501"/>
      <c r="G9" s="501"/>
      <c r="H9" s="501"/>
      <c r="I9" s="501"/>
      <c r="J9" s="501"/>
      <c r="K9" s="502"/>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503" t="s">
        <v>133</v>
      </c>
      <c r="K11" s="504"/>
    </row>
    <row r="12" spans="1:11" ht="15.75" thickBot="1" x14ac:dyDescent="0.3">
      <c r="A12" s="39"/>
      <c r="B12" s="41"/>
      <c r="C12" s="40"/>
      <c r="D12" s="40"/>
      <c r="E12" s="40"/>
      <c r="F12" s="40"/>
      <c r="G12" s="40"/>
      <c r="H12" s="40"/>
      <c r="I12" s="40"/>
      <c r="J12" s="42"/>
      <c r="K12" s="43"/>
    </row>
    <row r="13" spans="1:11" ht="30" customHeight="1" thickBot="1" x14ac:dyDescent="0.35">
      <c r="A13" s="489" t="s">
        <v>134</v>
      </c>
      <c r="B13" s="26">
        <v>5</v>
      </c>
      <c r="C13" s="490"/>
      <c r="D13" s="491"/>
      <c r="E13" s="492"/>
      <c r="F13" s="492"/>
      <c r="G13" s="492"/>
      <c r="H13" s="40"/>
      <c r="I13" s="40"/>
      <c r="J13" s="32"/>
      <c r="K13" s="46" t="s">
        <v>135</v>
      </c>
    </row>
    <row r="14" spans="1:11" ht="30" customHeight="1" thickBot="1" x14ac:dyDescent="0.35">
      <c r="A14" s="489"/>
      <c r="B14" s="27" t="s">
        <v>136</v>
      </c>
      <c r="C14" s="490"/>
      <c r="D14" s="491"/>
      <c r="E14" s="492"/>
      <c r="F14" s="492"/>
      <c r="G14" s="492"/>
      <c r="H14" s="40"/>
      <c r="I14" s="40"/>
      <c r="J14" s="42"/>
      <c r="K14" s="46"/>
    </row>
    <row r="15" spans="1:11" ht="30" customHeight="1" thickBot="1" x14ac:dyDescent="0.35">
      <c r="A15" s="489"/>
      <c r="B15" s="26">
        <v>4</v>
      </c>
      <c r="C15" s="505"/>
      <c r="D15" s="491"/>
      <c r="E15" s="491"/>
      <c r="F15" s="506"/>
      <c r="G15" s="492"/>
      <c r="H15" s="40"/>
      <c r="I15" s="40"/>
      <c r="J15" s="33"/>
      <c r="K15" s="46" t="s">
        <v>137</v>
      </c>
    </row>
    <row r="16" spans="1:11" ht="30" customHeight="1" thickBot="1" x14ac:dyDescent="0.35">
      <c r="A16" s="489"/>
      <c r="B16" s="27" t="s">
        <v>138</v>
      </c>
      <c r="C16" s="505"/>
      <c r="D16" s="491"/>
      <c r="E16" s="491"/>
      <c r="F16" s="507"/>
      <c r="G16" s="492"/>
      <c r="H16" s="40"/>
      <c r="I16" s="40"/>
      <c r="J16" s="31"/>
      <c r="K16" s="46"/>
    </row>
    <row r="17" spans="1:11" ht="30" customHeight="1" thickBot="1" x14ac:dyDescent="0.35">
      <c r="A17" s="489"/>
      <c r="B17" s="26">
        <v>3</v>
      </c>
      <c r="C17" s="509"/>
      <c r="D17" s="510"/>
      <c r="E17" s="511"/>
      <c r="F17" s="506"/>
      <c r="G17" s="492"/>
      <c r="H17" s="40"/>
      <c r="I17" s="40"/>
      <c r="J17" s="34"/>
      <c r="K17" s="46" t="s">
        <v>139</v>
      </c>
    </row>
    <row r="18" spans="1:11" ht="30" customHeight="1" thickBot="1" x14ac:dyDescent="0.35">
      <c r="A18" s="489"/>
      <c r="B18" s="27" t="s">
        <v>140</v>
      </c>
      <c r="C18" s="509"/>
      <c r="D18" s="510"/>
      <c r="E18" s="512"/>
      <c r="F18" s="507"/>
      <c r="G18" s="492"/>
      <c r="H18" s="40"/>
      <c r="I18" s="40"/>
      <c r="J18" s="31"/>
      <c r="K18" s="46"/>
    </row>
    <row r="19" spans="1:11" ht="30" customHeight="1" thickBot="1" x14ac:dyDescent="0.35">
      <c r="A19" s="489"/>
      <c r="B19" s="26">
        <v>2</v>
      </c>
      <c r="C19" s="509"/>
      <c r="D19" s="513"/>
      <c r="E19" s="514"/>
      <c r="F19" s="516"/>
      <c r="G19" s="522" t="s">
        <v>272</v>
      </c>
      <c r="H19" s="40"/>
      <c r="I19" s="40"/>
      <c r="J19" s="35"/>
      <c r="K19" s="46" t="s">
        <v>141</v>
      </c>
    </row>
    <row r="20" spans="1:11" ht="30" customHeight="1" thickBot="1" x14ac:dyDescent="0.35">
      <c r="A20" s="489"/>
      <c r="B20" s="27" t="s">
        <v>267</v>
      </c>
      <c r="C20" s="509"/>
      <c r="D20" s="513"/>
      <c r="E20" s="515"/>
      <c r="F20" s="517"/>
      <c r="G20" s="522"/>
      <c r="H20" s="40"/>
      <c r="I20" s="40"/>
      <c r="J20" s="40"/>
      <c r="K20" s="41"/>
    </row>
    <row r="21" spans="1:11" ht="30" customHeight="1" thickBot="1" x14ac:dyDescent="0.35">
      <c r="A21" s="489"/>
      <c r="B21" s="26">
        <v>1</v>
      </c>
      <c r="C21" s="509"/>
      <c r="D21" s="513"/>
      <c r="E21" s="510"/>
      <c r="F21" s="491"/>
      <c r="G21" s="491"/>
      <c r="H21" s="40"/>
      <c r="I21" s="40"/>
      <c r="J21" s="40"/>
      <c r="K21" s="41"/>
    </row>
    <row r="22" spans="1:11" ht="30" customHeight="1" thickBot="1" x14ac:dyDescent="0.35">
      <c r="A22" s="489"/>
      <c r="B22" s="27" t="s">
        <v>142</v>
      </c>
      <c r="C22" s="518"/>
      <c r="D22" s="519"/>
      <c r="E22" s="520"/>
      <c r="F22" s="521"/>
      <c r="G22" s="521"/>
      <c r="H22" s="44"/>
      <c r="I22" s="40"/>
      <c r="J22" s="40"/>
      <c r="K22" s="41"/>
    </row>
    <row r="23" spans="1:11" ht="15" x14ac:dyDescent="0.25">
      <c r="A23" s="39"/>
      <c r="B23" s="40"/>
      <c r="C23" s="25">
        <v>1</v>
      </c>
      <c r="D23" s="25">
        <v>2</v>
      </c>
      <c r="E23" s="25">
        <v>3</v>
      </c>
      <c r="F23" s="25">
        <v>4</v>
      </c>
      <c r="G23" s="25">
        <v>5</v>
      </c>
      <c r="H23" s="40"/>
      <c r="I23" s="40"/>
      <c r="J23" s="40"/>
      <c r="K23" s="41"/>
    </row>
    <row r="24" spans="1:11" x14ac:dyDescent="0.3">
      <c r="A24" s="39"/>
      <c r="B24" s="40"/>
      <c r="C24" s="25" t="s">
        <v>143</v>
      </c>
      <c r="D24" s="25" t="s">
        <v>144</v>
      </c>
      <c r="E24" s="25" t="s">
        <v>145</v>
      </c>
      <c r="F24" s="25" t="s">
        <v>146</v>
      </c>
      <c r="G24" s="25" t="s">
        <v>147</v>
      </c>
      <c r="H24" s="40"/>
      <c r="I24" s="40"/>
      <c r="J24" s="40"/>
      <c r="K24" s="41"/>
    </row>
    <row r="25" spans="1:11" x14ac:dyDescent="0.3">
      <c r="A25" s="39"/>
      <c r="B25" s="40"/>
      <c r="C25" s="508" t="s">
        <v>148</v>
      </c>
      <c r="D25" s="508"/>
      <c r="E25" s="508"/>
      <c r="F25" s="508"/>
      <c r="G25" s="508"/>
      <c r="H25" s="40"/>
      <c r="I25" s="40"/>
      <c r="J25" s="40"/>
      <c r="K25" s="41"/>
    </row>
    <row r="26" spans="1:11" x14ac:dyDescent="0.3">
      <c r="A26" s="39"/>
      <c r="B26" s="40"/>
      <c r="C26" s="508"/>
      <c r="D26" s="508"/>
      <c r="E26" s="508"/>
      <c r="F26" s="508"/>
      <c r="G26" s="508"/>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4" customWidth="1"/>
  </cols>
  <sheetData>
    <row r="1" spans="1:1" ht="15" x14ac:dyDescent="0.25">
      <c r="A1" s="76" t="s">
        <v>150</v>
      </c>
    </row>
    <row r="2" spans="1:1" ht="15" x14ac:dyDescent="0.25">
      <c r="A2" s="8"/>
    </row>
    <row r="3" spans="1:1" ht="15" x14ac:dyDescent="0.25">
      <c r="A3" s="8" t="s">
        <v>151</v>
      </c>
    </row>
    <row r="4" spans="1:1" ht="15" x14ac:dyDescent="0.25">
      <c r="A4" s="8" t="s">
        <v>152</v>
      </c>
    </row>
    <row r="6" spans="1:1" ht="15" x14ac:dyDescent="0.25">
      <c r="A6" s="76" t="s">
        <v>153</v>
      </c>
    </row>
    <row r="7" spans="1:1" ht="15" x14ac:dyDescent="0.25">
      <c r="A7" t="s">
        <v>88</v>
      </c>
    </row>
    <row r="8" spans="1:1" x14ac:dyDescent="0.3">
      <c r="A8" t="s">
        <v>154</v>
      </c>
    </row>
    <row r="9" spans="1:1" ht="15" x14ac:dyDescent="0.25">
      <c r="A9" t="s">
        <v>155</v>
      </c>
    </row>
    <row r="10" spans="1:1" ht="15" x14ac:dyDescent="0.25">
      <c r="A10" t="s">
        <v>156</v>
      </c>
    </row>
    <row r="11" spans="1:1" ht="15" x14ac:dyDescent="0.25">
      <c r="A11" t="s">
        <v>157</v>
      </c>
    </row>
    <row r="12" spans="1:1" x14ac:dyDescent="0.3">
      <c r="A12" t="s">
        <v>158</v>
      </c>
    </row>
    <row r="13" spans="1:1" ht="15" x14ac:dyDescent="0.25">
      <c r="A13" t="s">
        <v>159</v>
      </c>
    </row>
    <row r="14" spans="1:1" x14ac:dyDescent="0.3">
      <c r="A14" t="s">
        <v>160</v>
      </c>
    </row>
    <row r="15" spans="1:1" x14ac:dyDescent="0.3">
      <c r="A15" t="s">
        <v>161</v>
      </c>
    </row>
    <row r="16" spans="1:1" ht="15" x14ac:dyDescent="0.25">
      <c r="A16" t="s">
        <v>162</v>
      </c>
    </row>
    <row r="19" spans="1:3" ht="15" x14ac:dyDescent="0.25">
      <c r="A19" s="76" t="s">
        <v>148</v>
      </c>
    </row>
    <row r="20" spans="1:3" ht="15" x14ac:dyDescent="0.25">
      <c r="A20" t="s">
        <v>102</v>
      </c>
    </row>
    <row r="21" spans="1:3" ht="15" x14ac:dyDescent="0.25">
      <c r="A21" t="s">
        <v>163</v>
      </c>
    </row>
    <row r="22" spans="1:3" ht="15" x14ac:dyDescent="0.25">
      <c r="A22" t="s">
        <v>164</v>
      </c>
    </row>
    <row r="23" spans="1:3" ht="15" x14ac:dyDescent="0.25">
      <c r="A23" t="s">
        <v>165</v>
      </c>
    </row>
    <row r="24" spans="1:3" ht="15" x14ac:dyDescent="0.25">
      <c r="A24" t="s">
        <v>166</v>
      </c>
    </row>
    <row r="25" spans="1:3" ht="15" x14ac:dyDescent="0.25">
      <c r="A25" t="s">
        <v>167</v>
      </c>
    </row>
    <row r="28" spans="1:3" ht="141" customHeight="1" x14ac:dyDescent="0.3">
      <c r="A28" s="108" t="s">
        <v>168</v>
      </c>
      <c r="B28" s="110" t="s">
        <v>169</v>
      </c>
      <c r="C28" s="110" t="s">
        <v>170</v>
      </c>
    </row>
    <row r="29" spans="1:3" ht="144" customHeight="1" x14ac:dyDescent="0.3">
      <c r="A29" t="s">
        <v>171</v>
      </c>
      <c r="B29" s="80" t="s">
        <v>172</v>
      </c>
      <c r="C29" s="109" t="s">
        <v>173</v>
      </c>
    </row>
    <row r="30" spans="1:3" ht="115.2" x14ac:dyDescent="0.3">
      <c r="A30" s="102" t="s">
        <v>174</v>
      </c>
      <c r="B30" s="75" t="s">
        <v>175</v>
      </c>
      <c r="C30" s="109" t="s">
        <v>176</v>
      </c>
    </row>
    <row r="31" spans="1:3" ht="96.6" x14ac:dyDescent="0.3">
      <c r="A31" t="s">
        <v>177</v>
      </c>
      <c r="B31" s="75" t="s">
        <v>178</v>
      </c>
      <c r="C31" s="109" t="s">
        <v>179</v>
      </c>
    </row>
    <row r="32" spans="1:3" ht="96.6" x14ac:dyDescent="0.3">
      <c r="A32" t="s">
        <v>180</v>
      </c>
      <c r="B32" s="75" t="s">
        <v>181</v>
      </c>
      <c r="C32" s="109" t="s">
        <v>182</v>
      </c>
    </row>
    <row r="34" spans="1:3" ht="15" x14ac:dyDescent="0.25">
      <c r="A34" t="s">
        <v>183</v>
      </c>
      <c r="C34" s="114" t="s">
        <v>184</v>
      </c>
    </row>
    <row r="35" spans="1:3" ht="15" x14ac:dyDescent="0.25">
      <c r="A35">
        <v>1</v>
      </c>
      <c r="B35">
        <f>IF(' IMPACTO RIESGOS CORRUPCION'!D11="X",1,0)</f>
        <v>1</v>
      </c>
    </row>
    <row r="36" spans="1:3" ht="15" x14ac:dyDescent="0.25">
      <c r="A36">
        <v>2</v>
      </c>
      <c r="B36">
        <f>IF(' IMPACTO RIESGOS CORRUPCION'!D12="X",1,0)</f>
        <v>1</v>
      </c>
      <c r="C36" s="54" t="s">
        <v>151</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1</v>
      </c>
    </row>
    <row r="41" spans="1:3" ht="15" x14ac:dyDescent="0.25">
      <c r="A41">
        <v>7</v>
      </c>
      <c r="B41">
        <f>IF(' IMPACTO RIESGOS CORRUPCION'!D17="X",1,0)</f>
        <v>1</v>
      </c>
    </row>
    <row r="42" spans="1:3" ht="15" x14ac:dyDescent="0.25">
      <c r="A42">
        <v>8</v>
      </c>
      <c r="B42">
        <f>IF(' IMPACTO RIESGOS CORRUPCION'!D18="X",1,0)</f>
        <v>1</v>
      </c>
    </row>
    <row r="43" spans="1:3" ht="15" x14ac:dyDescent="0.25">
      <c r="A43">
        <v>9</v>
      </c>
      <c r="B43">
        <f>IF(' IMPACTO RIESGOS CORRUPCION'!D19="X",1,0)</f>
        <v>0</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1</v>
      </c>
    </row>
    <row r="52" spans="1:2" ht="15" x14ac:dyDescent="0.25">
      <c r="A52">
        <v>18</v>
      </c>
      <c r="B52">
        <f>IF(' IMPACTO RIESGOS CORRUPCION'!D28="X",1,0)</f>
        <v>1</v>
      </c>
    </row>
    <row r="53" spans="1:2" ht="15" x14ac:dyDescent="0.25">
      <c r="A53">
        <v>19</v>
      </c>
      <c r="B53">
        <f>IF(' IMPACTO RIESGOS CORRUPCION'!D29="X",1,0)</f>
        <v>0</v>
      </c>
    </row>
    <row r="54" spans="1:2" ht="15" x14ac:dyDescent="0.25">
      <c r="A54" t="s">
        <v>185</v>
      </c>
      <c r="B54">
        <f>SUM(B35:B53)</f>
        <v>16</v>
      </c>
    </row>
    <row r="57" spans="1:2" ht="15" x14ac:dyDescent="0.25">
      <c r="A57" t="s">
        <v>186</v>
      </c>
    </row>
    <row r="58" spans="1:2" ht="15" x14ac:dyDescent="0.25">
      <c r="A58">
        <v>1</v>
      </c>
      <c r="B58">
        <f>IF(' IMPACTO RIESGOS CORRUPCION'!D34="X",1,0)</f>
        <v>1</v>
      </c>
    </row>
    <row r="59" spans="1:2" ht="15" x14ac:dyDescent="0.25">
      <c r="A59">
        <v>2</v>
      </c>
      <c r="B59">
        <f>IF(' IMPACTO RIESGOS CORRUPCION'!D35="X",1,0)</f>
        <v>1</v>
      </c>
    </row>
    <row r="60" spans="1:2" ht="15" x14ac:dyDescent="0.25">
      <c r="A60">
        <v>3</v>
      </c>
      <c r="B60">
        <f>IF(' IMPACTO RIESGOS CORRUPCION'!D36="X",1,0)</f>
        <v>1</v>
      </c>
    </row>
    <row r="61" spans="1:2" ht="15" x14ac:dyDescent="0.25">
      <c r="A61">
        <v>4</v>
      </c>
      <c r="B61">
        <f>IF(' IMPACTO RIESGOS CORRUPCION'!D37="X",1,0)</f>
        <v>1</v>
      </c>
    </row>
    <row r="62" spans="1:2" ht="15" x14ac:dyDescent="0.25">
      <c r="A62">
        <v>5</v>
      </c>
      <c r="B62">
        <f>IF(' IMPACTO RIESGOS CORRUPCION'!D38="X",1,0)</f>
        <v>1</v>
      </c>
    </row>
    <row r="63" spans="1:2" ht="15" x14ac:dyDescent="0.25">
      <c r="A63">
        <v>6</v>
      </c>
      <c r="B63">
        <f>IF(' IMPACTO RIESGOS CORRUPCION'!D39="X",1,0)</f>
        <v>1</v>
      </c>
    </row>
    <row r="64" spans="1:2" ht="15" x14ac:dyDescent="0.25">
      <c r="A64">
        <v>7</v>
      </c>
      <c r="B64">
        <f>IF(' IMPACTO RIESGOS CORRUPCION'!D40="X",1,0)</f>
        <v>1</v>
      </c>
    </row>
    <row r="65" spans="1:2" ht="15" x14ac:dyDescent="0.25">
      <c r="A65">
        <v>8</v>
      </c>
      <c r="B65">
        <f>IF(' IMPACTO RIESGOS CORRUPCION'!D41="X",1,0)</f>
        <v>1</v>
      </c>
    </row>
    <row r="66" spans="1:2" ht="15" x14ac:dyDescent="0.25">
      <c r="A66">
        <v>9</v>
      </c>
      <c r="B66">
        <f>IF(' IMPACTO RIESGOS CORRUPCION'!D42="X",1,0)</f>
        <v>0</v>
      </c>
    </row>
    <row r="67" spans="1:2" ht="15" x14ac:dyDescent="0.25">
      <c r="A67">
        <v>10</v>
      </c>
      <c r="B67">
        <f>IF(' IMPACTO RIESGOS CORRUPCION'!D43="X",1,0)</f>
        <v>1</v>
      </c>
    </row>
    <row r="68" spans="1:2" ht="15" x14ac:dyDescent="0.25">
      <c r="A68">
        <v>11</v>
      </c>
      <c r="B68">
        <f>IF(' IMPACTO RIESGOS CORRUPCION'!D44="X",1,0)</f>
        <v>1</v>
      </c>
    </row>
    <row r="69" spans="1:2" ht="15" x14ac:dyDescent="0.25">
      <c r="A69">
        <v>12</v>
      </c>
      <c r="B69">
        <f>IF(' IMPACTO RIESGOS CORRUPCION'!D45="X",1,0)</f>
        <v>1</v>
      </c>
    </row>
    <row r="70" spans="1:2" ht="15" x14ac:dyDescent="0.25">
      <c r="A70">
        <v>13</v>
      </c>
      <c r="B70">
        <f>IF(' IMPACTO RIESGOS CORRUPCION'!D46="X",1,0)</f>
        <v>1</v>
      </c>
    </row>
    <row r="71" spans="1:2" ht="15" x14ac:dyDescent="0.25">
      <c r="A71">
        <v>14</v>
      </c>
      <c r="B71">
        <f>IF(' IMPACTO RIESGOS CORRUPCION'!D47="X",1,0)</f>
        <v>1</v>
      </c>
    </row>
    <row r="72" spans="1:2" ht="15" x14ac:dyDescent="0.25">
      <c r="A72">
        <v>15</v>
      </c>
      <c r="B72">
        <f>IF(' IMPACTO RIESGOS CORRUPCION'!D48="X",1,0)</f>
        <v>1</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185</v>
      </c>
      <c r="B77">
        <f>SUM(B58:B76)</f>
        <v>14</v>
      </c>
    </row>
    <row r="80" spans="1:2" ht="15" x14ac:dyDescent="0.25">
      <c r="A80" t="s">
        <v>187</v>
      </c>
    </row>
    <row r="81" spans="1:2" ht="15" x14ac:dyDescent="0.25">
      <c r="A81">
        <v>1</v>
      </c>
      <c r="B81">
        <f>IF(' IMPACTO RIESGOS CORRUPCION'!D57="X",1,0)</f>
        <v>1</v>
      </c>
    </row>
    <row r="82" spans="1:2" ht="15" x14ac:dyDescent="0.25">
      <c r="A82">
        <v>2</v>
      </c>
      <c r="B82">
        <f>IF(' IMPACTO RIESGOS CORRUPCION'!D58="X",1,0)</f>
        <v>1</v>
      </c>
    </row>
    <row r="83" spans="1:2" ht="15" x14ac:dyDescent="0.25">
      <c r="A83">
        <v>3</v>
      </c>
      <c r="B83">
        <f>IF(' IMPACTO RIESGOS CORRUPCION'!D59="X",1,0)</f>
        <v>1</v>
      </c>
    </row>
    <row r="84" spans="1:2" ht="15" x14ac:dyDescent="0.25">
      <c r="A84">
        <v>4</v>
      </c>
      <c r="B84">
        <f>IF(' IMPACTO RIESGOS CORRUPCION'!D60="X",1,0)</f>
        <v>1</v>
      </c>
    </row>
    <row r="85" spans="1:2" ht="15" x14ac:dyDescent="0.25">
      <c r="A85">
        <v>5</v>
      </c>
      <c r="B85">
        <f>IF(' IMPACTO RIESGOS CORRUPCION'!D61="X",1,0)</f>
        <v>1</v>
      </c>
    </row>
    <row r="86" spans="1:2" ht="15" x14ac:dyDescent="0.25">
      <c r="A86">
        <v>6</v>
      </c>
      <c r="B86">
        <f>IF(' IMPACTO RIESGOS CORRUPCION'!D62="X",1,0)</f>
        <v>1</v>
      </c>
    </row>
    <row r="87" spans="1:2" ht="15" x14ac:dyDescent="0.25">
      <c r="A87">
        <v>7</v>
      </c>
      <c r="B87">
        <f>IF(' IMPACTO RIESGOS CORRUPCION'!D63="X",1,0)</f>
        <v>0</v>
      </c>
    </row>
    <row r="88" spans="1:2" ht="15" x14ac:dyDescent="0.25">
      <c r="A88">
        <v>8</v>
      </c>
      <c r="B88">
        <f>IF(' IMPACTO RIESGOS CORRUPCION'!D64="X",1,0)</f>
        <v>1</v>
      </c>
    </row>
    <row r="89" spans="1:2" ht="15" x14ac:dyDescent="0.25">
      <c r="A89">
        <v>9</v>
      </c>
      <c r="B89">
        <f>IF(' IMPACTO RIESGOS CORRUPCION'!D65="X",1,0)</f>
        <v>0</v>
      </c>
    </row>
    <row r="90" spans="1:2" ht="15" x14ac:dyDescent="0.25">
      <c r="A90">
        <v>10</v>
      </c>
      <c r="B90">
        <f>IF(' IMPACTO RIESGOS CORRUPCION'!D66="X",1,0)</f>
        <v>1</v>
      </c>
    </row>
    <row r="91" spans="1:2" ht="15" x14ac:dyDescent="0.25">
      <c r="A91">
        <v>11</v>
      </c>
      <c r="B91">
        <f>IF(' IMPACTO RIESGOS CORRUPCION'!D67="X",1,0)</f>
        <v>1</v>
      </c>
    </row>
    <row r="92" spans="1:2" ht="15" x14ac:dyDescent="0.25">
      <c r="A92">
        <v>12</v>
      </c>
      <c r="B92">
        <f>IF(' IMPACTO RIESGOS CORRUPCION'!D68="X",1,0)</f>
        <v>1</v>
      </c>
    </row>
    <row r="93" spans="1:2" ht="15" x14ac:dyDescent="0.25">
      <c r="A93">
        <v>13</v>
      </c>
      <c r="B93">
        <f>IF(' IMPACTO RIESGOS CORRUPCION'!D69="X",1,0)</f>
        <v>1</v>
      </c>
    </row>
    <row r="94" spans="1:2" ht="15" x14ac:dyDescent="0.25">
      <c r="A94">
        <v>14</v>
      </c>
      <c r="B94">
        <f>IF(' IMPACTO RIESGOS CORRUPCION'!D70="X",1,0)</f>
        <v>1</v>
      </c>
    </row>
    <row r="95" spans="1:2" ht="15" x14ac:dyDescent="0.25">
      <c r="A95">
        <v>15</v>
      </c>
      <c r="B95">
        <f>IF(' IMPACTO RIESGOS CORRUPCION'!D71="X",1,0)</f>
        <v>1</v>
      </c>
    </row>
    <row r="96" spans="1:2" ht="15" x14ac:dyDescent="0.25">
      <c r="A96">
        <v>16</v>
      </c>
      <c r="B96">
        <f>IF(' IMPACTO RIESGOS CORRUPCION'!D72="X",1,0)</f>
        <v>0</v>
      </c>
    </row>
    <row r="97" spans="1:2" ht="15" x14ac:dyDescent="0.25">
      <c r="A97">
        <v>17</v>
      </c>
      <c r="B97">
        <f>IF(' IMPACTO RIESGOS CORRUPCION'!D73="X",1,0)</f>
        <v>1</v>
      </c>
    </row>
    <row r="98" spans="1:2" ht="15" x14ac:dyDescent="0.25">
      <c r="A98">
        <v>18</v>
      </c>
      <c r="B98">
        <f>IF(' IMPACTO RIESGOS CORRUPCION'!D74="X",1,0)</f>
        <v>1</v>
      </c>
    </row>
    <row r="99" spans="1:2" ht="15" x14ac:dyDescent="0.25">
      <c r="A99">
        <v>19</v>
      </c>
      <c r="B99">
        <f>IF(' IMPACTO RIESGOS CORRUPCION'!D75="X",1,0)</f>
        <v>0</v>
      </c>
    </row>
    <row r="100" spans="1:2" ht="15" x14ac:dyDescent="0.25">
      <c r="A100" t="s">
        <v>185</v>
      </c>
      <c r="B100">
        <f>SUM(B81:B99)</f>
        <v>15</v>
      </c>
    </row>
    <row r="103" spans="1:2" ht="15" x14ac:dyDescent="0.25">
      <c r="A103" t="s">
        <v>188</v>
      </c>
    </row>
    <row r="104" spans="1:2" ht="15" x14ac:dyDescent="0.25">
      <c r="A104">
        <v>1</v>
      </c>
      <c r="B104">
        <f>IF(' IMPACTO RIESGOS CORRUPCION'!D80="X",1,0)</f>
        <v>1</v>
      </c>
    </row>
    <row r="105" spans="1:2" ht="15" x14ac:dyDescent="0.25">
      <c r="A105">
        <v>2</v>
      </c>
      <c r="B105">
        <f>IF(' IMPACTO RIESGOS CORRUPCION'!D81="X",1,0)</f>
        <v>1</v>
      </c>
    </row>
    <row r="106" spans="1:2" ht="15" x14ac:dyDescent="0.25">
      <c r="A106">
        <v>3</v>
      </c>
      <c r="B106">
        <f>IF(' IMPACTO RIESGOS CORRUPCION'!D82="X",1,0)</f>
        <v>1</v>
      </c>
    </row>
    <row r="107" spans="1:2" ht="15" x14ac:dyDescent="0.25">
      <c r="A107">
        <v>4</v>
      </c>
      <c r="B107">
        <f>IF(' IMPACTO RIESGOS CORRUPCION'!D83="X",1,0)</f>
        <v>1</v>
      </c>
    </row>
    <row r="108" spans="1:2" ht="15" x14ac:dyDescent="0.25">
      <c r="A108">
        <v>5</v>
      </c>
      <c r="B108">
        <f>IF(' IMPACTO RIESGOS CORRUPCION'!D84="X",1,0)</f>
        <v>1</v>
      </c>
    </row>
    <row r="109" spans="1:2" ht="15" x14ac:dyDescent="0.25">
      <c r="A109">
        <v>6</v>
      </c>
      <c r="B109">
        <f>IF(' IMPACTO RIESGOS CORRUPCION'!D85="X",1,0)</f>
        <v>1</v>
      </c>
    </row>
    <row r="110" spans="1:2" ht="15" x14ac:dyDescent="0.25">
      <c r="A110">
        <v>7</v>
      </c>
      <c r="B110">
        <f>IF(' IMPACTO RIESGOS CORRUPCION'!D86="X",1,0)</f>
        <v>0</v>
      </c>
    </row>
    <row r="111" spans="1:2" ht="15" x14ac:dyDescent="0.25">
      <c r="A111">
        <v>8</v>
      </c>
      <c r="B111">
        <f>IF(' IMPACTO RIESGOS CORRUPCION'!D87="X",1,0)</f>
        <v>1</v>
      </c>
    </row>
    <row r="112" spans="1:2" ht="15" x14ac:dyDescent="0.25">
      <c r="A112">
        <v>9</v>
      </c>
      <c r="B112">
        <f>IF(' IMPACTO RIESGOS CORRUPCION'!D88="X",1,0)</f>
        <v>0</v>
      </c>
    </row>
    <row r="113" spans="1:2" ht="15" x14ac:dyDescent="0.25">
      <c r="A113">
        <v>10</v>
      </c>
      <c r="B113">
        <f>IF(' IMPACTO RIESGOS CORRUPCION'!D89="X",1,0)</f>
        <v>1</v>
      </c>
    </row>
    <row r="114" spans="1:2" ht="15" x14ac:dyDescent="0.25">
      <c r="A114">
        <v>11</v>
      </c>
      <c r="B114">
        <f>IF(' IMPACTO RIESGOS CORRUPCION'!D90="X",1,0)</f>
        <v>1</v>
      </c>
    </row>
    <row r="115" spans="1:2" ht="15" x14ac:dyDescent="0.25">
      <c r="A115">
        <v>12</v>
      </c>
      <c r="B115">
        <f>IF(' IMPACTO RIESGOS CORRUPCION'!D91="X",1,0)</f>
        <v>1</v>
      </c>
    </row>
    <row r="116" spans="1:2" ht="15" x14ac:dyDescent="0.25">
      <c r="A116">
        <v>13</v>
      </c>
      <c r="B116">
        <f>IF(' IMPACTO RIESGOS CORRUPCION'!D92="X",1,0)</f>
        <v>1</v>
      </c>
    </row>
    <row r="117" spans="1:2" ht="15" x14ac:dyDescent="0.25">
      <c r="A117">
        <v>14</v>
      </c>
      <c r="B117">
        <f>IF(' IMPACTO RIESGOS CORRUPCION'!D93="X",1,0)</f>
        <v>1</v>
      </c>
    </row>
    <row r="118" spans="1:2" ht="15" x14ac:dyDescent="0.25">
      <c r="A118">
        <v>15</v>
      </c>
      <c r="B118">
        <f>IF(' IMPACTO RIESGOS CORRUPCION'!D94="X",1,0)</f>
        <v>1</v>
      </c>
    </row>
    <row r="119" spans="1:2" ht="15" x14ac:dyDescent="0.25">
      <c r="A119">
        <v>16</v>
      </c>
      <c r="B119">
        <f>IF(' IMPACTO RIESGOS CORRUPCION'!D95="X",1,0)</f>
        <v>0</v>
      </c>
    </row>
    <row r="120" spans="1:2" ht="15" x14ac:dyDescent="0.25">
      <c r="A120">
        <v>17</v>
      </c>
      <c r="B120">
        <f>IF(' IMPACTO RIESGOS CORRUPCION'!D96="X",1,0)</f>
        <v>1</v>
      </c>
    </row>
    <row r="121" spans="1:2" ht="15" x14ac:dyDescent="0.25">
      <c r="A121">
        <v>18</v>
      </c>
      <c r="B121">
        <f>IF(' IMPACTO RIESGOS CORRUPCION'!D97="X",1,0)</f>
        <v>1</v>
      </c>
    </row>
    <row r="122" spans="1:2" ht="15" x14ac:dyDescent="0.25">
      <c r="A122">
        <v>19</v>
      </c>
      <c r="B122">
        <f>IF(' IMPACTO RIESGOS CORRUPCION'!D98="X",1,0)</f>
        <v>0</v>
      </c>
    </row>
    <row r="123" spans="1:2" ht="15" x14ac:dyDescent="0.25">
      <c r="A123" t="s">
        <v>185</v>
      </c>
      <c r="B123">
        <f>SUM(B104:B122)</f>
        <v>15</v>
      </c>
    </row>
    <row r="126" spans="1:2" ht="15" x14ac:dyDescent="0.25">
      <c r="A126" t="s">
        <v>188</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185</v>
      </c>
      <c r="B146">
        <f>SUM(B127:B145)</f>
        <v>0</v>
      </c>
    </row>
    <row r="150" spans="1:2" ht="15" x14ac:dyDescent="0.25">
      <c r="A150" t="s">
        <v>189</v>
      </c>
    </row>
    <row r="151" spans="1:2" ht="15" x14ac:dyDescent="0.25">
      <c r="A151" s="92" t="s">
        <v>190</v>
      </c>
    </row>
    <row r="152" spans="1:2" ht="15" x14ac:dyDescent="0.25">
      <c r="A152" t="s">
        <v>191</v>
      </c>
    </row>
    <row r="153" spans="1:2" ht="15" x14ac:dyDescent="0.25">
      <c r="A153" t="s">
        <v>192</v>
      </c>
    </row>
    <row r="154" spans="1:2" ht="15" x14ac:dyDescent="0.25">
      <c r="A154" t="s">
        <v>193</v>
      </c>
    </row>
    <row r="155" spans="1:2" ht="15" x14ac:dyDescent="0.25">
      <c r="A155" t="s">
        <v>191</v>
      </c>
    </row>
    <row r="156" spans="1:2" ht="15" x14ac:dyDescent="0.25">
      <c r="A156" t="s">
        <v>194</v>
      </c>
    </row>
    <row r="157" spans="1:2" ht="15" x14ac:dyDescent="0.25">
      <c r="A157" t="s">
        <v>195</v>
      </c>
    </row>
    <row r="159" spans="1:2" ht="15" x14ac:dyDescent="0.25">
      <c r="A159" s="92" t="s">
        <v>196</v>
      </c>
      <c r="B159" t="s">
        <v>152</v>
      </c>
    </row>
    <row r="160" spans="1:2" ht="15" x14ac:dyDescent="0.25">
      <c r="A160" t="s">
        <v>191</v>
      </c>
    </row>
    <row r="161" spans="1:1" ht="15" x14ac:dyDescent="0.25">
      <c r="A161" t="s">
        <v>197</v>
      </c>
    </row>
    <row r="162" spans="1:1" ht="15" x14ac:dyDescent="0.25">
      <c r="A162" t="s">
        <v>198</v>
      </c>
    </row>
    <row r="164" spans="1:1" ht="15" x14ac:dyDescent="0.25">
      <c r="A164" s="92" t="s">
        <v>199</v>
      </c>
    </row>
    <row r="165" spans="1:1" ht="15" x14ac:dyDescent="0.25">
      <c r="A165" t="s">
        <v>191</v>
      </c>
    </row>
    <row r="166" spans="1:1" ht="15" x14ac:dyDescent="0.25">
      <c r="A166" t="s">
        <v>200</v>
      </c>
    </row>
    <row r="167" spans="1:1" ht="15" x14ac:dyDescent="0.25">
      <c r="A167" t="s">
        <v>201</v>
      </c>
    </row>
    <row r="168" spans="1:1" ht="15" x14ac:dyDescent="0.25">
      <c r="A168" t="s">
        <v>202</v>
      </c>
    </row>
    <row r="170" spans="1:1" ht="15" x14ac:dyDescent="0.25">
      <c r="A170" s="92" t="s">
        <v>203</v>
      </c>
    </row>
    <row r="171" spans="1:1" ht="15" x14ac:dyDescent="0.25">
      <c r="A171" t="s">
        <v>191</v>
      </c>
    </row>
    <row r="172" spans="1:1" ht="15" x14ac:dyDescent="0.25">
      <c r="A172" t="s">
        <v>204</v>
      </c>
    </row>
    <row r="173" spans="1:1" ht="15" x14ac:dyDescent="0.25">
      <c r="A173" t="s">
        <v>205</v>
      </c>
    </row>
    <row r="175" spans="1:1" ht="15" x14ac:dyDescent="0.25">
      <c r="A175" s="92" t="s">
        <v>206</v>
      </c>
    </row>
    <row r="176" spans="1:1" ht="15" x14ac:dyDescent="0.25">
      <c r="A176" t="s">
        <v>191</v>
      </c>
    </row>
    <row r="177" spans="1:1" ht="15" x14ac:dyDescent="0.25">
      <c r="A177" t="s">
        <v>207</v>
      </c>
    </row>
    <row r="178" spans="1:1" ht="15" x14ac:dyDescent="0.25">
      <c r="A178" t="s">
        <v>208</v>
      </c>
    </row>
    <row r="180" spans="1:1" ht="15" x14ac:dyDescent="0.25">
      <c r="A180" s="92" t="s">
        <v>209</v>
      </c>
    </row>
    <row r="181" spans="1:1" ht="15" x14ac:dyDescent="0.25">
      <c r="A181" t="s">
        <v>191</v>
      </c>
    </row>
    <row r="182" spans="1:1" ht="15" x14ac:dyDescent="0.25">
      <c r="A182" t="s">
        <v>210</v>
      </c>
    </row>
    <row r="183" spans="1:1" ht="15" x14ac:dyDescent="0.25">
      <c r="A183" t="s">
        <v>211</v>
      </c>
    </row>
    <row r="184" spans="1:1" ht="15" x14ac:dyDescent="0.25">
      <c r="A184" t="s">
        <v>212</v>
      </c>
    </row>
    <row r="186" spans="1:1" ht="15" x14ac:dyDescent="0.25">
      <c r="A186" s="92" t="s">
        <v>213</v>
      </c>
    </row>
    <row r="187" spans="1:1" ht="15" x14ac:dyDescent="0.25">
      <c r="A187" t="s">
        <v>191</v>
      </c>
    </row>
    <row r="188" spans="1:1" ht="15" x14ac:dyDescent="0.25">
      <c r="A188" t="s">
        <v>214</v>
      </c>
    </row>
    <row r="189" spans="1:1" ht="15" x14ac:dyDescent="0.25">
      <c r="A189" t="s">
        <v>215</v>
      </c>
    </row>
    <row r="190" spans="1:1" x14ac:dyDescent="0.3">
      <c r="A190" t="s">
        <v>216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5"/>
  <sheetViews>
    <sheetView topLeftCell="F45" zoomScale="90" zoomScaleNormal="90" workbookViewId="0">
      <selection activeCell="L55" sqref="L55"/>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23"/>
      <c r="B1" s="286" t="s">
        <v>0</v>
      </c>
      <c r="C1" s="287"/>
      <c r="D1" s="287"/>
      <c r="E1" s="287"/>
      <c r="F1" s="287"/>
      <c r="G1" s="440"/>
      <c r="H1" s="402" t="s">
        <v>17</v>
      </c>
      <c r="I1" s="402"/>
      <c r="J1" s="536"/>
    </row>
    <row r="2" spans="1:12" customFormat="1" ht="15.75" customHeight="1" x14ac:dyDescent="0.3">
      <c r="A2" s="281"/>
      <c r="B2" s="542"/>
      <c r="C2" s="456"/>
      <c r="D2" s="456"/>
      <c r="E2" s="456"/>
      <c r="F2" s="456"/>
      <c r="G2" s="457"/>
      <c r="H2" s="318" t="s">
        <v>2</v>
      </c>
      <c r="I2" s="318"/>
      <c r="J2" s="459"/>
    </row>
    <row r="3" spans="1:12" customFormat="1" ht="36" customHeight="1" x14ac:dyDescent="0.3">
      <c r="A3" s="281"/>
      <c r="B3" s="542" t="s">
        <v>217</v>
      </c>
      <c r="C3" s="456"/>
      <c r="D3" s="456"/>
      <c r="E3" s="456"/>
      <c r="F3" s="456"/>
      <c r="G3" s="457"/>
      <c r="H3" s="318" t="s">
        <v>4</v>
      </c>
      <c r="I3" s="318"/>
      <c r="J3" s="459"/>
    </row>
    <row r="4" spans="1:12" customFormat="1" ht="15.75" customHeight="1" thickBot="1" x14ac:dyDescent="0.35">
      <c r="A4" s="282"/>
      <c r="B4" s="295"/>
      <c r="C4" s="296"/>
      <c r="D4" s="296"/>
      <c r="E4" s="296"/>
      <c r="F4" s="296"/>
      <c r="G4" s="441"/>
      <c r="H4" s="541" t="s">
        <v>5</v>
      </c>
      <c r="I4" s="541"/>
      <c r="J4" s="537"/>
    </row>
    <row r="5" spans="1:12" ht="14.25" x14ac:dyDescent="0.2">
      <c r="B5" s="540"/>
      <c r="C5" s="540"/>
      <c r="D5" s="540"/>
      <c r="E5" s="540"/>
      <c r="F5" s="540"/>
      <c r="G5" s="540"/>
    </row>
    <row r="6" spans="1:12" customFormat="1" ht="24" customHeight="1" x14ac:dyDescent="0.25">
      <c r="A6" s="93" t="s">
        <v>7</v>
      </c>
      <c r="B6" s="538" t="str">
        <f>+CONTEXTO!B7</f>
        <v>GESTIÓN DE INNOVACION Y TIC</v>
      </c>
      <c r="C6" s="538"/>
      <c r="D6" s="538"/>
      <c r="E6" s="538"/>
      <c r="F6" s="538"/>
      <c r="G6" s="538"/>
      <c r="H6" s="538"/>
      <c r="I6" s="538"/>
      <c r="J6" s="538"/>
    </row>
    <row r="7" spans="1:12" customFormat="1" ht="90" customHeight="1" x14ac:dyDescent="0.25">
      <c r="A7" s="94" t="s">
        <v>9</v>
      </c>
      <c r="B7" s="539"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539"/>
      <c r="D7" s="539"/>
      <c r="E7" s="539"/>
      <c r="F7" s="539"/>
      <c r="G7" s="539"/>
      <c r="H7" s="539"/>
      <c r="I7" s="539"/>
      <c r="J7" s="539"/>
    </row>
    <row r="8" spans="1:12" ht="15" thickBot="1" x14ac:dyDescent="0.25">
      <c r="C8" s="63"/>
      <c r="D8" s="63"/>
      <c r="E8" s="63"/>
      <c r="F8" s="63"/>
      <c r="G8" s="63"/>
      <c r="H8" s="63"/>
    </row>
    <row r="9" spans="1:12" s="126" customFormat="1" ht="30" customHeight="1" x14ac:dyDescent="0.3">
      <c r="A9" s="528" t="s">
        <v>97</v>
      </c>
      <c r="B9" s="534" t="s">
        <v>245</v>
      </c>
      <c r="C9" s="532" t="s">
        <v>269</v>
      </c>
      <c r="D9" s="544" t="s">
        <v>219</v>
      </c>
      <c r="E9" s="544"/>
      <c r="F9" s="544"/>
      <c r="G9" s="544"/>
      <c r="H9" s="544"/>
      <c r="I9" s="121" t="s">
        <v>220</v>
      </c>
      <c r="J9" s="545" t="s">
        <v>221</v>
      </c>
      <c r="K9" s="547" t="s">
        <v>222</v>
      </c>
    </row>
    <row r="10" spans="1:12" s="127" customFormat="1" ht="55.8" thickBot="1" x14ac:dyDescent="0.35">
      <c r="A10" s="529"/>
      <c r="B10" s="535"/>
      <c r="C10" s="533"/>
      <c r="D10" s="122" t="s">
        <v>223</v>
      </c>
      <c r="E10" s="123" t="s">
        <v>224</v>
      </c>
      <c r="F10" s="122" t="s">
        <v>225</v>
      </c>
      <c r="G10" s="122" t="s">
        <v>226</v>
      </c>
      <c r="H10" s="124" t="s">
        <v>227</v>
      </c>
      <c r="I10" s="125" t="s">
        <v>228</v>
      </c>
      <c r="J10" s="566"/>
      <c r="K10" s="548"/>
    </row>
    <row r="11" spans="1:12" ht="20.25" customHeight="1" x14ac:dyDescent="0.25">
      <c r="A11" s="414" t="str">
        <f>+(PROBABILIDAD!A11)</f>
        <v>Convocatoria sin participacion de actores TIC</v>
      </c>
      <c r="B11" s="414" t="str">
        <f>+DESCRIPCION!D10</f>
        <v>Desistenteres de la comunidad en  convocatorias focalizadas en temas Ciencia tecnologia e innovacion</v>
      </c>
      <c r="C11" s="530" t="s">
        <v>357</v>
      </c>
      <c r="D11" s="252" t="s">
        <v>229</v>
      </c>
      <c r="E11" s="23" t="s">
        <v>230</v>
      </c>
      <c r="F11" s="22" t="s">
        <v>192</v>
      </c>
      <c r="G11" s="22">
        <v>10</v>
      </c>
      <c r="H11" s="564" t="str">
        <f>IF(AND(G18&gt;0,G18&lt;=85),"Débil",IF(AND(G18&gt;85,G18&lt;=95),"Moderado",IF(G18&gt;96,"Fuerte"," ")))</f>
        <v>Moderado</v>
      </c>
      <c r="I11" s="251" t="s">
        <v>214</v>
      </c>
      <c r="J11" s="25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Moderado</v>
      </c>
      <c r="K11" s="569" t="str">
        <f>IF(J11="Fuerte","NO",IF(J11=" "," ","SI"))</f>
        <v>SI</v>
      </c>
      <c r="L11" s="159"/>
    </row>
    <row r="12" spans="1:12" ht="27.6" x14ac:dyDescent="0.25">
      <c r="A12" s="414"/>
      <c r="B12" s="414"/>
      <c r="C12" s="530"/>
      <c r="D12" s="252"/>
      <c r="E12" s="24" t="s">
        <v>231</v>
      </c>
      <c r="F12" s="16" t="s">
        <v>194</v>
      </c>
      <c r="G12" s="16">
        <v>10</v>
      </c>
      <c r="H12" s="564"/>
      <c r="I12" s="414"/>
      <c r="J12" s="414"/>
      <c r="K12" s="569"/>
    </row>
    <row r="13" spans="1:12" ht="27.6" x14ac:dyDescent="0.25">
      <c r="A13" s="414"/>
      <c r="B13" s="414"/>
      <c r="C13" s="530"/>
      <c r="D13" s="119" t="s">
        <v>232</v>
      </c>
      <c r="E13" s="24" t="s">
        <v>233</v>
      </c>
      <c r="F13" s="16" t="s">
        <v>197</v>
      </c>
      <c r="G13" s="16">
        <v>20</v>
      </c>
      <c r="H13" s="564"/>
      <c r="I13" s="414"/>
      <c r="J13" s="414"/>
      <c r="K13" s="569"/>
    </row>
    <row r="14" spans="1:12" ht="41.4" x14ac:dyDescent="0.25">
      <c r="A14" s="414"/>
      <c r="B14" s="414"/>
      <c r="C14" s="530"/>
      <c r="D14" s="119" t="s">
        <v>234</v>
      </c>
      <c r="E14" s="24" t="s">
        <v>235</v>
      </c>
      <c r="F14" s="101" t="s">
        <v>200</v>
      </c>
      <c r="G14" s="16">
        <f>IF(F14="Prevenir",15,IF(F14="Detectar",10,0))</f>
        <v>15</v>
      </c>
      <c r="H14" s="564"/>
      <c r="I14" s="414"/>
      <c r="J14" s="414"/>
      <c r="K14" s="569"/>
    </row>
    <row r="15" spans="1:12" ht="27.6" x14ac:dyDescent="0.25">
      <c r="A15" s="414"/>
      <c r="B15" s="414"/>
      <c r="C15" s="530"/>
      <c r="D15" s="119" t="s">
        <v>236</v>
      </c>
      <c r="E15" s="24" t="s">
        <v>237</v>
      </c>
      <c r="F15" s="16" t="s">
        <v>205</v>
      </c>
      <c r="G15" s="16">
        <v>10</v>
      </c>
      <c r="H15" s="564"/>
      <c r="I15" s="414"/>
      <c r="J15" s="414"/>
      <c r="K15" s="569"/>
    </row>
    <row r="16" spans="1:12" ht="55.2" x14ac:dyDescent="0.25">
      <c r="A16" s="414"/>
      <c r="B16" s="414"/>
      <c r="C16" s="530"/>
      <c r="D16" s="119" t="s">
        <v>238</v>
      </c>
      <c r="E16" s="24" t="s">
        <v>239</v>
      </c>
      <c r="F16" s="101" t="s">
        <v>208</v>
      </c>
      <c r="G16" s="16">
        <v>10</v>
      </c>
      <c r="H16" s="564"/>
      <c r="I16" s="414"/>
      <c r="J16" s="414"/>
      <c r="K16" s="569"/>
    </row>
    <row r="17" spans="1:11" ht="27.6" x14ac:dyDescent="0.25">
      <c r="A17" s="414"/>
      <c r="B17" s="414"/>
      <c r="C17" s="531"/>
      <c r="D17" s="105" t="s">
        <v>240</v>
      </c>
      <c r="E17" s="24" t="s">
        <v>241</v>
      </c>
      <c r="F17" s="16" t="s">
        <v>210</v>
      </c>
      <c r="G17" s="16">
        <v>20</v>
      </c>
      <c r="H17" s="565"/>
      <c r="I17" s="414"/>
      <c r="J17" s="414"/>
      <c r="K17" s="569"/>
    </row>
    <row r="18" spans="1:11" ht="15" thickBot="1" x14ac:dyDescent="0.3">
      <c r="A18" s="414"/>
      <c r="B18" s="154"/>
      <c r="C18" s="158"/>
      <c r="D18" s="120"/>
      <c r="E18" s="19" t="s">
        <v>272</v>
      </c>
      <c r="F18" s="18"/>
      <c r="G18" s="18">
        <f>SUM(G11:G17)</f>
        <v>95</v>
      </c>
      <c r="H18" s="52"/>
    </row>
    <row r="19" spans="1:11" s="127" customFormat="1" ht="30" customHeight="1" x14ac:dyDescent="0.3">
      <c r="A19" s="528" t="s">
        <v>97</v>
      </c>
      <c r="B19" s="534" t="s">
        <v>245</v>
      </c>
      <c r="C19" s="532" t="s">
        <v>218</v>
      </c>
      <c r="D19" s="544" t="s">
        <v>219</v>
      </c>
      <c r="E19" s="544"/>
      <c r="F19" s="544"/>
      <c r="G19" s="544"/>
      <c r="H19" s="544"/>
      <c r="I19" s="121" t="s">
        <v>220</v>
      </c>
      <c r="J19" s="545" t="s">
        <v>221</v>
      </c>
      <c r="K19" s="547" t="s">
        <v>222</v>
      </c>
    </row>
    <row r="20" spans="1:11" s="127" customFormat="1" ht="55.2" x14ac:dyDescent="0.3">
      <c r="A20" s="529"/>
      <c r="B20" s="535"/>
      <c r="C20" s="543"/>
      <c r="D20" s="199" t="s">
        <v>223</v>
      </c>
      <c r="E20" s="200" t="s">
        <v>224</v>
      </c>
      <c r="F20" s="199" t="s">
        <v>225</v>
      </c>
      <c r="G20" s="199" t="s">
        <v>226</v>
      </c>
      <c r="H20" s="201" t="s">
        <v>243</v>
      </c>
      <c r="I20" s="202" t="s">
        <v>228</v>
      </c>
      <c r="J20" s="546"/>
      <c r="K20" s="548"/>
    </row>
    <row r="21" spans="1:11" ht="20.25" customHeight="1" x14ac:dyDescent="0.25">
      <c r="A21" s="553" t="str">
        <f>+(PROBABILIDAD!A12)</f>
        <v xml:space="preserve">Resago    en los avances de  Ciencia , Tecnologia en inovacion </v>
      </c>
      <c r="B21" s="556" t="str">
        <f>+DESCRIPCION!D11</f>
        <v>Poca gestion   en la estructuracion y   presentacion  de proyectos  de Ciencia Tencologiga e innovacion que impacten la ciudad</v>
      </c>
      <c r="C21" s="556" t="s">
        <v>361</v>
      </c>
      <c r="D21" s="550" t="s">
        <v>229</v>
      </c>
      <c r="E21" s="204" t="s">
        <v>230</v>
      </c>
      <c r="F21" s="198" t="s">
        <v>192</v>
      </c>
      <c r="G21" s="198">
        <v>10</v>
      </c>
      <c r="H21" s="524" t="str">
        <f>IF(AND(G28&gt;0,G28&lt;=85),"Débil",IF(AND(G28&gt;85,G28&lt;=95),"Moderado",IF(G28&gt;96,"Fuerte"," ")))</f>
        <v>Fuerte</v>
      </c>
      <c r="I21" s="524" t="s">
        <v>215</v>
      </c>
      <c r="J21" s="524" t="str">
        <f>IF(AND(H21="Fuerte",I21="Fuerte (Siempre se Ejecuta)"),"Fuerte",IF(AND(H21="Fuerte",I21="Moderado (Algunas veces se ejecuta)"),"Moderado",IF(AND(H21="Fuerte",I21="Débil (No se ejecuta)"),"Débil",IF(AND(H21="Moderado",I21="Fuerte (Siempre se Ejecuta)"),"Moderado",IF(AND(H21="Moderado",I21="Moderado (Algunas veces se ejecuta)"),"Moderado",IF(AND(H21="Moderado",I21="Débil (No se ejecuta)"),"Débil",IF(AND(H21="Débil",I21="Fuerte (Siempre se Ejecuta)"),"Débil",IF(AND(H21="Débil",I21="Moderado (Algunas veces se ejecuta)"),"Débil",IF(AND(H21="Débil",I21="Débil (No se ejecuta)"),"Débil"," ")))))))))</f>
        <v>Moderado</v>
      </c>
      <c r="K21" s="570" t="str">
        <f>IF(J21="Fuerte","NO",IF(J21=" "," ","SI"))</f>
        <v>SI</v>
      </c>
    </row>
    <row r="22" spans="1:11" ht="29.25" customHeight="1" x14ac:dyDescent="0.25">
      <c r="A22" s="554"/>
      <c r="B22" s="557"/>
      <c r="C22" s="557"/>
      <c r="D22" s="550"/>
      <c r="E22" s="204" t="s">
        <v>231</v>
      </c>
      <c r="F22" s="198" t="s">
        <v>194</v>
      </c>
      <c r="G22" s="198">
        <v>10</v>
      </c>
      <c r="H22" s="524"/>
      <c r="I22" s="524"/>
      <c r="J22" s="524"/>
      <c r="K22" s="570"/>
    </row>
    <row r="23" spans="1:11" ht="43.5" customHeight="1" x14ac:dyDescent="0.25">
      <c r="A23" s="554"/>
      <c r="B23" s="557"/>
      <c r="C23" s="557"/>
      <c r="D23" s="194" t="s">
        <v>232</v>
      </c>
      <c r="E23" s="204" t="s">
        <v>233</v>
      </c>
      <c r="F23" s="198" t="s">
        <v>197</v>
      </c>
      <c r="G23" s="198">
        <v>20</v>
      </c>
      <c r="H23" s="524"/>
      <c r="I23" s="524"/>
      <c r="J23" s="524"/>
      <c r="K23" s="570"/>
    </row>
    <row r="24" spans="1:11" ht="43.5" customHeight="1" x14ac:dyDescent="0.25">
      <c r="A24" s="554"/>
      <c r="B24" s="557"/>
      <c r="C24" s="557"/>
      <c r="D24" s="194" t="s">
        <v>234</v>
      </c>
      <c r="E24" s="204" t="s">
        <v>235</v>
      </c>
      <c r="F24" s="197" t="s">
        <v>201</v>
      </c>
      <c r="G24" s="198">
        <v>20</v>
      </c>
      <c r="H24" s="524"/>
      <c r="I24" s="524"/>
      <c r="J24" s="524"/>
      <c r="K24" s="570"/>
    </row>
    <row r="25" spans="1:11" ht="29.25" customHeight="1" x14ac:dyDescent="0.25">
      <c r="A25" s="554"/>
      <c r="B25" s="557"/>
      <c r="C25" s="557"/>
      <c r="D25" s="194" t="s">
        <v>236</v>
      </c>
      <c r="E25" s="204" t="s">
        <v>237</v>
      </c>
      <c r="F25" s="198" t="s">
        <v>204</v>
      </c>
      <c r="G25" s="198">
        <v>20</v>
      </c>
      <c r="H25" s="524"/>
      <c r="I25" s="524"/>
      <c r="J25" s="524"/>
      <c r="K25" s="570"/>
    </row>
    <row r="26" spans="1:11" ht="43.5" customHeight="1" x14ac:dyDescent="0.25">
      <c r="A26" s="554"/>
      <c r="B26" s="557"/>
      <c r="C26" s="557"/>
      <c r="D26" s="194" t="s">
        <v>238</v>
      </c>
      <c r="E26" s="204" t="s">
        <v>239</v>
      </c>
      <c r="F26" s="197" t="s">
        <v>207</v>
      </c>
      <c r="G26" s="198">
        <v>10</v>
      </c>
      <c r="H26" s="524"/>
      <c r="I26" s="524"/>
      <c r="J26" s="524"/>
      <c r="K26" s="570"/>
    </row>
    <row r="27" spans="1:11" ht="29.25" customHeight="1" x14ac:dyDescent="0.25">
      <c r="A27" s="554"/>
      <c r="B27" s="557"/>
      <c r="C27" s="557"/>
      <c r="D27" s="194" t="s">
        <v>240</v>
      </c>
      <c r="E27" s="204" t="s">
        <v>241</v>
      </c>
      <c r="F27" s="198" t="s">
        <v>210</v>
      </c>
      <c r="G27" s="198">
        <f>IF(F27="Completa",10,IF(F27="Incompleta",5,0))</f>
        <v>10</v>
      </c>
      <c r="H27" s="524"/>
      <c r="I27" s="524"/>
      <c r="J27" s="524"/>
      <c r="K27" s="570"/>
    </row>
    <row r="28" spans="1:11" s="133" customFormat="1" ht="15" thickBot="1" x14ac:dyDescent="0.3">
      <c r="A28" s="554"/>
      <c r="B28" s="558"/>
      <c r="C28" s="558"/>
      <c r="D28" s="195"/>
      <c r="E28" s="197" t="s">
        <v>272</v>
      </c>
      <c r="F28" s="198"/>
      <c r="G28" s="198">
        <f>SUM(G21:G27)</f>
        <v>100</v>
      </c>
      <c r="H28" s="198"/>
      <c r="I28" s="203"/>
      <c r="J28" s="203"/>
      <c r="K28" s="203"/>
    </row>
    <row r="29" spans="1:11" s="161" customFormat="1" ht="75" customHeight="1" x14ac:dyDescent="0.25">
      <c r="A29" s="554"/>
      <c r="B29" s="550" t="str">
        <f>+DESCRIPCION!D12</f>
        <v xml:space="preserve">Falta de una politica   rectora que genere  la integracion de la  Academia, Gremios Economicos   y estado   en temas de apropiacion en  Ciencia, Tecnologia en Innovacion </v>
      </c>
      <c r="C29" s="551" t="s">
        <v>359</v>
      </c>
      <c r="D29" s="205" t="s">
        <v>229</v>
      </c>
      <c r="E29" s="204" t="s">
        <v>230</v>
      </c>
      <c r="F29" s="198" t="s">
        <v>210</v>
      </c>
      <c r="G29" s="198">
        <v>10</v>
      </c>
      <c r="H29" s="524" t="str">
        <f>IF(AND(G36&gt;0,G36&lt;=85),"Débil",IF(AND(G36&gt;85,G36&lt;=95),"Moderado",IF(G36&gt;96,"Fuerte"," ")))</f>
        <v>Fuerte</v>
      </c>
      <c r="I29" s="524" t="s">
        <v>215</v>
      </c>
      <c r="J29" s="524" t="str">
        <f>IF(AND(H29="Fuerte",I29="Fuerte (Siempre se Ejecuta)"),"Fuerte",IF(AND(H29="Fuerte",I29="Moderado (Algunas veces se ejecuta)"),"Moderado",IF(AND(H29="Fuerte",I29="Débil (No se ejecuta)"),"Débil",IF(AND(H29="Moderado",I29="Fuerte (Siempre se Ejecuta)"),"Moderado",IF(AND(H29="Moderado",I29="Moderado (Algunas veces se ejecuta)"),"Moderado",IF(AND(H29="Moderado",I29="Débil (No se ejecuta)"),"Débil",IF(AND(H29="Débil",I29="Fuerte (Siempre se Ejecuta)"),"Débil",IF(AND(H29="Débil",I29="Moderado (Algunas veces se ejecuta)"),"Débil",IF(AND(H29="Débil",I29="Débil (No se ejecuta)"),"Débil"," ")))))))))</f>
        <v>Moderado</v>
      </c>
      <c r="K29" s="570" t="str">
        <f>IF(J29="Fuerte","NO",IF(J29=" "," ","SI"))</f>
        <v>SI</v>
      </c>
    </row>
    <row r="30" spans="1:11" s="161" customFormat="1" ht="37.5" customHeight="1" x14ac:dyDescent="0.25">
      <c r="A30" s="554"/>
      <c r="B30" s="550"/>
      <c r="C30" s="551"/>
      <c r="D30" s="194" t="s">
        <v>232</v>
      </c>
      <c r="E30" s="204" t="s">
        <v>231</v>
      </c>
      <c r="F30" s="198" t="s">
        <v>210</v>
      </c>
      <c r="G30" s="198">
        <v>10</v>
      </c>
      <c r="H30" s="524"/>
      <c r="I30" s="524"/>
      <c r="J30" s="524"/>
      <c r="K30" s="570"/>
    </row>
    <row r="31" spans="1:11" s="161" customFormat="1" ht="58.5" customHeight="1" x14ac:dyDescent="0.25">
      <c r="A31" s="554"/>
      <c r="B31" s="550"/>
      <c r="C31" s="551"/>
      <c r="D31" s="194" t="s">
        <v>234</v>
      </c>
      <c r="E31" s="204" t="s">
        <v>233</v>
      </c>
      <c r="F31" s="198" t="s">
        <v>210</v>
      </c>
      <c r="G31" s="198">
        <v>10</v>
      </c>
      <c r="H31" s="524"/>
      <c r="I31" s="524"/>
      <c r="J31" s="524"/>
      <c r="K31" s="570"/>
    </row>
    <row r="32" spans="1:11" s="161" customFormat="1" ht="69.75" customHeight="1" x14ac:dyDescent="0.25">
      <c r="A32" s="554"/>
      <c r="B32" s="550"/>
      <c r="C32" s="551"/>
      <c r="D32" s="194" t="s">
        <v>236</v>
      </c>
      <c r="E32" s="204" t="s">
        <v>235</v>
      </c>
      <c r="F32" s="198" t="s">
        <v>210</v>
      </c>
      <c r="G32" s="198">
        <v>20</v>
      </c>
      <c r="H32" s="524"/>
      <c r="I32" s="524"/>
      <c r="J32" s="524"/>
      <c r="K32" s="570"/>
    </row>
    <row r="33" spans="1:11" s="161" customFormat="1" ht="70.5" customHeight="1" x14ac:dyDescent="0.25">
      <c r="A33" s="554"/>
      <c r="B33" s="550"/>
      <c r="C33" s="551"/>
      <c r="D33" s="194" t="s">
        <v>238</v>
      </c>
      <c r="E33" s="204" t="s">
        <v>237</v>
      </c>
      <c r="F33" s="198" t="s">
        <v>210</v>
      </c>
      <c r="G33" s="198">
        <v>20</v>
      </c>
      <c r="H33" s="524"/>
      <c r="I33" s="524"/>
      <c r="J33" s="524"/>
      <c r="K33" s="570"/>
    </row>
    <row r="34" spans="1:11" s="161" customFormat="1" ht="57" customHeight="1" x14ac:dyDescent="0.25">
      <c r="A34" s="554"/>
      <c r="B34" s="550"/>
      <c r="C34" s="551"/>
      <c r="D34" s="194" t="s">
        <v>240</v>
      </c>
      <c r="E34" s="204" t="s">
        <v>239</v>
      </c>
      <c r="F34" s="198" t="s">
        <v>211</v>
      </c>
      <c r="G34" s="198">
        <v>20</v>
      </c>
      <c r="H34" s="524"/>
      <c r="I34" s="524"/>
      <c r="J34" s="524"/>
      <c r="K34" s="570"/>
    </row>
    <row r="35" spans="1:11" s="161" customFormat="1" ht="27.6" x14ac:dyDescent="0.25">
      <c r="A35" s="554"/>
      <c r="B35" s="550"/>
      <c r="C35" s="551"/>
      <c r="E35" s="204" t="s">
        <v>241</v>
      </c>
      <c r="F35" s="198"/>
      <c r="G35" s="198">
        <v>10</v>
      </c>
      <c r="H35" s="524"/>
      <c r="I35" s="524"/>
      <c r="J35" s="524"/>
      <c r="K35" s="570"/>
    </row>
    <row r="36" spans="1:11" s="161" customFormat="1" ht="14.4" x14ac:dyDescent="0.25">
      <c r="A36" s="554"/>
      <c r="B36" s="196"/>
      <c r="C36" s="195"/>
      <c r="D36" s="171"/>
      <c r="E36" s="204"/>
      <c r="F36" s="198"/>
      <c r="G36" s="198">
        <f>SUM(G29:G35)</f>
        <v>100</v>
      </c>
      <c r="H36" s="198"/>
      <c r="I36" s="203"/>
      <c r="J36" s="203"/>
      <c r="K36" s="203"/>
    </row>
    <row r="37" spans="1:11" s="161" customFormat="1" ht="33" customHeight="1" x14ac:dyDescent="0.25">
      <c r="A37" s="554"/>
      <c r="B37" s="550" t="str">
        <f>+DESCRIPCION!D13</f>
        <v>Deficiente asignacion de recursos destinados a la ciencia tecnologia e innovacion.</v>
      </c>
      <c r="C37" s="552" t="s">
        <v>360</v>
      </c>
      <c r="D37" s="194" t="s">
        <v>229</v>
      </c>
      <c r="E37" s="204" t="s">
        <v>230</v>
      </c>
      <c r="F37" s="198" t="s">
        <v>210</v>
      </c>
      <c r="G37" s="198">
        <v>10</v>
      </c>
      <c r="H37" s="525" t="str">
        <f>IF(AND(G36&gt;0,G36&lt;=85),"Débil",IF(AND(G36&gt;85,G36&lt;=95),"Moderado",IF(G36&gt;96,"Fuerte"," ")))</f>
        <v>Fuerte</v>
      </c>
      <c r="I37" s="524" t="s">
        <v>216</v>
      </c>
      <c r="J37" s="524" t="str">
        <f>IF(AND(H37="Fuerte",I37="Fuerte (Siempre se Ejecuta)"),"Fuerte",IF(AND(H37="Fuerte",I37="Moderado (Algunas veces se ejecuta)"),"Moderado",IF(AND(H37="Fuerte",I37="Débil (No se ejecuta)"),"Débil",IF(AND(H37="Moderado",I37="Fuerte (Siempre se Ejecuta)"),"Moderado",IF(AND(H37="Moderado",I37="Moderado (Algunas veces se ejecuta)"),"Moderado",IF(AND(H37="Moderado",I37="Débil (No se ejecuta)"),"Débil",IF(AND(H37="Débil",I37="Fuerte (Siempre se Ejecuta)"),"Débil",IF(AND(H37="Débil",I37="Moderado (Algunas veces se ejecuta)"),"Débil",IF(AND(H37="Débil",I37="Débil (No se ejecuta)"),"Débil"," ")))))))))</f>
        <v>Débil</v>
      </c>
      <c r="K37" s="570" t="str">
        <f>IF(J37="Fuerte","NO",IF(J37=" "," ","SI"))</f>
        <v>SI</v>
      </c>
    </row>
    <row r="38" spans="1:11" s="161" customFormat="1" ht="40.5" customHeight="1" x14ac:dyDescent="0.25">
      <c r="A38" s="554"/>
      <c r="B38" s="550"/>
      <c r="C38" s="552"/>
      <c r="D38" s="194" t="s">
        <v>232</v>
      </c>
      <c r="E38" s="204" t="s">
        <v>231</v>
      </c>
      <c r="F38" s="198" t="s">
        <v>211</v>
      </c>
      <c r="G38" s="198">
        <v>10</v>
      </c>
      <c r="H38" s="526"/>
      <c r="I38" s="524"/>
      <c r="J38" s="524"/>
      <c r="K38" s="570"/>
    </row>
    <row r="39" spans="1:11" s="161" customFormat="1" ht="52.5" customHeight="1" x14ac:dyDescent="0.25">
      <c r="A39" s="554"/>
      <c r="B39" s="550"/>
      <c r="C39" s="552"/>
      <c r="D39" s="195" t="s">
        <v>234</v>
      </c>
      <c r="E39" s="204" t="s">
        <v>233</v>
      </c>
      <c r="F39" s="198" t="s">
        <v>210</v>
      </c>
      <c r="G39" s="198">
        <v>30</v>
      </c>
      <c r="H39" s="526"/>
      <c r="I39" s="524"/>
      <c r="J39" s="524"/>
      <c r="K39" s="570"/>
    </row>
    <row r="40" spans="1:11" s="161" customFormat="1" ht="63" customHeight="1" x14ac:dyDescent="0.25">
      <c r="A40" s="554"/>
      <c r="B40" s="550"/>
      <c r="C40" s="552"/>
      <c r="D40" s="195" t="s">
        <v>236</v>
      </c>
      <c r="E40" s="204" t="s">
        <v>235</v>
      </c>
      <c r="F40" s="198" t="s">
        <v>210</v>
      </c>
      <c r="G40" s="198">
        <v>30</v>
      </c>
      <c r="H40" s="526"/>
      <c r="I40" s="524"/>
      <c r="J40" s="524"/>
      <c r="K40" s="570"/>
    </row>
    <row r="41" spans="1:11" s="161" customFormat="1" ht="27.6" x14ac:dyDescent="0.25">
      <c r="A41" s="554"/>
      <c r="B41" s="550"/>
      <c r="C41" s="552"/>
      <c r="D41" s="194" t="s">
        <v>238</v>
      </c>
      <c r="E41" s="204" t="s">
        <v>237</v>
      </c>
      <c r="F41" s="198" t="s">
        <v>211</v>
      </c>
      <c r="G41" s="198">
        <v>10</v>
      </c>
      <c r="H41" s="526"/>
      <c r="I41" s="524"/>
      <c r="J41" s="524"/>
      <c r="K41" s="570"/>
    </row>
    <row r="42" spans="1:11" s="161" customFormat="1" ht="41.4" x14ac:dyDescent="0.25">
      <c r="A42" s="554"/>
      <c r="B42" s="550"/>
      <c r="C42" s="552"/>
      <c r="D42" s="194" t="s">
        <v>240</v>
      </c>
      <c r="E42" s="204" t="s">
        <v>239</v>
      </c>
      <c r="F42" s="198" t="s">
        <v>210</v>
      </c>
      <c r="G42" s="198">
        <v>10</v>
      </c>
      <c r="H42" s="527"/>
      <c r="I42" s="524"/>
      <c r="J42" s="524"/>
      <c r="K42" s="570"/>
    </row>
    <row r="43" spans="1:11" ht="15" customHeight="1" thickBot="1" x14ac:dyDescent="0.3">
      <c r="A43" s="555"/>
      <c r="B43" s="550"/>
      <c r="C43" s="552"/>
      <c r="E43" s="203"/>
      <c r="F43" s="203"/>
      <c r="G43" s="203">
        <v>100</v>
      </c>
      <c r="H43" s="203"/>
      <c r="I43" s="524"/>
      <c r="J43" s="524"/>
      <c r="K43" s="570"/>
    </row>
    <row r="44" spans="1:11" s="127" customFormat="1" ht="30" customHeight="1" x14ac:dyDescent="0.3">
      <c r="A44" s="528" t="s">
        <v>97</v>
      </c>
      <c r="B44" s="160"/>
      <c r="C44" s="532" t="s">
        <v>218</v>
      </c>
      <c r="D44" s="544" t="s">
        <v>219</v>
      </c>
      <c r="E44" s="544"/>
      <c r="F44" s="544"/>
      <c r="G44" s="544"/>
      <c r="H44" s="544"/>
      <c r="I44" s="121" t="s">
        <v>220</v>
      </c>
      <c r="J44" s="545" t="s">
        <v>221</v>
      </c>
      <c r="K44" s="547" t="s">
        <v>222</v>
      </c>
    </row>
    <row r="45" spans="1:11" s="127" customFormat="1" ht="55.8" thickBot="1" x14ac:dyDescent="0.35">
      <c r="A45" s="549"/>
      <c r="B45" s="162"/>
      <c r="C45" s="533"/>
      <c r="D45" s="122" t="s">
        <v>223</v>
      </c>
      <c r="E45" s="123" t="s">
        <v>224</v>
      </c>
      <c r="F45" s="122" t="s">
        <v>225</v>
      </c>
      <c r="G45" s="122" t="s">
        <v>226</v>
      </c>
      <c r="H45" s="124" t="s">
        <v>243</v>
      </c>
      <c r="I45" s="125" t="s">
        <v>228</v>
      </c>
      <c r="J45" s="566"/>
      <c r="K45" s="567"/>
    </row>
    <row r="46" spans="1:11" ht="20.25" customHeight="1" x14ac:dyDescent="0.25">
      <c r="A46" s="559" t="str">
        <f>+(PROBABILIDAD!A13)</f>
        <v xml:space="preserve">Indisponibilidad de servicios de de conectividad y formacion virtual </v>
      </c>
      <c r="B46" s="559" t="str">
        <f>+DESCRIPCION!D14</f>
        <v>Recursos economicos insuficientes para el sostenimiento  sostenimientos PVD y zonas WIFI</v>
      </c>
      <c r="C46" s="562" t="s">
        <v>362</v>
      </c>
      <c r="D46" s="252" t="s">
        <v>229</v>
      </c>
      <c r="E46" s="23" t="s">
        <v>230</v>
      </c>
      <c r="F46" s="22" t="s">
        <v>192</v>
      </c>
      <c r="G46" s="22">
        <v>20</v>
      </c>
      <c r="H46" s="564" t="str">
        <f>IF(AND(G53&gt;0,G53&lt;=85),"Débil",IF(AND(G53&gt;85,G53&lt;=95),"Moderado",IF(G53&gt;96,"Fuerte"," ")))</f>
        <v>Fuerte</v>
      </c>
      <c r="I46" s="251" t="s">
        <v>215</v>
      </c>
      <c r="J46" s="251" t="str">
        <f>IF(AND(H46="Fuerte",I46="Fuerte (Siempre se Ejecuta)"),"Fuerte",IF(AND(H46="Fuerte",I46="Moderado (Algunas veces se ejecuta)"),"Moderado",IF(AND(H46="Fuerte",I46="Débil (No se ejecuta)"),"Débil",IF(AND(H46="Moderado",I46="Fuerte (Siempre se Ejecuta)"),"Moderado",IF(AND(H46="Moderado",I46="Moderado (Algunas veces se ejecuta)"),"Moderado",IF(AND(H46="Moderado",I46="Débil (No se ejecuta)"),"Débil",IF(AND(H46="Débil",I46="Fuerte (Siempre se Ejecuta)"),"Débil",IF(AND(H46="Débil",I46="Moderado (Algunas veces se ejecuta)"),"Débil",IF(AND(H46="Débil",I46="Débil (No se ejecuta)"),"Débil"," ")))))))))</f>
        <v>Moderado</v>
      </c>
      <c r="K46" s="568" t="str">
        <f>IF(J46="Fuerte","NO",IF(J46=" "," ","SI"))</f>
        <v>SI</v>
      </c>
    </row>
    <row r="47" spans="1:11" ht="29.25" customHeight="1" x14ac:dyDescent="0.25">
      <c r="A47" s="560"/>
      <c r="B47" s="560"/>
      <c r="C47" s="562"/>
      <c r="D47" s="252"/>
      <c r="E47" s="24" t="s">
        <v>231</v>
      </c>
      <c r="F47" s="16" t="s">
        <v>194</v>
      </c>
      <c r="G47" s="16">
        <v>10</v>
      </c>
      <c r="H47" s="564"/>
      <c r="I47" s="414"/>
      <c r="J47" s="414"/>
      <c r="K47" s="569"/>
    </row>
    <row r="48" spans="1:11" ht="43.5" customHeight="1" x14ac:dyDescent="0.25">
      <c r="A48" s="560"/>
      <c r="B48" s="560"/>
      <c r="C48" s="562"/>
      <c r="D48" s="119" t="s">
        <v>232</v>
      </c>
      <c r="E48" s="24" t="s">
        <v>233</v>
      </c>
      <c r="F48" s="16" t="s">
        <v>197</v>
      </c>
      <c r="G48" s="16">
        <v>20</v>
      </c>
      <c r="H48" s="564"/>
      <c r="I48" s="414"/>
      <c r="J48" s="414"/>
      <c r="K48" s="569"/>
    </row>
    <row r="49" spans="1:11" ht="43.5" customHeight="1" x14ac:dyDescent="0.25">
      <c r="A49" s="560"/>
      <c r="B49" s="560"/>
      <c r="C49" s="562"/>
      <c r="D49" s="119" t="s">
        <v>234</v>
      </c>
      <c r="E49" s="24" t="s">
        <v>235</v>
      </c>
      <c r="F49" s="101" t="s">
        <v>200</v>
      </c>
      <c r="G49" s="16">
        <v>20</v>
      </c>
      <c r="H49" s="564"/>
      <c r="I49" s="414"/>
      <c r="J49" s="414"/>
      <c r="K49" s="569"/>
    </row>
    <row r="50" spans="1:11" ht="29.25" customHeight="1" x14ac:dyDescent="0.25">
      <c r="A50" s="560"/>
      <c r="B50" s="560"/>
      <c r="C50" s="562"/>
      <c r="D50" s="119" t="s">
        <v>236</v>
      </c>
      <c r="E50" s="24" t="s">
        <v>237</v>
      </c>
      <c r="F50" s="16" t="s">
        <v>191</v>
      </c>
      <c r="G50" s="16">
        <v>10</v>
      </c>
      <c r="H50" s="564"/>
      <c r="I50" s="414"/>
      <c r="J50" s="414"/>
      <c r="K50" s="569"/>
    </row>
    <row r="51" spans="1:11" ht="43.5" customHeight="1" x14ac:dyDescent="0.25">
      <c r="A51" s="560"/>
      <c r="B51" s="560"/>
      <c r="C51" s="562"/>
      <c r="D51" s="119" t="s">
        <v>238</v>
      </c>
      <c r="E51" s="24" t="s">
        <v>239</v>
      </c>
      <c r="F51" s="101" t="s">
        <v>191</v>
      </c>
      <c r="G51" s="16">
        <v>10</v>
      </c>
      <c r="H51" s="564"/>
      <c r="I51" s="414"/>
      <c r="J51" s="414"/>
      <c r="K51" s="569"/>
    </row>
    <row r="52" spans="1:11" ht="29.25" customHeight="1" x14ac:dyDescent="0.25">
      <c r="A52" s="560"/>
      <c r="B52" s="560"/>
      <c r="C52" s="563"/>
      <c r="D52" s="105" t="s">
        <v>240</v>
      </c>
      <c r="E52" s="24" t="s">
        <v>241</v>
      </c>
      <c r="F52" s="16" t="s">
        <v>191</v>
      </c>
      <c r="G52" s="16">
        <v>10</v>
      </c>
      <c r="H52" s="565"/>
      <c r="I52" s="414"/>
      <c r="J52" s="414"/>
      <c r="K52" s="569"/>
    </row>
    <row r="53" spans="1:11" s="133" customFormat="1" ht="15" thickBot="1" x14ac:dyDescent="0.3">
      <c r="A53" s="561"/>
      <c r="B53" s="561"/>
      <c r="C53" s="129"/>
      <c r="D53" s="130"/>
      <c r="E53" s="131" t="s">
        <v>242</v>
      </c>
      <c r="F53" s="17"/>
      <c r="G53" s="17">
        <f>SUM(G46:G52)</f>
        <v>100</v>
      </c>
      <c r="H53" s="132"/>
    </row>
    <row r="55" spans="1:11" ht="14.25" x14ac:dyDescent="0.2">
      <c r="A55" s="128"/>
      <c r="B55" s="161"/>
    </row>
  </sheetData>
  <mergeCells count="64">
    <mergeCell ref="K11:K17"/>
    <mergeCell ref="J9:J10"/>
    <mergeCell ref="K9:K10"/>
    <mergeCell ref="D11:D12"/>
    <mergeCell ref="H11:H17"/>
    <mergeCell ref="D9:H9"/>
    <mergeCell ref="I11:I17"/>
    <mergeCell ref="J44:J45"/>
    <mergeCell ref="K44:K45"/>
    <mergeCell ref="J46:J52"/>
    <mergeCell ref="K46:K52"/>
    <mergeCell ref="B21:B28"/>
    <mergeCell ref="I21:I27"/>
    <mergeCell ref="J21:J27"/>
    <mergeCell ref="K21:K27"/>
    <mergeCell ref="K29:K35"/>
    <mergeCell ref="I37:I43"/>
    <mergeCell ref="J37:J43"/>
    <mergeCell ref="K37:K43"/>
    <mergeCell ref="A46:A53"/>
    <mergeCell ref="C46:C52"/>
    <mergeCell ref="D46:D47"/>
    <mergeCell ref="H46:H52"/>
    <mergeCell ref="I46:I52"/>
    <mergeCell ref="B46:B53"/>
    <mergeCell ref="A44:A45"/>
    <mergeCell ref="C44:C45"/>
    <mergeCell ref="D44:H44"/>
    <mergeCell ref="B29:B35"/>
    <mergeCell ref="C29:C35"/>
    <mergeCell ref="C37:C43"/>
    <mergeCell ref="B37:B43"/>
    <mergeCell ref="A21:A43"/>
    <mergeCell ref="C21:C28"/>
    <mergeCell ref="D21:D22"/>
    <mergeCell ref="H21:H27"/>
    <mergeCell ref="A19:A20"/>
    <mergeCell ref="C19:C20"/>
    <mergeCell ref="D19:H19"/>
    <mergeCell ref="J19:J20"/>
    <mergeCell ref="K19:K20"/>
    <mergeCell ref="B19:B20"/>
    <mergeCell ref="H1:I1"/>
    <mergeCell ref="H2:I2"/>
    <mergeCell ref="H3:I3"/>
    <mergeCell ref="H4:I4"/>
    <mergeCell ref="B1:G2"/>
    <mergeCell ref="B3:G4"/>
    <mergeCell ref="A1:A4"/>
    <mergeCell ref="H29:H35"/>
    <mergeCell ref="H37:H42"/>
    <mergeCell ref="I29:I35"/>
    <mergeCell ref="J29:J35"/>
    <mergeCell ref="A9:A10"/>
    <mergeCell ref="A11:A18"/>
    <mergeCell ref="J11:J17"/>
    <mergeCell ref="C11:C17"/>
    <mergeCell ref="C9:C10"/>
    <mergeCell ref="B9:B10"/>
    <mergeCell ref="B11:B17"/>
    <mergeCell ref="J1:J4"/>
    <mergeCell ref="B6:J6"/>
    <mergeCell ref="B7:J7"/>
    <mergeCell ref="B5:G5"/>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F21 F46</xm:sqref>
        </x14:dataValidation>
        <x14:dataValidation type="list" allowBlank="1" showInputMessage="1" showErrorMessage="1">
          <x14:formula1>
            <xm:f>Hoja3!$A$155:$A$157</xm:f>
          </x14:formula1>
          <xm:sqref>F12 F22 F47</xm:sqref>
        </x14:dataValidation>
        <x14:dataValidation type="list" allowBlank="1" showInputMessage="1" showErrorMessage="1">
          <x14:formula1>
            <xm:f>Hoja3!$A$160:$A$162</xm:f>
          </x14:formula1>
          <xm:sqref>F13 F23 F48</xm:sqref>
        </x14:dataValidation>
        <x14:dataValidation type="list" allowBlank="1" showInputMessage="1" showErrorMessage="1">
          <x14:formula1>
            <xm:f>Hoja3!$A$165:$A$168</xm:f>
          </x14:formula1>
          <xm:sqref>F14 F24 F49</xm:sqref>
        </x14:dataValidation>
        <x14:dataValidation type="list" allowBlank="1" showInputMessage="1" showErrorMessage="1">
          <x14:formula1>
            <xm:f>Hoja3!$A$171:$A$173</xm:f>
          </x14:formula1>
          <xm:sqref>F15 F25 F50</xm:sqref>
        </x14:dataValidation>
        <x14:dataValidation type="list" allowBlank="1" showInputMessage="1" showErrorMessage="1">
          <x14:formula1>
            <xm:f>Hoja3!$A$176:$A$178</xm:f>
          </x14:formula1>
          <xm:sqref>F16 F26 F51</xm:sqref>
        </x14:dataValidation>
        <x14:dataValidation type="list" allowBlank="1" showInputMessage="1" showErrorMessage="1">
          <x14:formula1>
            <xm:f>Hoja3!$A$181:$A$184</xm:f>
          </x14:formula1>
          <xm:sqref>F17 F27 F52 F29:F34 F37:F42</xm:sqref>
        </x14:dataValidation>
        <x14:dataValidation type="list" allowBlank="1" showInputMessage="1" showErrorMessage="1">
          <x14:formula1>
            <xm:f>Hoja3!$A$187:$A$190</xm:f>
          </x14:formula1>
          <xm:sqref>I11:I17 I21:I27 I46:I52 I29:I35 I37:I43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7"/>
  <sheetViews>
    <sheetView zoomScale="58" zoomScaleNormal="58" workbookViewId="0">
      <selection activeCell="C11" sqref="C11"/>
    </sheetView>
  </sheetViews>
  <sheetFormatPr baseColWidth="10" defaultColWidth="11.44140625" defaultRowHeight="13.8" x14ac:dyDescent="0.25"/>
  <cols>
    <col min="1" max="1" width="60.109375" style="1" customWidth="1"/>
    <col min="2" max="2" width="47.6640625" style="1" customWidth="1"/>
    <col min="3" max="3" width="60.66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523"/>
      <c r="B1" s="286" t="s">
        <v>0</v>
      </c>
      <c r="C1" s="287"/>
      <c r="D1" s="440"/>
      <c r="E1" s="402" t="s">
        <v>17</v>
      </c>
      <c r="F1" s="402"/>
      <c r="G1" s="402"/>
      <c r="H1" s="581"/>
    </row>
    <row r="2" spans="1:8" customFormat="1" ht="15.75" customHeight="1" x14ac:dyDescent="0.3">
      <c r="A2" s="281"/>
      <c r="B2" s="542"/>
      <c r="C2" s="456"/>
      <c r="D2" s="457"/>
      <c r="E2" s="318" t="s">
        <v>2</v>
      </c>
      <c r="F2" s="318"/>
      <c r="G2" s="318"/>
      <c r="H2" s="582"/>
    </row>
    <row r="3" spans="1:8" customFormat="1" ht="36" customHeight="1" x14ac:dyDescent="0.3">
      <c r="A3" s="281"/>
      <c r="B3" s="542" t="s">
        <v>244</v>
      </c>
      <c r="C3" s="456"/>
      <c r="D3" s="457"/>
      <c r="E3" s="318" t="s">
        <v>4</v>
      </c>
      <c r="F3" s="318"/>
      <c r="G3" s="318"/>
      <c r="H3" s="582"/>
    </row>
    <row r="4" spans="1:8" customFormat="1" ht="15.75" customHeight="1" thickBot="1" x14ac:dyDescent="0.35">
      <c r="A4" s="282"/>
      <c r="B4" s="295"/>
      <c r="C4" s="296"/>
      <c r="D4" s="441"/>
      <c r="E4" s="541" t="s">
        <v>5</v>
      </c>
      <c r="F4" s="541"/>
      <c r="G4" s="541"/>
      <c r="H4" s="583"/>
    </row>
    <row r="5" spans="1:8" ht="15" thickBot="1" x14ac:dyDescent="0.25">
      <c r="C5" s="63"/>
      <c r="D5" s="63"/>
      <c r="E5" s="63"/>
      <c r="F5" s="63"/>
      <c r="G5" s="63"/>
    </row>
    <row r="6" spans="1:8" customFormat="1" ht="24" customHeight="1" x14ac:dyDescent="0.25">
      <c r="A6" s="140" t="s">
        <v>7</v>
      </c>
      <c r="B6" s="141" t="str">
        <f>+CONTEXTO!B7</f>
        <v>GESTIÓN DE INNOVACION Y TIC</v>
      </c>
      <c r="C6" s="142"/>
      <c r="D6" s="142"/>
      <c r="E6" s="142"/>
      <c r="F6" s="142"/>
      <c r="G6" s="142"/>
      <c r="H6" s="143"/>
    </row>
    <row r="7" spans="1:8" customFormat="1" ht="35.25" customHeight="1" thickBot="1" x14ac:dyDescent="0.3">
      <c r="A7" s="30" t="s">
        <v>9</v>
      </c>
      <c r="B7" s="571"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572"/>
      <c r="D7" s="572"/>
      <c r="E7" s="572"/>
      <c r="F7" s="572"/>
      <c r="G7" s="572"/>
      <c r="H7" s="573"/>
    </row>
    <row r="8" spans="1:8" ht="15" thickBot="1" x14ac:dyDescent="0.25">
      <c r="C8" s="63"/>
      <c r="D8" s="63"/>
      <c r="E8" s="63"/>
      <c r="F8" s="63"/>
      <c r="G8" s="63"/>
    </row>
    <row r="9" spans="1:8" s="126" customFormat="1" ht="30" customHeight="1" x14ac:dyDescent="0.3">
      <c r="A9" s="584" t="s">
        <v>97</v>
      </c>
      <c r="B9" s="584" t="s">
        <v>245</v>
      </c>
      <c r="C9" s="585" t="s">
        <v>218</v>
      </c>
      <c r="D9" s="585" t="s">
        <v>227</v>
      </c>
      <c r="E9" s="585" t="s">
        <v>246</v>
      </c>
      <c r="F9" s="586" t="s">
        <v>247</v>
      </c>
      <c r="G9" s="586"/>
      <c r="H9" s="574" t="s">
        <v>248</v>
      </c>
    </row>
    <row r="10" spans="1:8" s="127" customFormat="1" ht="48.75" customHeight="1" x14ac:dyDescent="0.3">
      <c r="A10" s="584"/>
      <c r="B10" s="584"/>
      <c r="C10" s="585"/>
      <c r="D10" s="585"/>
      <c r="E10" s="585"/>
      <c r="F10" s="586"/>
      <c r="G10" s="586"/>
      <c r="H10" s="574"/>
    </row>
    <row r="11" spans="1:8" s="127" customFormat="1" ht="194.25" customHeight="1" x14ac:dyDescent="0.25">
      <c r="A11" s="207" t="str">
        <f>+PROBABILIDAD!A11</f>
        <v>Convocatoria sin participacion de actores TIC</v>
      </c>
      <c r="B11" s="208" t="str">
        <f>+DESCRIPCION!D10</f>
        <v>Desistenteres de la comunidad en  convocatorias focalizadas en temas Ciencia tecnologia e innovacion</v>
      </c>
      <c r="C11" s="144" t="str">
        <f>+'CONTROLES Y EVALUACION'!C11:C17</f>
        <v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las evidencias reposan en las redes sociales de los diferentes puntos vivelab y   correo electronico  ( PVD@ibague.gov.co ). </v>
      </c>
      <c r="D11" s="144" t="s">
        <v>174</v>
      </c>
      <c r="E11" s="144" t="s">
        <v>363</v>
      </c>
      <c r="F11" s="145" t="s">
        <v>174</v>
      </c>
      <c r="G11" s="146">
        <f>IF(F11="Fuerte",100,IF(F11="Moderado",50,IF(F11="Débil",0," ")))</f>
        <v>50</v>
      </c>
      <c r="H11" s="146" t="str">
        <f>IF(G11=100,"Fuerte",IF(AND(G11&gt;=50,G11&lt;=99),"Moderado",IF(AND(G11&gt;0,G11&lt;=49),"Débil"," ")))</f>
        <v>Moderado</v>
      </c>
    </row>
    <row r="12" spans="1:8" s="127" customFormat="1" ht="251.25" customHeight="1" x14ac:dyDescent="0.3">
      <c r="A12" s="575" t="str">
        <f>+PROBABILIDAD!A12</f>
        <v xml:space="preserve">Resago    en los avances de  Ciencia , Tecnologia en inovacion </v>
      </c>
      <c r="B12" s="209" t="str">
        <f>+DESCRIPCION!D11</f>
        <v>Poca gestion   en la estructuracion y   presentacion  de proyectos  de Ciencia Tencologiga e innovacion que impacten la ciudad</v>
      </c>
      <c r="C12" s="144" t="s">
        <v>361</v>
      </c>
      <c r="D12" s="144" t="s">
        <v>363</v>
      </c>
      <c r="E12" s="144" t="s">
        <v>174</v>
      </c>
      <c r="F12" s="145" t="s">
        <v>174</v>
      </c>
      <c r="G12" s="146">
        <f>IF(F12="Fuerte",100,IF(F12="Moderado",50,IF(F12="Débil",0," ")))</f>
        <v>50</v>
      </c>
      <c r="H12" s="578" t="str">
        <f>IF(G15=100,"Fuerte",IF(AND(G15&gt;=50,G15&lt;=99),"Moderado",IF(AND(G15&gt;0,G15&lt;=49),"Débil"," ")))</f>
        <v>Débil</v>
      </c>
    </row>
    <row r="13" spans="1:8" s="127" customFormat="1" ht="197.25" customHeight="1" x14ac:dyDescent="0.3">
      <c r="A13" s="576"/>
      <c r="B13" s="209" t="str">
        <f>+DESCRIPCION!D12</f>
        <v xml:space="preserve">Falta de una politica   rectora que genere  la integracion de la  Academia, Gremios Economicos   y estado   en temas de apropiacion en  Ciencia, Tecnologia en Innovacion </v>
      </c>
      <c r="C13" s="144" t="s">
        <v>359</v>
      </c>
      <c r="D13" s="144" t="s">
        <v>363</v>
      </c>
      <c r="E13" s="144" t="s">
        <v>174</v>
      </c>
      <c r="F13" s="145" t="s">
        <v>174</v>
      </c>
      <c r="G13" s="146">
        <f t="shared" ref="G13:G16" si="0">IF(F13="Fuerte",100,IF(F13="Moderado",50,IF(F13="Débil",0," ")))</f>
        <v>50</v>
      </c>
      <c r="H13" s="579"/>
    </row>
    <row r="14" spans="1:8" s="127" customFormat="1" ht="198.75" customHeight="1" x14ac:dyDescent="0.3">
      <c r="A14" s="577"/>
      <c r="B14" s="209" t="str">
        <f>+DESCRIPCION!D13</f>
        <v>Deficiente asignacion de recursos destinados a la ciencia tecnologia e innovacion.</v>
      </c>
      <c r="C14" s="144" t="s">
        <v>360</v>
      </c>
      <c r="D14" s="144" t="s">
        <v>363</v>
      </c>
      <c r="E14" s="144" t="s">
        <v>364</v>
      </c>
      <c r="F14" s="145" t="s">
        <v>365</v>
      </c>
      <c r="G14" s="146">
        <f t="shared" si="0"/>
        <v>0</v>
      </c>
      <c r="H14" s="580"/>
    </row>
    <row r="15" spans="1:8" s="127" customFormat="1" ht="27" customHeight="1" x14ac:dyDescent="0.3">
      <c r="A15" s="210"/>
      <c r="B15" s="209"/>
      <c r="C15" s="144"/>
      <c r="D15" s="144"/>
      <c r="E15" s="144"/>
      <c r="F15" s="145"/>
      <c r="G15" s="212">
        <f>(+G12+G13+G14)/3</f>
        <v>33.333333333333336</v>
      </c>
      <c r="H15" s="211"/>
    </row>
    <row r="16" spans="1:8" s="127" customFormat="1" ht="191.25" customHeight="1" x14ac:dyDescent="0.3">
      <c r="A16" s="207" t="str">
        <f>+PROBABILIDAD!A13</f>
        <v xml:space="preserve">Indisponibilidad de servicios de de conectividad y formacion virtual </v>
      </c>
      <c r="B16" s="206" t="str">
        <f>+DESCRIPCION!D14</f>
        <v>Recursos economicos insuficientes para el sostenimiento  sostenimientos PVD y zonas WIFI</v>
      </c>
      <c r="C16" s="144" t="s">
        <v>362</v>
      </c>
      <c r="D16" s="144" t="s">
        <v>363</v>
      </c>
      <c r="E16" s="144" t="s">
        <v>174</v>
      </c>
      <c r="F16" s="145" t="s">
        <v>174</v>
      </c>
      <c r="G16" s="146">
        <f t="shared" si="0"/>
        <v>50</v>
      </c>
      <c r="H16" s="146" t="str">
        <f>IF(G16=100,"Fuerte",IF(AND(G16&gt;=50,G16&lt;=99),"Moderado",IF(AND(G16&gt;0,G16&lt;=49),"Débil"," ")))</f>
        <v>Moderado</v>
      </c>
    </row>
    <row r="17" spans="1:8" s="127" customFormat="1" ht="39.75" customHeight="1" x14ac:dyDescent="0.3">
      <c r="A17" s="147" t="s">
        <v>249</v>
      </c>
      <c r="B17" s="147"/>
      <c r="C17" s="147"/>
      <c r="D17" s="147"/>
      <c r="E17" s="147"/>
      <c r="F17" s="147"/>
      <c r="G17" s="148"/>
      <c r="H17" s="146"/>
    </row>
  </sheetData>
  <mergeCells count="18">
    <mergeCell ref="E2:G2"/>
    <mergeCell ref="F9:G10"/>
    <mergeCell ref="B7:H7"/>
    <mergeCell ref="H9:H10"/>
    <mergeCell ref="A12:A14"/>
    <mergeCell ref="H12:H14"/>
    <mergeCell ref="E3:G3"/>
    <mergeCell ref="E4:G4"/>
    <mergeCell ref="H1:H4"/>
    <mergeCell ref="A1:A4"/>
    <mergeCell ref="B9:B10"/>
    <mergeCell ref="D9:D10"/>
    <mergeCell ref="B1:D2"/>
    <mergeCell ref="B3:D4"/>
    <mergeCell ref="A9:A10"/>
    <mergeCell ref="C9:C10"/>
    <mergeCell ref="E9:E10"/>
    <mergeCell ref="E1:G1"/>
  </mergeCells>
  <pageMargins left="0.7" right="0.7" top="0.75" bottom="0.75" header="0.3" footer="0.3"/>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6"/>
  <sheetViews>
    <sheetView tabSelected="1" zoomScale="81" zoomScaleNormal="81" workbookViewId="0">
      <selection activeCell="A10" sqref="A10:A16"/>
    </sheetView>
  </sheetViews>
  <sheetFormatPr baseColWidth="10" defaultColWidth="11.44140625" defaultRowHeight="13.8" x14ac:dyDescent="0.3"/>
  <cols>
    <col min="1" max="1" width="28.109375" style="54" customWidth="1"/>
    <col min="2" max="3" width="18.5546875" style="54" customWidth="1"/>
    <col min="4" max="4" width="37.6640625" style="56" customWidth="1"/>
    <col min="5" max="5" width="13.6640625" style="54" customWidth="1"/>
    <col min="6" max="6" width="11.33203125" style="54" customWidth="1"/>
    <col min="7" max="7" width="12.6640625" style="54" customWidth="1"/>
    <col min="8" max="8" width="14.109375" style="54" customWidth="1"/>
    <col min="9" max="9" width="41.109375" style="54" customWidth="1"/>
    <col min="10" max="10" width="16.109375" style="54" customWidth="1"/>
    <col min="11" max="11" width="15.6640625" style="54" customWidth="1"/>
    <col min="12" max="12" width="13.109375" style="54" customWidth="1"/>
    <col min="13" max="13" width="24.44140625" style="54" customWidth="1"/>
    <col min="14" max="16384" width="11.44140625" style="54"/>
  </cols>
  <sheetData>
    <row r="1" spans="1:13" ht="15.75" customHeight="1" x14ac:dyDescent="0.3">
      <c r="A1" s="243"/>
      <c r="B1" s="244" t="s">
        <v>393</v>
      </c>
      <c r="C1" s="244"/>
      <c r="D1" s="244"/>
      <c r="E1" s="244"/>
      <c r="F1" s="244"/>
      <c r="G1" s="244"/>
      <c r="H1" s="244"/>
      <c r="I1" s="244"/>
      <c r="J1" s="402" t="s">
        <v>394</v>
      </c>
      <c r="K1" s="402"/>
      <c r="L1" s="402"/>
      <c r="M1" s="246"/>
    </row>
    <row r="2" spans="1:13" ht="15.75" customHeight="1" x14ac:dyDescent="0.3">
      <c r="A2" s="233"/>
      <c r="B2" s="234"/>
      <c r="C2" s="234"/>
      <c r="D2" s="234"/>
      <c r="E2" s="234"/>
      <c r="F2" s="234"/>
      <c r="G2" s="234"/>
      <c r="H2" s="234"/>
      <c r="I2" s="234"/>
      <c r="J2" s="318" t="s">
        <v>395</v>
      </c>
      <c r="K2" s="318"/>
      <c r="L2" s="318"/>
      <c r="M2" s="247"/>
    </row>
    <row r="3" spans="1:13" ht="15.75" customHeight="1" x14ac:dyDescent="0.3">
      <c r="A3" s="233"/>
      <c r="B3" s="234" t="s">
        <v>251</v>
      </c>
      <c r="C3" s="234"/>
      <c r="D3" s="234"/>
      <c r="E3" s="234"/>
      <c r="F3" s="234"/>
      <c r="G3" s="234"/>
      <c r="H3" s="234"/>
      <c r="I3" s="234"/>
      <c r="J3" s="318" t="s">
        <v>396</v>
      </c>
      <c r="K3" s="318"/>
      <c r="L3" s="318"/>
      <c r="M3" s="247"/>
    </row>
    <row r="4" spans="1:13" ht="15.75" customHeight="1" x14ac:dyDescent="0.3">
      <c r="A4" s="233"/>
      <c r="B4" s="234"/>
      <c r="C4" s="234"/>
      <c r="D4" s="234"/>
      <c r="E4" s="234"/>
      <c r="F4" s="234"/>
      <c r="G4" s="234"/>
      <c r="H4" s="234"/>
      <c r="I4" s="234"/>
      <c r="J4" s="318" t="s">
        <v>397</v>
      </c>
      <c r="K4" s="318"/>
      <c r="L4" s="318"/>
      <c r="M4" s="247"/>
    </row>
    <row r="5" spans="1:13" ht="15" customHeight="1" x14ac:dyDescent="0.3">
      <c r="A5" s="233"/>
      <c r="B5" s="234"/>
      <c r="C5" s="234"/>
      <c r="D5" s="234"/>
      <c r="E5" s="234"/>
      <c r="F5" s="234"/>
      <c r="G5" s="98"/>
      <c r="H5" s="98"/>
      <c r="I5" s="98"/>
      <c r="J5" s="98"/>
      <c r="K5" s="98"/>
      <c r="L5" s="98"/>
      <c r="M5" s="99"/>
    </row>
    <row r="6" spans="1:13" s="55" customFormat="1" ht="15.75" customHeight="1" x14ac:dyDescent="0.2">
      <c r="A6" s="138" t="s">
        <v>252</v>
      </c>
      <c r="B6" s="235" t="s">
        <v>366</v>
      </c>
      <c r="C6" s="235"/>
      <c r="D6" s="235"/>
      <c r="E6" s="235"/>
      <c r="F6" s="235"/>
      <c r="G6" s="235"/>
      <c r="H6" s="235"/>
      <c r="I6" s="235"/>
      <c r="J6" s="235"/>
      <c r="K6" s="235"/>
      <c r="L6" s="235"/>
      <c r="M6" s="236"/>
    </row>
    <row r="7" spans="1:13" s="55" customFormat="1" ht="63" customHeight="1" x14ac:dyDescent="0.2">
      <c r="A7" s="138" t="s">
        <v>253</v>
      </c>
      <c r="B7" s="237" t="s">
        <v>367</v>
      </c>
      <c r="C7" s="237"/>
      <c r="D7" s="237"/>
      <c r="E7" s="237"/>
      <c r="F7" s="237"/>
      <c r="G7" s="237"/>
      <c r="H7" s="237"/>
      <c r="I7" s="237"/>
      <c r="J7" s="237"/>
      <c r="K7" s="237"/>
      <c r="L7" s="237"/>
      <c r="M7" s="238"/>
    </row>
    <row r="8" spans="1:13" s="55" customFormat="1" ht="15" customHeight="1" x14ac:dyDescent="0.2">
      <c r="A8" s="239"/>
      <c r="B8" s="240"/>
      <c r="C8" s="240"/>
      <c r="D8" s="240"/>
      <c r="E8" s="240"/>
      <c r="F8" s="240"/>
      <c r="G8" s="137"/>
      <c r="H8" s="137"/>
      <c r="I8" s="137"/>
      <c r="J8" s="137"/>
      <c r="K8" s="137"/>
      <c r="L8" s="137"/>
      <c r="M8" s="139"/>
    </row>
    <row r="9" spans="1:13" s="136" customFormat="1" ht="40.5" customHeight="1" x14ac:dyDescent="0.25">
      <c r="A9" s="134" t="s">
        <v>254</v>
      </c>
      <c r="B9" s="135" t="s">
        <v>255</v>
      </c>
      <c r="C9" s="135" t="s">
        <v>83</v>
      </c>
      <c r="D9" s="135" t="s">
        <v>12</v>
      </c>
      <c r="E9" s="73" t="s">
        <v>256</v>
      </c>
      <c r="F9" s="73" t="s">
        <v>257</v>
      </c>
      <c r="G9" s="73" t="s">
        <v>258</v>
      </c>
      <c r="H9" s="73" t="s">
        <v>259</v>
      </c>
      <c r="I9" s="73" t="s">
        <v>260</v>
      </c>
      <c r="J9" s="72" t="s">
        <v>261</v>
      </c>
      <c r="K9" s="72" t="s">
        <v>262</v>
      </c>
      <c r="L9" s="72" t="s">
        <v>263</v>
      </c>
      <c r="M9" s="216" t="s">
        <v>264</v>
      </c>
    </row>
    <row r="10" spans="1:13" s="55" customFormat="1" ht="167.25" customHeight="1" x14ac:dyDescent="0.25">
      <c r="A10" s="590" t="s">
        <v>398</v>
      </c>
      <c r="B10" s="61" t="str">
        <f>+(PROBABILIDAD!A11)</f>
        <v>Convocatoria sin participacion de actores TIC</v>
      </c>
      <c r="C10" s="213" t="s">
        <v>265</v>
      </c>
      <c r="D10" s="155" t="str">
        <f>+DESCRIPCION!D10</f>
        <v>Desistenteres de la comunidad en  convocatorias focalizadas en temas Ciencia tecnologia e innovacion</v>
      </c>
      <c r="E10" s="213" t="str">
        <f>+PROBABILIDAD!T11</f>
        <v>Improbable</v>
      </c>
      <c r="F10" s="213" t="s">
        <v>145</v>
      </c>
      <c r="G10" s="61" t="s">
        <v>370</v>
      </c>
      <c r="H10" s="213" t="s">
        <v>268</v>
      </c>
      <c r="I10" s="155" t="s">
        <v>382</v>
      </c>
      <c r="J10" s="155" t="s">
        <v>371</v>
      </c>
      <c r="K10" s="155" t="s">
        <v>369</v>
      </c>
      <c r="L10" s="155" t="s">
        <v>384</v>
      </c>
      <c r="M10" s="155" t="s">
        <v>377</v>
      </c>
    </row>
    <row r="11" spans="1:13" s="55" customFormat="1" ht="141.75" customHeight="1" x14ac:dyDescent="0.25">
      <c r="A11" s="591"/>
      <c r="B11" s="587" t="str">
        <f>+(PROBABILIDAD!A12)</f>
        <v xml:space="preserve">Resago    en los avances de  Ciencia , Tecnologia en inovacion </v>
      </c>
      <c r="C11" s="588" t="s">
        <v>265</v>
      </c>
      <c r="D11" s="61" t="str">
        <f>+(DESCRIPCION!D11)</f>
        <v>Poca gestion   en la estructuracion y   presentacion  de proyectos  de Ciencia Tencologiga e innovacion que impacten la ciudad</v>
      </c>
      <c r="E11" s="588" t="s">
        <v>267</v>
      </c>
      <c r="F11" s="588" t="s">
        <v>144</v>
      </c>
      <c r="G11" s="588" t="s">
        <v>370</v>
      </c>
      <c r="H11" s="588" t="s">
        <v>268</v>
      </c>
      <c r="I11" s="155" t="s">
        <v>385</v>
      </c>
      <c r="J11" s="155" t="s">
        <v>372</v>
      </c>
      <c r="K11" s="155" t="s">
        <v>369</v>
      </c>
      <c r="L11" s="155" t="s">
        <v>383</v>
      </c>
      <c r="M11" s="155" t="s">
        <v>377</v>
      </c>
    </row>
    <row r="12" spans="1:13" s="55" customFormat="1" ht="127.5" customHeight="1" x14ac:dyDescent="0.25">
      <c r="A12" s="591"/>
      <c r="B12" s="587"/>
      <c r="C12" s="588"/>
      <c r="D12" s="61" t="str">
        <f>+(DESCRIPCION!D12)</f>
        <v xml:space="preserve">Falta de una politica   rectora que genere  la integracion de la  Academia, Gremios Economicos   y estado   en temas de apropiacion en  Ciencia, Tecnologia en Innovacion </v>
      </c>
      <c r="E12" s="588"/>
      <c r="F12" s="588"/>
      <c r="G12" s="588"/>
      <c r="H12" s="588"/>
      <c r="I12" s="155" t="s">
        <v>386</v>
      </c>
      <c r="J12" s="155" t="s">
        <v>373</v>
      </c>
      <c r="K12" s="155" t="s">
        <v>369</v>
      </c>
      <c r="L12" s="155" t="s">
        <v>387</v>
      </c>
      <c r="M12" s="155" t="s">
        <v>377</v>
      </c>
    </row>
    <row r="13" spans="1:13" s="55" customFormat="1" ht="162" customHeight="1" x14ac:dyDescent="0.25">
      <c r="A13" s="591"/>
      <c r="B13" s="587"/>
      <c r="C13" s="588"/>
      <c r="D13" s="61" t="str">
        <f>+(DESCRIPCION!D13)</f>
        <v>Deficiente asignacion de recursos destinados a la ciencia tecnologia e innovacion.</v>
      </c>
      <c r="E13" s="588"/>
      <c r="F13" s="588"/>
      <c r="G13" s="588"/>
      <c r="H13" s="588"/>
      <c r="I13" s="155" t="s">
        <v>388</v>
      </c>
      <c r="J13" s="155" t="s">
        <v>374</v>
      </c>
      <c r="K13" s="155" t="s">
        <v>369</v>
      </c>
      <c r="L13" s="155" t="s">
        <v>389</v>
      </c>
      <c r="M13" s="155" t="s">
        <v>377</v>
      </c>
    </row>
    <row r="14" spans="1:13" s="55" customFormat="1" ht="162.75" customHeight="1" x14ac:dyDescent="0.25">
      <c r="A14" s="591"/>
      <c r="B14" s="587" t="str">
        <f>+(PROBABILIDAD!A13)</f>
        <v xml:space="preserve">Indisponibilidad de servicios de de conectividad y formacion virtual </v>
      </c>
      <c r="C14" s="588" t="s">
        <v>266</v>
      </c>
      <c r="D14" s="61" t="str">
        <f>+(DESCRIPCION!D14)</f>
        <v>Recursos economicos insuficientes para el sostenimiento  sostenimientos PVD y zonas WIFI</v>
      </c>
      <c r="E14" s="588" t="s">
        <v>140</v>
      </c>
      <c r="F14" s="588" t="s">
        <v>145</v>
      </c>
      <c r="G14" s="588" t="s">
        <v>145</v>
      </c>
      <c r="H14" s="588" t="s">
        <v>268</v>
      </c>
      <c r="I14" s="155" t="s">
        <v>390</v>
      </c>
      <c r="J14" s="155" t="s">
        <v>374</v>
      </c>
      <c r="K14" s="155" t="s">
        <v>369</v>
      </c>
      <c r="L14" s="155" t="s">
        <v>391</v>
      </c>
      <c r="M14" s="155" t="s">
        <v>378</v>
      </c>
    </row>
    <row r="15" spans="1:13" s="55" customFormat="1" ht="154.5" customHeight="1" x14ac:dyDescent="0.25">
      <c r="A15" s="591"/>
      <c r="B15" s="587"/>
      <c r="C15" s="588"/>
      <c r="D15" s="587" t="str">
        <f>+(DESCRIPCION!D15)</f>
        <v>desactualziacion  plataforma tecnologica PVD  (Tradicionales,  Plus y Vivelab)</v>
      </c>
      <c r="E15" s="588"/>
      <c r="F15" s="588"/>
      <c r="G15" s="588"/>
      <c r="H15" s="588"/>
      <c r="I15" s="589" t="s">
        <v>392</v>
      </c>
      <c r="J15" s="589" t="s">
        <v>374</v>
      </c>
      <c r="K15" s="589" t="s">
        <v>379</v>
      </c>
      <c r="L15" s="589" t="s">
        <v>389</v>
      </c>
      <c r="M15" s="589" t="s">
        <v>378</v>
      </c>
    </row>
    <row r="16" spans="1:13" s="55" customFormat="1" ht="89.25" customHeight="1" x14ac:dyDescent="0.25">
      <c r="A16" s="592"/>
      <c r="B16" s="587"/>
      <c r="C16" s="588"/>
      <c r="D16" s="587"/>
      <c r="E16" s="588"/>
      <c r="F16" s="588"/>
      <c r="G16" s="588"/>
      <c r="H16" s="588"/>
      <c r="I16" s="589"/>
      <c r="J16" s="589"/>
      <c r="K16" s="589"/>
      <c r="L16" s="589"/>
      <c r="M16" s="589"/>
    </row>
  </sheetData>
  <mergeCells count="31">
    <mergeCell ref="A8:F8"/>
    <mergeCell ref="I15:I16"/>
    <mergeCell ref="J15:J16"/>
    <mergeCell ref="K15:K16"/>
    <mergeCell ref="B11:B13"/>
    <mergeCell ref="C11:C13"/>
    <mergeCell ref="E11:E13"/>
    <mergeCell ref="F11:F13"/>
    <mergeCell ref="A10:A16"/>
    <mergeCell ref="H14:H16"/>
    <mergeCell ref="H11:H13"/>
    <mergeCell ref="M1:M4"/>
    <mergeCell ref="A5:F5"/>
    <mergeCell ref="A1:A4"/>
    <mergeCell ref="J1:L1"/>
    <mergeCell ref="J2:L2"/>
    <mergeCell ref="J3:L3"/>
    <mergeCell ref="J4:L4"/>
    <mergeCell ref="B1:I2"/>
    <mergeCell ref="B3:I4"/>
    <mergeCell ref="L15:L16"/>
    <mergeCell ref="M15:M16"/>
    <mergeCell ref="D15:D16"/>
    <mergeCell ref="B6:M6"/>
    <mergeCell ref="B7:M7"/>
    <mergeCell ref="B14:B16"/>
    <mergeCell ref="C14:C16"/>
    <mergeCell ref="E14:E16"/>
    <mergeCell ref="G11:G13"/>
    <mergeCell ref="F14:F16"/>
    <mergeCell ref="G14:G16"/>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shapeId="18433" r:id="rId4">
          <objectPr defaultSize="0" autoPict="0" r:id="rId5">
            <anchor moveWithCells="1" sizeWithCells="1">
              <from>
                <xdr:col>0</xdr:col>
                <xdr:colOff>121920</xdr:colOff>
                <xdr:row>0</xdr:row>
                <xdr:rowOff>114300</xdr:rowOff>
              </from>
              <to>
                <xdr:col>0</xdr:col>
                <xdr:colOff>1897380</xdr:colOff>
                <xdr:row>3</xdr:row>
                <xdr:rowOff>76200</xdr:rowOff>
              </to>
            </anchor>
          </objectPr>
        </oleObject>
      </mc:Choice>
      <mc:Fallback>
        <oleObject shapeId="1843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zoomScale="64" zoomScaleNormal="64" workbookViewId="0">
      <selection activeCell="D14" sqref="D14"/>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7" width="11.44140625" style="1"/>
    <col min="8" max="8" width="23.44140625" style="1" customWidth="1"/>
    <col min="9" max="16384" width="11.44140625" style="1"/>
  </cols>
  <sheetData>
    <row r="1" spans="1:10" ht="15" customHeight="1" x14ac:dyDescent="0.25">
      <c r="A1" s="257"/>
      <c r="B1" s="267" t="s">
        <v>0</v>
      </c>
      <c r="C1" s="267"/>
      <c r="D1" s="267"/>
      <c r="E1" s="58" t="s">
        <v>1</v>
      </c>
      <c r="F1" s="254"/>
      <c r="G1" s="2"/>
      <c r="J1" s="253"/>
    </row>
    <row r="2" spans="1:10" ht="15" customHeight="1" x14ac:dyDescent="0.25">
      <c r="A2" s="258"/>
      <c r="B2" s="268"/>
      <c r="C2" s="268"/>
      <c r="D2" s="268"/>
      <c r="E2" s="57" t="s">
        <v>2</v>
      </c>
      <c r="F2" s="255"/>
      <c r="G2" s="2"/>
      <c r="J2" s="253"/>
    </row>
    <row r="3" spans="1:10" ht="15" customHeight="1" x14ac:dyDescent="0.25">
      <c r="A3" s="258"/>
      <c r="B3" s="268" t="s">
        <v>3</v>
      </c>
      <c r="C3" s="268"/>
      <c r="D3" s="268"/>
      <c r="E3" s="57" t="s">
        <v>4</v>
      </c>
      <c r="F3" s="255"/>
      <c r="G3" s="2"/>
      <c r="J3" s="253"/>
    </row>
    <row r="4" spans="1:10" ht="15.75" customHeight="1" thickBot="1" x14ac:dyDescent="0.3">
      <c r="A4" s="259"/>
      <c r="B4" s="269"/>
      <c r="C4" s="269"/>
      <c r="D4" s="269"/>
      <c r="E4" s="59" t="s">
        <v>5</v>
      </c>
      <c r="F4" s="256"/>
      <c r="G4" s="2"/>
      <c r="J4" s="253"/>
    </row>
    <row r="5" spans="1:10" ht="15" thickBot="1" x14ac:dyDescent="0.25"/>
    <row r="6" spans="1:10" ht="15.75" x14ac:dyDescent="0.2">
      <c r="A6" s="264" t="s">
        <v>6</v>
      </c>
      <c r="B6" s="265"/>
      <c r="C6" s="265"/>
      <c r="D6" s="265"/>
      <c r="E6" s="265"/>
      <c r="F6" s="266"/>
    </row>
    <row r="7" spans="1:10" ht="27" customHeight="1" x14ac:dyDescent="0.25">
      <c r="A7" s="21" t="s">
        <v>7</v>
      </c>
      <c r="B7" s="260" t="s">
        <v>271</v>
      </c>
      <c r="C7" s="260"/>
      <c r="D7" s="260"/>
      <c r="E7" s="260"/>
      <c r="F7" s="261"/>
    </row>
    <row r="8" spans="1:10" ht="71.25" customHeight="1" x14ac:dyDescent="0.25">
      <c r="A8" s="20" t="s">
        <v>9</v>
      </c>
      <c r="B8" s="262" t="s">
        <v>270</v>
      </c>
      <c r="C8" s="262"/>
      <c r="D8" s="262"/>
      <c r="E8" s="262"/>
      <c r="F8" s="263"/>
    </row>
    <row r="9" spans="1:10" ht="22.5" customHeight="1" x14ac:dyDescent="0.2">
      <c r="A9" s="49" t="s">
        <v>11</v>
      </c>
      <c r="B9" s="28" t="s">
        <v>12</v>
      </c>
      <c r="C9" s="28" t="s">
        <v>13</v>
      </c>
      <c r="D9" s="28" t="s">
        <v>12</v>
      </c>
      <c r="E9" s="28" t="s">
        <v>14</v>
      </c>
      <c r="F9" s="29" t="s">
        <v>12</v>
      </c>
    </row>
    <row r="10" spans="1:10" ht="183.75" customHeight="1" x14ac:dyDescent="0.25">
      <c r="A10" s="250" t="s">
        <v>15</v>
      </c>
      <c r="B10" s="270" t="s">
        <v>343</v>
      </c>
      <c r="C10" s="248" t="s">
        <v>278</v>
      </c>
      <c r="D10" s="166" t="s">
        <v>313</v>
      </c>
      <c r="E10" s="248" t="s">
        <v>273</v>
      </c>
      <c r="F10" s="57" t="s">
        <v>314</v>
      </c>
    </row>
    <row r="11" spans="1:10" ht="76.5" customHeight="1" x14ac:dyDescent="0.25">
      <c r="A11" s="251"/>
      <c r="B11" s="271"/>
      <c r="C11" s="249"/>
      <c r="D11" s="175" t="s">
        <v>301</v>
      </c>
      <c r="E11" s="249"/>
      <c r="F11" s="184" t="s">
        <v>302</v>
      </c>
    </row>
    <row r="12" spans="1:10" ht="144.75" customHeight="1" x14ac:dyDescent="0.25">
      <c r="A12" s="250" t="s">
        <v>274</v>
      </c>
      <c r="B12" s="149" t="s">
        <v>344</v>
      </c>
      <c r="C12" s="248" t="s">
        <v>275</v>
      </c>
      <c r="D12" s="166" t="s">
        <v>287</v>
      </c>
      <c r="E12" s="57"/>
      <c r="F12" s="57"/>
      <c r="H12" s="169"/>
    </row>
    <row r="13" spans="1:10" ht="115.5" customHeight="1" x14ac:dyDescent="0.25">
      <c r="A13" s="251"/>
      <c r="B13" s="149" t="s">
        <v>345</v>
      </c>
      <c r="C13" s="249"/>
      <c r="D13" s="184" t="s">
        <v>346</v>
      </c>
      <c r="E13" s="57"/>
      <c r="F13" s="57"/>
      <c r="H13" s="169"/>
    </row>
    <row r="14" spans="1:10" ht="75" customHeight="1" x14ac:dyDescent="0.25">
      <c r="A14" s="57" t="s">
        <v>298</v>
      </c>
      <c r="B14" s="174" t="s">
        <v>299</v>
      </c>
      <c r="C14" s="248" t="s">
        <v>276</v>
      </c>
      <c r="D14" s="166" t="s">
        <v>297</v>
      </c>
      <c r="E14" s="57"/>
      <c r="F14" s="57"/>
    </row>
    <row r="15" spans="1:10" ht="75" customHeight="1" x14ac:dyDescent="0.25">
      <c r="A15" s="57"/>
      <c r="B15" s="174"/>
      <c r="C15" s="249"/>
      <c r="D15" s="175" t="s">
        <v>303</v>
      </c>
      <c r="E15" s="57"/>
      <c r="F15" s="57"/>
    </row>
    <row r="16" spans="1:10" ht="98.25" customHeight="1" x14ac:dyDescent="0.25">
      <c r="A16" s="57"/>
      <c r="B16" s="172"/>
      <c r="C16" s="248" t="s">
        <v>277</v>
      </c>
      <c r="D16" s="166" t="s">
        <v>288</v>
      </c>
      <c r="E16" s="57"/>
      <c r="F16" s="166"/>
    </row>
    <row r="17" spans="1:6" ht="56.25" customHeight="1" x14ac:dyDescent="0.25">
      <c r="A17" s="57"/>
      <c r="B17" s="172"/>
      <c r="C17" s="252"/>
      <c r="D17" s="166" t="s">
        <v>295</v>
      </c>
      <c r="E17" s="57"/>
      <c r="F17" s="57"/>
    </row>
    <row r="18" spans="1:6" ht="78.75" customHeight="1" x14ac:dyDescent="0.25">
      <c r="A18" s="57"/>
      <c r="B18" s="172"/>
      <c r="C18" s="249"/>
      <c r="D18" s="170" t="s">
        <v>286</v>
      </c>
      <c r="E18" s="171"/>
      <c r="F18" s="171"/>
    </row>
  </sheetData>
  <mergeCells count="16">
    <mergeCell ref="C14:C15"/>
    <mergeCell ref="A10:A11"/>
    <mergeCell ref="C10:C11"/>
    <mergeCell ref="C16:C18"/>
    <mergeCell ref="J1:J4"/>
    <mergeCell ref="F1:F4"/>
    <mergeCell ref="A1:A4"/>
    <mergeCell ref="B7:F7"/>
    <mergeCell ref="B8:F8"/>
    <mergeCell ref="A6:F6"/>
    <mergeCell ref="B1:D2"/>
    <mergeCell ref="B3:D4"/>
    <mergeCell ref="A12:A13"/>
    <mergeCell ref="B10:B11"/>
    <mergeCell ref="C12:C13"/>
    <mergeCell ref="E10:E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76"/>
      <c r="B1" s="272" t="s">
        <v>16</v>
      </c>
      <c r="C1" s="273"/>
      <c r="D1" s="3" t="s">
        <v>17</v>
      </c>
      <c r="E1" s="279"/>
    </row>
    <row r="2" spans="1:5" ht="15" customHeight="1" x14ac:dyDescent="0.3">
      <c r="A2" s="276"/>
      <c r="B2" s="274"/>
      <c r="C2" s="275"/>
      <c r="D2" s="3" t="s">
        <v>2</v>
      </c>
      <c r="E2" s="279"/>
    </row>
    <row r="3" spans="1:5" ht="30" customHeight="1" x14ac:dyDescent="0.3">
      <c r="A3" s="276"/>
      <c r="B3" s="272" t="s">
        <v>18</v>
      </c>
      <c r="C3" s="273"/>
      <c r="D3" s="3" t="s">
        <v>19</v>
      </c>
      <c r="E3" s="279"/>
    </row>
    <row r="4" spans="1:5" ht="15" customHeight="1" x14ac:dyDescent="0.3">
      <c r="A4" s="276"/>
      <c r="B4" s="274"/>
      <c r="C4" s="275"/>
      <c r="D4" s="3" t="s">
        <v>5</v>
      </c>
      <c r="E4" s="279"/>
    </row>
    <row r="5" spans="1:5" ht="15.75" thickBot="1" x14ac:dyDescent="0.3"/>
    <row r="6" spans="1:5" x14ac:dyDescent="0.3">
      <c r="A6" s="277" t="s">
        <v>20</v>
      </c>
      <c r="B6" s="278"/>
      <c r="C6" s="278"/>
      <c r="D6" s="278"/>
      <c r="E6" s="278"/>
    </row>
    <row r="7" spans="1:5" ht="28.2" thickBot="1" x14ac:dyDescent="0.35">
      <c r="A7" s="4" t="s">
        <v>21</v>
      </c>
      <c r="B7" s="5" t="s">
        <v>22</v>
      </c>
      <c r="C7" s="5" t="s">
        <v>23</v>
      </c>
      <c r="D7" s="10" t="s">
        <v>24</v>
      </c>
      <c r="E7" s="5" t="s">
        <v>25</v>
      </c>
    </row>
    <row r="8" spans="1:5" ht="45" x14ac:dyDescent="0.25">
      <c r="A8" s="12" t="s">
        <v>26</v>
      </c>
      <c r="B8" s="6" t="s">
        <v>27</v>
      </c>
      <c r="C8" s="6" t="s">
        <v>27</v>
      </c>
      <c r="D8" s="6" t="s">
        <v>27</v>
      </c>
      <c r="E8" s="7" t="s">
        <v>27</v>
      </c>
    </row>
    <row r="9" spans="1:5" ht="40.200000000000003" x14ac:dyDescent="0.3">
      <c r="A9" s="13" t="s">
        <v>28</v>
      </c>
      <c r="B9" s="8" t="s">
        <v>27</v>
      </c>
      <c r="C9" s="8" t="s">
        <v>27</v>
      </c>
      <c r="D9" s="8" t="s">
        <v>27</v>
      </c>
      <c r="E9" s="9" t="s">
        <v>27</v>
      </c>
    </row>
    <row r="10" spans="1:5" ht="30" x14ac:dyDescent="0.25">
      <c r="A10" s="11" t="s">
        <v>29</v>
      </c>
      <c r="B10" s="8" t="s">
        <v>27</v>
      </c>
      <c r="C10" s="8" t="s">
        <v>27</v>
      </c>
      <c r="D10" s="8" t="s">
        <v>27</v>
      </c>
      <c r="E10" s="9" t="s">
        <v>27</v>
      </c>
    </row>
    <row r="11" spans="1:5" ht="40.200000000000003" x14ac:dyDescent="0.3">
      <c r="A11" s="13" t="s">
        <v>30</v>
      </c>
      <c r="B11" s="8" t="s">
        <v>27</v>
      </c>
      <c r="C11" s="8" t="s">
        <v>27</v>
      </c>
      <c r="D11" s="8" t="s">
        <v>27</v>
      </c>
      <c r="E11" s="9" t="s">
        <v>27</v>
      </c>
    </row>
    <row r="12" spans="1:5" ht="53.4" x14ac:dyDescent="0.3">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83"/>
      <c r="B1" s="286" t="s">
        <v>0</v>
      </c>
      <c r="C1" s="287"/>
      <c r="D1" s="287"/>
      <c r="E1" s="287"/>
      <c r="F1" s="58" t="s">
        <v>1</v>
      </c>
      <c r="G1" s="290"/>
    </row>
    <row r="2" spans="1:7" x14ac:dyDescent="0.3">
      <c r="A2" s="284"/>
      <c r="B2" s="288"/>
      <c r="C2" s="289"/>
      <c r="D2" s="289"/>
      <c r="E2" s="289"/>
      <c r="F2" s="57" t="s">
        <v>32</v>
      </c>
      <c r="G2" s="291"/>
    </row>
    <row r="3" spans="1:7" x14ac:dyDescent="0.3">
      <c r="A3" s="284"/>
      <c r="B3" s="293" t="s">
        <v>33</v>
      </c>
      <c r="C3" s="294"/>
      <c r="D3" s="294"/>
      <c r="E3" s="294"/>
      <c r="F3" s="57" t="s">
        <v>4</v>
      </c>
      <c r="G3" s="291"/>
    </row>
    <row r="4" spans="1:7" ht="15" thickBot="1" x14ac:dyDescent="0.35">
      <c r="A4" s="285"/>
      <c r="B4" s="295"/>
      <c r="C4" s="296"/>
      <c r="D4" s="296"/>
      <c r="E4" s="296"/>
      <c r="F4" s="59" t="s">
        <v>5</v>
      </c>
      <c r="G4" s="292"/>
    </row>
    <row r="5" spans="1:7" ht="15.75" thickBot="1" x14ac:dyDescent="0.3"/>
    <row r="6" spans="1:7" s="69" customFormat="1" ht="15.75" x14ac:dyDescent="0.25">
      <c r="A6" s="297" t="s">
        <v>34</v>
      </c>
      <c r="B6" s="298"/>
      <c r="C6" s="298"/>
      <c r="D6" s="298"/>
      <c r="E6" s="298"/>
      <c r="F6" s="298"/>
      <c r="G6" s="299"/>
    </row>
    <row r="7" spans="1:7" ht="31.5" customHeight="1" x14ac:dyDescent="0.3">
      <c r="A7" s="50" t="s">
        <v>35</v>
      </c>
      <c r="B7" s="28" t="s">
        <v>36</v>
      </c>
      <c r="C7" s="64" t="s">
        <v>37</v>
      </c>
      <c r="D7" s="51" t="s">
        <v>38</v>
      </c>
      <c r="E7" s="28" t="s">
        <v>39</v>
      </c>
      <c r="F7" s="29" t="s">
        <v>40</v>
      </c>
      <c r="G7" s="29" t="s">
        <v>41</v>
      </c>
    </row>
    <row r="8" spans="1:7" ht="33" customHeight="1" x14ac:dyDescent="0.3">
      <c r="A8" s="280"/>
      <c r="B8" s="8"/>
      <c r="C8" s="8"/>
      <c r="D8" s="8"/>
      <c r="E8" s="8"/>
      <c r="F8" s="8"/>
      <c r="G8" s="9"/>
    </row>
    <row r="9" spans="1:7" ht="33" customHeight="1" x14ac:dyDescent="0.3">
      <c r="A9" s="281"/>
      <c r="B9" s="8"/>
      <c r="C9" s="8"/>
      <c r="D9" s="8"/>
      <c r="E9" s="8"/>
      <c r="F9" s="8"/>
      <c r="G9" s="9"/>
    </row>
    <row r="10" spans="1:7" ht="33" customHeight="1" x14ac:dyDescent="0.3">
      <c r="A10" s="281"/>
      <c r="B10" s="8"/>
      <c r="C10" s="8"/>
      <c r="D10" s="8"/>
      <c r="E10" s="8"/>
      <c r="F10" s="8"/>
      <c r="G10" s="9"/>
    </row>
    <row r="11" spans="1:7" ht="33" customHeight="1" x14ac:dyDescent="0.3">
      <c r="A11" s="281"/>
      <c r="B11" s="8"/>
      <c r="C11" s="8"/>
      <c r="D11" s="8"/>
      <c r="E11" s="8"/>
      <c r="F11" s="8"/>
      <c r="G11" s="9"/>
    </row>
    <row r="12" spans="1:7" ht="33" customHeight="1" x14ac:dyDescent="0.3">
      <c r="A12" s="281"/>
      <c r="B12" s="8"/>
      <c r="C12" s="8"/>
      <c r="D12" s="8"/>
      <c r="E12" s="8"/>
      <c r="F12" s="8"/>
      <c r="G12" s="9"/>
    </row>
    <row r="13" spans="1:7" ht="33" customHeight="1" x14ac:dyDescent="0.3">
      <c r="A13" s="281"/>
      <c r="B13" s="8"/>
      <c r="C13" s="8"/>
      <c r="D13" s="8"/>
      <c r="E13" s="8"/>
      <c r="F13" s="8"/>
      <c r="G13" s="9"/>
    </row>
    <row r="14" spans="1:7" ht="33" customHeight="1" x14ac:dyDescent="0.3">
      <c r="A14" s="281"/>
      <c r="B14" s="8"/>
      <c r="C14" s="8"/>
      <c r="D14" s="8"/>
      <c r="E14" s="8"/>
      <c r="F14" s="8"/>
      <c r="G14" s="9"/>
    </row>
    <row r="15" spans="1:7" ht="33" customHeight="1" x14ac:dyDescent="0.3">
      <c r="A15" s="281"/>
      <c r="B15" s="8"/>
      <c r="C15" s="8"/>
      <c r="D15" s="8"/>
      <c r="E15" s="8"/>
      <c r="F15" s="8"/>
      <c r="G15" s="9"/>
    </row>
    <row r="16" spans="1:7" ht="33" customHeight="1" x14ac:dyDescent="0.3">
      <c r="A16" s="281"/>
      <c r="B16" s="8"/>
      <c r="C16" s="8"/>
      <c r="D16" s="8"/>
      <c r="E16" s="8"/>
      <c r="F16" s="8"/>
      <c r="G16" s="9"/>
    </row>
    <row r="17" spans="1:7" ht="33" customHeight="1" x14ac:dyDescent="0.3">
      <c r="A17" s="281"/>
      <c r="B17" s="8"/>
      <c r="C17" s="8"/>
      <c r="D17" s="8"/>
      <c r="E17" s="8"/>
      <c r="F17" s="8"/>
      <c r="G17" s="9"/>
    </row>
    <row r="18" spans="1:7" ht="33" customHeight="1" thickBot="1" x14ac:dyDescent="0.35">
      <c r="A18" s="282"/>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4"/>
  <sheetViews>
    <sheetView topLeftCell="A8" workbookViewId="0">
      <pane xSplit="2" ySplit="1" topLeftCell="C9" activePane="bottomRight" state="frozen"/>
      <selection pane="topRight" activeCell="C8" sqref="C8"/>
      <selection pane="bottomLeft" activeCell="A9" sqref="A9"/>
      <selection pane="bottomRight" activeCell="B13" sqref="B13"/>
    </sheetView>
  </sheetViews>
  <sheetFormatPr baseColWidth="10" defaultColWidth="11.44140625" defaultRowHeight="14.4" x14ac:dyDescent="0.3"/>
  <cols>
    <col min="1" max="1" width="5.109375" style="82" customWidth="1"/>
    <col min="2" max="2" width="40.44140625" style="82" customWidth="1"/>
    <col min="3" max="17" width="6.44140625" style="82" customWidth="1"/>
    <col min="18" max="18" width="8.109375" style="82" customWidth="1"/>
    <col min="19" max="19" width="10.6640625" style="91" customWidth="1"/>
  </cols>
  <sheetData>
    <row r="1" spans="1:22" ht="15" customHeight="1" thickBot="1" x14ac:dyDescent="0.35">
      <c r="A1" s="310"/>
      <c r="B1" s="310"/>
      <c r="C1" s="307" t="s">
        <v>0</v>
      </c>
      <c r="D1" s="307"/>
      <c r="E1" s="307"/>
      <c r="F1" s="307"/>
      <c r="G1" s="307"/>
      <c r="H1" s="307"/>
      <c r="I1" s="307"/>
      <c r="J1" s="307"/>
      <c r="K1" s="307"/>
      <c r="L1" s="307"/>
      <c r="M1" s="307"/>
      <c r="N1" s="311" t="s">
        <v>17</v>
      </c>
      <c r="O1" s="312"/>
      <c r="P1" s="312"/>
      <c r="Q1" s="313"/>
      <c r="R1" s="300"/>
      <c r="S1" s="300"/>
    </row>
    <row r="2" spans="1:22" ht="15" customHeight="1" thickBot="1" x14ac:dyDescent="0.35">
      <c r="A2" s="310"/>
      <c r="B2" s="310"/>
      <c r="C2" s="308"/>
      <c r="D2" s="308"/>
      <c r="E2" s="308"/>
      <c r="F2" s="308"/>
      <c r="G2" s="308"/>
      <c r="H2" s="308"/>
      <c r="I2" s="308"/>
      <c r="J2" s="308"/>
      <c r="K2" s="308"/>
      <c r="L2" s="308"/>
      <c r="M2" s="308"/>
      <c r="N2" s="311" t="s">
        <v>2</v>
      </c>
      <c r="O2" s="312"/>
      <c r="P2" s="312"/>
      <c r="Q2" s="313"/>
      <c r="R2" s="300"/>
      <c r="S2" s="300"/>
    </row>
    <row r="3" spans="1:22" ht="15" customHeight="1" thickBot="1" x14ac:dyDescent="0.35">
      <c r="A3" s="310"/>
      <c r="B3" s="310"/>
      <c r="C3" s="308" t="s">
        <v>42</v>
      </c>
      <c r="D3" s="308"/>
      <c r="E3" s="308"/>
      <c r="F3" s="308"/>
      <c r="G3" s="308"/>
      <c r="H3" s="308"/>
      <c r="I3" s="308"/>
      <c r="J3" s="308"/>
      <c r="K3" s="308"/>
      <c r="L3" s="308"/>
      <c r="M3" s="308"/>
      <c r="N3" s="311" t="s">
        <v>4</v>
      </c>
      <c r="O3" s="312"/>
      <c r="P3" s="312"/>
      <c r="Q3" s="313"/>
      <c r="R3" s="300"/>
      <c r="S3" s="300"/>
    </row>
    <row r="4" spans="1:22" ht="15.75" customHeight="1" thickBot="1" x14ac:dyDescent="0.35">
      <c r="A4" s="310"/>
      <c r="B4" s="310"/>
      <c r="C4" s="309"/>
      <c r="D4" s="309"/>
      <c r="E4" s="309"/>
      <c r="F4" s="309"/>
      <c r="G4" s="309"/>
      <c r="H4" s="309"/>
      <c r="I4" s="309"/>
      <c r="J4" s="309"/>
      <c r="K4" s="309"/>
      <c r="L4" s="309"/>
      <c r="M4" s="309"/>
      <c r="N4" s="311" t="s">
        <v>5</v>
      </c>
      <c r="O4" s="312"/>
      <c r="P4" s="312"/>
      <c r="Q4" s="313"/>
      <c r="R4" s="300"/>
      <c r="S4" s="300"/>
    </row>
    <row r="5" spans="1:22" ht="15.75" customHeight="1" x14ac:dyDescent="0.25">
      <c r="A5" s="85"/>
      <c r="B5" s="85"/>
      <c r="C5" s="86"/>
      <c r="D5" s="86"/>
      <c r="E5" s="86"/>
      <c r="F5" s="86"/>
      <c r="G5" s="86"/>
      <c r="H5" s="86"/>
      <c r="I5" s="86"/>
      <c r="J5" s="86"/>
      <c r="K5" s="86"/>
      <c r="L5" s="86"/>
      <c r="M5" s="86"/>
      <c r="N5" s="87"/>
      <c r="O5" s="87"/>
      <c r="P5" s="87"/>
      <c r="Q5" s="87"/>
      <c r="R5" s="88"/>
      <c r="S5" s="89"/>
    </row>
    <row r="6" spans="1:22" s="1" customFormat="1" ht="27" customHeight="1" x14ac:dyDescent="0.25">
      <c r="A6" s="303" t="s">
        <v>43</v>
      </c>
      <c r="B6" s="303"/>
      <c r="C6" s="303"/>
      <c r="D6" s="303"/>
      <c r="E6" s="303"/>
      <c r="F6" s="303"/>
      <c r="G6" s="303"/>
      <c r="H6" s="303"/>
      <c r="I6" s="303"/>
      <c r="J6" s="303"/>
      <c r="K6" s="303"/>
      <c r="L6" s="303"/>
      <c r="M6" s="303"/>
      <c r="N6" s="303"/>
      <c r="O6" s="303"/>
      <c r="P6" s="303"/>
      <c r="Q6" s="303"/>
      <c r="R6" s="303"/>
      <c r="S6" s="303"/>
    </row>
    <row r="7" spans="1:22" s="1" customFormat="1" ht="81" customHeight="1" x14ac:dyDescent="0.25">
      <c r="A7" s="304" t="s">
        <v>44</v>
      </c>
      <c r="B7" s="305"/>
      <c r="C7" s="305"/>
      <c r="D7" s="305"/>
      <c r="E7" s="305"/>
      <c r="F7" s="305"/>
      <c r="G7" s="305"/>
      <c r="H7" s="305"/>
      <c r="I7" s="305"/>
      <c r="J7" s="305"/>
      <c r="K7" s="305"/>
      <c r="L7" s="305"/>
      <c r="M7" s="305"/>
      <c r="N7" s="305"/>
      <c r="O7" s="305"/>
      <c r="P7" s="305"/>
      <c r="Q7" s="305"/>
      <c r="R7" s="305"/>
      <c r="S7" s="306"/>
    </row>
    <row r="8" spans="1:22" s="1" customFormat="1" ht="28.5" customHeight="1" x14ac:dyDescent="0.25">
      <c r="A8" s="301" t="s">
        <v>45</v>
      </c>
      <c r="B8" s="302"/>
      <c r="C8" s="302"/>
      <c r="D8" s="302"/>
      <c r="E8" s="302"/>
      <c r="F8" s="302"/>
      <c r="G8" s="302"/>
      <c r="H8" s="302"/>
      <c r="I8" s="302"/>
      <c r="J8" s="302"/>
      <c r="K8" s="302"/>
      <c r="L8" s="302"/>
      <c r="M8" s="302"/>
      <c r="N8" s="302"/>
      <c r="O8" s="302"/>
      <c r="P8" s="302"/>
      <c r="Q8" s="302"/>
      <c r="R8" s="302"/>
      <c r="S8" s="302"/>
    </row>
    <row r="9" spans="1:22" s="81" customFormat="1" ht="30" x14ac:dyDescent="0.25">
      <c r="A9" s="83" t="s">
        <v>46</v>
      </c>
      <c r="B9" s="83" t="s">
        <v>47</v>
      </c>
      <c r="C9" s="83" t="s">
        <v>48</v>
      </c>
      <c r="D9" s="83" t="s">
        <v>49</v>
      </c>
      <c r="E9" s="83" t="s">
        <v>50</v>
      </c>
      <c r="F9" s="83" t="s">
        <v>51</v>
      </c>
      <c r="G9" s="83" t="s">
        <v>52</v>
      </c>
      <c r="H9" s="83" t="s">
        <v>53</v>
      </c>
      <c r="I9" s="83" t="s">
        <v>54</v>
      </c>
      <c r="J9" s="83" t="s">
        <v>55</v>
      </c>
      <c r="K9" s="83" t="s">
        <v>56</v>
      </c>
      <c r="L9" s="83" t="s">
        <v>57</v>
      </c>
      <c r="M9" s="83" t="s">
        <v>58</v>
      </c>
      <c r="N9" s="83" t="s">
        <v>59</v>
      </c>
      <c r="O9" s="83" t="s">
        <v>60</v>
      </c>
      <c r="P9" s="83" t="s">
        <v>61</v>
      </c>
      <c r="Q9" s="83" t="s">
        <v>62</v>
      </c>
      <c r="R9" s="83" t="s">
        <v>63</v>
      </c>
      <c r="S9" s="90" t="s">
        <v>64</v>
      </c>
    </row>
    <row r="10" spans="1:22" ht="81" customHeight="1" x14ac:dyDescent="0.25">
      <c r="A10" s="151">
        <v>1</v>
      </c>
      <c r="B10" s="150" t="str">
        <f>+CONTEXTO!B10</f>
        <v xml:space="preserve">Directrices Nacional estricto cumplimiento (Derechos de Autor, Tratamiento Datos, Politica Gobierno Electronico, leyes racionalizacion de tramites) </v>
      </c>
      <c r="C10" s="151">
        <v>3</v>
      </c>
      <c r="D10" s="151">
        <v>4</v>
      </c>
      <c r="E10" s="151">
        <v>4</v>
      </c>
      <c r="F10" s="151">
        <v>2</v>
      </c>
      <c r="G10" s="151">
        <v>3</v>
      </c>
      <c r="H10" s="151"/>
      <c r="I10" s="151"/>
      <c r="J10" s="151"/>
      <c r="K10" s="151"/>
      <c r="L10" s="151"/>
      <c r="M10" s="151"/>
      <c r="N10" s="151"/>
      <c r="O10" s="151"/>
      <c r="P10" s="151"/>
      <c r="Q10" s="84"/>
      <c r="R10" s="179">
        <f>SUM(C10:G10)</f>
        <v>16</v>
      </c>
      <c r="S10" s="167">
        <f>IF(ISERROR(AVERAGE(C10:Q10)),0,AVERAGE(C10:Q10))</f>
        <v>3.2</v>
      </c>
      <c r="T10" s="40"/>
      <c r="U10" t="s">
        <v>272</v>
      </c>
    </row>
    <row r="11" spans="1:22" ht="82.5" customHeight="1" x14ac:dyDescent="0.25">
      <c r="A11" s="151">
        <v>2</v>
      </c>
      <c r="B11" s="150" t="str">
        <f>+CONTEXTO!B12</f>
        <v>Recursos insuficientes para el sostenimiento de los  programas de masificacion y apropiacion de TIC  por parte del Ministerio de las  Tecnologias y las Comuncaciones.</v>
      </c>
      <c r="C11" s="151">
        <v>4</v>
      </c>
      <c r="D11" s="151">
        <v>4</v>
      </c>
      <c r="E11" s="151">
        <v>4</v>
      </c>
      <c r="F11" s="151">
        <v>4</v>
      </c>
      <c r="G11" s="151">
        <v>5</v>
      </c>
      <c r="H11" s="151"/>
      <c r="I11" s="151"/>
      <c r="J11" s="151"/>
      <c r="K11" s="151"/>
      <c r="L11" s="151"/>
      <c r="M11" s="151"/>
      <c r="N11" s="151"/>
      <c r="O11" s="151"/>
      <c r="P11" s="151"/>
      <c r="Q11" s="84"/>
      <c r="R11" s="179">
        <f t="shared" ref="R11:R23" si="0">SUM(C11:G11)</f>
        <v>21</v>
      </c>
      <c r="S11" s="168">
        <f t="shared" ref="S11:S23" si="1">IF(ISERROR(AVERAGE(C11:Q11)),0,AVERAGE(C11:Q11))</f>
        <v>4.2</v>
      </c>
      <c r="T11" s="165" t="s">
        <v>282</v>
      </c>
      <c r="U11" t="s">
        <v>279</v>
      </c>
      <c r="V11" t="s">
        <v>272</v>
      </c>
    </row>
    <row r="12" spans="1:22" ht="67.5" customHeight="1" x14ac:dyDescent="0.25">
      <c r="A12" s="151">
        <v>3</v>
      </c>
      <c r="B12" s="150" t="str">
        <f>+CONTEXTO!B13</f>
        <v>Ausencia de recursos economicos para programas de Ciencia, Tecnologia e Innovacion por parte del Gobierno Nacional, Departamental y Municipal</v>
      </c>
      <c r="C12" s="151">
        <v>4</v>
      </c>
      <c r="D12" s="151">
        <v>4</v>
      </c>
      <c r="E12" s="151">
        <v>5</v>
      </c>
      <c r="F12" s="151">
        <v>3</v>
      </c>
      <c r="G12" s="151">
        <v>4</v>
      </c>
      <c r="H12" s="151"/>
      <c r="I12" s="151"/>
      <c r="J12" s="151"/>
      <c r="K12" s="151"/>
      <c r="L12" s="151"/>
      <c r="M12" s="151"/>
      <c r="N12" s="151"/>
      <c r="O12" s="151"/>
      <c r="P12" s="151"/>
      <c r="Q12" s="84"/>
      <c r="R12" s="179">
        <f>SUM(C12:G12)</f>
        <v>20</v>
      </c>
      <c r="S12" s="168">
        <f>IF(ISERROR(AVERAGE(C12:Q12)),0,AVERAGE(C12:Q12))</f>
        <v>4</v>
      </c>
      <c r="T12" s="165"/>
    </row>
    <row r="13" spans="1:22" ht="48.75" customHeight="1" x14ac:dyDescent="0.25">
      <c r="A13" s="151">
        <v>4</v>
      </c>
      <c r="B13" s="150" t="str">
        <f>+CONTEXTO!B14</f>
        <v>Cobertura limitada de los prestadores de servicio de Internet   para el Municipio de Ibague</v>
      </c>
      <c r="C13" s="151">
        <v>3</v>
      </c>
      <c r="D13" s="151">
        <v>3</v>
      </c>
      <c r="E13" s="151">
        <v>3</v>
      </c>
      <c r="F13" s="151">
        <v>3</v>
      </c>
      <c r="G13" s="151">
        <v>3</v>
      </c>
      <c r="H13" s="151"/>
      <c r="I13" s="151"/>
      <c r="J13" s="151"/>
      <c r="K13" s="151"/>
      <c r="L13" s="151"/>
      <c r="M13" s="151"/>
      <c r="N13" s="151"/>
      <c r="O13" s="151"/>
      <c r="P13" s="151"/>
      <c r="Q13" s="84"/>
      <c r="R13" s="179">
        <f t="shared" si="0"/>
        <v>15</v>
      </c>
      <c r="S13" s="191">
        <f t="shared" si="1"/>
        <v>3</v>
      </c>
      <c r="T13" s="165"/>
    </row>
    <row r="14" spans="1:22" ht="105.75" customHeight="1" x14ac:dyDescent="0.25">
      <c r="A14" s="151">
        <v>5</v>
      </c>
      <c r="B14" s="164" t="str">
        <f>+CONTEXTO!D10</f>
        <v>Recursos economicos insuficientes para el Cumplimiento metas  Plan Desarrollo Municipal, sector IBAGUE UNA CIUDAD INTELIGENTE E INNOVADORA CON EL FORTALECIMENTO DE LA CIENCIA, TECNOLOGIA, INNOVACIÓN Y TIC</v>
      </c>
      <c r="C14" s="151">
        <v>5</v>
      </c>
      <c r="D14" s="151">
        <v>4</v>
      </c>
      <c r="E14" s="151">
        <v>4</v>
      </c>
      <c r="F14" s="151">
        <v>5</v>
      </c>
      <c r="G14" s="151">
        <v>5</v>
      </c>
      <c r="H14" s="151"/>
      <c r="I14" s="151"/>
      <c r="J14" s="151"/>
      <c r="K14" s="151"/>
      <c r="L14" s="151"/>
      <c r="M14" s="151"/>
      <c r="N14" s="151"/>
      <c r="O14" s="151"/>
      <c r="P14" s="151"/>
      <c r="Q14" s="84"/>
      <c r="R14" s="179">
        <f t="shared" si="0"/>
        <v>23</v>
      </c>
      <c r="S14" s="168">
        <f t="shared" si="1"/>
        <v>4.5999999999999996</v>
      </c>
      <c r="T14" s="40" t="s">
        <v>283</v>
      </c>
      <c r="U14" t="s">
        <v>280</v>
      </c>
    </row>
    <row r="15" spans="1:22" ht="59.25" customHeight="1" x14ac:dyDescent="0.25">
      <c r="A15" s="151">
        <v>6</v>
      </c>
      <c r="B15" s="164" t="str">
        <f>CONTEXTO!D12</f>
        <v>Recursos economicos insuficientes para el sostenimiento  sostenimientos PVD y zonas WIFI</v>
      </c>
      <c r="C15" s="151">
        <v>5</v>
      </c>
      <c r="D15" s="151">
        <v>5</v>
      </c>
      <c r="E15" s="151">
        <v>5</v>
      </c>
      <c r="F15" s="151">
        <v>4</v>
      </c>
      <c r="G15" s="151">
        <v>5</v>
      </c>
      <c r="H15" s="151"/>
      <c r="I15" s="151"/>
      <c r="J15" s="151"/>
      <c r="K15" s="151"/>
      <c r="L15" s="151"/>
      <c r="M15" s="151"/>
      <c r="N15" s="151"/>
      <c r="O15" s="151"/>
      <c r="P15" s="151"/>
      <c r="Q15" s="84"/>
      <c r="R15" s="179">
        <f t="shared" si="0"/>
        <v>24</v>
      </c>
      <c r="S15" s="168">
        <f t="shared" si="1"/>
        <v>4.8</v>
      </c>
      <c r="T15" s="165" t="s">
        <v>284</v>
      </c>
      <c r="U15" t="s">
        <v>281</v>
      </c>
    </row>
    <row r="16" spans="1:22" ht="53.25" customHeight="1" x14ac:dyDescent="0.3">
      <c r="A16" s="151">
        <v>7</v>
      </c>
      <c r="B16" s="164" t="str">
        <f>+CONTEXTO!D14</f>
        <v>desactualziacion  plataforma tecnologica PVD  (Tradicionales,  Plus y Vivelab)</v>
      </c>
      <c r="C16" s="151">
        <v>4</v>
      </c>
      <c r="D16" s="151">
        <v>4</v>
      </c>
      <c r="E16" s="151">
        <v>4</v>
      </c>
      <c r="F16" s="151">
        <v>3</v>
      </c>
      <c r="G16" s="151">
        <v>3</v>
      </c>
      <c r="H16" s="151"/>
      <c r="I16" s="151"/>
      <c r="J16" s="151"/>
      <c r="K16" s="151"/>
      <c r="L16" s="151"/>
      <c r="M16" s="151"/>
      <c r="N16" s="151"/>
      <c r="O16" s="151"/>
      <c r="P16" s="151"/>
      <c r="Q16" s="84"/>
      <c r="R16" s="179">
        <f t="shared" si="0"/>
        <v>18</v>
      </c>
      <c r="S16" s="167">
        <f t="shared" si="1"/>
        <v>3.6</v>
      </c>
      <c r="T16" s="40"/>
    </row>
    <row r="17" spans="1:20" ht="56.25" customHeight="1" x14ac:dyDescent="0.3">
      <c r="A17" s="151">
        <v>8</v>
      </c>
      <c r="B17" s="164" t="str">
        <f>+CONTEXTO!D16</f>
        <v>Personal sin la debida experiencia en manejo y  gestion de proyectos de ciencia tecnologia e  inovacion</v>
      </c>
      <c r="C17" s="151">
        <v>5</v>
      </c>
      <c r="D17" s="151">
        <v>5</v>
      </c>
      <c r="E17" s="151">
        <v>3</v>
      </c>
      <c r="F17" s="151">
        <v>4</v>
      </c>
      <c r="G17" s="151">
        <v>4</v>
      </c>
      <c r="H17" s="151"/>
      <c r="I17" s="151"/>
      <c r="J17" s="151"/>
      <c r="K17" s="151"/>
      <c r="L17" s="151"/>
      <c r="M17" s="151"/>
      <c r="N17" s="151"/>
      <c r="O17" s="151"/>
      <c r="P17" s="151"/>
      <c r="Q17" s="84"/>
      <c r="R17" s="179">
        <f t="shared" si="0"/>
        <v>21</v>
      </c>
      <c r="S17" s="168">
        <f t="shared" si="1"/>
        <v>4.2</v>
      </c>
      <c r="T17" s="40"/>
    </row>
    <row r="18" spans="1:20" ht="71.25" customHeight="1" x14ac:dyDescent="0.3">
      <c r="A18" s="151">
        <v>9</v>
      </c>
      <c r="B18" s="163" t="str">
        <f>+CONTEXTO!F10</f>
        <v xml:space="preserve">Procesos   con actividades comunes de ciencia, tecnologia e innovacion en otros procesos de otras secretarias ,  con asiganacion de  recursos </v>
      </c>
      <c r="C18" s="151">
        <v>3</v>
      </c>
      <c r="D18" s="151">
        <v>4</v>
      </c>
      <c r="E18" s="151">
        <v>4</v>
      </c>
      <c r="F18" s="151">
        <v>4</v>
      </c>
      <c r="G18" s="151">
        <v>4</v>
      </c>
      <c r="H18" s="151"/>
      <c r="I18" s="151"/>
      <c r="J18" s="151"/>
      <c r="K18" s="151"/>
      <c r="L18" s="151"/>
      <c r="M18" s="151"/>
      <c r="N18" s="151"/>
      <c r="O18" s="151"/>
      <c r="P18" s="151"/>
      <c r="Q18" s="84"/>
      <c r="R18" s="179">
        <f t="shared" si="0"/>
        <v>19</v>
      </c>
      <c r="S18" s="167">
        <f t="shared" si="1"/>
        <v>3.8</v>
      </c>
      <c r="T18" s="40"/>
    </row>
    <row r="19" spans="1:20" ht="56.25" customHeight="1" x14ac:dyDescent="0.3">
      <c r="A19" s="84">
        <v>10</v>
      </c>
      <c r="B19" s="164" t="str">
        <f>+CONTEXTO!D18</f>
        <v xml:space="preserve">Desinteres de la comunidad laboral para capacitarce en Ciudadania Digital </v>
      </c>
      <c r="C19" s="84">
        <v>4</v>
      </c>
      <c r="D19" s="84">
        <v>4</v>
      </c>
      <c r="E19" s="84">
        <v>4</v>
      </c>
      <c r="F19" s="84">
        <v>4</v>
      </c>
      <c r="G19" s="84">
        <v>4</v>
      </c>
      <c r="H19" s="84"/>
      <c r="I19" s="84"/>
      <c r="J19" s="84"/>
      <c r="K19" s="84"/>
      <c r="L19" s="84"/>
      <c r="M19" s="84"/>
      <c r="N19" s="84"/>
      <c r="O19" s="84"/>
      <c r="P19" s="84"/>
      <c r="Q19" s="84"/>
      <c r="R19" s="179">
        <f t="shared" si="0"/>
        <v>20</v>
      </c>
      <c r="S19" s="167">
        <f t="shared" si="1"/>
        <v>4</v>
      </c>
    </row>
    <row r="20" spans="1:20" ht="44.25" customHeight="1" x14ac:dyDescent="0.3">
      <c r="A20" s="84">
        <v>11</v>
      </c>
      <c r="B20" s="173" t="str">
        <f>+CONTEXTO!D17</f>
        <v>Talento humano sin la debida experiencia y habilidad para gestionar los PVD (mercadeo, oferta academica )</v>
      </c>
      <c r="C20" s="84">
        <v>3</v>
      </c>
      <c r="D20" s="84">
        <v>4</v>
      </c>
      <c r="E20" s="84">
        <v>2</v>
      </c>
      <c r="F20" s="84">
        <v>3</v>
      </c>
      <c r="G20" s="84">
        <v>4</v>
      </c>
      <c r="H20" s="84"/>
      <c r="I20" s="84"/>
      <c r="J20" s="84"/>
      <c r="K20" s="84"/>
      <c r="L20" s="84"/>
      <c r="M20" s="84"/>
      <c r="N20" s="84"/>
      <c r="O20" s="84"/>
      <c r="P20" s="84"/>
      <c r="Q20" s="84"/>
      <c r="R20" s="179">
        <f t="shared" si="0"/>
        <v>16</v>
      </c>
      <c r="S20" s="167">
        <f t="shared" si="1"/>
        <v>3.2</v>
      </c>
    </row>
    <row r="21" spans="1:20" ht="36" customHeight="1" x14ac:dyDescent="0.3">
      <c r="A21" s="84">
        <v>12</v>
      </c>
      <c r="B21" s="173" t="str">
        <f>+CONTEXTO!D11</f>
        <v xml:space="preserve">No existencia de un Plan estrategico de sistemas </v>
      </c>
      <c r="C21" s="84">
        <v>5</v>
      </c>
      <c r="D21" s="84">
        <v>4</v>
      </c>
      <c r="E21" s="84">
        <v>5</v>
      </c>
      <c r="F21" s="84">
        <v>4</v>
      </c>
      <c r="G21" s="84">
        <v>5</v>
      </c>
      <c r="H21" s="84"/>
      <c r="I21" s="84"/>
      <c r="J21" s="84"/>
      <c r="K21" s="84"/>
      <c r="L21" s="84"/>
      <c r="M21" s="84"/>
      <c r="N21" s="84"/>
      <c r="O21" s="84"/>
      <c r="P21" s="84"/>
      <c r="Q21" s="84"/>
      <c r="R21" s="179">
        <f t="shared" si="0"/>
        <v>23</v>
      </c>
      <c r="S21" s="176">
        <f t="shared" si="1"/>
        <v>4.5999999999999996</v>
      </c>
    </row>
    <row r="22" spans="1:20" ht="52.5" customHeight="1" x14ac:dyDescent="0.3">
      <c r="A22" s="84">
        <v>13</v>
      </c>
      <c r="B22" s="173" t="str">
        <f>+CONTEXTO!D15</f>
        <v xml:space="preserve">Sistemas de informacion sin la debida documentacion de los  Componentes de la informacion  y  Arquitectura </v>
      </c>
      <c r="C22" s="84">
        <v>3</v>
      </c>
      <c r="D22" s="84">
        <v>3</v>
      </c>
      <c r="E22" s="84">
        <v>4</v>
      </c>
      <c r="F22" s="84">
        <v>3</v>
      </c>
      <c r="G22" s="84">
        <v>4</v>
      </c>
      <c r="H22" s="84"/>
      <c r="I22" s="84"/>
      <c r="J22" s="84"/>
      <c r="K22" s="84"/>
      <c r="L22" s="84"/>
      <c r="M22" s="84"/>
      <c r="N22" s="84"/>
      <c r="O22" s="84"/>
      <c r="P22" s="84"/>
      <c r="Q22" s="84"/>
      <c r="R22" s="179">
        <f t="shared" si="0"/>
        <v>17</v>
      </c>
      <c r="S22" s="178">
        <f t="shared" si="1"/>
        <v>3.4</v>
      </c>
    </row>
    <row r="23" spans="1:20" ht="50.25" customHeight="1" x14ac:dyDescent="0.3">
      <c r="A23" s="84">
        <v>14</v>
      </c>
      <c r="B23" s="173" t="str">
        <f>+CONTEXTO!D13</f>
        <v>Recursos economicos del orden Municipal  insuficientes  destindos a la  ciencia y tencologia.</v>
      </c>
      <c r="C23" s="84">
        <v>4</v>
      </c>
      <c r="D23" s="84">
        <v>4</v>
      </c>
      <c r="E23" s="84">
        <v>5</v>
      </c>
      <c r="F23" s="84">
        <v>3</v>
      </c>
      <c r="G23" s="84">
        <v>3</v>
      </c>
      <c r="H23" s="84"/>
      <c r="I23" s="84"/>
      <c r="J23" s="84"/>
      <c r="K23" s="84"/>
      <c r="L23" s="84"/>
      <c r="M23" s="84"/>
      <c r="N23" s="84"/>
      <c r="O23" s="84"/>
      <c r="P23" s="84"/>
      <c r="Q23" s="84"/>
      <c r="R23" s="179">
        <f t="shared" si="0"/>
        <v>19</v>
      </c>
      <c r="S23" s="177">
        <f t="shared" si="1"/>
        <v>3.8</v>
      </c>
    </row>
    <row r="24" spans="1:20" ht="48.75" customHeight="1" x14ac:dyDescent="0.3">
      <c r="A24" s="84">
        <v>15</v>
      </c>
      <c r="B24" s="192" t="str">
        <f>+CONTEXTO!F11</f>
        <v>Componentes de arquitectura empresarial sin documentar</v>
      </c>
      <c r="C24" s="84">
        <v>3</v>
      </c>
      <c r="D24" s="84">
        <v>3</v>
      </c>
      <c r="E24" s="84">
        <v>3</v>
      </c>
      <c r="F24" s="84">
        <v>3</v>
      </c>
      <c r="G24" s="84">
        <v>3</v>
      </c>
      <c r="H24" s="84"/>
      <c r="I24" s="84"/>
      <c r="J24" s="84"/>
      <c r="K24" s="84"/>
      <c r="L24" s="84"/>
      <c r="M24" s="84"/>
      <c r="N24" s="84"/>
      <c r="O24" s="84"/>
      <c r="P24" s="84"/>
      <c r="Q24" s="84"/>
      <c r="R24" s="179">
        <f>SUM(C24:G24)</f>
        <v>15</v>
      </c>
      <c r="S24" s="178">
        <f>IF(ISERROR(AVERAGE(C24:Q24)),0,AVERAGE(C24:Q24))</f>
        <v>3</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18">
      <formula1>1</formula1>
      <formula2>10</formula2>
    </dataValidation>
  </dataValidations>
  <pageMargins left="0.70866141732283472" right="0.70866141732283472" top="0.74803149606299213" bottom="0.74803149606299213" header="0.31496062992125984" footer="0.31496062992125984"/>
  <pageSetup paperSize="140"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3"/>
  <sheetViews>
    <sheetView topLeftCell="A19" zoomScale="89" zoomScaleNormal="89" workbookViewId="0">
      <selection activeCell="A7" sqref="A7:D17"/>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67"/>
      <c r="D1" s="293" t="s">
        <v>285</v>
      </c>
      <c r="E1" s="294"/>
      <c r="F1" s="294"/>
      <c r="G1" s="368"/>
      <c r="H1" s="318" t="s">
        <v>17</v>
      </c>
      <c r="I1" s="318"/>
      <c r="J1" s="250"/>
      <c r="K1" s="2"/>
      <c r="N1" s="253"/>
    </row>
    <row r="2" spans="1:14" ht="15" customHeight="1" x14ac:dyDescent="0.3">
      <c r="C2" s="367"/>
      <c r="D2" s="288"/>
      <c r="E2" s="289"/>
      <c r="F2" s="289"/>
      <c r="G2" s="369"/>
      <c r="H2" s="318" t="s">
        <v>2</v>
      </c>
      <c r="I2" s="318"/>
      <c r="J2" s="339"/>
      <c r="K2" s="2"/>
      <c r="N2" s="253"/>
    </row>
    <row r="3" spans="1:14" ht="15" customHeight="1" x14ac:dyDescent="0.3">
      <c r="C3" s="367"/>
      <c r="D3" s="293" t="s">
        <v>65</v>
      </c>
      <c r="E3" s="294"/>
      <c r="F3" s="294"/>
      <c r="G3" s="368"/>
      <c r="H3" s="318" t="s">
        <v>4</v>
      </c>
      <c r="I3" s="318"/>
      <c r="J3" s="339"/>
      <c r="K3" s="2"/>
      <c r="N3" s="253"/>
    </row>
    <row r="4" spans="1:14" ht="15.75" customHeight="1" x14ac:dyDescent="0.3">
      <c r="C4" s="367"/>
      <c r="D4" s="288"/>
      <c r="E4" s="289"/>
      <c r="F4" s="289"/>
      <c r="G4" s="369"/>
      <c r="H4" s="318" t="s">
        <v>5</v>
      </c>
      <c r="I4" s="318"/>
      <c r="J4" s="251"/>
      <c r="K4" s="2"/>
      <c r="N4" s="253"/>
    </row>
    <row r="6" spans="1:14" ht="32.25" customHeight="1" x14ac:dyDescent="0.25">
      <c r="A6" s="383" t="s">
        <v>7</v>
      </c>
      <c r="B6" s="383"/>
      <c r="C6" s="382" t="str">
        <f>+CONTEXTO!B7</f>
        <v>GESTIÓN DE INNOVACION Y TIC</v>
      </c>
      <c r="D6" s="382"/>
      <c r="E6" s="382"/>
      <c r="F6" s="382"/>
      <c r="G6" s="382"/>
      <c r="H6" s="382"/>
      <c r="I6" s="382"/>
      <c r="J6" s="382"/>
    </row>
    <row r="7" spans="1:14" ht="23.25" customHeight="1" x14ac:dyDescent="0.3">
      <c r="A7" s="337" t="s">
        <v>66</v>
      </c>
      <c r="B7" s="337"/>
      <c r="C7" s="337"/>
      <c r="D7" s="338"/>
      <c r="E7" s="364" t="s">
        <v>13</v>
      </c>
      <c r="F7" s="365"/>
      <c r="G7" s="365"/>
      <c r="H7" s="365"/>
      <c r="I7" s="365"/>
      <c r="J7" s="366"/>
    </row>
    <row r="8" spans="1:14" ht="23.25" customHeight="1" x14ac:dyDescent="0.3">
      <c r="A8" s="337"/>
      <c r="B8" s="337"/>
      <c r="C8" s="337"/>
      <c r="D8" s="338"/>
      <c r="E8" s="323" t="s">
        <v>67</v>
      </c>
      <c r="F8" s="323"/>
      <c r="G8" s="323" t="s">
        <v>68</v>
      </c>
      <c r="H8" s="323"/>
      <c r="I8" s="323"/>
      <c r="J8" s="323"/>
    </row>
    <row r="9" spans="1:14" ht="23.25" customHeight="1" x14ac:dyDescent="0.35">
      <c r="A9" s="337"/>
      <c r="B9" s="337"/>
      <c r="C9" s="337"/>
      <c r="D9" s="338"/>
      <c r="E9" s="324" t="s">
        <v>69</v>
      </c>
      <c r="F9" s="324"/>
      <c r="G9" s="325" t="s">
        <v>70</v>
      </c>
      <c r="H9" s="326"/>
      <c r="I9" s="326"/>
      <c r="J9" s="327"/>
    </row>
    <row r="10" spans="1:14" ht="96.75" customHeight="1" x14ac:dyDescent="0.3">
      <c r="A10" s="337"/>
      <c r="B10" s="337"/>
      <c r="C10" s="337"/>
      <c r="D10" s="338"/>
      <c r="E10" s="319" t="str">
        <f>+CONTEXTO!D10</f>
        <v>Recursos economicos insuficientes para el Cumplimiento metas  Plan Desarrollo Municipal, sector IBAGUE UNA CIUDAD INTELIGENTE E INNOVADORA CON EL FORTALECIMENTO DE LA CIENCIA, TECNOLOGIA, INNOVACIÓN Y TIC</v>
      </c>
      <c r="F10" s="320"/>
      <c r="G10" s="321" t="s">
        <v>294</v>
      </c>
      <c r="H10" s="321"/>
      <c r="I10" s="321"/>
      <c r="J10" s="321"/>
    </row>
    <row r="11" spans="1:14" ht="43.5" customHeight="1" x14ac:dyDescent="0.3">
      <c r="A11" s="337"/>
      <c r="B11" s="337"/>
      <c r="C11" s="337"/>
      <c r="D11" s="338"/>
      <c r="E11" s="319" t="str">
        <f>+CONTEXTO!D11</f>
        <v xml:space="preserve">No existencia de un Plan estrategico de sistemas </v>
      </c>
      <c r="F11" s="320"/>
      <c r="G11" s="322" t="s">
        <v>304</v>
      </c>
      <c r="H11" s="322"/>
      <c r="I11" s="322"/>
      <c r="J11" s="322"/>
    </row>
    <row r="12" spans="1:14" ht="43.5" customHeight="1" x14ac:dyDescent="0.3">
      <c r="A12" s="337"/>
      <c r="B12" s="337"/>
      <c r="C12" s="337"/>
      <c r="D12" s="338"/>
      <c r="E12" s="319" t="str">
        <f>+CONTEXTO!D12</f>
        <v>Recursos economicos insuficientes para el sostenimiento  sostenimientos PVD y zonas WIFI</v>
      </c>
      <c r="F12" s="320"/>
      <c r="G12" s="340" t="s">
        <v>347</v>
      </c>
      <c r="H12" s="340"/>
      <c r="I12" s="340"/>
      <c r="J12" s="340"/>
    </row>
    <row r="13" spans="1:14" ht="55.5" customHeight="1" x14ac:dyDescent="0.3">
      <c r="A13" s="337"/>
      <c r="B13" s="337"/>
      <c r="C13" s="337"/>
      <c r="D13" s="338"/>
      <c r="E13" s="319" t="str">
        <f>+CONTEXTO!D13</f>
        <v>Recursos economicos del orden Municipal  insuficientes  destindos a la  ciencia y tencologia.</v>
      </c>
      <c r="F13" s="320"/>
      <c r="G13" s="342" t="s">
        <v>348</v>
      </c>
      <c r="H13" s="342"/>
      <c r="I13" s="342"/>
      <c r="J13" s="342"/>
    </row>
    <row r="14" spans="1:14" ht="76.5" customHeight="1" x14ac:dyDescent="0.3">
      <c r="A14" s="337"/>
      <c r="B14" s="337"/>
      <c r="C14" s="337"/>
      <c r="D14" s="338"/>
      <c r="E14" s="319" t="str">
        <f>+CONTEXTO!D16</f>
        <v>Personal sin la debida experiencia en manejo y  gestion de proyectos de ciencia tecnologia e  inovacion</v>
      </c>
      <c r="F14" s="328"/>
      <c r="G14" s="341"/>
      <c r="H14" s="341"/>
      <c r="I14" s="341"/>
      <c r="J14" s="341"/>
    </row>
    <row r="15" spans="1:14" ht="76.5" customHeight="1" x14ac:dyDescent="0.3">
      <c r="A15" s="337"/>
      <c r="B15" s="337"/>
      <c r="C15" s="337"/>
      <c r="D15" s="338"/>
      <c r="E15" s="319" t="str">
        <f>+CONTEXTO!D18</f>
        <v xml:space="preserve">Desinteres de la comunidad laboral para capacitarce en Ciudadania Digital </v>
      </c>
      <c r="F15" s="328"/>
      <c r="G15" s="329"/>
      <c r="H15" s="330"/>
      <c r="I15" s="330"/>
      <c r="J15" s="331"/>
    </row>
    <row r="16" spans="1:14" ht="76.5" customHeight="1" x14ac:dyDescent="0.3">
      <c r="A16" s="337"/>
      <c r="B16" s="337"/>
      <c r="C16" s="337"/>
      <c r="D16" s="338"/>
      <c r="E16" s="319" t="str">
        <f>+CONTEXTO!F10</f>
        <v xml:space="preserve">Procesos   con actividades comunes de ciencia, tecnologia e innovacion en otros procesos de otras secretarias ,  con asiganacion de  recursos </v>
      </c>
      <c r="F16" s="328"/>
      <c r="G16" s="329"/>
      <c r="H16" s="330"/>
      <c r="I16" s="330"/>
      <c r="J16" s="331"/>
    </row>
    <row r="17" spans="1:10" ht="39" customHeight="1" x14ac:dyDescent="0.3">
      <c r="A17" s="337"/>
      <c r="B17" s="337"/>
      <c r="C17" s="337"/>
      <c r="D17" s="338"/>
      <c r="E17" s="319" t="str">
        <f>+CONTEXTO!D14</f>
        <v>desactualziacion  plataforma tecnologica PVD  (Tradicionales,  Plus y Vivelab)</v>
      </c>
      <c r="F17" s="328"/>
      <c r="G17" s="341"/>
      <c r="H17" s="341"/>
      <c r="I17" s="341"/>
      <c r="J17" s="341"/>
    </row>
    <row r="18" spans="1:10" ht="51.75" customHeight="1" x14ac:dyDescent="0.3">
      <c r="A18" s="386" t="s">
        <v>11</v>
      </c>
      <c r="B18" s="386" t="s">
        <v>68</v>
      </c>
      <c r="C18" s="324" t="s">
        <v>71</v>
      </c>
      <c r="D18" s="324"/>
      <c r="E18" s="346" t="s">
        <v>72</v>
      </c>
      <c r="F18" s="347"/>
      <c r="G18" s="348" t="s">
        <v>73</v>
      </c>
      <c r="H18" s="349"/>
      <c r="I18" s="349"/>
      <c r="J18" s="350"/>
    </row>
    <row r="19" spans="1:10" ht="48.75" customHeight="1" x14ac:dyDescent="0.3">
      <c r="A19" s="386"/>
      <c r="B19" s="386"/>
      <c r="C19" s="392" t="s">
        <v>349</v>
      </c>
      <c r="D19" s="393"/>
      <c r="E19" s="351" t="s">
        <v>296</v>
      </c>
      <c r="F19" s="352"/>
      <c r="G19" s="353" t="s">
        <v>300</v>
      </c>
      <c r="H19" s="354"/>
      <c r="I19" s="354"/>
      <c r="J19" s="355"/>
    </row>
    <row r="20" spans="1:10" ht="86.25" customHeight="1" x14ac:dyDescent="0.3">
      <c r="A20" s="386"/>
      <c r="B20" s="386"/>
      <c r="C20" s="392" t="s">
        <v>350</v>
      </c>
      <c r="D20" s="393"/>
      <c r="E20" s="351" t="s">
        <v>351</v>
      </c>
      <c r="F20" s="352"/>
      <c r="G20" s="356" t="s">
        <v>305</v>
      </c>
      <c r="H20" s="357"/>
      <c r="I20" s="357"/>
      <c r="J20" s="358"/>
    </row>
    <row r="21" spans="1:10" ht="62.25" customHeight="1" x14ac:dyDescent="0.3">
      <c r="A21" s="386"/>
      <c r="B21" s="386"/>
      <c r="C21" s="380" t="s">
        <v>353</v>
      </c>
      <c r="D21" s="381"/>
      <c r="E21" s="343" t="s">
        <v>306</v>
      </c>
      <c r="F21" s="344"/>
      <c r="G21" s="359" t="s">
        <v>308</v>
      </c>
      <c r="H21" s="360"/>
      <c r="I21" s="360"/>
      <c r="J21" s="361"/>
    </row>
    <row r="22" spans="1:10" ht="61.5" customHeight="1" x14ac:dyDescent="0.3">
      <c r="A22" s="386"/>
      <c r="B22" s="386"/>
      <c r="C22" s="398" t="s">
        <v>289</v>
      </c>
      <c r="D22" s="399"/>
      <c r="E22" s="332" t="s">
        <v>355</v>
      </c>
      <c r="F22" s="333"/>
      <c r="G22" s="334"/>
      <c r="H22" s="345"/>
      <c r="I22" s="345"/>
      <c r="J22" s="335"/>
    </row>
    <row r="23" spans="1:10" ht="61.5" customHeight="1" x14ac:dyDescent="0.3">
      <c r="A23" s="386"/>
      <c r="B23" s="386"/>
      <c r="C23" s="370" t="s">
        <v>290</v>
      </c>
      <c r="D23" s="371"/>
      <c r="E23" s="334"/>
      <c r="F23" s="335"/>
      <c r="G23" s="336"/>
      <c r="H23" s="336"/>
      <c r="I23" s="336"/>
      <c r="J23" s="336"/>
    </row>
    <row r="24" spans="1:10" ht="35.25" customHeight="1" x14ac:dyDescent="0.3">
      <c r="A24" s="386"/>
      <c r="B24" s="386"/>
      <c r="C24" s="372" t="s">
        <v>354</v>
      </c>
      <c r="D24" s="373"/>
      <c r="E24" s="334"/>
      <c r="F24" s="335"/>
      <c r="G24" s="336"/>
      <c r="H24" s="336"/>
      <c r="I24" s="336"/>
      <c r="J24" s="336"/>
    </row>
    <row r="25" spans="1:10" ht="35.25" customHeight="1" x14ac:dyDescent="0.3">
      <c r="A25" s="386"/>
      <c r="B25" s="386"/>
      <c r="C25" s="375" t="s">
        <v>307</v>
      </c>
      <c r="D25" s="376"/>
      <c r="E25" s="334"/>
      <c r="F25" s="335"/>
      <c r="G25" s="377"/>
      <c r="H25" s="378"/>
      <c r="I25" s="378"/>
      <c r="J25" s="379"/>
    </row>
    <row r="26" spans="1:10" ht="47.25" customHeight="1" x14ac:dyDescent="0.3">
      <c r="A26" s="386"/>
      <c r="B26" s="386"/>
      <c r="C26" s="374" t="s">
        <v>352</v>
      </c>
      <c r="D26" s="374"/>
      <c r="E26" s="384"/>
      <c r="F26" s="385"/>
      <c r="G26" s="377"/>
      <c r="H26" s="378"/>
      <c r="I26" s="378"/>
      <c r="J26" s="379"/>
    </row>
    <row r="27" spans="1:10" ht="50.25" customHeight="1" x14ac:dyDescent="0.35">
      <c r="A27" s="386"/>
      <c r="B27" s="386" t="s">
        <v>67</v>
      </c>
      <c r="C27" s="324" t="s">
        <v>74</v>
      </c>
      <c r="D27" s="324"/>
      <c r="E27" s="387" t="s">
        <v>75</v>
      </c>
      <c r="F27" s="388"/>
      <c r="G27" s="389" t="s">
        <v>76</v>
      </c>
      <c r="H27" s="390"/>
      <c r="I27" s="390"/>
      <c r="J27" s="391"/>
    </row>
    <row r="28" spans="1:10" ht="51.75" customHeight="1" x14ac:dyDescent="0.3">
      <c r="A28" s="386"/>
      <c r="B28" s="386"/>
      <c r="C28" s="394" t="str">
        <f>+CONTEXTO!B12</f>
        <v>Recursos insuficientes para el sostenimiento de los  programas de masificacion y apropiacion de TIC  por parte del Ministerio de las  Tecnologias y las Comuncaciones.</v>
      </c>
      <c r="D28" s="395"/>
      <c r="E28" s="359" t="s">
        <v>309</v>
      </c>
      <c r="F28" s="361"/>
      <c r="G28" s="359" t="s">
        <v>310</v>
      </c>
      <c r="H28" s="360"/>
      <c r="I28" s="360"/>
      <c r="J28" s="361"/>
    </row>
    <row r="29" spans="1:10" ht="88.5" customHeight="1" x14ac:dyDescent="0.3">
      <c r="A29" s="386"/>
      <c r="B29" s="386"/>
      <c r="C29" s="314" t="str">
        <f>+CONTEXTO!B13</f>
        <v>Ausencia de recursos economicos para programas de Ciencia, Tecnologia e Innovacion por parte del Gobierno Nacional, Departamental y Municipal</v>
      </c>
      <c r="D29" s="315"/>
      <c r="E29" s="318" t="s">
        <v>355</v>
      </c>
      <c r="F29" s="318"/>
      <c r="G29" s="359" t="s">
        <v>311</v>
      </c>
      <c r="H29" s="360"/>
      <c r="I29" s="360"/>
      <c r="J29" s="361"/>
    </row>
    <row r="30" spans="1:10" ht="75.75" customHeight="1" x14ac:dyDescent="0.3">
      <c r="A30" s="386"/>
      <c r="B30" s="386"/>
      <c r="C30" s="396" t="s">
        <v>291</v>
      </c>
      <c r="D30" s="397"/>
      <c r="E30" s="318" t="s">
        <v>356</v>
      </c>
      <c r="F30" s="318"/>
      <c r="G30" s="336"/>
      <c r="H30" s="336"/>
      <c r="I30" s="336"/>
      <c r="J30" s="336"/>
    </row>
    <row r="31" spans="1:10" ht="71.25" customHeight="1" x14ac:dyDescent="0.3">
      <c r="A31" s="386"/>
      <c r="B31" s="386"/>
      <c r="C31" s="394" t="s">
        <v>292</v>
      </c>
      <c r="D31" s="395"/>
      <c r="E31" s="316"/>
      <c r="F31" s="317"/>
      <c r="G31" s="336"/>
      <c r="H31" s="336"/>
      <c r="I31" s="336"/>
      <c r="J31" s="336"/>
    </row>
    <row r="32" spans="1:10" ht="23.25" customHeight="1" x14ac:dyDescent="0.3">
      <c r="A32" s="386"/>
      <c r="B32" s="386"/>
      <c r="C32" s="186" t="s">
        <v>293</v>
      </c>
      <c r="D32" s="185"/>
      <c r="E32" s="336"/>
      <c r="F32" s="336"/>
      <c r="G32" s="336"/>
      <c r="H32" s="336"/>
      <c r="I32" s="336"/>
      <c r="J32" s="336"/>
    </row>
    <row r="33" spans="1:10" ht="23.25" customHeight="1" x14ac:dyDescent="0.3">
      <c r="A33" s="386"/>
      <c r="B33" s="386"/>
      <c r="C33" s="316"/>
      <c r="D33" s="317"/>
      <c r="E33" s="336"/>
      <c r="F33" s="336"/>
      <c r="G33" s="336"/>
      <c r="H33" s="336"/>
      <c r="I33" s="336"/>
      <c r="J33" s="336"/>
    </row>
    <row r="34" spans="1:10" ht="23.25" customHeight="1" x14ac:dyDescent="0.3">
      <c r="A34" s="386"/>
      <c r="B34" s="386"/>
      <c r="C34" s="336"/>
      <c r="D34" s="336"/>
      <c r="E34" s="336"/>
      <c r="F34" s="336"/>
      <c r="G34" s="336"/>
      <c r="H34" s="336"/>
      <c r="I34" s="336"/>
      <c r="J34" s="336"/>
    </row>
    <row r="35" spans="1:10" ht="23.25" customHeight="1" x14ac:dyDescent="0.3">
      <c r="A35" s="386"/>
      <c r="B35" s="386"/>
      <c r="C35" s="363"/>
      <c r="D35" s="363"/>
      <c r="E35" s="363"/>
      <c r="F35" s="363"/>
      <c r="G35" s="363"/>
      <c r="H35" s="363"/>
      <c r="I35" s="363"/>
      <c r="J35" s="363"/>
    </row>
    <row r="36" spans="1:10" x14ac:dyDescent="0.3">
      <c r="E36" s="362"/>
      <c r="F36" s="362"/>
      <c r="G36" s="362"/>
      <c r="H36" s="362"/>
      <c r="I36" s="362"/>
      <c r="J36" s="362"/>
    </row>
    <row r="37" spans="1:10" x14ac:dyDescent="0.3">
      <c r="E37" s="362"/>
      <c r="F37" s="362"/>
      <c r="G37" s="362"/>
      <c r="H37" s="362"/>
      <c r="I37" s="362"/>
      <c r="J37" s="362"/>
    </row>
    <row r="38" spans="1:10" x14ac:dyDescent="0.3">
      <c r="E38" s="362"/>
      <c r="F38" s="362"/>
      <c r="G38" s="362"/>
      <c r="H38" s="362"/>
      <c r="I38" s="362"/>
      <c r="J38" s="362"/>
    </row>
    <row r="39" spans="1:10" x14ac:dyDescent="0.3">
      <c r="E39" s="362"/>
      <c r="F39" s="362"/>
      <c r="G39" s="362"/>
      <c r="H39" s="362"/>
      <c r="I39" s="362"/>
      <c r="J39" s="362"/>
    </row>
    <row r="40" spans="1:10" x14ac:dyDescent="0.3">
      <c r="E40" s="362"/>
      <c r="F40" s="362"/>
      <c r="G40" s="362"/>
      <c r="H40" s="362"/>
      <c r="I40" s="362"/>
      <c r="J40" s="362"/>
    </row>
    <row r="41" spans="1:10" x14ac:dyDescent="0.3">
      <c r="E41" s="362"/>
      <c r="F41" s="362"/>
      <c r="G41" s="362"/>
      <c r="H41" s="362"/>
      <c r="I41" s="362"/>
      <c r="J41" s="362"/>
    </row>
    <row r="42" spans="1:10" x14ac:dyDescent="0.3">
      <c r="E42" s="362"/>
      <c r="F42" s="362"/>
      <c r="G42" s="362"/>
      <c r="H42" s="362"/>
      <c r="I42" s="362"/>
      <c r="J42" s="362"/>
    </row>
    <row r="43" spans="1:10" x14ac:dyDescent="0.3">
      <c r="E43" s="362"/>
      <c r="F43" s="362"/>
      <c r="G43" s="362"/>
      <c r="H43" s="362"/>
      <c r="I43" s="362"/>
      <c r="J43" s="362"/>
    </row>
    <row r="44" spans="1:10" x14ac:dyDescent="0.3">
      <c r="E44" s="362"/>
      <c r="F44" s="362"/>
      <c r="G44" s="362"/>
      <c r="H44" s="362"/>
      <c r="I44" s="362"/>
      <c r="J44" s="362"/>
    </row>
    <row r="45" spans="1:10" x14ac:dyDescent="0.3">
      <c r="E45" s="362"/>
      <c r="F45" s="362"/>
      <c r="G45" s="362"/>
      <c r="H45" s="362"/>
      <c r="I45" s="362"/>
      <c r="J45" s="362"/>
    </row>
    <row r="46" spans="1:10" x14ac:dyDescent="0.3">
      <c r="E46" s="362"/>
      <c r="F46" s="362"/>
      <c r="G46" s="362"/>
      <c r="H46" s="362"/>
      <c r="I46" s="362"/>
      <c r="J46" s="362"/>
    </row>
    <row r="47" spans="1:10" x14ac:dyDescent="0.3">
      <c r="E47" s="362"/>
      <c r="F47" s="362"/>
      <c r="G47" s="362"/>
      <c r="H47" s="362"/>
      <c r="I47" s="362"/>
      <c r="J47" s="362"/>
    </row>
    <row r="48" spans="1:10" x14ac:dyDescent="0.3">
      <c r="E48" s="362"/>
      <c r="F48" s="362"/>
      <c r="G48" s="362"/>
      <c r="H48" s="362"/>
      <c r="I48" s="362"/>
      <c r="J48" s="362"/>
    </row>
    <row r="49" spans="5:10" x14ac:dyDescent="0.3">
      <c r="E49" s="362"/>
      <c r="F49" s="362"/>
      <c r="G49" s="362"/>
      <c r="H49" s="362"/>
      <c r="I49" s="362"/>
      <c r="J49" s="362"/>
    </row>
    <row r="50" spans="5:10" x14ac:dyDescent="0.3">
      <c r="E50" s="362"/>
      <c r="F50" s="362"/>
      <c r="G50" s="362"/>
      <c r="H50" s="362"/>
      <c r="I50" s="362"/>
      <c r="J50" s="362"/>
    </row>
    <row r="51" spans="5:10" x14ac:dyDescent="0.3">
      <c r="E51" s="362"/>
      <c r="F51" s="362"/>
      <c r="G51" s="362"/>
      <c r="H51" s="362"/>
      <c r="I51" s="362"/>
      <c r="J51" s="362"/>
    </row>
    <row r="52" spans="5:10" x14ac:dyDescent="0.3">
      <c r="E52" s="362"/>
      <c r="F52" s="362"/>
      <c r="G52" s="362"/>
      <c r="H52" s="362"/>
      <c r="I52" s="362"/>
      <c r="J52" s="362"/>
    </row>
    <row r="53" spans="5:10" x14ac:dyDescent="0.3">
      <c r="E53" s="362"/>
      <c r="F53" s="362"/>
      <c r="G53" s="362"/>
      <c r="H53" s="362"/>
      <c r="I53" s="362"/>
      <c r="J53" s="362"/>
    </row>
    <row r="54" spans="5:10" x14ac:dyDescent="0.3">
      <c r="E54" s="362"/>
      <c r="F54" s="362"/>
      <c r="G54" s="362"/>
      <c r="H54" s="362"/>
      <c r="I54" s="362"/>
      <c r="J54" s="362"/>
    </row>
    <row r="55" spans="5:10" x14ac:dyDescent="0.3">
      <c r="E55" s="362"/>
      <c r="F55" s="362"/>
      <c r="G55" s="362"/>
      <c r="H55" s="362"/>
      <c r="I55" s="362"/>
      <c r="J55" s="362"/>
    </row>
    <row r="56" spans="5:10" x14ac:dyDescent="0.3">
      <c r="E56" s="362"/>
      <c r="F56" s="362"/>
      <c r="G56" s="362"/>
      <c r="H56" s="362"/>
      <c r="I56" s="362"/>
      <c r="J56" s="362"/>
    </row>
    <row r="57" spans="5:10" x14ac:dyDescent="0.3">
      <c r="E57" s="362"/>
      <c r="F57" s="362"/>
      <c r="G57" s="362"/>
      <c r="H57" s="362"/>
      <c r="I57" s="362"/>
      <c r="J57" s="362"/>
    </row>
    <row r="58" spans="5:10" x14ac:dyDescent="0.3">
      <c r="E58" s="362"/>
      <c r="F58" s="362"/>
      <c r="G58" s="362"/>
      <c r="H58" s="362"/>
      <c r="I58" s="362"/>
      <c r="J58" s="362"/>
    </row>
    <row r="59" spans="5:10" x14ac:dyDescent="0.3">
      <c r="E59" s="362"/>
      <c r="F59" s="362"/>
      <c r="G59" s="362"/>
      <c r="H59" s="362"/>
      <c r="I59" s="362"/>
      <c r="J59" s="362"/>
    </row>
    <row r="60" spans="5:10" x14ac:dyDescent="0.3">
      <c r="E60" s="362"/>
      <c r="F60" s="362"/>
      <c r="G60" s="362"/>
      <c r="H60" s="362"/>
      <c r="I60" s="362"/>
      <c r="J60" s="362"/>
    </row>
    <row r="61" spans="5:10" x14ac:dyDescent="0.3">
      <c r="E61" s="362"/>
      <c r="F61" s="362"/>
      <c r="G61" s="362"/>
      <c r="H61" s="362"/>
      <c r="I61" s="362"/>
      <c r="J61" s="362"/>
    </row>
    <row r="62" spans="5:10" x14ac:dyDescent="0.3">
      <c r="E62" s="362"/>
      <c r="F62" s="362"/>
      <c r="G62" s="362"/>
      <c r="H62" s="362"/>
      <c r="I62" s="362"/>
      <c r="J62" s="362"/>
    </row>
    <row r="63" spans="5:10" x14ac:dyDescent="0.3">
      <c r="E63" s="362"/>
      <c r="F63" s="362"/>
      <c r="G63" s="362"/>
      <c r="H63" s="362"/>
      <c r="I63" s="362"/>
      <c r="J63" s="362"/>
    </row>
    <row r="64" spans="5:10" x14ac:dyDescent="0.3">
      <c r="E64" s="362"/>
      <c r="F64" s="362"/>
      <c r="G64" s="362"/>
      <c r="H64" s="362"/>
      <c r="I64" s="362"/>
      <c r="J64" s="362"/>
    </row>
    <row r="65" spans="5:10" x14ac:dyDescent="0.3">
      <c r="E65" s="362"/>
      <c r="F65" s="362"/>
      <c r="G65" s="362"/>
      <c r="H65" s="362"/>
      <c r="I65" s="362"/>
      <c r="J65" s="362"/>
    </row>
    <row r="66" spans="5:10" x14ac:dyDescent="0.3">
      <c r="E66" s="362"/>
      <c r="F66" s="362"/>
      <c r="G66" s="362"/>
      <c r="H66" s="362"/>
      <c r="I66" s="362"/>
      <c r="J66" s="362"/>
    </row>
    <row r="67" spans="5:10" x14ac:dyDescent="0.3">
      <c r="E67" s="362"/>
      <c r="F67" s="362"/>
      <c r="G67" s="362"/>
      <c r="H67" s="362"/>
      <c r="I67" s="362"/>
      <c r="J67" s="362"/>
    </row>
    <row r="68" spans="5:10" x14ac:dyDescent="0.3">
      <c r="E68" s="362"/>
      <c r="F68" s="362"/>
      <c r="G68" s="362"/>
      <c r="H68" s="362"/>
      <c r="I68" s="362"/>
      <c r="J68" s="362"/>
    </row>
    <row r="69" spans="5:10" x14ac:dyDescent="0.3">
      <c r="E69" s="362"/>
      <c r="F69" s="362"/>
      <c r="G69" s="362"/>
      <c r="H69" s="362"/>
      <c r="I69" s="362"/>
      <c r="J69" s="362"/>
    </row>
    <row r="70" spans="5:10" x14ac:dyDescent="0.3">
      <c r="E70" s="362"/>
      <c r="F70" s="362"/>
      <c r="G70" s="362"/>
      <c r="H70" s="362"/>
      <c r="I70" s="362"/>
      <c r="J70" s="362"/>
    </row>
    <row r="71" spans="5:10" x14ac:dyDescent="0.3">
      <c r="E71" s="362"/>
      <c r="F71" s="362"/>
      <c r="G71" s="362"/>
      <c r="H71" s="362"/>
      <c r="I71" s="362"/>
      <c r="J71" s="362"/>
    </row>
    <row r="72" spans="5:10" x14ac:dyDescent="0.3">
      <c r="E72" s="362"/>
      <c r="F72" s="362"/>
      <c r="G72" s="362"/>
      <c r="H72" s="362"/>
      <c r="I72" s="362"/>
      <c r="J72" s="362"/>
    </row>
    <row r="73" spans="5:10" x14ac:dyDescent="0.3">
      <c r="E73" s="362"/>
      <c r="F73" s="362"/>
      <c r="G73" s="362"/>
      <c r="H73" s="362"/>
      <c r="I73" s="362"/>
      <c r="J73" s="362"/>
    </row>
    <row r="74" spans="5:10" x14ac:dyDescent="0.3">
      <c r="E74" s="362"/>
      <c r="F74" s="362"/>
      <c r="G74" s="362"/>
      <c r="H74" s="362"/>
      <c r="I74" s="362"/>
      <c r="J74" s="362"/>
    </row>
    <row r="75" spans="5:10" x14ac:dyDescent="0.3">
      <c r="E75" s="362"/>
      <c r="F75" s="362"/>
      <c r="G75" s="362"/>
      <c r="H75" s="362"/>
      <c r="I75" s="362"/>
      <c r="J75" s="362"/>
    </row>
    <row r="76" spans="5:10" x14ac:dyDescent="0.3">
      <c r="E76" s="362"/>
      <c r="F76" s="362"/>
      <c r="G76" s="362"/>
      <c r="H76" s="362"/>
      <c r="I76" s="362"/>
      <c r="J76" s="362"/>
    </row>
    <row r="77" spans="5:10" x14ac:dyDescent="0.3">
      <c r="E77" s="362"/>
      <c r="F77" s="362"/>
      <c r="G77" s="362"/>
      <c r="H77" s="362"/>
      <c r="I77" s="362"/>
      <c r="J77" s="362"/>
    </row>
    <row r="78" spans="5:10" x14ac:dyDescent="0.3">
      <c r="E78" s="362"/>
      <c r="F78" s="362"/>
      <c r="G78" s="362"/>
      <c r="H78" s="362"/>
      <c r="I78" s="362"/>
      <c r="J78" s="362"/>
    </row>
    <row r="79" spans="5:10" x14ac:dyDescent="0.3">
      <c r="E79" s="362"/>
      <c r="F79" s="362"/>
      <c r="G79" s="362"/>
      <c r="H79" s="362"/>
      <c r="I79" s="362"/>
      <c r="J79" s="362"/>
    </row>
    <row r="80" spans="5:10" x14ac:dyDescent="0.3">
      <c r="E80" s="362"/>
      <c r="F80" s="362"/>
      <c r="G80" s="362"/>
      <c r="H80" s="362"/>
      <c r="I80" s="362"/>
      <c r="J80" s="362"/>
    </row>
    <row r="81" spans="5:10" x14ac:dyDescent="0.3">
      <c r="E81" s="362"/>
      <c r="F81" s="362"/>
      <c r="G81" s="362"/>
      <c r="H81" s="362"/>
      <c r="I81" s="362"/>
      <c r="J81" s="362"/>
    </row>
    <row r="82" spans="5:10" x14ac:dyDescent="0.3">
      <c r="E82" s="362"/>
      <c r="F82" s="362"/>
      <c r="G82" s="362"/>
      <c r="H82" s="362"/>
      <c r="I82" s="362"/>
      <c r="J82" s="362"/>
    </row>
    <row r="83" spans="5:10" x14ac:dyDescent="0.3">
      <c r="E83" s="362"/>
      <c r="F83" s="362"/>
      <c r="G83" s="362"/>
      <c r="H83" s="362"/>
      <c r="I83" s="362"/>
      <c r="J83" s="362"/>
    </row>
    <row r="84" spans="5:10" x14ac:dyDescent="0.3">
      <c r="E84" s="362"/>
      <c r="F84" s="362"/>
      <c r="G84" s="362"/>
      <c r="H84" s="362"/>
      <c r="I84" s="362"/>
      <c r="J84" s="362"/>
    </row>
    <row r="85" spans="5:10" x14ac:dyDescent="0.3">
      <c r="E85" s="362"/>
      <c r="F85" s="362"/>
      <c r="G85" s="362"/>
      <c r="H85" s="362"/>
      <c r="I85" s="362"/>
      <c r="J85" s="362"/>
    </row>
    <row r="86" spans="5:10" x14ac:dyDescent="0.3">
      <c r="E86" s="362"/>
      <c r="F86" s="362"/>
      <c r="G86" s="362"/>
      <c r="H86" s="362"/>
      <c r="I86" s="362"/>
      <c r="J86" s="362"/>
    </row>
    <row r="87" spans="5:10" x14ac:dyDescent="0.3">
      <c r="E87" s="362"/>
      <c r="F87" s="362"/>
      <c r="G87" s="362"/>
      <c r="H87" s="362"/>
      <c r="I87" s="362"/>
      <c r="J87" s="362"/>
    </row>
    <row r="88" spans="5:10" x14ac:dyDescent="0.3">
      <c r="E88" s="362"/>
      <c r="F88" s="362"/>
      <c r="G88" s="362"/>
      <c r="H88" s="362"/>
      <c r="I88" s="362"/>
      <c r="J88" s="362"/>
    </row>
    <row r="89" spans="5:10" x14ac:dyDescent="0.3">
      <c r="E89" s="362"/>
      <c r="F89" s="362"/>
      <c r="G89" s="362"/>
      <c r="H89" s="362"/>
      <c r="I89" s="362"/>
      <c r="J89" s="362"/>
    </row>
    <row r="90" spans="5:10" x14ac:dyDescent="0.3">
      <c r="E90" s="362"/>
      <c r="F90" s="362"/>
      <c r="G90" s="362"/>
      <c r="H90" s="362"/>
      <c r="I90" s="362"/>
      <c r="J90" s="362"/>
    </row>
    <row r="91" spans="5:10" x14ac:dyDescent="0.3">
      <c r="E91" s="362"/>
      <c r="F91" s="362"/>
      <c r="G91" s="362"/>
      <c r="H91" s="362"/>
      <c r="I91" s="362"/>
      <c r="J91" s="362"/>
    </row>
    <row r="92" spans="5:10" x14ac:dyDescent="0.3">
      <c r="E92" s="362"/>
      <c r="F92" s="362"/>
      <c r="G92" s="362"/>
      <c r="H92" s="362"/>
      <c r="I92" s="362"/>
      <c r="J92" s="362"/>
    </row>
    <row r="93" spans="5:10" x14ac:dyDescent="0.3">
      <c r="E93" s="362"/>
      <c r="F93" s="362"/>
      <c r="G93" s="362"/>
      <c r="H93" s="362"/>
      <c r="I93" s="362"/>
      <c r="J93" s="362"/>
    </row>
    <row r="94" spans="5:10" x14ac:dyDescent="0.3">
      <c r="E94" s="362"/>
      <c r="F94" s="362"/>
      <c r="G94" s="362"/>
      <c r="H94" s="362"/>
      <c r="I94" s="362"/>
      <c r="J94" s="362"/>
    </row>
    <row r="95" spans="5:10" x14ac:dyDescent="0.3">
      <c r="E95" s="362"/>
      <c r="F95" s="362"/>
      <c r="G95" s="362"/>
      <c r="H95" s="362"/>
      <c r="I95" s="362"/>
      <c r="J95" s="362"/>
    </row>
    <row r="96" spans="5:10" x14ac:dyDescent="0.3">
      <c r="E96" s="362"/>
      <c r="F96" s="362"/>
      <c r="G96" s="362"/>
      <c r="H96" s="362"/>
      <c r="I96" s="362"/>
      <c r="J96" s="362"/>
    </row>
    <row r="97" spans="5:10" x14ac:dyDescent="0.3">
      <c r="E97" s="362"/>
      <c r="F97" s="362"/>
      <c r="G97" s="362"/>
      <c r="H97" s="362"/>
      <c r="I97" s="362"/>
      <c r="J97" s="362"/>
    </row>
    <row r="98" spans="5:10" x14ac:dyDescent="0.3">
      <c r="E98" s="362"/>
      <c r="F98" s="362"/>
      <c r="G98" s="362"/>
      <c r="H98" s="362"/>
      <c r="I98" s="362"/>
      <c r="J98" s="362"/>
    </row>
    <row r="99" spans="5:10" x14ac:dyDescent="0.3">
      <c r="E99" s="362"/>
      <c r="F99" s="362"/>
      <c r="G99" s="362"/>
      <c r="H99" s="362"/>
      <c r="I99" s="362"/>
      <c r="J99" s="362"/>
    </row>
    <row r="100" spans="5:10" x14ac:dyDescent="0.3">
      <c r="E100" s="362"/>
      <c r="F100" s="362"/>
      <c r="G100" s="362"/>
      <c r="H100" s="362"/>
      <c r="I100" s="362"/>
      <c r="J100" s="362"/>
    </row>
    <row r="101" spans="5:10" x14ac:dyDescent="0.3">
      <c r="E101" s="362"/>
      <c r="F101" s="362"/>
      <c r="G101" s="362"/>
      <c r="H101" s="362"/>
      <c r="I101" s="362"/>
      <c r="J101" s="362"/>
    </row>
    <row r="102" spans="5:10" x14ac:dyDescent="0.3">
      <c r="E102" s="362"/>
      <c r="F102" s="362"/>
      <c r="G102" s="362"/>
      <c r="H102" s="362"/>
      <c r="I102" s="362"/>
      <c r="J102" s="362"/>
    </row>
    <row r="103" spans="5:10" x14ac:dyDescent="0.3">
      <c r="E103" s="362"/>
      <c r="F103" s="362"/>
      <c r="G103" s="362"/>
      <c r="H103" s="362"/>
      <c r="I103" s="362"/>
      <c r="J103" s="362"/>
    </row>
    <row r="104" spans="5:10" x14ac:dyDescent="0.3">
      <c r="E104" s="362"/>
      <c r="F104" s="362"/>
      <c r="G104" s="362"/>
      <c r="H104" s="362"/>
      <c r="I104" s="362"/>
      <c r="J104" s="362"/>
    </row>
    <row r="105" spans="5:10" x14ac:dyDescent="0.3">
      <c r="E105" s="362"/>
      <c r="F105" s="362"/>
      <c r="G105" s="362"/>
      <c r="H105" s="362"/>
      <c r="I105" s="362"/>
      <c r="J105" s="362"/>
    </row>
    <row r="106" spans="5:10" x14ac:dyDescent="0.3">
      <c r="E106" s="362"/>
      <c r="F106" s="362"/>
      <c r="G106" s="362"/>
      <c r="H106" s="362"/>
      <c r="I106" s="362"/>
      <c r="J106" s="362"/>
    </row>
    <row r="107" spans="5:10" x14ac:dyDescent="0.3">
      <c r="E107" s="362"/>
      <c r="F107" s="362"/>
      <c r="G107" s="362"/>
      <c r="H107" s="362"/>
      <c r="I107" s="362"/>
      <c r="J107" s="362"/>
    </row>
    <row r="108" spans="5:10" x14ac:dyDescent="0.3">
      <c r="E108" s="362"/>
      <c r="F108" s="362"/>
      <c r="G108" s="362"/>
      <c r="H108" s="362"/>
      <c r="I108" s="362"/>
      <c r="J108" s="362"/>
    </row>
    <row r="109" spans="5:10" x14ac:dyDescent="0.3">
      <c r="E109" s="362"/>
      <c r="F109" s="362"/>
      <c r="G109" s="362"/>
      <c r="H109" s="362"/>
      <c r="I109" s="362"/>
      <c r="J109" s="362"/>
    </row>
    <row r="110" spans="5:10" x14ac:dyDescent="0.3">
      <c r="E110" s="362"/>
      <c r="F110" s="362"/>
      <c r="G110" s="362"/>
      <c r="H110" s="362"/>
      <c r="I110" s="362"/>
      <c r="J110" s="362"/>
    </row>
    <row r="111" spans="5:10" x14ac:dyDescent="0.3">
      <c r="E111" s="362"/>
      <c r="F111" s="362"/>
      <c r="G111" s="362"/>
      <c r="H111" s="362"/>
      <c r="I111" s="362"/>
      <c r="J111" s="362"/>
    </row>
    <row r="112" spans="5:10" x14ac:dyDescent="0.3">
      <c r="E112" s="362"/>
      <c r="F112" s="362"/>
      <c r="G112" s="362"/>
      <c r="H112" s="362"/>
      <c r="I112" s="362"/>
      <c r="J112" s="362"/>
    </row>
    <row r="113" spans="5:10" x14ac:dyDescent="0.3">
      <c r="E113" s="362"/>
      <c r="F113" s="362"/>
      <c r="G113" s="362"/>
      <c r="H113" s="362"/>
      <c r="I113" s="362"/>
      <c r="J113" s="362"/>
    </row>
  </sheetData>
  <mergeCells count="245">
    <mergeCell ref="C25:D25"/>
    <mergeCell ref="E25:F25"/>
    <mergeCell ref="G25:J25"/>
    <mergeCell ref="C21:D21"/>
    <mergeCell ref="C6:J6"/>
    <mergeCell ref="A6:B6"/>
    <mergeCell ref="G26:J26"/>
    <mergeCell ref="E26:F26"/>
    <mergeCell ref="A18:A35"/>
    <mergeCell ref="E27:F27"/>
    <mergeCell ref="G27:J27"/>
    <mergeCell ref="B27:B35"/>
    <mergeCell ref="C27:D27"/>
    <mergeCell ref="C18:D18"/>
    <mergeCell ref="C34:D34"/>
    <mergeCell ref="C35:D35"/>
    <mergeCell ref="B18:B26"/>
    <mergeCell ref="C19:D19"/>
    <mergeCell ref="C20:D20"/>
    <mergeCell ref="C31:D31"/>
    <mergeCell ref="C33:D33"/>
    <mergeCell ref="C28:D28"/>
    <mergeCell ref="C30:D30"/>
    <mergeCell ref="C22:D22"/>
    <mergeCell ref="C23:D23"/>
    <mergeCell ref="C24:D24"/>
    <mergeCell ref="C26:D26"/>
    <mergeCell ref="E112:F112"/>
    <mergeCell ref="G112:J112"/>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E113:F113"/>
    <mergeCell ref="G113:J113"/>
    <mergeCell ref="E7:J7"/>
    <mergeCell ref="C1:C4"/>
    <mergeCell ref="D1:G2"/>
    <mergeCell ref="D3:G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40:F40"/>
    <mergeCell ref="G40:J40"/>
    <mergeCell ref="E41:F41"/>
    <mergeCell ref="G41:J41"/>
    <mergeCell ref="E42:F42"/>
    <mergeCell ref="G42:J42"/>
    <mergeCell ref="E37:F37"/>
    <mergeCell ref="G37:J37"/>
    <mergeCell ref="E38:F38"/>
    <mergeCell ref="G38:J38"/>
    <mergeCell ref="E39:F39"/>
    <mergeCell ref="G39:J39"/>
    <mergeCell ref="E30:F30"/>
    <mergeCell ref="G31:J31"/>
    <mergeCell ref="E28:F28"/>
    <mergeCell ref="G28:J28"/>
    <mergeCell ref="E29:F29"/>
    <mergeCell ref="G29:J29"/>
    <mergeCell ref="E35:F35"/>
    <mergeCell ref="G35:J35"/>
    <mergeCell ref="E36:F36"/>
    <mergeCell ref="G36:J36"/>
    <mergeCell ref="E32:F32"/>
    <mergeCell ref="G32:J32"/>
    <mergeCell ref="E33:F33"/>
    <mergeCell ref="G33:J33"/>
    <mergeCell ref="E34:F34"/>
    <mergeCell ref="G34:J34"/>
    <mergeCell ref="G30:J30"/>
    <mergeCell ref="E12:F12"/>
    <mergeCell ref="G12:J12"/>
    <mergeCell ref="E14:F14"/>
    <mergeCell ref="G14:J14"/>
    <mergeCell ref="E17:F17"/>
    <mergeCell ref="G17:J17"/>
    <mergeCell ref="E13:F13"/>
    <mergeCell ref="G13:J13"/>
    <mergeCell ref="E24:F24"/>
    <mergeCell ref="G24:J24"/>
    <mergeCell ref="E21:F21"/>
    <mergeCell ref="G22:J22"/>
    <mergeCell ref="E18:F18"/>
    <mergeCell ref="G18:J18"/>
    <mergeCell ref="E19:F19"/>
    <mergeCell ref="G19:J19"/>
    <mergeCell ref="E20:F20"/>
    <mergeCell ref="G20:J20"/>
    <mergeCell ref="G21:J21"/>
    <mergeCell ref="C29:D29"/>
    <mergeCell ref="E31:F31"/>
    <mergeCell ref="N1:N4"/>
    <mergeCell ref="H1:I1"/>
    <mergeCell ref="H2:I2"/>
    <mergeCell ref="H3:I3"/>
    <mergeCell ref="H4:I4"/>
    <mergeCell ref="E10:F10"/>
    <mergeCell ref="G10:J10"/>
    <mergeCell ref="E11:F11"/>
    <mergeCell ref="G11:J11"/>
    <mergeCell ref="E8:F8"/>
    <mergeCell ref="E9:F9"/>
    <mergeCell ref="G8:J8"/>
    <mergeCell ref="G9:J9"/>
    <mergeCell ref="E15:F15"/>
    <mergeCell ref="G15:J15"/>
    <mergeCell ref="E16:F16"/>
    <mergeCell ref="G16:J16"/>
    <mergeCell ref="E22:F22"/>
    <mergeCell ref="E23:F23"/>
    <mergeCell ref="G23:J23"/>
    <mergeCell ref="A7:D17"/>
    <mergeCell ref="J1:J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2"/>
  <sheetViews>
    <sheetView topLeftCell="A9" zoomScaleNormal="100" workbookViewId="0">
      <pane ySplit="1" topLeftCell="A11" activePane="bottomLeft" state="frozen"/>
      <selection activeCell="A9" sqref="A9"/>
      <selection pane="bottomLeft" activeCell="F11" sqref="F11"/>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83"/>
      <c r="B1" s="267" t="s">
        <v>0</v>
      </c>
      <c r="C1" s="267"/>
      <c r="D1" s="267"/>
      <c r="E1" s="267"/>
      <c r="F1" s="402" t="s">
        <v>1</v>
      </c>
      <c r="G1" s="402"/>
      <c r="H1" s="402"/>
      <c r="I1" s="402"/>
      <c r="J1" s="290"/>
    </row>
    <row r="2" spans="1:10" x14ac:dyDescent="0.3">
      <c r="A2" s="284"/>
      <c r="B2" s="268" t="s">
        <v>77</v>
      </c>
      <c r="C2" s="268"/>
      <c r="D2" s="268"/>
      <c r="E2" s="268"/>
      <c r="F2" s="318" t="s">
        <v>32</v>
      </c>
      <c r="G2" s="318"/>
      <c r="H2" s="318"/>
      <c r="I2" s="318"/>
      <c r="J2" s="291"/>
    </row>
    <row r="3" spans="1:10" ht="15" customHeight="1" x14ac:dyDescent="0.3">
      <c r="A3" s="284"/>
      <c r="B3" s="268"/>
      <c r="C3" s="268"/>
      <c r="D3" s="268"/>
      <c r="E3" s="268"/>
      <c r="F3" s="318" t="s">
        <v>4</v>
      </c>
      <c r="G3" s="318"/>
      <c r="H3" s="318"/>
      <c r="I3" s="318"/>
      <c r="J3" s="291"/>
    </row>
    <row r="4" spans="1:10" ht="15" thickBot="1" x14ac:dyDescent="0.35">
      <c r="A4" s="285"/>
      <c r="B4" s="268"/>
      <c r="C4" s="268"/>
      <c r="D4" s="268"/>
      <c r="E4" s="268"/>
      <c r="F4" s="318" t="s">
        <v>5</v>
      </c>
      <c r="G4" s="318"/>
      <c r="H4" s="318"/>
      <c r="I4" s="318"/>
      <c r="J4" s="292"/>
    </row>
    <row r="5" spans="1:10" ht="15.75" thickBot="1" x14ac:dyDescent="0.3">
      <c r="A5" s="77"/>
      <c r="J5" s="78"/>
    </row>
    <row r="6" spans="1:10" s="69" customFormat="1" ht="15.75" x14ac:dyDescent="0.25">
      <c r="A6" s="297" t="s">
        <v>34</v>
      </c>
      <c r="B6" s="298"/>
      <c r="C6" s="298"/>
      <c r="D6" s="298"/>
      <c r="E6" s="401"/>
      <c r="F6" s="401"/>
      <c r="G6" s="401"/>
      <c r="H6" s="401"/>
      <c r="I6" s="401"/>
      <c r="J6" s="299"/>
    </row>
    <row r="7" spans="1:10" s="69" customFormat="1" ht="25.5" customHeight="1" x14ac:dyDescent="0.3">
      <c r="A7" s="21" t="s">
        <v>7</v>
      </c>
      <c r="B7" s="403" t="s">
        <v>8</v>
      </c>
      <c r="C7" s="404"/>
      <c r="D7" s="404"/>
      <c r="E7" s="404"/>
      <c r="F7" s="404"/>
      <c r="G7" s="404"/>
      <c r="H7" s="404"/>
      <c r="I7" s="404"/>
      <c r="J7" s="405"/>
    </row>
    <row r="8" spans="1:10" s="69" customFormat="1" ht="69" customHeight="1" x14ac:dyDescent="0.3">
      <c r="A8" s="20" t="s">
        <v>9</v>
      </c>
      <c r="B8" s="406" t="s">
        <v>10</v>
      </c>
      <c r="C8" s="407"/>
      <c r="D8" s="407"/>
      <c r="E8" s="407"/>
      <c r="F8" s="407"/>
      <c r="G8" s="407"/>
      <c r="H8" s="407"/>
      <c r="I8" s="407"/>
      <c r="J8" s="408"/>
    </row>
    <row r="9" spans="1:10" ht="39.75" customHeight="1" x14ac:dyDescent="0.3">
      <c r="A9" s="64" t="s">
        <v>37</v>
      </c>
      <c r="B9" s="51" t="s">
        <v>38</v>
      </c>
      <c r="C9" s="28" t="s">
        <v>39</v>
      </c>
      <c r="D9" s="29" t="s">
        <v>40</v>
      </c>
      <c r="E9" s="70" t="s">
        <v>78</v>
      </c>
      <c r="F9" s="74" t="s">
        <v>79</v>
      </c>
      <c r="G9" s="74" t="s">
        <v>80</v>
      </c>
      <c r="H9" s="74" t="s">
        <v>81</v>
      </c>
      <c r="I9" s="74" t="s">
        <v>82</v>
      </c>
      <c r="J9" s="79" t="s">
        <v>83</v>
      </c>
    </row>
    <row r="10" spans="1:10" ht="157.5" customHeight="1" x14ac:dyDescent="0.3">
      <c r="A10" s="400" t="s">
        <v>312</v>
      </c>
      <c r="B10" s="410" t="s">
        <v>318</v>
      </c>
      <c r="C10" s="409" t="s">
        <v>316</v>
      </c>
      <c r="D10" s="152" t="s">
        <v>325</v>
      </c>
      <c r="E10" s="152" t="s">
        <v>324</v>
      </c>
      <c r="F10" s="181" t="s">
        <v>151</v>
      </c>
      <c r="G10" s="181"/>
      <c r="H10" s="181"/>
      <c r="I10" s="181"/>
      <c r="J10" s="182" t="s">
        <v>317</v>
      </c>
    </row>
    <row r="11" spans="1:10" ht="135.75" customHeight="1" x14ac:dyDescent="0.3">
      <c r="A11" s="400"/>
      <c r="B11" s="411"/>
      <c r="C11" s="409"/>
      <c r="D11" s="180" t="str">
        <f>+CONTEXTO!D10</f>
        <v>Recursos economicos insuficientes para el Cumplimiento metas  Plan Desarrollo Municipal, sector IBAGUE UNA CIUDAD INTELIGENTE E INNOVADORA CON EL FORTALECIMENTO DE LA CIENCIA, TECNOLOGIA, INNOVACIÓN Y TIC</v>
      </c>
      <c r="E11" s="152" t="s">
        <v>319</v>
      </c>
      <c r="F11" s="181" t="s">
        <v>151</v>
      </c>
      <c r="G11" s="181"/>
      <c r="H11" s="181"/>
      <c r="I11" s="181"/>
      <c r="J11" s="182" t="s">
        <v>317</v>
      </c>
    </row>
    <row r="12" spans="1:10" ht="86.25" customHeight="1" x14ac:dyDescent="0.3">
      <c r="A12" s="400"/>
      <c r="B12" s="152" t="s">
        <v>315</v>
      </c>
      <c r="C12" s="409"/>
      <c r="D12" s="180" t="s">
        <v>320</v>
      </c>
      <c r="E12" s="152" t="s">
        <v>321</v>
      </c>
      <c r="F12" s="181" t="s">
        <v>151</v>
      </c>
      <c r="G12" s="181" t="s">
        <v>151</v>
      </c>
      <c r="H12" s="181" t="s">
        <v>151</v>
      </c>
      <c r="I12" s="181"/>
      <c r="J12" s="182" t="s">
        <v>322</v>
      </c>
    </row>
  </sheetData>
  <mergeCells count="14">
    <mergeCell ref="A10:A12"/>
    <mergeCell ref="A1:A4"/>
    <mergeCell ref="J1:J4"/>
    <mergeCell ref="A6:J6"/>
    <mergeCell ref="F1:I1"/>
    <mergeCell ref="F2:I2"/>
    <mergeCell ref="F3:I3"/>
    <mergeCell ref="F4:I4"/>
    <mergeCell ref="B1:E1"/>
    <mergeCell ref="B2:E4"/>
    <mergeCell ref="B7:J7"/>
    <mergeCell ref="B8:J8"/>
    <mergeCell ref="C10:C12"/>
    <mergeCell ref="B10:B11"/>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6"/>
  <sheetViews>
    <sheetView topLeftCell="A9" zoomScale="106" zoomScaleNormal="106" workbookViewId="0">
      <pane ySplit="1" topLeftCell="A13" activePane="bottomLeft" state="frozen"/>
      <selection activeCell="A9" sqref="A9"/>
      <selection pane="bottomLeft" activeCell="D15" sqref="D15"/>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 min="7" max="7" width="51.44140625" customWidth="1"/>
  </cols>
  <sheetData>
    <row r="1" spans="1:7" ht="28.5" customHeight="1" x14ac:dyDescent="0.3">
      <c r="A1" s="283"/>
      <c r="B1" s="268" t="s">
        <v>0</v>
      </c>
      <c r="C1" s="268"/>
      <c r="D1" s="318" t="s">
        <v>1</v>
      </c>
      <c r="E1" s="318"/>
      <c r="F1" s="290"/>
    </row>
    <row r="2" spans="1:7" x14ac:dyDescent="0.3">
      <c r="A2" s="284"/>
      <c r="B2" s="268" t="s">
        <v>84</v>
      </c>
      <c r="C2" s="268"/>
      <c r="D2" s="318" t="s">
        <v>32</v>
      </c>
      <c r="E2" s="318"/>
      <c r="F2" s="291"/>
    </row>
    <row r="3" spans="1:7" ht="15" customHeight="1" x14ac:dyDescent="0.3">
      <c r="A3" s="284"/>
      <c r="B3" s="268"/>
      <c r="C3" s="268"/>
      <c r="D3" s="318" t="s">
        <v>4</v>
      </c>
      <c r="E3" s="318"/>
      <c r="F3" s="291"/>
    </row>
    <row r="4" spans="1:7" ht="15" thickBot="1" x14ac:dyDescent="0.35">
      <c r="A4" s="285"/>
      <c r="B4" s="268"/>
      <c r="C4" s="268"/>
      <c r="D4" s="318" t="s">
        <v>5</v>
      </c>
      <c r="E4" s="318"/>
      <c r="F4" s="292"/>
    </row>
    <row r="5" spans="1:7" ht="15.75" thickBot="1" x14ac:dyDescent="0.3"/>
    <row r="6" spans="1:7" s="69" customFormat="1" ht="15.75" x14ac:dyDescent="0.25">
      <c r="A6" s="297" t="s">
        <v>85</v>
      </c>
      <c r="B6" s="298"/>
      <c r="C6" s="298"/>
      <c r="D6" s="401"/>
      <c r="E6" s="401"/>
      <c r="F6" s="299"/>
    </row>
    <row r="7" spans="1:7" s="69" customFormat="1" ht="25.5" customHeight="1" x14ac:dyDescent="0.25">
      <c r="A7" s="21" t="s">
        <v>7</v>
      </c>
      <c r="B7" s="413"/>
      <c r="C7" s="413"/>
      <c r="D7" s="413"/>
      <c r="E7" s="413"/>
      <c r="F7" s="413"/>
    </row>
    <row r="8" spans="1:7" s="69" customFormat="1" ht="40.5" customHeight="1" x14ac:dyDescent="0.25">
      <c r="A8" s="20" t="s">
        <v>9</v>
      </c>
      <c r="B8" s="413"/>
      <c r="C8" s="413"/>
      <c r="D8" s="413"/>
      <c r="E8" s="413"/>
      <c r="F8" s="413"/>
    </row>
    <row r="9" spans="1:7" ht="39.75" customHeight="1" x14ac:dyDescent="0.3">
      <c r="A9" s="70" t="s">
        <v>78</v>
      </c>
      <c r="B9" s="70" t="s">
        <v>86</v>
      </c>
      <c r="C9" s="70" t="s">
        <v>87</v>
      </c>
      <c r="D9" s="71" t="s">
        <v>338</v>
      </c>
      <c r="E9" s="412" t="s">
        <v>339</v>
      </c>
      <c r="F9" s="412"/>
    </row>
    <row r="10" spans="1:7" ht="123.75" customHeight="1" x14ac:dyDescent="0.25">
      <c r="A10" s="183" t="s">
        <v>330</v>
      </c>
      <c r="B10" s="183" t="s">
        <v>340</v>
      </c>
      <c r="C10" s="187" t="s">
        <v>342</v>
      </c>
      <c r="D10" s="188" t="s">
        <v>337</v>
      </c>
      <c r="E10" s="425" t="s">
        <v>329</v>
      </c>
      <c r="F10" s="425"/>
    </row>
    <row r="11" spans="1:7" ht="120.75" customHeight="1" x14ac:dyDescent="0.3">
      <c r="A11" s="417" t="s">
        <v>333</v>
      </c>
      <c r="B11" s="417" t="s">
        <v>332</v>
      </c>
      <c r="C11" s="420" t="s">
        <v>341</v>
      </c>
      <c r="D11" s="152" t="s">
        <v>334</v>
      </c>
      <c r="E11" s="426" t="s">
        <v>323</v>
      </c>
      <c r="F11" s="426"/>
    </row>
    <row r="12" spans="1:7" ht="144.75" customHeight="1" x14ac:dyDescent="0.3">
      <c r="A12" s="418"/>
      <c r="B12" s="418"/>
      <c r="C12" s="421"/>
      <c r="D12" s="189" t="s">
        <v>358</v>
      </c>
      <c r="E12" s="423" t="s">
        <v>335</v>
      </c>
      <c r="F12" s="424"/>
      <c r="G12" s="75"/>
    </row>
    <row r="13" spans="1:7" ht="97.5" customHeight="1" x14ac:dyDescent="0.3">
      <c r="A13" s="419"/>
      <c r="B13" s="419"/>
      <c r="C13" s="422"/>
      <c r="D13" s="190" t="s">
        <v>336</v>
      </c>
      <c r="E13" s="416" t="s">
        <v>331</v>
      </c>
      <c r="F13" s="416"/>
    </row>
    <row r="14" spans="1:7" ht="77.25" customHeight="1" x14ac:dyDescent="0.3">
      <c r="A14" s="318" t="s">
        <v>319</v>
      </c>
      <c r="B14" s="414" t="s">
        <v>326</v>
      </c>
      <c r="C14" s="415" t="s">
        <v>322</v>
      </c>
      <c r="D14" s="180" t="str">
        <f>+CONTEXTO!D12</f>
        <v>Recursos economicos insuficientes para el sostenimiento  sostenimientos PVD y zonas WIFI</v>
      </c>
      <c r="E14" s="416" t="s">
        <v>327</v>
      </c>
      <c r="F14" s="416"/>
    </row>
    <row r="15" spans="1:7" ht="75.75" customHeight="1" x14ac:dyDescent="0.3">
      <c r="A15" s="318"/>
      <c r="B15" s="414"/>
      <c r="C15" s="415"/>
      <c r="D15" s="180" t="str">
        <f>+CONTEXTO!D14</f>
        <v>desactualziacion  plataforma tecnologica PVD  (Tradicionales,  Plus y Vivelab)</v>
      </c>
      <c r="E15" s="427" t="s">
        <v>328</v>
      </c>
      <c r="F15" s="427"/>
    </row>
    <row r="16" spans="1:7" ht="81.75" customHeight="1" x14ac:dyDescent="0.3">
      <c r="A16" s="318"/>
      <c r="B16" s="414"/>
      <c r="C16" s="415"/>
      <c r="D16" s="180" t="str">
        <f>+CONTEXTO!D16</f>
        <v>Personal sin la debida experiencia en manejo y  gestion de proyectos de ciencia tecnologia e  inovacion</v>
      </c>
      <c r="E16" s="428"/>
      <c r="F16" s="428"/>
    </row>
  </sheetData>
  <mergeCells count="25">
    <mergeCell ref="E10:F10"/>
    <mergeCell ref="E11:F11"/>
    <mergeCell ref="E15:F15"/>
    <mergeCell ref="E16:F16"/>
    <mergeCell ref="E13:F13"/>
    <mergeCell ref="A14:A16"/>
    <mergeCell ref="B14:B16"/>
    <mergeCell ref="C14:C16"/>
    <mergeCell ref="E14:F14"/>
    <mergeCell ref="A11:A13"/>
    <mergeCell ref="B11:B13"/>
    <mergeCell ref="C11:C13"/>
    <mergeCell ref="E12:F12"/>
    <mergeCell ref="A6:F6"/>
    <mergeCell ref="E9:F9"/>
    <mergeCell ref="B7:F7"/>
    <mergeCell ref="B8:F8"/>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T12" sqref="T12"/>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83"/>
      <c r="B1" s="286" t="s">
        <v>0</v>
      </c>
      <c r="C1" s="287"/>
      <c r="D1" s="287"/>
      <c r="E1" s="287"/>
      <c r="F1" s="287"/>
      <c r="G1" s="287"/>
      <c r="H1" s="287"/>
      <c r="I1" s="287"/>
      <c r="J1" s="287"/>
      <c r="K1" s="287"/>
      <c r="L1" s="287"/>
      <c r="M1" s="287"/>
      <c r="N1" s="287"/>
      <c r="O1" s="287"/>
      <c r="P1" s="440"/>
      <c r="Q1" s="318" t="s">
        <v>89</v>
      </c>
      <c r="R1" s="318"/>
      <c r="S1" s="318"/>
      <c r="T1" s="290"/>
    </row>
    <row r="2" spans="1:20" ht="20.25" customHeight="1" x14ac:dyDescent="0.3">
      <c r="A2" s="284"/>
      <c r="B2" s="288"/>
      <c r="C2" s="289"/>
      <c r="D2" s="289"/>
      <c r="E2" s="289"/>
      <c r="F2" s="289"/>
      <c r="G2" s="289"/>
      <c r="H2" s="289"/>
      <c r="I2" s="289"/>
      <c r="J2" s="289"/>
      <c r="K2" s="289"/>
      <c r="L2" s="289"/>
      <c r="M2" s="289"/>
      <c r="N2" s="289"/>
      <c r="O2" s="289"/>
      <c r="P2" s="369"/>
      <c r="Q2" s="318" t="s">
        <v>32</v>
      </c>
      <c r="R2" s="318"/>
      <c r="S2" s="318"/>
      <c r="T2" s="291"/>
    </row>
    <row r="3" spans="1:20" ht="18.75" customHeight="1" x14ac:dyDescent="0.3">
      <c r="A3" s="284"/>
      <c r="B3" s="293" t="s">
        <v>90</v>
      </c>
      <c r="C3" s="294"/>
      <c r="D3" s="294"/>
      <c r="E3" s="294"/>
      <c r="F3" s="294"/>
      <c r="G3" s="294"/>
      <c r="H3" s="294"/>
      <c r="I3" s="294"/>
      <c r="J3" s="294"/>
      <c r="K3" s="294"/>
      <c r="L3" s="294"/>
      <c r="M3" s="294"/>
      <c r="N3" s="294"/>
      <c r="O3" s="294"/>
      <c r="P3" s="368"/>
      <c r="Q3" s="318" t="s">
        <v>4</v>
      </c>
      <c r="R3" s="318"/>
      <c r="S3" s="318"/>
      <c r="T3" s="291"/>
    </row>
    <row r="4" spans="1:20" ht="19.5" customHeight="1" thickBot="1" x14ac:dyDescent="0.35">
      <c r="A4" s="285"/>
      <c r="B4" s="295"/>
      <c r="C4" s="296"/>
      <c r="D4" s="296"/>
      <c r="E4" s="296"/>
      <c r="F4" s="296"/>
      <c r="G4" s="296"/>
      <c r="H4" s="296"/>
      <c r="I4" s="296"/>
      <c r="J4" s="296"/>
      <c r="K4" s="296"/>
      <c r="L4" s="296"/>
      <c r="M4" s="296"/>
      <c r="N4" s="296"/>
      <c r="O4" s="296"/>
      <c r="P4" s="441"/>
      <c r="Q4" s="318" t="s">
        <v>5</v>
      </c>
      <c r="R4" s="318"/>
      <c r="S4" s="318"/>
      <c r="T4" s="292"/>
    </row>
    <row r="5" spans="1:20" ht="15.75" thickBot="1" x14ac:dyDescent="0.3"/>
    <row r="6" spans="1:20" ht="15.75" x14ac:dyDescent="0.25">
      <c r="A6" s="429" t="s">
        <v>91</v>
      </c>
      <c r="B6" s="430"/>
      <c r="C6" s="430"/>
      <c r="D6" s="430"/>
      <c r="E6" s="430"/>
      <c r="F6" s="430"/>
      <c r="G6" s="430"/>
      <c r="H6" s="430"/>
      <c r="I6" s="430"/>
      <c r="J6" s="430"/>
      <c r="K6" s="430"/>
      <c r="L6" s="430"/>
      <c r="M6" s="430"/>
      <c r="N6" s="430"/>
      <c r="O6" s="431"/>
      <c r="P6" s="431"/>
      <c r="Q6" s="431"/>
      <c r="R6" s="431"/>
      <c r="S6" s="431"/>
      <c r="T6" s="432"/>
    </row>
    <row r="7" spans="1:20" ht="33" customHeight="1" x14ac:dyDescent="0.25">
      <c r="A7" s="95" t="s">
        <v>7</v>
      </c>
      <c r="B7" s="437"/>
      <c r="C7" s="438"/>
      <c r="D7" s="438"/>
      <c r="E7" s="438"/>
      <c r="F7" s="438"/>
      <c r="G7" s="438"/>
      <c r="H7" s="438"/>
      <c r="I7" s="438"/>
      <c r="J7" s="438"/>
      <c r="K7" s="438"/>
      <c r="L7" s="438"/>
      <c r="M7" s="438"/>
      <c r="N7" s="438"/>
      <c r="O7" s="438"/>
      <c r="P7" s="438"/>
      <c r="Q7" s="438"/>
      <c r="R7" s="438"/>
      <c r="S7" s="438"/>
      <c r="T7" s="439"/>
    </row>
    <row r="8" spans="1:20" ht="33" customHeight="1" x14ac:dyDescent="0.25">
      <c r="A8" s="96" t="s">
        <v>9</v>
      </c>
      <c r="B8" s="437"/>
      <c r="C8" s="438"/>
      <c r="D8" s="438"/>
      <c r="E8" s="438"/>
      <c r="F8" s="438"/>
      <c r="G8" s="438"/>
      <c r="H8" s="438"/>
      <c r="I8" s="438"/>
      <c r="J8" s="438"/>
      <c r="K8" s="438"/>
      <c r="L8" s="438"/>
      <c r="M8" s="438"/>
      <c r="N8" s="438"/>
      <c r="O8" s="438"/>
      <c r="P8" s="438"/>
      <c r="Q8" s="438"/>
      <c r="R8" s="438"/>
      <c r="S8" s="438"/>
      <c r="T8" s="439"/>
    </row>
    <row r="9" spans="1:20" ht="37.5" customHeight="1" x14ac:dyDescent="0.3">
      <c r="A9" s="442" t="s">
        <v>78</v>
      </c>
      <c r="B9" s="442"/>
      <c r="C9" s="444" t="s">
        <v>92</v>
      </c>
      <c r="D9" s="445"/>
      <c r="E9" s="445"/>
      <c r="F9" s="445"/>
      <c r="G9" s="445"/>
      <c r="H9" s="445"/>
      <c r="I9" s="445"/>
      <c r="J9" s="445"/>
      <c r="K9" s="445"/>
      <c r="L9" s="445"/>
      <c r="M9" s="445"/>
      <c r="N9" s="445"/>
      <c r="O9" s="445"/>
      <c r="P9" s="445"/>
      <c r="Q9" s="445"/>
      <c r="R9" s="445"/>
      <c r="S9" s="445"/>
      <c r="T9" s="445"/>
    </row>
    <row r="10" spans="1:20" ht="25.5" customHeight="1" x14ac:dyDescent="0.3">
      <c r="A10" s="443"/>
      <c r="B10" s="443"/>
      <c r="C10" s="106" t="s">
        <v>48</v>
      </c>
      <c r="D10" s="106" t="s">
        <v>49</v>
      </c>
      <c r="E10" s="106" t="s">
        <v>50</v>
      </c>
      <c r="F10" s="106" t="s">
        <v>51</v>
      </c>
      <c r="G10" s="106" t="s">
        <v>52</v>
      </c>
      <c r="H10" s="106" t="s">
        <v>53</v>
      </c>
      <c r="I10" s="106" t="s">
        <v>54</v>
      </c>
      <c r="J10" s="106" t="s">
        <v>55</v>
      </c>
      <c r="K10" s="106" t="s">
        <v>56</v>
      </c>
      <c r="L10" s="106" t="s">
        <v>57</v>
      </c>
      <c r="M10" s="106" t="s">
        <v>58</v>
      </c>
      <c r="N10" s="106" t="s">
        <v>59</v>
      </c>
      <c r="O10" s="106" t="s">
        <v>60</v>
      </c>
      <c r="P10" s="106" t="s">
        <v>61</v>
      </c>
      <c r="Q10" s="106" t="s">
        <v>62</v>
      </c>
      <c r="R10" s="106" t="s">
        <v>63</v>
      </c>
      <c r="S10" s="97" t="s">
        <v>64</v>
      </c>
      <c r="T10" s="107" t="s">
        <v>93</v>
      </c>
    </row>
    <row r="11" spans="1:20" ht="55.5" customHeight="1" x14ac:dyDescent="0.25">
      <c r="A11" s="446" t="s">
        <v>330</v>
      </c>
      <c r="B11" s="447"/>
      <c r="C11" s="100">
        <v>4</v>
      </c>
      <c r="D11" s="100">
        <v>3</v>
      </c>
      <c r="E11" s="100">
        <v>2</v>
      </c>
      <c r="F11" s="100">
        <v>2</v>
      </c>
      <c r="G11" s="100"/>
      <c r="H11" s="100"/>
      <c r="I11" s="100"/>
      <c r="J11" s="100"/>
      <c r="K11" s="100"/>
      <c r="L11" s="100"/>
      <c r="M11" s="100"/>
      <c r="N11" s="100"/>
      <c r="O11" s="100"/>
      <c r="P11" s="100"/>
      <c r="Q11" s="100"/>
      <c r="R11" s="103">
        <f>SUM(C11:Q11)</f>
        <v>11</v>
      </c>
      <c r="S11" s="104">
        <f>IF(ISERROR(AVERAGE(C11:Q11)),0,AVERAGE(C11:Q11))</f>
        <v>2.75</v>
      </c>
      <c r="T11" s="53" t="str">
        <f>IF(AND(S11&gt;=1,S11&lt;2),"Rara Vez",IF(AND(S11&gt;=2,S11&lt;3),"Improbable",IF(AND(S11&gt;=3,S11&lt;4),"Posible",IF(AND(S11&gt;=4,S11&lt;5),"Probable",IF(AND(S11=5),"Casi Seguro"," ")))))</f>
        <v>Improbable</v>
      </c>
    </row>
    <row r="12" spans="1:20" ht="39.75" customHeight="1" x14ac:dyDescent="0.25">
      <c r="A12" s="446" t="s">
        <v>333</v>
      </c>
      <c r="B12" s="447"/>
      <c r="C12" s="100">
        <v>5</v>
      </c>
      <c r="D12" s="100">
        <v>4</v>
      </c>
      <c r="E12" s="100">
        <v>5</v>
      </c>
      <c r="F12" s="100">
        <v>4</v>
      </c>
      <c r="G12" s="100"/>
      <c r="H12" s="100"/>
      <c r="I12" s="100"/>
      <c r="J12" s="100"/>
      <c r="K12" s="100"/>
      <c r="L12" s="100"/>
      <c r="M12" s="100"/>
      <c r="N12" s="100"/>
      <c r="O12" s="100"/>
      <c r="P12" s="100"/>
      <c r="Q12" s="100"/>
      <c r="R12" s="103">
        <f t="shared" ref="R12:R21" si="0">SUM(C12:Q12)</f>
        <v>18</v>
      </c>
      <c r="S12" s="104">
        <f t="shared" ref="S12:S21" si="1">IF(ISERROR(AVERAGE(C12:Q12)),0,AVERAGE(C12:Q12))</f>
        <v>4.5</v>
      </c>
      <c r="T12" s="53" t="str">
        <f t="shared" ref="T12:T21" si="2">IF(AND(S12&gt;=1,S12&lt;2),"Rara Vez",IF(AND(S12&gt;=2,S12&lt;3),"Improbable",IF(AND(S12&gt;=3,S12&lt;4),"Posible",IF(AND(S12&gt;=4,S12&lt;5),"Probable",IF(AND(S12=5),"Casi Seguro"," ")))))</f>
        <v>Probable</v>
      </c>
    </row>
    <row r="13" spans="1:20" ht="39.75" customHeight="1" x14ac:dyDescent="0.25">
      <c r="A13" s="446" t="s">
        <v>319</v>
      </c>
      <c r="B13" s="447"/>
      <c r="C13" s="100">
        <v>3</v>
      </c>
      <c r="D13" s="100">
        <v>3</v>
      </c>
      <c r="E13" s="100">
        <v>4</v>
      </c>
      <c r="F13" s="100">
        <v>3</v>
      </c>
      <c r="G13" s="100"/>
      <c r="H13" s="100"/>
      <c r="I13" s="100"/>
      <c r="J13" s="100"/>
      <c r="K13" s="100"/>
      <c r="L13" s="100"/>
      <c r="M13" s="100"/>
      <c r="N13" s="100"/>
      <c r="O13" s="100"/>
      <c r="P13" s="100"/>
      <c r="Q13" s="100"/>
      <c r="R13" s="103">
        <f t="shared" si="0"/>
        <v>13</v>
      </c>
      <c r="S13" s="104">
        <f t="shared" si="1"/>
        <v>3.25</v>
      </c>
      <c r="T13" s="53" t="str">
        <f t="shared" si="2"/>
        <v>Posible</v>
      </c>
    </row>
    <row r="14" spans="1:20" ht="65.25" customHeight="1" x14ac:dyDescent="0.25">
      <c r="A14" s="433"/>
      <c r="B14" s="434"/>
      <c r="C14" s="100"/>
      <c r="D14" s="100"/>
      <c r="E14" s="100"/>
      <c r="F14" s="100"/>
      <c r="G14" s="100"/>
      <c r="H14" s="100"/>
      <c r="I14" s="100"/>
      <c r="J14" s="100"/>
      <c r="K14" s="100"/>
      <c r="L14" s="100"/>
      <c r="M14" s="100"/>
      <c r="N14" s="100"/>
      <c r="O14" s="100"/>
      <c r="P14" s="100"/>
      <c r="Q14" s="100"/>
      <c r="R14" s="103">
        <f t="shared" si="0"/>
        <v>0</v>
      </c>
      <c r="S14" s="104">
        <f t="shared" si="1"/>
        <v>0</v>
      </c>
      <c r="T14" s="53" t="str">
        <f t="shared" si="2"/>
        <v xml:space="preserve"> </v>
      </c>
    </row>
    <row r="15" spans="1:20" ht="39.75" customHeight="1" x14ac:dyDescent="0.25">
      <c r="A15" s="435" t="s">
        <v>272</v>
      </c>
      <c r="B15" s="436"/>
      <c r="C15" s="100"/>
      <c r="D15" s="100"/>
      <c r="E15" s="100"/>
      <c r="F15" s="100"/>
      <c r="G15" s="100"/>
      <c r="H15" s="100"/>
      <c r="I15" s="100"/>
      <c r="J15" s="100"/>
      <c r="K15" s="100"/>
      <c r="L15" s="100"/>
      <c r="M15" s="100"/>
      <c r="N15" s="100"/>
      <c r="O15" s="100"/>
      <c r="P15" s="100"/>
      <c r="Q15" s="100"/>
      <c r="R15" s="103">
        <f t="shared" si="0"/>
        <v>0</v>
      </c>
      <c r="S15" s="104">
        <f t="shared" si="1"/>
        <v>0</v>
      </c>
      <c r="T15" s="53" t="str">
        <f t="shared" si="2"/>
        <v xml:space="preserve"> </v>
      </c>
    </row>
    <row r="16" spans="1:20" ht="39.75" customHeight="1" x14ac:dyDescent="0.25">
      <c r="A16" s="435"/>
      <c r="B16" s="436"/>
      <c r="C16" s="100"/>
      <c r="D16" s="100"/>
      <c r="E16" s="100"/>
      <c r="F16" s="100"/>
      <c r="G16" s="100"/>
      <c r="H16" s="100"/>
      <c r="I16" s="100"/>
      <c r="J16" s="100"/>
      <c r="K16" s="100"/>
      <c r="L16" s="100"/>
      <c r="M16" s="100"/>
      <c r="N16" s="100"/>
      <c r="O16" s="100"/>
      <c r="P16" s="100"/>
      <c r="Q16" s="100"/>
      <c r="R16" s="103">
        <f t="shared" si="0"/>
        <v>0</v>
      </c>
      <c r="S16" s="104">
        <f t="shared" si="1"/>
        <v>0</v>
      </c>
      <c r="T16" s="53" t="str">
        <f t="shared" si="2"/>
        <v xml:space="preserve"> </v>
      </c>
    </row>
    <row r="17" spans="1:20" ht="39.75" customHeight="1" x14ac:dyDescent="0.25">
      <c r="A17" s="435"/>
      <c r="B17" s="436"/>
      <c r="C17" s="100"/>
      <c r="D17" s="100"/>
      <c r="E17" s="100"/>
      <c r="F17" s="100"/>
      <c r="G17" s="100"/>
      <c r="H17" s="100"/>
      <c r="I17" s="100"/>
      <c r="J17" s="100"/>
      <c r="K17" s="100"/>
      <c r="L17" s="100"/>
      <c r="M17" s="100"/>
      <c r="N17" s="100"/>
      <c r="O17" s="100"/>
      <c r="P17" s="100"/>
      <c r="Q17" s="100"/>
      <c r="R17" s="103">
        <f t="shared" si="0"/>
        <v>0</v>
      </c>
      <c r="S17" s="104">
        <f t="shared" si="1"/>
        <v>0</v>
      </c>
      <c r="T17" s="53" t="str">
        <f t="shared" si="2"/>
        <v xml:space="preserve"> </v>
      </c>
    </row>
    <row r="18" spans="1:20" ht="39.75" customHeight="1" x14ac:dyDescent="0.25">
      <c r="A18" s="435"/>
      <c r="B18" s="436"/>
      <c r="C18" s="100"/>
      <c r="D18" s="100"/>
      <c r="E18" s="100"/>
      <c r="F18" s="100"/>
      <c r="G18" s="100"/>
      <c r="H18" s="100"/>
      <c r="I18" s="100"/>
      <c r="J18" s="100"/>
      <c r="K18" s="100"/>
      <c r="L18" s="100"/>
      <c r="M18" s="100"/>
      <c r="N18" s="100"/>
      <c r="O18" s="100"/>
      <c r="P18" s="100"/>
      <c r="Q18" s="100"/>
      <c r="R18" s="103">
        <f t="shared" si="0"/>
        <v>0</v>
      </c>
      <c r="S18" s="104">
        <f t="shared" si="1"/>
        <v>0</v>
      </c>
      <c r="T18" s="53" t="str">
        <f t="shared" si="2"/>
        <v xml:space="preserve"> </v>
      </c>
    </row>
    <row r="19" spans="1:20" ht="39.75" customHeight="1" x14ac:dyDescent="0.25">
      <c r="A19" s="435"/>
      <c r="B19" s="436"/>
      <c r="C19" s="100"/>
      <c r="D19" s="100"/>
      <c r="E19" s="100"/>
      <c r="F19" s="100"/>
      <c r="G19" s="100"/>
      <c r="H19" s="100"/>
      <c r="I19" s="100"/>
      <c r="J19" s="100"/>
      <c r="K19" s="100"/>
      <c r="L19" s="100"/>
      <c r="M19" s="100"/>
      <c r="N19" s="100"/>
      <c r="O19" s="100"/>
      <c r="P19" s="100"/>
      <c r="Q19" s="100"/>
      <c r="R19" s="103">
        <f t="shared" si="0"/>
        <v>0</v>
      </c>
      <c r="S19" s="104">
        <f t="shared" si="1"/>
        <v>0</v>
      </c>
      <c r="T19" s="53" t="str">
        <f t="shared" si="2"/>
        <v xml:space="preserve"> </v>
      </c>
    </row>
    <row r="20" spans="1:20" ht="39.75" customHeight="1" x14ac:dyDescent="0.3">
      <c r="A20" s="435"/>
      <c r="B20" s="436"/>
      <c r="C20" s="100"/>
      <c r="D20" s="100"/>
      <c r="E20" s="100"/>
      <c r="F20" s="100"/>
      <c r="G20" s="100"/>
      <c r="H20" s="100"/>
      <c r="I20" s="100"/>
      <c r="J20" s="100"/>
      <c r="K20" s="100"/>
      <c r="L20" s="100"/>
      <c r="M20" s="100"/>
      <c r="N20" s="100"/>
      <c r="O20" s="100"/>
      <c r="P20" s="100"/>
      <c r="Q20" s="100"/>
      <c r="R20" s="103">
        <f t="shared" si="0"/>
        <v>0</v>
      </c>
      <c r="S20" s="104">
        <f t="shared" si="1"/>
        <v>0</v>
      </c>
      <c r="T20" s="53" t="str">
        <f t="shared" si="2"/>
        <v xml:space="preserve"> </v>
      </c>
    </row>
    <row r="21" spans="1:20" ht="39.75" customHeight="1" x14ac:dyDescent="0.3">
      <c r="A21" s="435"/>
      <c r="B21" s="436"/>
      <c r="C21" s="100"/>
      <c r="D21" s="100"/>
      <c r="E21" s="100"/>
      <c r="F21" s="100"/>
      <c r="G21" s="100"/>
      <c r="H21" s="100"/>
      <c r="I21" s="100"/>
      <c r="J21" s="100"/>
      <c r="K21" s="100"/>
      <c r="L21" s="100"/>
      <c r="M21" s="100"/>
      <c r="N21" s="100"/>
      <c r="O21" s="100"/>
      <c r="P21" s="100"/>
      <c r="Q21" s="100"/>
      <c r="R21" s="103">
        <f t="shared" si="0"/>
        <v>0</v>
      </c>
      <c r="S21" s="104">
        <f t="shared" si="1"/>
        <v>0</v>
      </c>
      <c r="T21" s="53"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seguimiento_corrupcion_30_12_18</vt: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2019-01-08T20:45:19Z</cp:lastPrinted>
  <dcterms:created xsi:type="dcterms:W3CDTF">2014-12-30T19:27:19Z</dcterms:created>
  <dcterms:modified xsi:type="dcterms:W3CDTF">2019-05-01T16:10:51Z</dcterms:modified>
</cp:coreProperties>
</file>