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defaultThemeVersion="124226"/>
  <bookViews>
    <workbookView xWindow="0" yWindow="0" windowWidth="21600" windowHeight="9636" tabRatio="763" firstSheet="11" activeTab="17"/>
  </bookViews>
  <sheets>
    <sheet name="CONTEXTO" sheetId="4" r:id="rId1"/>
    <sheet name="matriz definicion riesgo" sheetId="5" state="hidden" r:id="rId2"/>
    <sheet name="IDENTIFICACION" sheetId="6" state="hidden" r:id="rId3"/>
    <sheet name="PRIORIZACIÓN DE CAUSA" sheetId="24" r:id="rId4"/>
    <sheet name="DOFA" sheetId="23" r:id="rId5"/>
    <sheet name="IDENTIFICACION(GyC)" sheetId="20" r:id="rId6"/>
    <sheet name="DESCRIPCION" sheetId="22" r:id="rId7"/>
    <sheet name="PROBABILIDAD" sheetId="8" r:id="rId8"/>
    <sheet name=" IMPACTO RIESGOS GESTION" sheetId="13" r:id="rId9"/>
    <sheet name=" IMPACTO RIESGOS CORRUPCION" sheetId="25" r:id="rId10"/>
    <sheet name="VALORACION RIESGO (1)" sheetId="16" r:id="rId11"/>
    <sheet name="VALORACION RIESGO (2)" sheetId="18" r:id="rId12"/>
    <sheet name="VALORACION RIESGO (3)" sheetId="17" r:id="rId13"/>
    <sheet name="VALORACION RIESGO (4)" sheetId="28" r:id="rId14"/>
    <sheet name="Hoja3" sheetId="21" state="hidden" r:id="rId15"/>
    <sheet name="CONTROLES Y EVALUACION" sheetId="3" r:id="rId16"/>
    <sheet name="SOLIDEZ DE LOS CONTROLES" sheetId="26" r:id="rId17"/>
    <sheet name="MAPA DE RIESGO ADMON" sheetId="1" r:id="rId18"/>
  </sheets>
  <externalReferences>
    <externalReference r:id="rId19"/>
  </externalReferences>
  <definedNames>
    <definedName name="_xlnm.Print_Titles" localSheetId="6">DESCRIPCION!$1:$9</definedName>
    <definedName name="_xlnm.Print_Titles" localSheetId="5">'IDENTIFICACION(GyC)'!$1:$9</definedName>
  </definedNames>
  <calcPr calcId="144525"/>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D25" i="1" l="1"/>
  <c r="D27" i="1"/>
  <c r="D17" i="1"/>
  <c r="D15" i="1"/>
  <c r="C24" i="26"/>
  <c r="C23" i="26"/>
  <c r="A23" i="26"/>
  <c r="B24" i="26"/>
  <c r="B23" i="26"/>
  <c r="G23" i="26"/>
  <c r="B21" i="26"/>
  <c r="B20" i="26"/>
  <c r="B19" i="26"/>
  <c r="G16" i="26"/>
  <c r="B16" i="26"/>
  <c r="B122" i="3"/>
  <c r="A122" i="3"/>
  <c r="B111" i="3"/>
  <c r="A111" i="3"/>
  <c r="B100" i="3"/>
  <c r="A100" i="3"/>
  <c r="B89" i="3"/>
  <c r="B78" i="3"/>
  <c r="B67" i="3"/>
  <c r="A67" i="3"/>
  <c r="B56" i="3"/>
  <c r="A56" i="3"/>
  <c r="G56" i="3"/>
  <c r="G57" i="3"/>
  <c r="G58" i="3"/>
  <c r="G59" i="3"/>
  <c r="G60" i="3"/>
  <c r="G61" i="3"/>
  <c r="G62" i="3"/>
  <c r="G63" i="3"/>
  <c r="H56" i="3"/>
  <c r="J56" i="3"/>
  <c r="K56" i="3"/>
  <c r="G13" i="3"/>
  <c r="B8" i="28"/>
  <c r="E14" i="13"/>
  <c r="C14" i="13"/>
  <c r="E13" i="13"/>
  <c r="C13" i="13"/>
  <c r="E12" i="13"/>
  <c r="C12" i="13"/>
  <c r="E11" i="13"/>
  <c r="C11" i="13"/>
  <c r="B8" i="8"/>
  <c r="J16" i="20"/>
  <c r="J19" i="20"/>
  <c r="J13" i="20"/>
  <c r="J10" i="20"/>
  <c r="S12" i="8"/>
  <c r="T12" i="8"/>
  <c r="S13" i="8"/>
  <c r="T13" i="8"/>
  <c r="S14" i="8"/>
  <c r="T14" i="8"/>
  <c r="S15" i="8"/>
  <c r="T15" i="8"/>
  <c r="S16" i="8"/>
  <c r="T16" i="8"/>
  <c r="S17" i="8"/>
  <c r="T17" i="8"/>
  <c r="S18" i="8"/>
  <c r="T18" i="8"/>
  <c r="S19" i="8"/>
  <c r="T19" i="8"/>
  <c r="S20" i="8"/>
  <c r="T20" i="8"/>
  <c r="S11" i="8"/>
  <c r="T11" i="8"/>
  <c r="B7" i="26"/>
  <c r="B7" i="3"/>
  <c r="B9" i="17"/>
  <c r="B9" i="18"/>
  <c r="B9" i="16"/>
  <c r="B8" i="17"/>
  <c r="B8" i="18"/>
  <c r="B8" i="16"/>
  <c r="B7" i="25"/>
  <c r="B7" i="13"/>
  <c r="B14" i="1"/>
  <c r="C21" i="26"/>
  <c r="C20" i="26"/>
  <c r="C19" i="26"/>
  <c r="C17" i="26"/>
  <c r="C15" i="26"/>
  <c r="C13" i="26"/>
  <c r="C12" i="26"/>
  <c r="C11" i="26"/>
  <c r="B17" i="26"/>
  <c r="B15" i="26"/>
  <c r="A19" i="26"/>
  <c r="A15" i="26"/>
  <c r="A11" i="26"/>
  <c r="B13" i="26"/>
  <c r="B12" i="26"/>
  <c r="B11" i="26"/>
  <c r="A89" i="3"/>
  <c r="A78" i="3"/>
  <c r="B44" i="3"/>
  <c r="A44" i="3"/>
  <c r="A33" i="3"/>
  <c r="B33" i="3"/>
  <c r="B22" i="3"/>
  <c r="B11" i="3"/>
  <c r="A22" i="3"/>
  <c r="A11" i="3"/>
  <c r="A11" i="25"/>
  <c r="D19" i="1"/>
  <c r="D21" i="1"/>
  <c r="D23" i="1"/>
  <c r="D14" i="1"/>
  <c r="D11" i="1"/>
  <c r="D12" i="1"/>
  <c r="D10" i="1"/>
  <c r="B19" i="1"/>
  <c r="B10" i="1"/>
  <c r="R14" i="8"/>
  <c r="S10" i="24"/>
  <c r="S11" i="24"/>
  <c r="S12" i="24"/>
  <c r="S13" i="24"/>
  <c r="S14" i="24"/>
  <c r="S15" i="24"/>
  <c r="S16" i="24"/>
  <c r="S17" i="24"/>
  <c r="S18" i="24"/>
  <c r="S19" i="24"/>
  <c r="S20" i="24"/>
  <c r="S21" i="24"/>
  <c r="S22" i="24"/>
  <c r="S23" i="24"/>
  <c r="S24" i="24"/>
  <c r="S25" i="24"/>
  <c r="S26" i="24"/>
  <c r="S27" i="24"/>
  <c r="S28" i="24"/>
  <c r="S29" i="24"/>
  <c r="S30" i="24"/>
  <c r="S31" i="24"/>
  <c r="S32" i="24"/>
  <c r="S33" i="24"/>
  <c r="R33" i="24"/>
  <c r="R32" i="24"/>
  <c r="R31" i="24"/>
  <c r="G12" i="26"/>
  <c r="G13" i="26"/>
  <c r="G19" i="26"/>
  <c r="G22" i="26"/>
  <c r="H19" i="26"/>
  <c r="G17" i="26"/>
  <c r="G15" i="26"/>
  <c r="G18" i="26"/>
  <c r="H15" i="26"/>
  <c r="G11" i="26"/>
  <c r="G128" i="3"/>
  <c r="G127" i="3"/>
  <c r="G126" i="3"/>
  <c r="G125" i="3"/>
  <c r="G124" i="3"/>
  <c r="G123" i="3"/>
  <c r="G122" i="3"/>
  <c r="G129" i="3"/>
  <c r="H122" i="3"/>
  <c r="J122" i="3"/>
  <c r="K122" i="3"/>
  <c r="G117" i="3"/>
  <c r="G116" i="3"/>
  <c r="G115" i="3"/>
  <c r="G114" i="3"/>
  <c r="G113" i="3"/>
  <c r="G112" i="3"/>
  <c r="G111" i="3"/>
  <c r="G118" i="3"/>
  <c r="H111" i="3"/>
  <c r="J111" i="3"/>
  <c r="K111" i="3"/>
  <c r="G106" i="3"/>
  <c r="G105" i="3"/>
  <c r="G104" i="3"/>
  <c r="G103" i="3"/>
  <c r="G102" i="3"/>
  <c r="G101" i="3"/>
  <c r="G100" i="3"/>
  <c r="G107" i="3"/>
  <c r="H100" i="3"/>
  <c r="J100" i="3"/>
  <c r="K100" i="3"/>
  <c r="G95" i="3"/>
  <c r="G94" i="3"/>
  <c r="G93" i="3"/>
  <c r="G92" i="3"/>
  <c r="G91" i="3"/>
  <c r="G90" i="3"/>
  <c r="G89" i="3"/>
  <c r="G84" i="3"/>
  <c r="G83" i="3"/>
  <c r="G82" i="3"/>
  <c r="G81" i="3"/>
  <c r="G80" i="3"/>
  <c r="G79" i="3"/>
  <c r="G78" i="3"/>
  <c r="G73" i="3"/>
  <c r="G72" i="3"/>
  <c r="G71" i="3"/>
  <c r="G70" i="3"/>
  <c r="G69" i="3"/>
  <c r="G68" i="3"/>
  <c r="G67" i="3"/>
  <c r="G50" i="3"/>
  <c r="G49" i="3"/>
  <c r="G48" i="3"/>
  <c r="G47" i="3"/>
  <c r="G46" i="3"/>
  <c r="G45" i="3"/>
  <c r="G44" i="3"/>
  <c r="G39" i="3"/>
  <c r="G38" i="3"/>
  <c r="G37" i="3"/>
  <c r="G36" i="3"/>
  <c r="G35" i="3"/>
  <c r="G34" i="3"/>
  <c r="G33" i="3"/>
  <c r="G28" i="3"/>
  <c r="G27" i="3"/>
  <c r="G26" i="3"/>
  <c r="G25" i="3"/>
  <c r="G24" i="3"/>
  <c r="G23" i="3"/>
  <c r="G22" i="3"/>
  <c r="G17" i="3"/>
  <c r="G16" i="3"/>
  <c r="G15" i="3"/>
  <c r="G14" i="3"/>
  <c r="G12" i="3"/>
  <c r="G11" i="3"/>
  <c r="B145" i="21"/>
  <c r="B144" i="21"/>
  <c r="B143" i="21"/>
  <c r="B142" i="21"/>
  <c r="B141" i="21"/>
  <c r="B140" i="21"/>
  <c r="B139" i="21"/>
  <c r="B138" i="21"/>
  <c r="B137" i="21"/>
  <c r="B136" i="21"/>
  <c r="B135" i="21"/>
  <c r="B134" i="21"/>
  <c r="B133" i="21"/>
  <c r="B132" i="21"/>
  <c r="B131" i="21"/>
  <c r="B130" i="21"/>
  <c r="B127" i="21"/>
  <c r="B146" i="21"/>
  <c r="B129" i="21"/>
  <c r="B128" i="21"/>
  <c r="B122" i="21"/>
  <c r="B121" i="21"/>
  <c r="B120" i="21"/>
  <c r="B119" i="21"/>
  <c r="B118" i="21"/>
  <c r="B117" i="21"/>
  <c r="B116" i="21"/>
  <c r="B115" i="21"/>
  <c r="B114" i="21"/>
  <c r="B113" i="21"/>
  <c r="B112" i="21"/>
  <c r="B111" i="21"/>
  <c r="B110" i="21"/>
  <c r="B109" i="21"/>
  <c r="B108" i="21"/>
  <c r="B107" i="21"/>
  <c r="B106" i="21"/>
  <c r="B104" i="21"/>
  <c r="B123" i="21"/>
  <c r="B105" i="21"/>
  <c r="B99" i="21"/>
  <c r="B98" i="21"/>
  <c r="B97" i="21"/>
  <c r="B96" i="21"/>
  <c r="B95" i="21"/>
  <c r="B94" i="21"/>
  <c r="B93" i="21"/>
  <c r="B92" i="21"/>
  <c r="B91" i="21"/>
  <c r="B90" i="21"/>
  <c r="B89" i="21"/>
  <c r="B88" i="21"/>
  <c r="B87" i="21"/>
  <c r="B86" i="21"/>
  <c r="B85" i="21"/>
  <c r="B84" i="21"/>
  <c r="B83" i="21"/>
  <c r="B82" i="21"/>
  <c r="B81" i="21"/>
  <c r="B76" i="21"/>
  <c r="B75" i="21"/>
  <c r="B74" i="21"/>
  <c r="B73" i="21"/>
  <c r="B72" i="21"/>
  <c r="B71" i="21"/>
  <c r="B70" i="21"/>
  <c r="B69" i="21"/>
  <c r="B68" i="21"/>
  <c r="B67" i="21"/>
  <c r="B66" i="21"/>
  <c r="B65" i="21"/>
  <c r="B64" i="21"/>
  <c r="B63" i="21"/>
  <c r="B62" i="21"/>
  <c r="B61" i="21"/>
  <c r="B60" i="21"/>
  <c r="B59" i="21"/>
  <c r="B58" i="21"/>
  <c r="B36" i="21"/>
  <c r="B37" i="21"/>
  <c r="B38" i="21"/>
  <c r="B39" i="21"/>
  <c r="B40" i="21"/>
  <c r="B41" i="21"/>
  <c r="B42" i="21"/>
  <c r="B43" i="21"/>
  <c r="B44" i="21"/>
  <c r="B45" i="21"/>
  <c r="B46" i="21"/>
  <c r="B47" i="21"/>
  <c r="B48" i="21"/>
  <c r="B49" i="21"/>
  <c r="B50" i="21"/>
  <c r="B51" i="21"/>
  <c r="B52" i="21"/>
  <c r="B53" i="21"/>
  <c r="B35" i="21"/>
  <c r="B100" i="21"/>
  <c r="R20" i="8"/>
  <c r="R19" i="8"/>
  <c r="R18" i="8"/>
  <c r="R17" i="8"/>
  <c r="R16" i="8"/>
  <c r="R15" i="8"/>
  <c r="R13" i="8"/>
  <c r="R12" i="8"/>
  <c r="R11" i="8"/>
  <c r="R30" i="24"/>
  <c r="R29" i="24"/>
  <c r="R28" i="24"/>
  <c r="R27" i="24"/>
  <c r="R26" i="24"/>
  <c r="R25" i="24"/>
  <c r="R24" i="24"/>
  <c r="R23" i="24"/>
  <c r="R22" i="24"/>
  <c r="R21" i="24"/>
  <c r="R20" i="24"/>
  <c r="R19" i="24"/>
  <c r="R18" i="24"/>
  <c r="R17" i="24"/>
  <c r="R16" i="24"/>
  <c r="R15" i="24"/>
  <c r="R14" i="24"/>
  <c r="R13" i="24"/>
  <c r="R12" i="24"/>
  <c r="R11" i="24"/>
  <c r="R10" i="24"/>
  <c r="S34" i="24"/>
  <c r="S35" i="24"/>
  <c r="G14" i="26"/>
  <c r="H11" i="26"/>
  <c r="G96" i="3"/>
  <c r="H89" i="3"/>
  <c r="J89" i="3"/>
  <c r="K89" i="3"/>
  <c r="G85" i="3"/>
  <c r="H78" i="3"/>
  <c r="J78" i="3"/>
  <c r="K78" i="3"/>
  <c r="G74" i="3"/>
  <c r="H67" i="3"/>
  <c r="J67" i="3"/>
  <c r="K67" i="3"/>
  <c r="G51" i="3"/>
  <c r="H44" i="3"/>
  <c r="J44" i="3"/>
  <c r="K44" i="3"/>
  <c r="G40" i="3"/>
  <c r="H33" i="3"/>
  <c r="J33" i="3"/>
  <c r="K33" i="3"/>
  <c r="G29" i="3"/>
  <c r="H22" i="3"/>
  <c r="J22" i="3"/>
  <c r="K22" i="3"/>
  <c r="G18" i="3"/>
  <c r="H11" i="3"/>
  <c r="J11" i="3"/>
  <c r="K11" i="3"/>
  <c r="B77" i="21"/>
  <c r="B54" i="21"/>
  <c r="D30" i="25"/>
  <c r="F11" i="25"/>
</calcChain>
</file>

<file path=xl/sharedStrings.xml><?xml version="1.0" encoding="utf-8"?>
<sst xmlns="http://schemas.openxmlformats.org/spreadsheetml/2006/main" count="1241" uniqueCount="462">
  <si>
    <r>
      <t xml:space="preserve">PROCESO: </t>
    </r>
    <r>
      <rPr>
        <sz val="11"/>
        <color indexed="8"/>
        <rFont val="Arial"/>
        <family val="2"/>
      </rPr>
      <t>GESTION INTEGRAL DE CALIDAD</t>
    </r>
  </si>
  <si>
    <t>Codigo:FOR-13-PRO-GIC-02</t>
  </si>
  <si>
    <t>Versión:</t>
  </si>
  <si>
    <t>FORMATO: CONTEXTO ESTRATEGICO</t>
  </si>
  <si>
    <t xml:space="preserve">Fecha: </t>
  </si>
  <si>
    <t>Pagina:</t>
  </si>
  <si>
    <t xml:space="preserve">CONTEXTO ESTRATEGICO </t>
  </si>
  <si>
    <t xml:space="preserve">PROCESO: </t>
  </si>
  <si>
    <t xml:space="preserve">OBJETIVO: </t>
  </si>
  <si>
    <t>FACTORES EXTERNOS</t>
  </si>
  <si>
    <t>CAUSAS</t>
  </si>
  <si>
    <t>FACTORES INTERNOS</t>
  </si>
  <si>
    <t>FACTORES DEL PROCESO</t>
  </si>
  <si>
    <t xml:space="preserve">Ausencia de documetación e implementación de procedimientos  en  algunos  procesos.  </t>
  </si>
  <si>
    <t>Ausencia  de controles  y  de registros en los procedimientos a auditar.</t>
  </si>
  <si>
    <t xml:space="preserve">Falta de compromiso de los líderes de los procesos en la implementación de mejora, asociadas a los planes de mejoramiento y en atención a las recomendaciones establecidas en los informes emitidos por la Oficina de Control Interno. </t>
  </si>
  <si>
    <t>Desconocimiento de la actualización normativa</t>
  </si>
  <si>
    <t xml:space="preserve">Demoras en la entrega de información por parte de las unidades administrativas, en respuesta a los requerimientos de la oficina. </t>
  </si>
  <si>
    <t xml:space="preserve">Falta de actualización de algunos procedimientos acorde a los cambios normativos (Decreto 648 de 2017).  </t>
  </si>
  <si>
    <t xml:space="preserve">Falta de articulación entre la Secretaría de Planeación y la Oficina de Control  Interno. </t>
  </si>
  <si>
    <t xml:space="preserve">Equipos tecnologicos obsoletos, Sistema de Información no integrados. </t>
  </si>
  <si>
    <t>Unidades administrativas ubicadas en diferentes sitios de la ciudad (Ibagué).</t>
  </si>
  <si>
    <r>
      <t xml:space="preserve">PROCESO: </t>
    </r>
    <r>
      <rPr>
        <sz val="12"/>
        <color indexed="8"/>
        <rFont val="Arial"/>
        <family val="2"/>
      </rPr>
      <t>MEJORAMIENTO CONTINUO</t>
    </r>
  </si>
  <si>
    <t>Codigo:</t>
  </si>
  <si>
    <r>
      <t xml:space="preserve">FORMATO: </t>
    </r>
    <r>
      <rPr>
        <sz val="12"/>
        <color indexed="8"/>
        <rFont val="Arial"/>
        <family val="2"/>
      </rPr>
      <t>MAPA DE RIESGOS DE CORRUPCION</t>
    </r>
  </si>
  <si>
    <t>Fecha: DD_____MM_____AA______</t>
  </si>
  <si>
    <t>Matriz definicion del Riesgo de Corrupción</t>
  </si>
  <si>
    <t>descripcion del riesgo</t>
  </si>
  <si>
    <t>Accion y Omision</t>
  </si>
  <si>
    <t>Uso del Poder</t>
  </si>
  <si>
    <t>Desviar la gestión de lo público</t>
  </si>
  <si>
    <t>Beneficio Particular</t>
  </si>
  <si>
    <t>Solicitud y/o recibimiento de dadivas para el favoritismo de una decision</t>
  </si>
  <si>
    <t>si</t>
  </si>
  <si>
    <t>Tráfico de influencias y amiguismo en la celeredidad de respuesta de un tramite</t>
  </si>
  <si>
    <t>Cobro para la realizacion de un tramite o beneficiar una decision</t>
  </si>
  <si>
    <t>Uso indebido de la información que reposa en las bases de datos de la Secretaría</t>
  </si>
  <si>
    <t>Perdida, daño, alteracion o manipulación de documentos en el archivo de gestión y en el archivo  Urbanistico</t>
  </si>
  <si>
    <t xml:space="preserve">Versión: </t>
  </si>
  <si>
    <r>
      <t xml:space="preserve">FORMATO: </t>
    </r>
    <r>
      <rPr>
        <sz val="11"/>
        <color indexed="8"/>
        <rFont val="Arial"/>
        <family val="2"/>
      </rPr>
      <t>MAPA DE RIESGOS ADMINISTRATIVO</t>
    </r>
  </si>
  <si>
    <t>IDENTIFICACION DEL RIESGO</t>
  </si>
  <si>
    <t>Proceso</t>
  </si>
  <si>
    <t>Objetivo del proceso</t>
  </si>
  <si>
    <t>Que Puede Suceder?</t>
  </si>
  <si>
    <t>Cómo Puede Suceder?
(Causas)</t>
  </si>
  <si>
    <t>Cuándo puede Suceder?</t>
  </si>
  <si>
    <t>Consecuencia</t>
  </si>
  <si>
    <t>Descripción del Riesgo</t>
  </si>
  <si>
    <t>FORMATO: PRIORIZACION DE CAUSAS (Amenazas y Debilidades)</t>
  </si>
  <si>
    <t>PRIORIZACION DE CAUSAS (Amenazas y Debilidades)
CALIFIQUE DE 1 A 5  donde 1 es la menos importante</t>
  </si>
  <si>
    <t>No.</t>
  </si>
  <si>
    <t>CAUSAS (Amenazas y Debilidades)</t>
  </si>
  <si>
    <t>P1</t>
  </si>
  <si>
    <t>P2</t>
  </si>
  <si>
    <t>P3</t>
  </si>
  <si>
    <t>P4</t>
  </si>
  <si>
    <t>P5</t>
  </si>
  <si>
    <t>P6</t>
  </si>
  <si>
    <t>P7</t>
  </si>
  <si>
    <t>P8</t>
  </si>
  <si>
    <t>P9</t>
  </si>
  <si>
    <t>P10</t>
  </si>
  <si>
    <t>P11</t>
  </si>
  <si>
    <t>P12</t>
  </si>
  <si>
    <t>P13</t>
  </si>
  <si>
    <t>P14</t>
  </si>
  <si>
    <t>P15</t>
  </si>
  <si>
    <t>TOTAL</t>
  </si>
  <si>
    <t>PROMEDIO</t>
  </si>
  <si>
    <t>FORMATO: MATRIZ DOFA</t>
  </si>
  <si>
    <t xml:space="preserve">
MATRIZ DOFA
IDENTIFICACION DE FACTORES 
Y
DEFINICION DE ESTRATEGIAS
</t>
  </si>
  <si>
    <t>NEGATIVOS</t>
  </si>
  <si>
    <t>POSITIVOS</t>
  </si>
  <si>
    <t>DEBILIDADES (D)</t>
  </si>
  <si>
    <t>FORTALEZAS (F)</t>
  </si>
  <si>
    <t>OPORTUNIDADES (O)</t>
  </si>
  <si>
    <r>
      <t xml:space="preserve">ESTRATEGIA DO (SUPERVIVENCIA)
</t>
    </r>
    <r>
      <rPr>
        <b/>
        <sz val="11"/>
        <color theme="1"/>
        <rFont val="Calibri"/>
        <family val="2"/>
        <scheme val="minor"/>
      </rPr>
      <t>consiste en contrarrestar Debilidades por medio de Oportunidades.</t>
    </r>
  </si>
  <si>
    <r>
      <t xml:space="preserve">ESTRATEGIA FO (CRECIMIENTO)
</t>
    </r>
    <r>
      <rPr>
        <b/>
        <sz val="11"/>
        <color theme="1"/>
        <rFont val="Calibri"/>
        <family val="2"/>
        <scheme val="minor"/>
      </rPr>
      <t>Utilizar fortalezas para optimizar oportunidades.</t>
    </r>
  </si>
  <si>
    <t>AMENAZAS (A)</t>
  </si>
  <si>
    <r>
      <t xml:space="preserve">ESTRATEGIA DA (CONTINGENCIA)
</t>
    </r>
    <r>
      <rPr>
        <b/>
        <sz val="11"/>
        <color theme="1"/>
        <rFont val="Calibri"/>
        <family val="2"/>
        <scheme val="minor"/>
      </rPr>
      <t>Cuando el riesgo se materialice a partir de la combinación de debilidades
con amenazas, para formular acciones de contingencia.</t>
    </r>
  </si>
  <si>
    <r>
      <t xml:space="preserve">ESTRATEGIA FA (SUPERVIVENCIA)
</t>
    </r>
    <r>
      <rPr>
        <b/>
        <sz val="11"/>
        <color theme="1"/>
        <rFont val="Calibri"/>
        <family val="2"/>
        <scheme val="minor"/>
      </rPr>
      <t>Utilizar fortalezas para contrarrestar amenazas</t>
    </r>
    <r>
      <rPr>
        <b/>
        <sz val="14"/>
        <color theme="1"/>
        <rFont val="Calibri"/>
        <family val="2"/>
        <scheme val="minor"/>
      </rPr>
      <t xml:space="preserve">
</t>
    </r>
  </si>
  <si>
    <t>FORMATO: IDENTIFICACION DE RIESGOS</t>
  </si>
  <si>
    <t>Riesgo</t>
  </si>
  <si>
    <t>Acción u Omisión</t>
  </si>
  <si>
    <t>Uso del poder</t>
  </si>
  <si>
    <t>Desviar la Gestión de lo Público</t>
  </si>
  <si>
    <t>Beneficio Privado</t>
  </si>
  <si>
    <t>Clasificación</t>
  </si>
  <si>
    <r>
      <t>FORMATO: DESCRIPCION DEL RIESGO</t>
    </r>
    <r>
      <rPr>
        <sz val="11"/>
        <color indexed="8"/>
        <rFont val="Arial"/>
        <family val="2"/>
      </rPr>
      <t xml:space="preserve"> </t>
    </r>
  </si>
  <si>
    <t>DESCRIPCION DEL RIESGO</t>
  </si>
  <si>
    <t>Descripción</t>
  </si>
  <si>
    <t xml:space="preserve"> Clasificación</t>
  </si>
  <si>
    <t>Causas</t>
  </si>
  <si>
    <t>Consecuencias</t>
  </si>
  <si>
    <t xml:space="preserve">Seleccione </t>
  </si>
  <si>
    <t xml:space="preserve">Codigo:                                  </t>
  </si>
  <si>
    <t>FORMATO:DETERMINACION  DE LA PROBABILIDAD</t>
  </si>
  <si>
    <t>DETERMINACION DE LA PROBABILIDAD</t>
  </si>
  <si>
    <t>PRIORIZACION DE LA PROBABILIDAD
(Califique de 1 a 5 , de acuerdo con la tabla de criterios</t>
  </si>
  <si>
    <t>Nivel</t>
  </si>
  <si>
    <t xml:space="preserve">Codigo:                        </t>
  </si>
  <si>
    <t>FORMATO: DETERMINACION DEL IMPACTO DE RIESGOS DE GESTION</t>
  </si>
  <si>
    <t>Fecha:</t>
  </si>
  <si>
    <t>RIESGO</t>
  </si>
  <si>
    <t>NIVELES</t>
  </si>
  <si>
    <t>Impacto (Consecuencias)</t>
  </si>
  <si>
    <t>Cuantitativo</t>
  </si>
  <si>
    <t>Cualitativo</t>
  </si>
  <si>
    <t>Seleccione</t>
  </si>
  <si>
    <t>FORMATO: DETERMINACION DEL IMPACTO RIESGOS DE CORRUPCION</t>
  </si>
  <si>
    <t>RIESGO DE CORRUPCION</t>
  </si>
  <si>
    <t>SI EL RIESGO DE CORRUPCION SE MATERIALIZA PODRIA…</t>
  </si>
  <si>
    <t>RESPUESTA (MARQUE CON X)</t>
  </si>
  <si>
    <t>NIVEL DE IMPACTO</t>
  </si>
  <si>
    <t>SI</t>
  </si>
  <si>
    <t>NO</t>
  </si>
  <si>
    <t>1 ¿Afectar al grupo de funcionarios del proceso?</t>
  </si>
  <si>
    <t xml:space="preserve">2 ¿Afectar el cumplimiento de metas y objetivos de la dependencia? </t>
  </si>
  <si>
    <t xml:space="preserve">3 ¿Afectar el cumplimiento de misión de la Entidad? </t>
  </si>
  <si>
    <t xml:space="preserve">4 ¿Afectar el cumplimiento de la misión del sector al que pertenece la Entidad? </t>
  </si>
  <si>
    <t xml:space="preserve">5 ¿Generar pérdida de confianza de la Entidad, afectando su reputación? </t>
  </si>
  <si>
    <t xml:space="preserve">6 ¿Generar pérdida de recursos económicos? </t>
  </si>
  <si>
    <t xml:space="preserve">7 ¿Afectar la generación de los productos o la prestación de servicios? </t>
  </si>
  <si>
    <t>8 ¿Dar lugar al detrimento de calidad de vida de la comunidad por la pérdida del bien o servicios o los recursos públicos?</t>
  </si>
  <si>
    <t xml:space="preserve">9 ¿Generar pérdida de información de la Entidad? </t>
  </si>
  <si>
    <t xml:space="preserve">10 ¿Generar intervención de los órganos de control, de la Fiscalía, u otro ente? </t>
  </si>
  <si>
    <t xml:space="preserve">11 ¿Dar lugar a procesos sancionatorios? </t>
  </si>
  <si>
    <t xml:space="preserve">12 ¿Dar lugar a procesos disciplinarios? </t>
  </si>
  <si>
    <t xml:space="preserve">13 ¿Dar lugar a procesos fiscales? </t>
  </si>
  <si>
    <t>14 ¿Dar lugar a procesos penales</t>
  </si>
  <si>
    <t xml:space="preserve">15 ¿Generar pérdida de credibilidad del sector? </t>
  </si>
  <si>
    <t xml:space="preserve">16 ¿Ocasionar lesiones físicas o pérdida de vidas humanas? </t>
  </si>
  <si>
    <t xml:space="preserve">17 ¿Afectar la imagen regional? </t>
  </si>
  <si>
    <t xml:space="preserve">18 ¿Afectar la imagen nacional? </t>
  </si>
  <si>
    <t xml:space="preserve">19 ¿Generar daño ambiental? </t>
  </si>
  <si>
    <t>Versión:02</t>
  </si>
  <si>
    <t>Fecha: 2018/07/30</t>
  </si>
  <si>
    <t>GRAFICO DE UBICACIÓN EN LA ZONA DE RIESGO</t>
  </si>
  <si>
    <t>RIESGO:</t>
  </si>
  <si>
    <t>ZONA DE RIESGO</t>
  </si>
  <si>
    <t>PROBABILIDAD DE OCURRENCIA</t>
  </si>
  <si>
    <t>EXTREMA</t>
  </si>
  <si>
    <t>Casi Seguro</t>
  </si>
  <si>
    <t>ALTA</t>
  </si>
  <si>
    <t>Probable</t>
  </si>
  <si>
    <t>MODERADA</t>
  </si>
  <si>
    <t>Posible</t>
  </si>
  <si>
    <t>BAJA</t>
  </si>
  <si>
    <t>Rara Vez</t>
  </si>
  <si>
    <t>Insignificante</t>
  </si>
  <si>
    <t>Menor</t>
  </si>
  <si>
    <t>Moderado</t>
  </si>
  <si>
    <t>Mayor</t>
  </si>
  <si>
    <t>Catastrófico</t>
  </si>
  <si>
    <t>IMPACTO</t>
  </si>
  <si>
    <t>Fecha: 201/07/30</t>
  </si>
  <si>
    <t>DEFINICION RIESGO</t>
  </si>
  <si>
    <t>X</t>
  </si>
  <si>
    <t>NA</t>
  </si>
  <si>
    <t>TIPOLOGIA</t>
  </si>
  <si>
    <t>Estratégico</t>
  </si>
  <si>
    <t>Gerencial</t>
  </si>
  <si>
    <t>Operativo</t>
  </si>
  <si>
    <t>Financiero</t>
  </si>
  <si>
    <t>Tecnológico</t>
  </si>
  <si>
    <t>Cumplimiento</t>
  </si>
  <si>
    <t>Imagen o Reputación</t>
  </si>
  <si>
    <t>Corrupción</t>
  </si>
  <si>
    <t>Seguridad Digital</t>
  </si>
  <si>
    <t>5. CATASTROFICO</t>
  </si>
  <si>
    <t>4. MAYOR</t>
  </si>
  <si>
    <t>3. MODERADO</t>
  </si>
  <si>
    <t>2. MENOR</t>
  </si>
  <si>
    <t>1. INSIGNIFICANTE</t>
  </si>
  <si>
    <t>CATASTROFICO</t>
  </si>
  <si>
    <t xml:space="preserve">* Interrupción de las operaciones de la Entidad por más de cinco (5) días.
* Intervención por parte de un ente de control u otro ente regulador.
* Pérdida de Información crítica para la entidad que no se puede recuperar.
* Incumplimiento en las metas y objetivos institucionales afectando de forma grave la ejecución presupuestal.
* Imagen institucional afectada en el orden nacional o regional por actos o hechos de corrupción </t>
  </si>
  <si>
    <t>* Impacto que afecte la ejecución presupuestal en un valor ≥50%
* Pérdida de cobertura en la prestación de los servicios de la entidad ≥50%.
* Pago de indemnizaciones a terceros por acciones legales que pueden afectar el presupuesto total de la entidad en un valor ≥50%
* Pago de sanciones económicas por incumplimiento en la normatividad aplicable ante un ente regulador, las cuales afectan en un valor ≥50% del presupuesto general de la  entidad.</t>
  </si>
  <si>
    <t>MAYOR</t>
  </si>
  <si>
    <t>* Interrupción de las operaciones de la Entidad por más de dos (2) días.
* Pérdida de información crítica que puede ser recuperada de forma parcial o incompleta.
* Sanción por parte del ente de control u otro ente regulador.
* Incumplimiento en las metas y objetivos institucionales afectando el cumplimiento en las metas de gobierno.
* Imagen institucional afectada en el orden nacional o regional por incumplimientos en la prestación del servicio a los usuarios o ciudadanos.</t>
  </si>
  <si>
    <t>* Impacto que afecte la ejecución presupuestal en un valor ≥20%
* Pérdida de cobertura en la prestación de los servicios de la entidad ≥20%.
* Pago de indemnizaciones a terceros por acciones legales que pueden afectar el presupuesto total de la entidad en un valor ≥20%
* Pago de sanciones económicas por incumplimiento en la normatividad aplicable ante un ente regulador, las cuales afectan en un valor ≥20% del presupuesto general de la entidad.</t>
  </si>
  <si>
    <t>MODERADO</t>
  </si>
  <si>
    <t>* Interrupción de las operaciones de la Entidad por un (1) día.
* Reclamaciones o quejas de los usuarios que podrían implicar una denuncia ante los entes reguladores o una demanda de largo alcance para la entidad.
* Inoportunidad en la información ocasionando retrasos en la atención a los usuarios.
* Reproceso de actividades y aumento de carga operativa.
* Imagen institucional afectada en el orden nacional o regional por retrasos en la prestación del servicio a los usuarios o ciudadanos.
* Investigaciones penales, fiscales o disciplinarias.</t>
  </si>
  <si>
    <t>* Impacto que afecte la ejecución presupuestal en un valor ≥5%
* Pérdida de cobertura en la prestación de los servicios de la entidad ≥10%.
* Pago de indemnizaciones a terceros por acciones legales que pueden afectar el presupuesto total de la entidad en un valor ≥5%
* Pago de sanciones económicas por incumplimiento en la normatividad aplicable ante un ente regulador, las cuales afectan en un valor ≥5% del presupuesto general de la entidad.</t>
  </si>
  <si>
    <t>MENOR</t>
  </si>
  <si>
    <t>* Interrupción de las operaciones de la Entidad por algunas horas.
* Reclamaciones o quejas de los usuarios que implican investigaciones internas disciplinarias.
* Imagen institucional afectada localmente por retrasos en la prestación del servicio a los usuarios o ciudadanos.</t>
  </si>
  <si>
    <t>* Impacto que afecte la ejecución presupuestal en un valor ≥1%
* Pérdida de cobertura en la prestación de los servicios de la entidad ≥5%.
* Pago de indemnizaciones a terceros por acciones legales que pueden afectar el presupuesto total de la entidad en un valor ≥1%
* Pago de sanciones económicas por incumplimiento en la normatividad aplicable ante un ente regulador, las cuales afectan en un valor ≥1%del presupuesto general de la entidad.</t>
  </si>
  <si>
    <t>INSIGNIFICANTE</t>
  </si>
  <si>
    <t>* No hay interrupción de las operaciones de la entidad.
* No se generan sanciones económicas o administrativas.
* No se afecta la imagen institucional de forma significativa</t>
  </si>
  <si>
    <t>* Impacto que afecte la ejecución presupuestal en un valor ≥0,5%
* Pérdida de cobertura en la prestación de los servicios de la entidad ≥1%.
* Pago de indemnizaciones a terceros por acciones legales que pueden afectar el presupuesto total de la entidad en un valor ≥0,5%
* Pago de sanciones económicas por incumplimiento en la normatividad aplicable ante un ente regulador, las cuales afectan en un valor ≥0,5%del presupuesto general de la entidad.</t>
  </si>
  <si>
    <t>RIESGO 1</t>
  </si>
  <si>
    <t>RESPUESTA SI O NO</t>
  </si>
  <si>
    <t>total</t>
  </si>
  <si>
    <t>riesgo 2</t>
  </si>
  <si>
    <t>riesgo 3</t>
  </si>
  <si>
    <t>riesgo 4</t>
  </si>
  <si>
    <t>RESPUESTA CONTROLES</t>
  </si>
  <si>
    <t>RESPONSABLE</t>
  </si>
  <si>
    <t>Seleccionar</t>
  </si>
  <si>
    <t>Asignado</t>
  </si>
  <si>
    <t>No Asignado</t>
  </si>
  <si>
    <t>Adecuado</t>
  </si>
  <si>
    <t>Inadecuado</t>
  </si>
  <si>
    <t>PERIODICIDAD</t>
  </si>
  <si>
    <t>Oportuna</t>
  </si>
  <si>
    <t>Inoportuna</t>
  </si>
  <si>
    <t>PROPOSITO</t>
  </si>
  <si>
    <t>Prevenir</t>
  </si>
  <si>
    <t>Detectar</t>
  </si>
  <si>
    <t>No es un Control</t>
  </si>
  <si>
    <t>COMO SE REALIZA</t>
  </si>
  <si>
    <t>Confiable</t>
  </si>
  <si>
    <t>No confiable</t>
  </si>
  <si>
    <t>OBSERVACIONES</t>
  </si>
  <si>
    <t>Se investigan y se resuelven oportunamente</t>
  </si>
  <si>
    <t>No se investigan y resuelven oportunamente</t>
  </si>
  <si>
    <t>EVIDENCIA</t>
  </si>
  <si>
    <t>Completa</t>
  </si>
  <si>
    <t>Incompleta</t>
  </si>
  <si>
    <t>No existe</t>
  </si>
  <si>
    <t>EJECUCION</t>
  </si>
  <si>
    <t>Fuerte (Siempre se Ejecuta)</t>
  </si>
  <si>
    <t>Moderado (Algunas veces se ejecuta)</t>
  </si>
  <si>
    <t>Débil (No se ejecuta)</t>
  </si>
  <si>
    <t>FORMATO: EVALUACION DE CONTROLES</t>
  </si>
  <si>
    <t>DESCRIPCION DEL CONTROL</t>
  </si>
  <si>
    <t xml:space="preserve">EVALUACION DEL DISEÑO DEL CONTROL </t>
  </si>
  <si>
    <t>EVALUACION A LA EJECUCION</t>
  </si>
  <si>
    <t>Solidez individual de cada
control fuerte:100
moderado:50
debil:0</t>
  </si>
  <si>
    <t>Aplica plan de
acción para
fortalecer el control
Sí / NO</t>
  </si>
  <si>
    <t>CRITERIO DE EVALUACION</t>
  </si>
  <si>
    <t>ASPECTO A EVALUAR EN EL DISEÑO DEL CONTROL</t>
  </si>
  <si>
    <t>OPCIONES DE RESPUESTA</t>
  </si>
  <si>
    <t>PESO EN LA EVALUACION</t>
  </si>
  <si>
    <t>CALIFICACION DEL DISEÑO DEL CONTROL</t>
  </si>
  <si>
    <t>El control se ejecuta de manera consistente por los responsables.
(EJECUCIÓN)</t>
  </si>
  <si>
    <t>1. Responsable</t>
  </si>
  <si>
    <t>¿Existe un responsable asignado a la ejecución del control?</t>
  </si>
  <si>
    <t>¿El responsable tiene la autoridad y adecuada segregación de funciones en la ejecución del control?</t>
  </si>
  <si>
    <t>2. Periodicidad</t>
  </si>
  <si>
    <t>¿La oportunidad en que se ejecuta el control ayuda a prevenir la mitigación del riesgo o a detectar la materialización del riesgo de manera oportuna?</t>
  </si>
  <si>
    <t>3. Propósito</t>
  </si>
  <si>
    <t>¿Las actividades que se desarrollan en el control realmente buscan por si sola prevenir o detectar las causas que pueden dar origen al riesgo, ejemplo Verificar, Validar,Cotejar, Comparar, Revisar, etc.?</t>
  </si>
  <si>
    <t>4. Cómo se realiza la actividad de control</t>
  </si>
  <si>
    <t>¿La fuente de información que se utiliza en el desarrollo del control es información confiable que permita mitigar el riesgo?.</t>
  </si>
  <si>
    <t>5. Qué pasa con las observaciones o desviaciones</t>
  </si>
  <si>
    <t>¿Las observaciones, desviaciones o diferencias identificadas como resultados de la ejecución del control son investigadas y resueltas de manera oportuna?</t>
  </si>
  <si>
    <t>6. Evidencia de la ejecución del control</t>
  </si>
  <si>
    <t>¿Se deja evidencia o rastro de la ejecución del control, que permita a cualquier tercero con la evidencia, llegar a la misma conclusión?.</t>
  </si>
  <si>
    <t>R#-C#</t>
  </si>
  <si>
    <t>CALIFICACION DEL DISEÑO</t>
  </si>
  <si>
    <t>FORMATO: EVALUACION SOLIDEZ  DEL CONJUNTO DE CONTROLES</t>
  </si>
  <si>
    <t>CAUSA</t>
  </si>
  <si>
    <t>CALIFICACION DE LA EJECUCION DEL CONTROL</t>
  </si>
  <si>
    <t>SOLIDEZ INDIVIDUAL DEL CONTROL 
control Fuerte:100
Moderado:50
Débil:0</t>
  </si>
  <si>
    <t>SOLIDEZ DEL CONJUNTO DE CONTROLES</t>
  </si>
  <si>
    <t xml:space="preserve">PROMEDIO </t>
  </si>
  <si>
    <t>FORMATO: MAPA Y PLAN DE TRATAMIENTO DE RIESGOS</t>
  </si>
  <si>
    <t>ENTIDAD</t>
  </si>
  <si>
    <t>MISION</t>
  </si>
  <si>
    <t>PROCESO Y OBJETIVO</t>
  </si>
  <si>
    <t xml:space="preserve">Riesgo </t>
  </si>
  <si>
    <t>Probabilidad</t>
  </si>
  <si>
    <t>Impacto</t>
  </si>
  <si>
    <t>Riesgo Residual</t>
  </si>
  <si>
    <t>Opción de Manejo</t>
  </si>
  <si>
    <t>Actividad de Control</t>
  </si>
  <si>
    <t>Soporte</t>
  </si>
  <si>
    <t>Responsable</t>
  </si>
  <si>
    <t>Tiempo</t>
  </si>
  <si>
    <t>Indicador</t>
  </si>
  <si>
    <t>GESTIÓN</t>
  </si>
  <si>
    <t>CORRUPCIÓN</t>
  </si>
  <si>
    <t>Improbable</t>
  </si>
  <si>
    <t>REDUCIR</t>
  </si>
  <si>
    <t>DESCRIPCION DEL CONTROL  -  Plan Anual de Auditoría</t>
  </si>
  <si>
    <t>FUERTE</t>
  </si>
  <si>
    <t>DEBIL</t>
  </si>
  <si>
    <t>ALCALDÍA DE IBAGUÉ</t>
  </si>
  <si>
    <t>La Alcaldía de Ibagué como entidad pública del orden territorial, garantiza las condiciones y los recursos económicos y humanos, necesarios para la oportuna prestación de los servicios que promueven el desarrollo social, económico, cultural, ambiental y del territorio, a partir de la implementación de planes y programas que fomentan el adecuado ejercicio de los derechos humanos, la equidad y la justicia, con una Administración transparente y efectiva de los recursos públicos.</t>
  </si>
  <si>
    <t>Impacto mayor</t>
  </si>
  <si>
    <t>x</t>
  </si>
  <si>
    <t>Por cambio de Gobierno  no se da continuidad a las politicas públicas</t>
  </si>
  <si>
    <t>No se ejecutan los recursos de manera oportuna</t>
  </si>
  <si>
    <t>Personal de planta insuficiente</t>
  </si>
  <si>
    <r>
      <rPr>
        <b/>
        <sz val="11"/>
        <color theme="1"/>
        <rFont val="Arial"/>
        <family val="2"/>
      </rPr>
      <t xml:space="preserve">FINANCIEROS: </t>
    </r>
    <r>
      <rPr>
        <sz val="11"/>
        <color theme="1"/>
        <rFont val="Arial"/>
        <family val="2"/>
      </rPr>
      <t>Presupuestro de funcionamiento, recurso de inversión , infraestructura, capacidad instalada,</t>
    </r>
  </si>
  <si>
    <r>
      <rPr>
        <b/>
        <sz val="11"/>
        <color theme="1"/>
        <rFont val="Arial"/>
        <family val="2"/>
      </rPr>
      <t xml:space="preserve">PERSONAL: </t>
    </r>
    <r>
      <rPr>
        <sz val="11"/>
        <color theme="1"/>
        <rFont val="Arial"/>
        <family val="2"/>
      </rPr>
      <t>Capacidad del personal, políticas de manejo del talento humano, idoneidad.</t>
    </r>
  </si>
  <si>
    <r>
      <rPr>
        <b/>
        <sz val="11"/>
        <color theme="1"/>
        <rFont val="Arial"/>
        <family val="2"/>
      </rPr>
      <t>POLÍTICOS:</t>
    </r>
    <r>
      <rPr>
        <sz val="11"/>
        <color theme="1"/>
        <rFont val="Arial"/>
        <family val="2"/>
      </rPr>
      <t xml:space="preserve"> Cambios de Gobierno, legislación, políticas públicas, regulación.</t>
    </r>
  </si>
  <si>
    <r>
      <rPr>
        <b/>
        <sz val="11"/>
        <color theme="1"/>
        <rFont val="Arial"/>
        <family val="2"/>
      </rPr>
      <t>INTERACCIONES CON OTROS PROCESOS:</t>
    </r>
    <r>
      <rPr>
        <sz val="11"/>
        <color theme="1"/>
        <rFont val="Arial"/>
        <family val="2"/>
      </rPr>
      <t xml:space="preserve"> Relación precisa con otros procesos en cuanto a insumos, proveedores, productos, usuarios o clientes.</t>
    </r>
  </si>
  <si>
    <r>
      <rPr>
        <b/>
        <sz val="11"/>
        <color theme="1"/>
        <rFont val="Arial"/>
        <family val="2"/>
      </rPr>
      <t xml:space="preserve">RESPONSABLES DEL PROCESO: </t>
    </r>
    <r>
      <rPr>
        <sz val="11"/>
        <color theme="1"/>
        <rFont val="Arial"/>
        <family val="2"/>
      </rPr>
      <t>Grado de autoridad y responsabilidad de los funcionarios frente al proceso</t>
    </r>
  </si>
  <si>
    <t>Falta de liderazgo por la alta dirección para promover y empoderar al personal de la Secretaria de Salud en la aplicabilidad y desarrollo del proceso.</t>
  </si>
  <si>
    <r>
      <rPr>
        <b/>
        <sz val="11"/>
        <color theme="1"/>
        <rFont val="Arial"/>
        <family val="2"/>
      </rPr>
      <t xml:space="preserve">SOCIALES Y CULTURALES: </t>
    </r>
    <r>
      <rPr>
        <sz val="11"/>
        <color theme="1"/>
        <rFont val="Arial"/>
        <family val="2"/>
      </rPr>
      <t>Demografía, responsabilidad social, orden público.</t>
    </r>
  </si>
  <si>
    <t>Falta de compromiso por parte de la comunidad para impactar positivamente los determinantes sociales en salud desde lo cultural, ambiental, económico y religioso</t>
  </si>
  <si>
    <t>La inmigracion y desplazamiento que afecta de manera directa los factores de riesgo de la salud pública</t>
  </si>
  <si>
    <r>
      <rPr>
        <b/>
        <sz val="11"/>
        <color theme="1"/>
        <rFont val="Arial"/>
        <family val="2"/>
      </rPr>
      <t>PROCESOS:</t>
    </r>
    <r>
      <rPr>
        <sz val="11"/>
        <color theme="1"/>
        <rFont val="Arial"/>
        <family val="2"/>
      </rPr>
      <t xml:space="preserve"> Capacidad, diseño, ejecución, proveedores, entradas, salidas, gestión del conocimiento</t>
    </r>
  </si>
  <si>
    <t>Revision periodica insuficiente, para el seguimiento en la implementación y actualización del sistema integrado de gestión de la calidad -SIGAMI en el proceso de Gestion de la salud .</t>
  </si>
  <si>
    <t>Recibir dadivas o beneficios a nombre propio o de terceros por realizar tramites sin el cumplimiento de los requisitos</t>
  </si>
  <si>
    <r>
      <rPr>
        <b/>
        <sz val="11"/>
        <color theme="1"/>
        <rFont val="Arial"/>
        <family val="2"/>
      </rPr>
      <t xml:space="preserve">LEGALES Y REGLAMENTARIOS: </t>
    </r>
    <r>
      <rPr>
        <sz val="11"/>
        <color theme="1"/>
        <rFont val="Arial"/>
        <family val="2"/>
      </rPr>
      <t>Normatividad externa (Leyes, Decretos, Ordenanzas y Acuerdos)</t>
    </r>
  </si>
  <si>
    <t xml:space="preserve">Cambios normativos </t>
  </si>
  <si>
    <t>No se cuenta con un sistema de información orientado al tratamiento y administración de datos que permita la toma decisiones</t>
  </si>
  <si>
    <t>Ausencia de datos actualizados de forma rapida y sencilla sobre el estado de salud de la población.</t>
  </si>
  <si>
    <t>Falta de interoperabilidad de las bases de datos y diferentes fuentes de información en salud.</t>
  </si>
  <si>
    <r>
      <rPr>
        <b/>
        <sz val="11"/>
        <color theme="1"/>
        <rFont val="Arial"/>
        <family val="2"/>
      </rPr>
      <t>TECNOLOGÍA:</t>
    </r>
    <r>
      <rPr>
        <sz val="11"/>
        <color theme="1"/>
        <rFont val="Arial"/>
        <family val="2"/>
      </rPr>
      <t xml:space="preserve"> Integridad de datos, disponibilidad de datos y sistemas, desarrollo, producción, mantenimiento de sistemas de información.</t>
    </r>
  </si>
  <si>
    <t xml:space="preserve">Dificultad para articular estrategias entre los programas y otros sectores para lograr trabajo en equipo que permita alcanzar las metas esperadas </t>
  </si>
  <si>
    <r>
      <rPr>
        <b/>
        <sz val="11"/>
        <color theme="1"/>
        <rFont val="Arial"/>
        <family val="2"/>
      </rPr>
      <t>ESTRATÉGICOS:</t>
    </r>
    <r>
      <rPr>
        <sz val="11"/>
        <color theme="1"/>
        <rFont val="Arial"/>
        <family val="2"/>
      </rPr>
      <t xml:space="preserve"> Direccionamiento estratégico, planeación institucional, liderazgo, trabajo en equipo. </t>
    </r>
  </si>
  <si>
    <t>IMPACTAR POSITIVAMENTE LOS DETERMINANTES SOCIALES DE LA SALUD MEDIANTE LA PARTICIPACIÓN Y COORDINACIÓN INTERSECTORIAL DE LOS ACTORES DEL SISTEMA GENERAL DE SEGURIDAD SOCIAL EN SALUD, OTROS ACTORES SOCIALES Y COMUNITARIOS DEL MUNICIPIO CON EL FIN DE MEJORAR CONTINUAMENTE LAS CONDICIONES EN SALUD DE LA POBLACION IBAGUEREÑA</t>
  </si>
  <si>
    <t>IMPACTAR POSITIVAMENTE LOS DETERMINANTES SOCIALES DE LA SALUD MEDIANTE LA PARTICIPACIÓN Y COORDINACIÓN INTERSECTORIAL DE LOS ACTORES DEL SISTEMA GENERAL DE SEGURIDAD SOCIAL EN SALUD, OTROS ACTORES SOCIALES Y COMUNITARIOS DEL MUNICIPIO CON EL FIN DE MEJORAR CONTINUAMENTE LAS CONDICIONES EN SALUD DE LA POBLACION IBAGUEREÑA.</t>
  </si>
  <si>
    <t>Cambios normativos</t>
  </si>
  <si>
    <t>Ausencia de documetación e implementación de los procedimientos que soportan el proceso</t>
  </si>
  <si>
    <t>Ausencia  de controles  y  de registros en los procedimientos que soportan el proceso</t>
  </si>
  <si>
    <t>Gestión de la salud</t>
  </si>
  <si>
    <t>1) No se cuenta con un responsable del proceso de planeación que articule con los directivos el desarrollo de actividades y estrategias para cada vigencia.</t>
  </si>
  <si>
    <t>1) En cumplimiento de la normatividad vigente en el sector, la alta gerencia garantiza los recursos y la transparencia en su ejecuciòn .</t>
  </si>
  <si>
    <t>2) Dificultad por parte del talento humano de la institución para adoptar  los cambios normativos.</t>
  </si>
  <si>
    <t>2) Fortalecimiento de la red publica como prestador primario.</t>
  </si>
  <si>
    <t>3) No se tienen canales de comunicación interna asertivos</t>
  </si>
  <si>
    <t>3) Priorizaciòn de la prestaciòn de los servicios de salud a la poblaciòn dispersa y diferentes grupos poblacionales.</t>
  </si>
  <si>
    <t>4) No se realizan estudios de investigación que permita darle a conocer a la comunidad resultados en salud que tengan impacto positivo y/o negativo para el Municipio.</t>
  </si>
  <si>
    <t>4) Se cuenta con un sistema de caracterización de viviendas, atenciòn temprana a reportes ciudadanos, y sitema de informes para control de criaderos (SIFIS).</t>
  </si>
  <si>
    <t>5) No se ejecutan los recursos de manera oportuna</t>
  </si>
  <si>
    <t>5) Se cuenta con personal de planta con alta experiencia y calificado para el desarrollo de actividades misionales.</t>
  </si>
  <si>
    <t>6) No se cuenta con un servidor ni un sistema de información orientado al tratamiento y administración de datos que permita la toma decisiones y garantice la seguridad de la misma.</t>
  </si>
  <si>
    <t>6) Implementaciòn del sistema AMISALUD como herramienta propia de la Secretaria de Salud.</t>
  </si>
  <si>
    <t>7) Revision periodica insuficiente, para el seguimiento en la implementación y actualización del sistema integrado de gestión de la calidad -SIGAMI en el proceso de Gestion de la salud .</t>
  </si>
  <si>
    <t xml:space="preserve">8) Dificultad para articular estrategias entre los programas y otros sectores para lograr trabajo en equipo que permita alcanzar las metas esperadas. </t>
  </si>
  <si>
    <t>1) Adopción y adaptación de políticas públicas y normatividad en salud que establezcan acciones para el mejoramiento de la calidad de vida en los diferentes grupos poblacionales.</t>
  </si>
  <si>
    <r>
      <rPr>
        <b/>
        <sz val="11"/>
        <color theme="1"/>
        <rFont val="Arial"/>
        <family val="2"/>
      </rPr>
      <t xml:space="preserve">D1O1: </t>
    </r>
    <r>
      <rPr>
        <sz val="11"/>
        <color theme="1"/>
        <rFont val="Arial"/>
        <family val="2"/>
      </rPr>
      <t>Conformar un grupo de planeación estrategica, que permita proyectar las acciones que den cumplimiento al proceso y realizar seguImiento y evaluación permanente a la ejecución de los planes y proyectos de la Secretaria de Salud.</t>
    </r>
  </si>
  <si>
    <r>
      <t xml:space="preserve">F1O5: </t>
    </r>
    <r>
      <rPr>
        <sz val="11"/>
        <color theme="1"/>
        <rFont val="Arial"/>
        <family val="2"/>
      </rPr>
      <t>Garantizar los recursos de esfuerzo propio para la continuidad de las acciones del Modelo Integral de Atención en Salud - MIAS.</t>
    </r>
  </si>
  <si>
    <t>2) Las bases de datos existentes a nivel Nacional y Departamental SIVIGILA,SIVICAP, RUAF (Nacido vivo y defunciones), registro para la localización y caracterización de personas con discapacidad, permiten realizar cruce de información de las diferentes variables para el proceso de caracterización de usuarios.</t>
  </si>
  <si>
    <r>
      <t xml:space="preserve">D2D7O1: </t>
    </r>
    <r>
      <rPr>
        <sz val="11"/>
        <color theme="1"/>
        <rFont val="Arial"/>
        <family val="2"/>
      </rPr>
      <t>Estructurar plan capacitación que permita dar a conocer a los funcionarios (Planta - Contrato) la normatividad vigente, el direccionamiento estrategico de la institución y el sistema integrado de gestión de la calidad -SIGAMI para el Municipio de Ibagué.</t>
    </r>
  </si>
  <si>
    <r>
      <t xml:space="preserve">F2F3O3: </t>
    </r>
    <r>
      <rPr>
        <sz val="11"/>
        <color theme="1"/>
        <rFont val="Arial"/>
        <family val="2"/>
      </rPr>
      <t>Fortalecimiento del prestador primario publico para garantizar los servicios de salud a la población rural dispersa y diferentes grupos poblacionales.</t>
    </r>
  </si>
  <si>
    <t>3) Darle continuidad a la implementación del Modelo Integral de Atención en Salud (MIAS) en todos sus componentes.</t>
  </si>
  <si>
    <r>
      <t xml:space="preserve">D4O5: </t>
    </r>
    <r>
      <rPr>
        <sz val="11"/>
        <color theme="1"/>
        <rFont val="Arial"/>
        <family val="2"/>
      </rPr>
      <t xml:space="preserve">Desarrollar proyectos de investigación para acceder a recursos por el orden Departamentel, Nacional y/o Internacional para la ejecución de los mismos. </t>
    </r>
  </si>
  <si>
    <r>
      <t xml:space="preserve">F5O4: </t>
    </r>
    <r>
      <rPr>
        <sz val="11"/>
        <color theme="1"/>
        <rFont val="Arial"/>
        <family val="2"/>
      </rPr>
      <t>Sustentar a la secretaria administrativa la necesidad de crear nuevos cargos con perfil tecnico idoneo para el desarrollo de las actividades misionales de la entidad.</t>
    </r>
  </si>
  <si>
    <t>4) Aumentar la planta de personal para garantizar la continuidad y la ejecución de las actividades.</t>
  </si>
  <si>
    <r>
      <t xml:space="preserve">D6O2: </t>
    </r>
    <r>
      <rPr>
        <sz val="11"/>
        <color theme="1"/>
        <rFont val="Arial"/>
        <family val="2"/>
      </rPr>
      <t>Desarrollar un sistema de información en salud que permita sustentar politicas y toma de decisiones.</t>
    </r>
  </si>
  <si>
    <r>
      <t xml:space="preserve">F6O2: </t>
    </r>
    <r>
      <rPr>
        <sz val="11"/>
        <color theme="1"/>
        <rFont val="Arial"/>
        <family val="2"/>
      </rPr>
      <t>Garantizar la continuidad en el desarrollo del sistema de información con el fin de contar con el acceso oportuno, rapido y confiable de los datos.</t>
    </r>
    <r>
      <rPr>
        <b/>
        <sz val="11"/>
        <color theme="1"/>
        <rFont val="Arial"/>
        <family val="2"/>
      </rPr>
      <t xml:space="preserve"> </t>
    </r>
  </si>
  <si>
    <t>5) Mayor oportunidad en la consecución de recursos para cofinanciar los proyectos.</t>
  </si>
  <si>
    <r>
      <t xml:space="preserve">D8O4: </t>
    </r>
    <r>
      <rPr>
        <sz val="11"/>
        <color theme="1"/>
        <rFont val="Arial"/>
        <family val="2"/>
      </rPr>
      <t>Realizar 2 comites tecnicos mensuales que permitan la evaluación y seguimiento permanenentes de las acciones que se desarrollan en la institución.</t>
    </r>
  </si>
  <si>
    <r>
      <t xml:space="preserve">1) </t>
    </r>
    <r>
      <rPr>
        <sz val="11"/>
        <color theme="1"/>
        <rFont val="Arial"/>
        <family val="2"/>
      </rPr>
      <t>Modificación</t>
    </r>
    <r>
      <rPr>
        <sz val="11"/>
        <color rgb="FFFF0000"/>
        <rFont val="Arial"/>
        <family val="2"/>
      </rPr>
      <t xml:space="preserve"> </t>
    </r>
    <r>
      <rPr>
        <sz val="11"/>
        <rFont val="Arial"/>
        <family val="2"/>
      </rPr>
      <t>de politicas publicas y normativa en salud por los cambios de gobierno</t>
    </r>
  </si>
  <si>
    <r>
      <t xml:space="preserve">D1D3A5: </t>
    </r>
    <r>
      <rPr>
        <sz val="11"/>
        <color theme="1"/>
        <rFont val="Arial"/>
        <family val="2"/>
      </rPr>
      <t>Realizar comites tecnicos que permitan la evaluación y seguimiento permanenentes de las acciones que se desarrollan en la institución, asi como la articulación de estrategias entre los programas y otros sectores.</t>
    </r>
  </si>
  <si>
    <r>
      <t xml:space="preserve">F1A4: </t>
    </r>
    <r>
      <rPr>
        <sz val="11"/>
        <color theme="1"/>
        <rFont val="Arial"/>
        <family val="2"/>
      </rPr>
      <t>Mediante una estrategia de medios difundir los logros alcanzados en cumpliento al plan de desarrollo vigente.</t>
    </r>
  </si>
  <si>
    <t>2) Falta de compromiso de algunos actores del sistema en el cumplimiento de requisitos y responsabilidades propias de su institución.</t>
  </si>
  <si>
    <r>
      <t xml:space="preserve">D2A1: </t>
    </r>
    <r>
      <rPr>
        <sz val="11"/>
        <color theme="1"/>
        <rFont val="Arial"/>
        <family val="2"/>
      </rPr>
      <t>Estructurar plan capacitación que permita dar a conocer a los funcionarios (Planta - Contrato) la normatividad vigente, el direccionamiento estrategico de la institución y el sistema integrado de gestión de la calidad -SIGAMI para el Municipio de Ibagué.</t>
    </r>
  </si>
  <si>
    <r>
      <t xml:space="preserve">F2F3A2: </t>
    </r>
    <r>
      <rPr>
        <sz val="11"/>
        <color theme="1"/>
        <rFont val="Arial"/>
        <family val="2"/>
      </rPr>
      <t>Garantizarle al</t>
    </r>
    <r>
      <rPr>
        <b/>
        <sz val="11"/>
        <color theme="1"/>
        <rFont val="Arial"/>
        <family val="2"/>
      </rPr>
      <t xml:space="preserve">  </t>
    </r>
    <r>
      <rPr>
        <sz val="11"/>
        <color theme="1"/>
        <rFont val="Arial"/>
        <family val="2"/>
      </rPr>
      <t>prestador primario publico recursos del subsidio a la oferta para la prestación de servicios de salud a la población rural dispersa y diferentes grupos poblacionales.</t>
    </r>
  </si>
  <si>
    <t>3) Falta de autonomia de la entidad territorial frente actividades de vigilancia y control en aseguradores y prestadores en la toma de decisiones para definir compromisos frente a las competencias del sistema.</t>
  </si>
  <si>
    <r>
      <t xml:space="preserve">D3D8A2: </t>
    </r>
    <r>
      <rPr>
        <sz val="11"/>
        <color theme="1"/>
        <rFont val="Arial"/>
        <family val="2"/>
      </rPr>
      <t>Desarrollo de talleres motivacionales que permitan mejorar los canales de comunicación internos y externos para el complimientos de los objetivos misionales.</t>
    </r>
  </si>
  <si>
    <r>
      <t xml:space="preserve">F4F6A5: </t>
    </r>
    <r>
      <rPr>
        <sz val="11"/>
        <color theme="1"/>
        <rFont val="Arial"/>
        <family val="2"/>
      </rPr>
      <t xml:space="preserve">Gestionar la consecusión de los registros administrativos en las otras dependencias de la administración con el fin de fortalecer el proceso de caracterización de los grupos de interes. </t>
    </r>
  </si>
  <si>
    <t>4) Perdida de credibildad frente a la misión institucional por parte de los grupos de interes</t>
  </si>
  <si>
    <r>
      <t xml:space="preserve">F5A1: </t>
    </r>
    <r>
      <rPr>
        <sz val="11"/>
        <color theme="1"/>
        <rFont val="Arial"/>
        <family val="2"/>
      </rPr>
      <t>A traves del grupo de planeación estrategica informar a la alta dirección las acciones y politicas que se estan desarrolando y deben tener continuidad para el cumplimiento de metas y estrategias.</t>
    </r>
  </si>
  <si>
    <t>5) Reproceso en la ejecuciòn de las actividades por las barreras de acceso a los registros adminitrativos de las diferentes dependencias de la Administraciòn.</t>
  </si>
  <si>
    <t>GESTIÓN DE LA SALUD</t>
  </si>
  <si>
    <t>Incumplimiento en la ejecución tecnica y financiera de las metas proyectadas en el plan de desarrollo para la vigencia</t>
  </si>
  <si>
    <t>Revision periodica insuficiente, para el seguimiento en la implementación y actualización del sistema integrado de gestión de la calidad -SIGAMI en el proceso de Gestion de la salud.</t>
  </si>
  <si>
    <t>En la ejecución de las diferentes actividades para la vigencia</t>
  </si>
  <si>
    <t xml:space="preserve">Reprocesos y demoras administrativas para la ejecución de las actividades </t>
  </si>
  <si>
    <t>Hallazgos producto de las auditorias realizadas por los entes de control.</t>
  </si>
  <si>
    <t>Incumplimiento de la normatividad vigente</t>
  </si>
  <si>
    <t>Incumplimiento de las acciones misionales de la institución por desgaste administrativo y reprocesos.</t>
  </si>
  <si>
    <t>Perdida de gobernanza y credibildad frente a la misión institucional por parte de los grupos de interes</t>
  </si>
  <si>
    <t xml:space="preserve">Dificultad para articular estrategias entre los programas y otros sectores para lograr trabajo en equipo que permita alcanzar las metas esperadas  </t>
  </si>
  <si>
    <t>Dificultad para impactar de forma positiva los determinantes de salud.</t>
  </si>
  <si>
    <t>Planificación inadecuada de las acciones y estrategias propias de la entidad en cumplimiento al proceso de gestión en salud.</t>
  </si>
  <si>
    <t>Dualidad de instrucciones para la ejecución de las actividades.</t>
  </si>
  <si>
    <t>Replanteamiento de las actividades que dan cumplimiento a la ejecución del proceso</t>
  </si>
  <si>
    <t>Falta de información clara y debilidad en canales de acceso a la publicidad de las condiciones del tramite.</t>
  </si>
  <si>
    <t>En las actividades diarias de la institución</t>
  </si>
  <si>
    <t xml:space="preserve">Perdida de credibilidad institucional </t>
  </si>
  <si>
    <t>Influencia de grupos politicos que afectan la toma de decisiones</t>
  </si>
  <si>
    <t>Fallas inducidas en la gestión de los tramites.</t>
  </si>
  <si>
    <t>Dificultad para realizar el seguimiento y evaluación de las intervenciones, identificar los factores de riesgo y factores protectores, asi como para estimar la magnitud de los eventos de interes en salud.</t>
  </si>
  <si>
    <t>Falta de generación de indicadores que permitan hacer un analisis del estado de salud de la población y que sean comparables con diferentes niveles (Nacional y Departamental).</t>
  </si>
  <si>
    <t>Ausencia de un sistema de información en salud que permita sustentar politicas y toma de decisiones.</t>
  </si>
  <si>
    <t>Duplicación de esfuerzos para la generación de reportes.</t>
  </si>
  <si>
    <t>Información segmentada y con problemas de calidad, cobertura y oportunidad.</t>
  </si>
  <si>
    <t>Al no realizar revisiones periodicas del proceso de gestio de la salud, se obvia la inclusion de los cambios normativos, asi como la alineación con las politicas de cada gobierno lo que conlleva a que no exista uniformidad en las directrices para el desarrollo de los procedimientos, generando repetición y demora en el cumplimiento de las tareas asignadas.</t>
  </si>
  <si>
    <t xml:space="preserve">GESTIÓN </t>
  </si>
  <si>
    <t xml:space="preserve">Dificultad para formular, implementar, desarrollar, monitorear y evaluar las estrategias  que se requieren para afectar de forma positiva los determinantes en salud </t>
  </si>
  <si>
    <t xml:space="preserve">Falta de interoperabilidad en la recolección, procesamiento y reporte de la información necesaria para el mejoramiento de las acciones en salud a traves de una mejor gestión en todos los niveles del sistema. </t>
  </si>
  <si>
    <t>Se considera que en el momento de realizar tramites propios de la dependencia se reciba o se soliciten favores de tipo economico y/o personal,  que van afectar de manera directa la objetividad en la conceptualización del mismo.</t>
  </si>
  <si>
    <t xml:space="preserve">Gestión de la Salud </t>
  </si>
  <si>
    <t>Gestión de la Salud</t>
  </si>
  <si>
    <t xml:space="preserve">Una vez al mes los enlances SIGAMI de la secretaria de salud (Profesional Universitario - Tecnico Operativo) realizan mesas de trabajo con el fin de revisar y dar respuesta a las solicitudes emanadas por la Secretaria de Planeación con todo lo relacionado al sistema integrado de gestión de calidad, de lo anterior no se aportan evidencias. </t>
  </si>
  <si>
    <t>No existe control de la causa</t>
  </si>
  <si>
    <t xml:space="preserve">Cada vez que la Secretaria de Planeación hace el requerimiento de avance de formulación y seguimiento de la politicas publicas se diligencia la matriz correspondiente por parte de la contartista asignada para dicha tarea, con el proposito de dar cumplimiento a la solicitud, dejando como evidencia los correos electronicos y el respectivo producto. </t>
  </si>
  <si>
    <t>La Secretaria de Salud actualmente está desarollando el sistema de información AMISALUD para la dirección de aseguramiento y prestación de servicios, en la actualidad se cuenta con los siguientes modulos: Base unica de afiliados, módulo de afiliación y novedade, módulo de Población Pobre no Asegurada - PPNA, Módulo de consulta de afiliados y sisben, cargue de archivos RIPS, modulo estadistico de afiliación. Lo anterior puede ser evidenciado en la pagina pisamipruebas.ibague.gov.co/app/MODULOS/salud</t>
  </si>
  <si>
    <t>En la actualidad la entidad tiene interoperabilidad mediante archivos de datos con las siguientes entidades: SISBEN, Ministerio de Salud y de la Protección Social, Unidad de Salud de Ibagué - USI y de forma automatica con la Secretaria de hacienda del municipio en lo referente a impuesto predial unificado e industria y comercio, esta actividad esta a cargo del Ingeniero de sistemas de planta de la secretaria, con el fin de mantener las bases de daros de aseguramiento actualizadas y disminuir el riesgo de elusión y evasión. De lo anterior se aportan las diferentes bases de datos.</t>
  </si>
  <si>
    <t>No existe control para la causa</t>
  </si>
  <si>
    <t>La Sectretaria de Salud a traves de las redes sociales institucionales, realiza de manera periodica la publicación de los tramites correspondientes a la dirección de salud publica (Solicitud de concepto sanitario) lo cual se puede evidenciar a traves de la pagina web de la Alcaldia y  Facebook.</t>
  </si>
  <si>
    <t>Fuerte</t>
  </si>
  <si>
    <t>PROCESO: GESTIÓN DE LA SALUD</t>
  </si>
  <si>
    <t>OBJETIVO: IMPACTAR POSITIVAMENTE LOS DETERMINANTES SOCIALES DE LA SALUD MEDIANTE LA PARTICIPACIÓN Y COORDINACIÓN INTERSECTORIAL DE LOS ACTORES DEL SISTEMA GENERAL DE SEGURIDAD SOCIAL EN SALUD, OTROS ACTORES SOCIALES Y COMUNITARIOS DEL MUNICIPIO CON EL FIN DE MEJORAR CONTINUAMENTE LAS CONDICIONES EN SALUD DE LA POBLACION IBAGUEREÑA</t>
  </si>
  <si>
    <t>ACTIVIDAD DE CONTINGENCIA</t>
  </si>
  <si>
    <t>Realizar 2 comites tecnicos mensuales que permitan la evaluación y seguimiento permanenentes de las acciones que se desarrollan en la institución, asi como la articulación de estrategias entre los programas y otros sectores.</t>
  </si>
  <si>
    <t>Actas y planillas de asistencia</t>
  </si>
  <si>
    <t>Secretario (a) de Salud y Directores</t>
  </si>
  <si>
    <t>Semestral</t>
  </si>
  <si>
    <t>N° de comités realizados/N° comites programados X 100</t>
  </si>
  <si>
    <t>Estructurar plan capacitación que permita dar a conocer a los funcionarios (Planta - Contrato) la normatividad vigente, el direccionamiento estrategico de la institución y el sistema integrado de gestión de la calidad -SIGAMI para el Municipio de Ibagué.</t>
  </si>
  <si>
    <t>Plan de capacitación, actas y planillas de asistencia</t>
  </si>
  <si>
    <t>N° de capacitaciones realizadas/N° capacitaciones programadas X 100</t>
  </si>
  <si>
    <t xml:space="preserve">Conformar un grupo de planeación estrategica, que permita realizar seguimiento, control y garantice las continuidad en la ejecución de las actividades propuestas en las politicas publicas </t>
  </si>
  <si>
    <t xml:space="preserve">Acto administrativo de conformación del grupo de planeación estrategica, actas y planillas de asistencia </t>
  </si>
  <si>
    <t xml:space="preserve">Trimestral </t>
  </si>
  <si>
    <t>Grupo conformado</t>
  </si>
  <si>
    <t xml:space="preserve">Comité tecnico extraordinario dirigido por la alta dirección con el fin de analizar las causas que conllevaron a materializar el riesgo y tomar las medidas correctivas </t>
  </si>
  <si>
    <t>Acta de reunión, planilla de asistencia y plan de mejoramiento</t>
  </si>
  <si>
    <t xml:space="preserve">Cada vez que se materialice el riesgo </t>
  </si>
  <si>
    <t>Número de comites extraordinarios realizados</t>
  </si>
  <si>
    <t>2 veces al mes</t>
  </si>
  <si>
    <t xml:space="preserve">Realizar 4  jornadas de actualización con el personal de planta  con el fin de darles a conocer el estado actual de proceso  </t>
  </si>
  <si>
    <t>Secretario (a) de Salud y Directores - Equipo lider SIGAMI</t>
  </si>
  <si>
    <t xml:space="preserve"> Trimestral</t>
  </si>
  <si>
    <t>N° de jornadas de actualización realizadas/N° jornadas de actualización programadas X 100</t>
  </si>
  <si>
    <t xml:space="preserve">Realizar 4 mesas de trabajo al año que permitan evaluar el desarrollo del proceso de gestión de la salud y la asignación de compromisos   </t>
  </si>
  <si>
    <t>N° de mesas de trabajo realizadas/N° mesas de trabajo programadas X 100</t>
  </si>
  <si>
    <t>Dos veces al año</t>
  </si>
  <si>
    <t>Desarrollar e implementar 3 modulos en el sistema de información - AMISALUD: Auditorias de EPS e IPS, Peticiones de quejas y reclamos (PDS), Seguimiento contractual</t>
  </si>
  <si>
    <t>Implementación de los modulos en la pagina pisamipruebas.ibague.gov.co/app/MODULOS/salud</t>
  </si>
  <si>
    <t>Secretario (a) de Salud , Directores e Ingeniero de Sistemas</t>
  </si>
  <si>
    <t>Cuatrimestral</t>
  </si>
  <si>
    <t>N° de modulos implementados/N° de modulos programados X 100</t>
  </si>
  <si>
    <t>Realizar mesas de trabajo mensuales con el fin de revisar el desarrollo e implentación de los modulos y definir las nuevas variables que deben ser incluidas en el sistema de información para la secretaria de salud.</t>
  </si>
  <si>
    <t>Mensual</t>
  </si>
  <si>
    <t>Diseñar matriz que permita la recolección de información en cada una de las dimensiones  de acuerdo a las necesidades de la secretaria</t>
  </si>
  <si>
    <t>Matrices diseñadas  y avaladas por gestión documental</t>
  </si>
  <si>
    <t>Responsables de cada dimensión  y grupo SIGAMI</t>
  </si>
  <si>
    <t>Matrices diseñadas y avaladas</t>
  </si>
  <si>
    <t xml:space="preserve">Definir en las obligaciones de las Ordenes de Prestación de Servicios - OPS la obligatoriedad de los formatos a utilizar para la captura de datos </t>
  </si>
  <si>
    <t xml:space="preserve"> Contrato suscrito</t>
  </si>
  <si>
    <t>Supervisores</t>
  </si>
  <si>
    <t>Anual</t>
  </si>
  <si>
    <t>Formatos diligenciados según el procedimiento</t>
  </si>
  <si>
    <t>Conformar el grupo responsable para la recepción, control de calidad, oportunidad, cobertura, consolidación, correlación y publicación de la información recolectada.</t>
  </si>
  <si>
    <t>Acto administrativo de conformación del grupo responsable</t>
  </si>
  <si>
    <t xml:space="preserve">Secretario (a) de Salud </t>
  </si>
  <si>
    <t>Recolectar la información de forma manual mediante hojas de calculo, archivos de texto entre otros.</t>
  </si>
  <si>
    <t>Archivos en medio magnetico</t>
  </si>
  <si>
    <t>Nicolas Bonilla</t>
  </si>
  <si>
    <t>Información recolectada de manera manual</t>
  </si>
  <si>
    <t xml:space="preserve">ALTA </t>
  </si>
  <si>
    <t>PROBABLE</t>
  </si>
  <si>
    <t xml:space="preserve">MODERADO </t>
  </si>
  <si>
    <t xml:space="preserve">Realizar Jornadas de socialización para la ciudadania sobre los diferentes tramites que se maneja en la secretaria </t>
  </si>
  <si>
    <t>Fotos de la actividad, material publicitario</t>
  </si>
  <si>
    <t>N° de Jornadas realizadas/N° de jornadas programadas X 100</t>
  </si>
  <si>
    <t xml:space="preserve">Realizar publicidad de los diferentes tramites que se manejan en la secretaria en la pagina web de la Alcaldia y en las redes sociales </t>
  </si>
  <si>
    <t>Pantallazos de la publicación</t>
  </si>
  <si>
    <t>N° de publicaciones realizadas/N° de programadas programadas X 100</t>
  </si>
  <si>
    <t xml:space="preserve">Socialización del código de integridad y buen gobierno  </t>
  </si>
  <si>
    <t xml:space="preserve">Semestral </t>
  </si>
  <si>
    <t>N° de socializaciones realizadas/N° de socializaciones programadas X 100</t>
  </si>
  <si>
    <t>Denunciar el acto de corrupción frente al ente que corresponda y que se tomen las medidas legales correspondientes a la situación detectada</t>
  </si>
  <si>
    <t>Documentos de la denuncias presentadas</t>
  </si>
  <si>
    <t>Cada vez que se presente</t>
  </si>
  <si>
    <t xml:space="preserve">Documentos radicados de las desnuncias presentadas </t>
  </si>
  <si>
    <t>PROCESO: Gestión de la Salud</t>
  </si>
  <si>
    <r>
      <rPr>
        <b/>
        <sz val="12"/>
        <color theme="1"/>
        <rFont val="Arial"/>
        <family val="2"/>
      </rPr>
      <t>OBJETIVO:</t>
    </r>
    <r>
      <rPr>
        <sz val="12"/>
        <color theme="1"/>
        <rFont val="Arial"/>
        <family val="2"/>
      </rPr>
      <t xml:space="preserve"> IMPACTAR POSITIVAMENTE LOS DETERMINANTES SOCIALES DE LA SALUD MEDIANTE LA PARTICIPACIÓN Y COORDINACIÓN INTERSECTORIAL DE LOS ACTORES DEL SISTEMA GENERAL DE SEGURIDAD SOCIAL EN SALUD, OTROS ACTORES SOCIALES Y COMUNITARIOS DEL MUNICIPIO CON EL FIN DE MEJORAR CONTINUAMENTE LAS CONDICIONES EN SALUD DE LA POBLACION IBAGUEREÑA.</t>
    </r>
  </si>
  <si>
    <t>Codigo: FOR-13-PRO-GIC-02</t>
  </si>
  <si>
    <t>Versión: 03</t>
  </si>
  <si>
    <t>Fecha: 2018/12/05</t>
  </si>
  <si>
    <t>Pagina: 1 de 1</t>
  </si>
  <si>
    <t>PROCESO:  GESTIÓN DE LA SALUD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</si>
</sst>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
  </numFmts>
  <fonts count="31" x14ac:knownFonts="1">
    <font>
      <sz val="11"/>
      <color theme="1"/>
      <name val="Calibri"/>
      <family val="2"/>
      <scheme val="minor"/>
    </font>
    <font>
      <b/>
      <sz val="12"/>
      <color indexed="8"/>
      <name val="Arial"/>
      <family val="2"/>
    </font>
    <font>
      <sz val="12"/>
      <color indexed="8"/>
      <name val="Arial"/>
      <family val="2"/>
    </font>
    <font>
      <b/>
      <sz val="11"/>
      <color indexed="17"/>
      <name val="Arial"/>
      <family val="2"/>
    </font>
    <font>
      <sz val="11"/>
      <color theme="1"/>
      <name val="Arial"/>
      <family val="2"/>
    </font>
    <font>
      <b/>
      <sz val="11"/>
      <color theme="1"/>
      <name val="Arial"/>
      <family val="2"/>
    </font>
    <font>
      <sz val="10"/>
      <color theme="1"/>
      <name val="Arial"/>
      <family val="2"/>
    </font>
    <font>
      <b/>
      <sz val="12"/>
      <color theme="1"/>
      <name val="Arial"/>
      <family val="2"/>
    </font>
    <font>
      <sz val="12"/>
      <color theme="1"/>
      <name val="Arial"/>
      <family val="2"/>
    </font>
    <font>
      <b/>
      <sz val="11"/>
      <color theme="1"/>
      <name val="Calibri"/>
      <family val="2"/>
      <scheme val="minor"/>
    </font>
    <font>
      <b/>
      <sz val="16"/>
      <color theme="1"/>
      <name val="Calibri"/>
      <family val="2"/>
      <scheme val="minor"/>
    </font>
    <font>
      <sz val="12"/>
      <color theme="1"/>
      <name val="Calibri"/>
      <family val="2"/>
      <scheme val="minor"/>
    </font>
    <font>
      <b/>
      <sz val="10"/>
      <color indexed="8"/>
      <name val="Arial"/>
      <family val="2"/>
    </font>
    <font>
      <sz val="10"/>
      <color theme="1"/>
      <name val="Calibri"/>
      <family val="2"/>
      <scheme val="minor"/>
    </font>
    <font>
      <b/>
      <sz val="10"/>
      <color theme="1"/>
      <name val="Arial"/>
      <family val="2"/>
    </font>
    <font>
      <b/>
      <sz val="11"/>
      <color indexed="8"/>
      <name val="Arial"/>
      <family val="2"/>
    </font>
    <font>
      <sz val="11"/>
      <color indexed="8"/>
      <name val="Arial"/>
      <family val="2"/>
    </font>
    <font>
      <b/>
      <sz val="14"/>
      <color theme="1"/>
      <name val="Arial"/>
      <family val="2"/>
    </font>
    <font>
      <b/>
      <sz val="9"/>
      <color theme="1"/>
      <name val="Arial"/>
      <family val="2"/>
    </font>
    <font>
      <b/>
      <sz val="14"/>
      <color theme="1"/>
      <name val="Calibri"/>
      <family val="2"/>
      <scheme val="minor"/>
    </font>
    <font>
      <b/>
      <sz val="12"/>
      <color theme="1"/>
      <name val="Calibri"/>
      <family val="2"/>
      <scheme val="minor"/>
    </font>
    <font>
      <b/>
      <sz val="20"/>
      <color theme="1"/>
      <name val="Calibri"/>
      <family val="2"/>
      <scheme val="minor"/>
    </font>
    <font>
      <sz val="11"/>
      <color rgb="FFFF0000"/>
      <name val="Arial"/>
      <family val="2"/>
    </font>
    <font>
      <sz val="11"/>
      <name val="Arial"/>
      <family val="2"/>
    </font>
    <font>
      <sz val="11"/>
      <color rgb="FFFF0000"/>
      <name val="Calibri"/>
      <family val="2"/>
      <scheme val="minor"/>
    </font>
    <font>
      <sz val="9"/>
      <color theme="1"/>
      <name val="Arial"/>
      <family val="2"/>
    </font>
    <font>
      <sz val="8"/>
      <color theme="1"/>
      <name val="Arial"/>
      <family val="2"/>
    </font>
    <font>
      <sz val="9"/>
      <color indexed="8"/>
      <name val="Arial"/>
      <family val="2"/>
    </font>
    <font>
      <sz val="8"/>
      <color indexed="8"/>
      <name val="Arial"/>
      <family val="2"/>
    </font>
    <font>
      <sz val="11"/>
      <color rgb="FF00B050"/>
      <name val="Calibri"/>
      <family val="2"/>
      <scheme val="minor"/>
    </font>
    <font>
      <sz val="14"/>
      <color theme="1"/>
      <name val="Calibri"/>
      <family val="2"/>
      <scheme val="minor"/>
    </font>
  </fonts>
  <fills count="22">
    <fill>
      <patternFill patternType="none"/>
    </fill>
    <fill>
      <patternFill patternType="gray125"/>
    </fill>
    <fill>
      <patternFill patternType="solid">
        <fgColor theme="6"/>
        <bgColor indexed="64"/>
      </patternFill>
    </fill>
    <fill>
      <patternFill patternType="solid">
        <fgColor theme="0"/>
        <bgColor indexed="64"/>
      </patternFill>
    </fill>
    <fill>
      <patternFill patternType="solid">
        <fgColor rgb="FFFFFF00"/>
        <bgColor indexed="64"/>
      </patternFill>
    </fill>
    <fill>
      <patternFill patternType="solid">
        <fgColor theme="9"/>
        <bgColor indexed="64"/>
      </patternFill>
    </fill>
    <fill>
      <patternFill patternType="solid">
        <fgColor theme="9" tint="0.59999389629810485"/>
        <bgColor indexed="64"/>
      </patternFill>
    </fill>
    <fill>
      <patternFill patternType="solid">
        <fgColor rgb="FF92D050"/>
        <bgColor indexed="64"/>
      </patternFill>
    </fill>
    <fill>
      <patternFill patternType="solid">
        <fgColor rgb="FFFFC000"/>
        <bgColor indexed="64"/>
      </patternFill>
    </fill>
    <fill>
      <patternFill patternType="solid">
        <fgColor theme="9" tint="-0.249977111117893"/>
        <bgColor indexed="64"/>
      </patternFill>
    </fill>
    <fill>
      <patternFill patternType="solid">
        <fgColor theme="5"/>
        <bgColor indexed="64"/>
      </patternFill>
    </fill>
    <fill>
      <patternFill patternType="solid">
        <fgColor rgb="FF00B050"/>
        <bgColor indexed="64"/>
      </patternFill>
    </fill>
    <fill>
      <patternFill patternType="solid">
        <fgColor theme="9" tint="0.39997558519241921"/>
        <bgColor indexed="64"/>
      </patternFill>
    </fill>
    <fill>
      <patternFill patternType="solid">
        <fgColor rgb="FFFF8837"/>
        <bgColor indexed="64"/>
      </patternFill>
    </fill>
    <fill>
      <patternFill patternType="solid">
        <fgColor rgb="FFFF9B57"/>
        <bgColor indexed="64"/>
      </patternFill>
    </fill>
    <fill>
      <patternFill patternType="solid">
        <fgColor rgb="FFFFA365"/>
        <bgColor indexed="64"/>
      </patternFill>
    </fill>
    <fill>
      <patternFill patternType="solid">
        <fgColor theme="4" tint="0.39997558519241921"/>
        <bgColor indexed="64"/>
      </patternFill>
    </fill>
    <fill>
      <patternFill patternType="solid">
        <fgColor theme="7" tint="0.39997558519241921"/>
        <bgColor indexed="64"/>
      </patternFill>
    </fill>
    <fill>
      <patternFill patternType="solid">
        <fgColor rgb="FFFF0000"/>
        <bgColor indexed="64"/>
      </patternFill>
    </fill>
    <fill>
      <patternFill patternType="solid">
        <fgColor rgb="FF00B0F0"/>
        <bgColor indexed="64"/>
      </patternFill>
    </fill>
    <fill>
      <patternFill patternType="solid">
        <fgColor theme="5" tint="0.39997558519241921"/>
        <bgColor indexed="64"/>
      </patternFill>
    </fill>
    <fill>
      <patternFill patternType="solid">
        <fgColor theme="7" tint="0.59999389629810485"/>
        <bgColor indexed="64"/>
      </patternFill>
    </fill>
  </fills>
  <borders count="68">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top style="medium">
        <color indexed="64"/>
      </top>
      <bottom/>
      <diagonal/>
    </border>
    <border>
      <left style="medium">
        <color indexed="64"/>
      </left>
      <right style="thin">
        <color indexed="64"/>
      </right>
      <top/>
      <bottom/>
      <diagonal/>
    </border>
    <border>
      <left/>
      <right style="medium">
        <color indexed="64"/>
      </right>
      <top style="medium">
        <color indexed="64"/>
      </top>
      <bottom/>
      <diagonal/>
    </border>
    <border>
      <left/>
      <right style="medium">
        <color indexed="64"/>
      </right>
      <top/>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diagonal/>
    </border>
    <border>
      <left style="medium">
        <color theme="0"/>
      </left>
      <right style="medium">
        <color theme="0"/>
      </right>
      <top style="medium">
        <color theme="0"/>
      </top>
      <bottom style="medium">
        <color theme="0"/>
      </bottom>
      <diagonal/>
    </border>
    <border>
      <left style="medium">
        <color theme="0"/>
      </left>
      <right style="medium">
        <color theme="0"/>
      </right>
      <top style="medium">
        <color theme="0"/>
      </top>
      <bottom style="medium">
        <color indexed="64"/>
      </bottom>
      <diagonal/>
    </border>
    <border>
      <left/>
      <right style="medium">
        <color theme="0"/>
      </right>
      <top style="medium">
        <color theme="0"/>
      </top>
      <bottom style="medium">
        <color theme="0"/>
      </bottom>
      <diagonal/>
    </border>
    <border>
      <left/>
      <right style="medium">
        <color theme="0"/>
      </right>
      <top style="medium">
        <color theme="0"/>
      </top>
      <bottom style="medium">
        <color indexed="64"/>
      </bottom>
      <diagonal/>
    </border>
    <border>
      <left style="medium">
        <color theme="0"/>
      </left>
      <right/>
      <top/>
      <bottom style="medium">
        <color indexed="64"/>
      </bottom>
      <diagonal/>
    </border>
    <border>
      <left/>
      <right style="thin">
        <color indexed="64"/>
      </right>
      <top/>
      <bottom/>
      <diagonal/>
    </border>
    <border>
      <left/>
      <right/>
      <top style="thin">
        <color indexed="64"/>
      </top>
      <bottom/>
      <diagonal/>
    </border>
    <border>
      <left/>
      <right/>
      <top/>
      <bottom style="thin">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theme="0"/>
      </left>
      <right style="medium">
        <color theme="0"/>
      </right>
      <top style="medium">
        <color theme="0"/>
      </top>
      <bottom/>
      <diagonal/>
    </border>
    <border>
      <left style="medium">
        <color theme="0"/>
      </left>
      <right style="medium">
        <color theme="0"/>
      </right>
      <top/>
      <bottom style="medium">
        <color theme="0"/>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thin">
        <color indexed="64"/>
      </top>
      <bottom style="thin">
        <color indexed="64"/>
      </bottom>
      <diagonal/>
    </border>
    <border>
      <left/>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s>
  <cellStyleXfs count="1">
    <xf numFmtId="0" fontId="0" fillId="0" borderId="0"/>
  </cellStyleXfs>
  <cellXfs count="604">
    <xf numFmtId="0" fontId="0" fillId="0" borderId="0" xfId="0"/>
    <xf numFmtId="0" fontId="4" fillId="0" borderId="0" xfId="0" applyFont="1"/>
    <xf numFmtId="0" fontId="1" fillId="0" borderId="0" xfId="0" applyFont="1" applyAlignment="1">
      <alignment vertical="center" wrapText="1"/>
    </xf>
    <xf numFmtId="0" fontId="3" fillId="0" borderId="1" xfId="0" applyFont="1" applyBorder="1" applyAlignment="1">
      <alignment vertical="center" wrapText="1"/>
    </xf>
    <xf numFmtId="0" fontId="5" fillId="2" borderId="4" xfId="0" applyFont="1" applyFill="1" applyBorder="1" applyAlignment="1">
      <alignment horizontal="center" vertical="center"/>
    </xf>
    <xf numFmtId="0" fontId="5" fillId="2" borderId="5" xfId="0" applyFont="1" applyFill="1" applyBorder="1" applyAlignment="1">
      <alignment horizontal="center" vertical="center"/>
    </xf>
    <xf numFmtId="0" fontId="0" fillId="0" borderId="7" xfId="0" applyBorder="1"/>
    <xf numFmtId="0" fontId="0" fillId="0" borderId="9" xfId="0" applyBorder="1"/>
    <xf numFmtId="0" fontId="0" fillId="0" borderId="1" xfId="0" applyBorder="1"/>
    <xf numFmtId="0" fontId="0" fillId="0" borderId="3" xfId="0" applyBorder="1"/>
    <xf numFmtId="0" fontId="5" fillId="2" borderId="5" xfId="0" applyFont="1" applyFill="1" applyBorder="1" applyAlignment="1">
      <alignment horizontal="center" vertical="center" wrapText="1"/>
    </xf>
    <xf numFmtId="0" fontId="0" fillId="4" borderId="2" xfId="0" applyFill="1" applyBorder="1" applyAlignment="1">
      <alignment wrapText="1"/>
    </xf>
    <xf numFmtId="0" fontId="0" fillId="4" borderId="8" xfId="0" applyFill="1" applyBorder="1" applyAlignment="1">
      <alignment wrapText="1"/>
    </xf>
    <xf numFmtId="0" fontId="6" fillId="0" borderId="0" xfId="0" applyFont="1" applyAlignment="1">
      <alignment wrapText="1"/>
    </xf>
    <xf numFmtId="0" fontId="0" fillId="0" borderId="11" xfId="0" applyBorder="1"/>
    <xf numFmtId="0" fontId="0" fillId="0" borderId="12" xfId="0" applyBorder="1"/>
    <xf numFmtId="0" fontId="4" fillId="0" borderId="1" xfId="0" applyFont="1" applyBorder="1" applyAlignment="1">
      <alignment horizontal="center"/>
    </xf>
    <xf numFmtId="0" fontId="4" fillId="5" borderId="5" xfId="0" applyFont="1" applyFill="1" applyBorder="1" applyAlignment="1">
      <alignment horizontal="center"/>
    </xf>
    <xf numFmtId="0" fontId="4" fillId="5" borderId="1" xfId="0" applyFont="1" applyFill="1" applyBorder="1" applyAlignment="1">
      <alignment horizontal="center"/>
    </xf>
    <xf numFmtId="0" fontId="4" fillId="5" borderId="1" xfId="0" applyFont="1" applyFill="1" applyBorder="1" applyAlignment="1">
      <alignment horizontal="center" wrapText="1"/>
    </xf>
    <xf numFmtId="0" fontId="0" fillId="5" borderId="2" xfId="0" applyFill="1" applyBorder="1" applyAlignment="1">
      <alignment horizontal="center" vertical="center" wrapText="1"/>
    </xf>
    <xf numFmtId="0" fontId="1" fillId="5" borderId="2" xfId="0" applyFont="1" applyFill="1" applyBorder="1" applyAlignment="1">
      <alignment vertical="center" wrapText="1"/>
    </xf>
    <xf numFmtId="0" fontId="7" fillId="5" borderId="2" xfId="0" applyFont="1" applyFill="1" applyBorder="1" applyAlignment="1">
      <alignment vertical="center"/>
    </xf>
    <xf numFmtId="0" fontId="4" fillId="0" borderId="28" xfId="0" applyFont="1" applyBorder="1" applyAlignment="1">
      <alignment horizontal="center"/>
    </xf>
    <xf numFmtId="0" fontId="4" fillId="0" borderId="28" xfId="0" applyFont="1" applyBorder="1" applyAlignment="1">
      <alignment horizontal="left" wrapText="1"/>
    </xf>
    <xf numFmtId="0" fontId="4" fillId="0" borderId="1" xfId="0" applyFont="1" applyBorder="1" applyAlignment="1">
      <alignment horizontal="left" wrapText="1"/>
    </xf>
    <xf numFmtId="0" fontId="0" fillId="3" borderId="0" xfId="0" applyFill="1" applyAlignment="1">
      <alignment horizontal="center"/>
    </xf>
    <xf numFmtId="0" fontId="0" fillId="3" borderId="22" xfId="0" applyFill="1" applyBorder="1" applyAlignment="1">
      <alignment horizontal="center"/>
    </xf>
    <xf numFmtId="0" fontId="0" fillId="3" borderId="22" xfId="0" applyFill="1" applyBorder="1" applyAlignment="1">
      <alignment horizontal="center" vertical="top"/>
    </xf>
    <xf numFmtId="0" fontId="7" fillId="5" borderId="10" xfId="0" applyFont="1" applyFill="1" applyBorder="1" applyAlignment="1">
      <alignment horizontal="center" vertical="center"/>
    </xf>
    <xf numFmtId="0" fontId="7" fillId="5" borderId="13" xfId="0" applyFont="1" applyFill="1" applyBorder="1" applyAlignment="1">
      <alignment horizontal="center" vertical="center"/>
    </xf>
    <xf numFmtId="0" fontId="1" fillId="5" borderId="4" xfId="0" applyFont="1" applyFill="1" applyBorder="1" applyAlignment="1">
      <alignment vertical="center" wrapText="1"/>
    </xf>
    <xf numFmtId="0" fontId="9" fillId="0" borderId="0" xfId="0" applyFont="1"/>
    <xf numFmtId="0" fontId="9" fillId="10" borderId="0" xfId="0" applyFont="1" applyFill="1"/>
    <xf numFmtId="0" fontId="9" fillId="9" borderId="0" xfId="0" applyFont="1" applyFill="1"/>
    <xf numFmtId="0" fontId="9" fillId="8" borderId="0" xfId="0" applyFont="1" applyFill="1"/>
    <xf numFmtId="0" fontId="9" fillId="11" borderId="0" xfId="0" applyFont="1" applyFill="1"/>
    <xf numFmtId="0" fontId="0" fillId="3" borderId="26" xfId="0" applyFill="1" applyBorder="1"/>
    <xf numFmtId="0" fontId="0" fillId="3" borderId="19" xfId="0" applyFill="1" applyBorder="1"/>
    <xf numFmtId="0" fontId="0" fillId="3" borderId="21" xfId="0" applyFill="1" applyBorder="1"/>
    <xf numFmtId="0" fontId="0" fillId="3" borderId="39" xfId="0" applyFill="1" applyBorder="1"/>
    <xf numFmtId="0" fontId="0" fillId="3" borderId="0" xfId="0" applyFill="1"/>
    <xf numFmtId="0" fontId="0" fillId="3" borderId="22" xfId="0" applyFill="1" applyBorder="1"/>
    <xf numFmtId="0" fontId="9" fillId="3" borderId="0" xfId="0" applyFont="1" applyFill="1"/>
    <xf numFmtId="0" fontId="9" fillId="3" borderId="22" xfId="0" applyFont="1" applyFill="1" applyBorder="1"/>
    <xf numFmtId="0" fontId="0" fillId="3" borderId="35" xfId="0" applyFill="1" applyBorder="1"/>
    <xf numFmtId="0" fontId="0" fillId="3" borderId="41" xfId="0" applyFill="1" applyBorder="1"/>
    <xf numFmtId="0" fontId="9" fillId="3" borderId="22" xfId="0" applyFont="1" applyFill="1" applyBorder="1" applyAlignment="1">
      <alignment horizontal="center" vertical="center"/>
    </xf>
    <xf numFmtId="0" fontId="0" fillId="3" borderId="24" xfId="0" applyFill="1" applyBorder="1"/>
    <xf numFmtId="0" fontId="0" fillId="3" borderId="40" xfId="0" applyFill="1" applyBorder="1"/>
    <xf numFmtId="0" fontId="7" fillId="5" borderId="25" xfId="0" applyFont="1" applyFill="1" applyBorder="1" applyAlignment="1">
      <alignment vertical="center"/>
    </xf>
    <xf numFmtId="0" fontId="7" fillId="5" borderId="25" xfId="0" applyFont="1" applyFill="1" applyBorder="1" applyAlignment="1">
      <alignment horizontal="center" vertical="center"/>
    </xf>
    <xf numFmtId="0" fontId="7" fillId="5" borderId="10" xfId="0" applyFont="1" applyFill="1" applyBorder="1" applyAlignment="1">
      <alignment horizontal="center" vertical="center" wrapText="1"/>
    </xf>
    <xf numFmtId="0" fontId="4" fillId="5" borderId="3" xfId="0" applyFont="1" applyFill="1" applyBorder="1" applyAlignment="1">
      <alignment horizontal="center"/>
    </xf>
    <xf numFmtId="0" fontId="4" fillId="0" borderId="3" xfId="0" applyFont="1" applyBorder="1" applyAlignment="1">
      <alignment horizontal="center" vertical="center"/>
    </xf>
    <xf numFmtId="0" fontId="13" fillId="0" borderId="0" xfId="0" applyFont="1"/>
    <xf numFmtId="0" fontId="6" fillId="0" borderId="0" xfId="0" applyFont="1"/>
    <xf numFmtId="0" fontId="4" fillId="0" borderId="1" xfId="0" applyFont="1" applyBorder="1" applyAlignment="1">
      <alignment vertical="center" wrapText="1"/>
    </xf>
    <xf numFmtId="0" fontId="4" fillId="0" borderId="7" xfId="0" applyFont="1" applyBorder="1" applyAlignment="1">
      <alignment vertical="center" wrapText="1"/>
    </xf>
    <xf numFmtId="0" fontId="4" fillId="0" borderId="5" xfId="0" applyFont="1" applyBorder="1" applyAlignment="1">
      <alignment vertical="center" wrapText="1"/>
    </xf>
    <xf numFmtId="0" fontId="6" fillId="0" borderId="7" xfId="0" applyFont="1" applyBorder="1" applyAlignment="1">
      <alignment vertical="center" wrapText="1"/>
    </xf>
    <xf numFmtId="0" fontId="6" fillId="0" borderId="1" xfId="0" applyFont="1" applyBorder="1" applyAlignment="1">
      <alignment vertical="center" wrapText="1"/>
    </xf>
    <xf numFmtId="0" fontId="6" fillId="0" borderId="5" xfId="0" applyFont="1" applyBorder="1" applyAlignment="1">
      <alignment vertical="center" wrapText="1"/>
    </xf>
    <xf numFmtId="0" fontId="4" fillId="0" borderId="0" xfId="0" applyFont="1" applyAlignment="1">
      <alignment horizontal="center"/>
    </xf>
    <xf numFmtId="0" fontId="7" fillId="5" borderId="10" xfId="0" applyFont="1" applyFill="1" applyBorder="1" applyAlignment="1">
      <alignment vertical="center"/>
    </xf>
    <xf numFmtId="0" fontId="0" fillId="0" borderId="5" xfId="0" applyBorder="1"/>
    <xf numFmtId="0" fontId="0" fillId="0" borderId="6" xfId="0" applyBorder="1"/>
    <xf numFmtId="0" fontId="11" fillId="0" borderId="0" xfId="0" applyFont="1"/>
    <xf numFmtId="0" fontId="7" fillId="5" borderId="14" xfId="0" applyFont="1" applyFill="1" applyBorder="1" applyAlignment="1">
      <alignment horizontal="center" vertical="center"/>
    </xf>
    <xf numFmtId="0" fontId="7" fillId="5" borderId="1" xfId="0" applyFont="1" applyFill="1" applyBorder="1" applyAlignment="1">
      <alignment horizontal="center" vertical="center"/>
    </xf>
    <xf numFmtId="0" fontId="18" fillId="5" borderId="1" xfId="0" applyFont="1" applyFill="1" applyBorder="1" applyAlignment="1">
      <alignment horizontal="center" vertical="center" wrapText="1"/>
    </xf>
    <xf numFmtId="0" fontId="0" fillId="0" borderId="0" xfId="0" applyAlignment="1">
      <alignment wrapText="1"/>
    </xf>
    <xf numFmtId="0" fontId="0" fillId="4" borderId="1" xfId="0" applyFill="1" applyBorder="1"/>
    <xf numFmtId="0" fontId="0" fillId="0" borderId="39" xfId="0" applyBorder="1"/>
    <xf numFmtId="0" fontId="0" fillId="0" borderId="22" xfId="0" applyBorder="1"/>
    <xf numFmtId="0" fontId="18" fillId="5" borderId="3" xfId="0" applyFont="1" applyFill="1" applyBorder="1" applyAlignment="1">
      <alignment horizontal="center" vertical="center" wrapText="1"/>
    </xf>
    <xf numFmtId="0" fontId="0" fillId="0" borderId="0" xfId="0" applyAlignment="1">
      <alignment vertical="center" wrapText="1"/>
    </xf>
    <xf numFmtId="0" fontId="9" fillId="0" borderId="0" xfId="0" applyFont="1" applyAlignment="1">
      <alignment horizontal="center" vertical="center" wrapText="1"/>
    </xf>
    <xf numFmtId="0" fontId="0" fillId="0" borderId="0" xfId="0" applyProtection="1">
      <protection locked="0"/>
    </xf>
    <xf numFmtId="0" fontId="9" fillId="5" borderId="1" xfId="0" applyFont="1" applyFill="1" applyBorder="1" applyAlignment="1" applyProtection="1">
      <alignment horizontal="center" vertical="center" wrapText="1"/>
      <protection locked="0"/>
    </xf>
    <xf numFmtId="0" fontId="0" fillId="0" borderId="1" xfId="0" applyBorder="1" applyProtection="1">
      <protection locked="0"/>
    </xf>
    <xf numFmtId="0" fontId="0" fillId="0" borderId="0" xfId="0" applyAlignment="1" applyProtection="1">
      <alignment horizontal="center"/>
      <protection locked="0"/>
    </xf>
    <xf numFmtId="0" fontId="15" fillId="0" borderId="0" xfId="0" applyFont="1" applyAlignment="1" applyProtection="1">
      <alignment horizontal="center" vertical="center" wrapText="1"/>
      <protection locked="0"/>
    </xf>
    <xf numFmtId="0" fontId="4" fillId="0" borderId="0" xfId="0" applyFont="1" applyAlignment="1" applyProtection="1">
      <alignment horizontal="left" vertical="center" wrapText="1"/>
      <protection locked="0"/>
    </xf>
    <xf numFmtId="0" fontId="4" fillId="0" borderId="0" xfId="0" applyFont="1" applyAlignment="1" applyProtection="1">
      <alignment horizontal="center" vertical="center" wrapText="1"/>
      <protection locked="0"/>
    </xf>
    <xf numFmtId="164" fontId="4" fillId="0" borderId="0" xfId="0" applyNumberFormat="1" applyFont="1" applyAlignment="1" applyProtection="1">
      <alignment horizontal="center" vertical="center" wrapText="1"/>
      <protection locked="0"/>
    </xf>
    <xf numFmtId="164" fontId="9" fillId="5" borderId="1" xfId="0" applyNumberFormat="1" applyFont="1" applyFill="1" applyBorder="1" applyAlignment="1" applyProtection="1">
      <alignment horizontal="center" vertical="center" wrapText="1"/>
      <protection locked="0"/>
    </xf>
    <xf numFmtId="164" fontId="0" fillId="0" borderId="0" xfId="0" applyNumberFormat="1" applyProtection="1">
      <protection locked="0"/>
    </xf>
    <xf numFmtId="0" fontId="0" fillId="12" borderId="1" xfId="0" applyFill="1" applyBorder="1" applyProtection="1">
      <protection locked="0"/>
    </xf>
    <xf numFmtId="165" fontId="0" fillId="12" borderId="1" xfId="0" applyNumberFormat="1" applyFill="1" applyBorder="1"/>
    <xf numFmtId="0" fontId="0" fillId="4" borderId="0" xfId="0" applyFill="1"/>
    <xf numFmtId="0" fontId="7" fillId="5" borderId="0" xfId="0" applyFont="1" applyFill="1" applyAlignment="1">
      <alignment vertical="center"/>
    </xf>
    <xf numFmtId="0" fontId="1" fillId="5" borderId="0" xfId="0" applyFont="1" applyFill="1" applyAlignment="1">
      <alignment vertical="center" wrapText="1"/>
    </xf>
    <xf numFmtId="0" fontId="7" fillId="15" borderId="2" xfId="0" applyFont="1" applyFill="1" applyBorder="1" applyAlignment="1">
      <alignment vertical="center"/>
    </xf>
    <xf numFmtId="0" fontId="1" fillId="15" borderId="2" xfId="0" applyFont="1" applyFill="1" applyBorder="1" applyAlignment="1">
      <alignment vertical="center" wrapText="1"/>
    </xf>
    <xf numFmtId="0" fontId="13" fillId="0" borderId="3" xfId="0" applyFont="1" applyBorder="1"/>
    <xf numFmtId="0" fontId="4" fillId="3" borderId="28" xfId="0" applyFont="1" applyFill="1" applyBorder="1" applyAlignment="1">
      <alignment horizontal="left" vertical="center" wrapText="1"/>
    </xf>
    <xf numFmtId="0" fontId="4" fillId="0" borderId="1" xfId="0" applyFont="1" applyBorder="1" applyAlignment="1">
      <alignment horizontal="center" wrapText="1"/>
    </xf>
    <xf numFmtId="0" fontId="0" fillId="0" borderId="0" xfId="0" applyAlignment="1">
      <alignment vertical="center"/>
    </xf>
    <xf numFmtId="0" fontId="0" fillId="0" borderId="1" xfId="0" applyBorder="1" applyAlignment="1">
      <alignment horizontal="center" vertical="center" wrapText="1"/>
    </xf>
    <xf numFmtId="1" fontId="0" fillId="0" borderId="1" xfId="0" applyNumberFormat="1" applyBorder="1" applyAlignment="1">
      <alignment vertical="center"/>
    </xf>
    <xf numFmtId="0" fontId="9" fillId="15" borderId="28" xfId="0" applyFont="1" applyFill="1" applyBorder="1" applyAlignment="1" applyProtection="1">
      <alignment horizontal="center" vertical="center" wrapText="1"/>
      <protection locked="0"/>
    </xf>
    <xf numFmtId="0" fontId="5" fillId="15" borderId="29" xfId="0" applyFont="1" applyFill="1" applyBorder="1" applyAlignment="1">
      <alignment horizontal="center" vertical="center"/>
    </xf>
    <xf numFmtId="0" fontId="0" fillId="4" borderId="0" xfId="0" applyFill="1" applyAlignment="1">
      <alignment vertical="center"/>
    </xf>
    <xf numFmtId="0" fontId="13" fillId="0" borderId="0" xfId="0" applyFont="1" applyAlignment="1">
      <alignment wrapText="1"/>
    </xf>
    <xf numFmtId="0" fontId="13" fillId="0" borderId="0" xfId="0" applyFont="1" applyAlignment="1">
      <alignment vertical="top" wrapText="1"/>
    </xf>
    <xf numFmtId="0" fontId="7" fillId="14" borderId="2" xfId="0" applyFont="1" applyFill="1" applyBorder="1" applyAlignment="1">
      <alignment vertical="center"/>
    </xf>
    <xf numFmtId="0" fontId="1" fillId="14" borderId="2" xfId="0" applyFont="1" applyFill="1" applyBorder="1" applyAlignment="1">
      <alignment vertical="center" wrapText="1"/>
    </xf>
    <xf numFmtId="0" fontId="13" fillId="14" borderId="0" xfId="0" applyFont="1" applyFill="1"/>
    <xf numFmtId="0" fontId="20" fillId="0" borderId="1" xfId="0" applyFont="1" applyBorder="1"/>
    <xf numFmtId="0" fontId="20" fillId="0" borderId="1" xfId="0" applyFont="1" applyBorder="1" applyAlignment="1">
      <alignment horizontal="center"/>
    </xf>
    <xf numFmtId="0" fontId="0" fillId="5" borderId="62" xfId="0" applyFill="1" applyBorder="1" applyAlignment="1">
      <alignment horizontal="left" vertical="center" wrapText="1"/>
    </xf>
    <xf numFmtId="0" fontId="5" fillId="13" borderId="7" xfId="0" applyFont="1" applyFill="1" applyBorder="1" applyAlignment="1">
      <alignment horizontal="center" vertical="center" wrapText="1"/>
    </xf>
    <xf numFmtId="0" fontId="5" fillId="13" borderId="5" xfId="0" applyFont="1" applyFill="1" applyBorder="1" applyAlignment="1">
      <alignment horizontal="center" vertical="center" wrapText="1"/>
    </xf>
    <xf numFmtId="0" fontId="5" fillId="13" borderId="5" xfId="0" applyFont="1" applyFill="1" applyBorder="1" applyAlignment="1">
      <alignment horizontal="center" vertical="center"/>
    </xf>
    <xf numFmtId="0" fontId="5" fillId="13" borderId="5" xfId="0" applyFont="1" applyFill="1" applyBorder="1" applyAlignment="1">
      <alignment vertical="center" wrapText="1"/>
    </xf>
    <xf numFmtId="0" fontId="5" fillId="12" borderId="5" xfId="0" applyFont="1" applyFill="1" applyBorder="1" applyAlignment="1">
      <alignment horizontal="center" vertical="center" wrapText="1"/>
    </xf>
    <xf numFmtId="0" fontId="5" fillId="0" borderId="19" xfId="0" applyFont="1" applyBorder="1" applyAlignment="1">
      <alignment vertical="center"/>
    </xf>
    <xf numFmtId="0" fontId="5" fillId="0" borderId="0" xfId="0" applyFont="1" applyAlignment="1">
      <alignment vertical="center"/>
    </xf>
    <xf numFmtId="0" fontId="4" fillId="0" borderId="39" xfId="0" applyFont="1" applyBorder="1"/>
    <xf numFmtId="0" fontId="0" fillId="5" borderId="4" xfId="0" applyFill="1" applyBorder="1" applyAlignment="1">
      <alignment horizontal="center" vertical="center" wrapText="1"/>
    </xf>
    <xf numFmtId="0" fontId="0" fillId="5" borderId="58" xfId="0" applyFill="1" applyBorder="1" applyAlignment="1">
      <alignment horizontal="left" vertical="center" wrapText="1"/>
    </xf>
    <xf numFmtId="0" fontId="4" fillId="5" borderId="5" xfId="0" applyFont="1" applyFill="1" applyBorder="1" applyAlignment="1">
      <alignment horizontal="center" wrapText="1"/>
    </xf>
    <xf numFmtId="0" fontId="4" fillId="5" borderId="6" xfId="0" applyFont="1" applyFill="1" applyBorder="1" applyAlignment="1">
      <alignment horizontal="center"/>
    </xf>
    <xf numFmtId="0" fontId="4" fillId="0" borderId="41" xfId="0" applyFont="1" applyBorder="1"/>
    <xf numFmtId="0" fontId="6" fillId="0" borderId="1" xfId="0" applyFont="1" applyBorder="1"/>
    <xf numFmtId="0" fontId="14" fillId="5" borderId="2" xfId="0" applyFont="1" applyFill="1" applyBorder="1" applyAlignment="1">
      <alignment horizontal="left" vertical="center"/>
    </xf>
    <xf numFmtId="0" fontId="6" fillId="0" borderId="3" xfId="0" applyFont="1" applyBorder="1"/>
    <xf numFmtId="0" fontId="7" fillId="5" borderId="8" xfId="0" applyFont="1" applyFill="1" applyBorder="1" applyAlignment="1">
      <alignment vertical="center"/>
    </xf>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0" fontId="9" fillId="0" borderId="1" xfId="0" applyFont="1" applyBorder="1" applyAlignment="1">
      <alignment horizontal="center" vertical="center" wrapText="1"/>
    </xf>
    <xf numFmtId="0" fontId="5" fillId="0" borderId="1" xfId="0" applyFont="1" applyBorder="1" applyAlignment="1">
      <alignment vertical="center"/>
    </xf>
    <xf numFmtId="0" fontId="5" fillId="9" borderId="1" xfId="0" applyFont="1" applyFill="1" applyBorder="1" applyAlignment="1">
      <alignment vertical="center"/>
    </xf>
    <xf numFmtId="1" fontId="5" fillId="9" borderId="1" xfId="0" applyNumberFormat="1" applyFont="1" applyFill="1" applyBorder="1" applyAlignment="1">
      <alignment vertical="center"/>
    </xf>
    <xf numFmtId="0" fontId="4" fillId="3" borderId="1" xfId="0" applyFont="1" applyFill="1" applyBorder="1" applyAlignment="1">
      <alignment horizontal="justify" vertical="top"/>
    </xf>
    <xf numFmtId="0" fontId="4" fillId="17" borderId="1" xfId="0" applyFont="1" applyFill="1" applyBorder="1" applyAlignment="1">
      <alignment wrapText="1"/>
    </xf>
    <xf numFmtId="0" fontId="4" fillId="17" borderId="1" xfId="0" applyFont="1" applyFill="1" applyBorder="1" applyAlignment="1">
      <alignment vertical="center" wrapText="1"/>
    </xf>
    <xf numFmtId="0" fontId="4" fillId="7" borderId="1" xfId="0" applyFont="1" applyFill="1" applyBorder="1" applyAlignment="1">
      <alignment horizontal="left" vertical="center" wrapText="1"/>
    </xf>
    <xf numFmtId="0" fontId="4" fillId="7" borderId="1" xfId="0" applyFont="1" applyFill="1" applyBorder="1" applyAlignment="1">
      <alignment vertical="center" wrapText="1"/>
    </xf>
    <xf numFmtId="0" fontId="0" fillId="0" borderId="1" xfId="0" applyBorder="1" applyAlignment="1" applyProtection="1">
      <alignment horizontal="center" vertical="center"/>
      <protection locked="0"/>
    </xf>
    <xf numFmtId="164" fontId="0" fillId="0" borderId="1" xfId="0" applyNumberFormat="1" applyBorder="1" applyProtection="1">
      <protection locked="0"/>
    </xf>
    <xf numFmtId="0" fontId="0" fillId="7" borderId="0" xfId="0" applyFill="1"/>
    <xf numFmtId="0" fontId="0" fillId="8" borderId="0" xfId="0" applyFill="1"/>
    <xf numFmtId="0" fontId="0" fillId="18" borderId="0" xfId="0" applyFill="1"/>
    <xf numFmtId="0" fontId="0" fillId="19" borderId="0" xfId="0" applyFill="1"/>
    <xf numFmtId="0" fontId="0" fillId="11" borderId="0" xfId="0" applyFill="1"/>
    <xf numFmtId="0" fontId="0" fillId="20" borderId="0" xfId="0" applyFill="1"/>
    <xf numFmtId="0" fontId="0" fillId="21" borderId="0" xfId="0" applyFill="1"/>
    <xf numFmtId="0" fontId="8" fillId="0" borderId="1" xfId="0" applyFont="1" applyBorder="1" applyAlignment="1">
      <alignment vertical="center" wrapText="1"/>
    </xf>
    <xf numFmtId="0" fontId="4" fillId="0" borderId="1" xfId="0" applyFont="1" applyBorder="1" applyAlignment="1">
      <alignment horizontal="center"/>
    </xf>
    <xf numFmtId="0" fontId="5" fillId="13" borderId="7" xfId="0" applyFont="1" applyFill="1" applyBorder="1" applyAlignment="1">
      <alignment horizontal="center" vertical="center" wrapText="1"/>
    </xf>
    <xf numFmtId="0" fontId="5" fillId="13" borderId="5" xfId="0" applyFont="1" applyFill="1" applyBorder="1" applyAlignment="1">
      <alignment horizontal="center" vertical="center" wrapText="1"/>
    </xf>
    <xf numFmtId="0" fontId="0" fillId="5" borderId="62" xfId="0" applyFill="1" applyBorder="1" applyAlignment="1">
      <alignment horizontal="center" vertical="center" wrapText="1"/>
    </xf>
    <xf numFmtId="0" fontId="0" fillId="0" borderId="0" xfId="0" applyBorder="1" applyAlignment="1">
      <alignment horizontal="center" vertical="center" wrapText="1"/>
    </xf>
    <xf numFmtId="0" fontId="5" fillId="13" borderId="61" xfId="0" applyFont="1" applyFill="1" applyBorder="1" applyAlignment="1">
      <alignment horizontal="center" vertical="center"/>
    </xf>
    <xf numFmtId="0" fontId="4" fillId="0" borderId="0" xfId="0" applyFont="1" applyBorder="1"/>
    <xf numFmtId="0" fontId="4" fillId="0" borderId="7" xfId="0" applyFont="1" applyBorder="1" applyAlignment="1">
      <alignment horizontal="left" wrapText="1"/>
    </xf>
    <xf numFmtId="0" fontId="4" fillId="0" borderId="7" xfId="0" applyFont="1" applyBorder="1" applyAlignment="1">
      <alignment horizontal="center"/>
    </xf>
    <xf numFmtId="0" fontId="4" fillId="0" borderId="24" xfId="0" applyFont="1" applyBorder="1"/>
    <xf numFmtId="0" fontId="4" fillId="0" borderId="1" xfId="0" applyFont="1" applyBorder="1" applyAlignment="1">
      <alignment horizontal="center" vertical="center" wrapText="1"/>
    </xf>
    <xf numFmtId="0" fontId="25" fillId="0" borderId="1" xfId="0" applyFont="1" applyBorder="1" applyAlignment="1">
      <alignment horizontal="center" vertical="center" wrapText="1"/>
    </xf>
    <xf numFmtId="0" fontId="5" fillId="0" borderId="1" xfId="0" applyNumberFormat="1" applyFont="1" applyBorder="1" applyAlignment="1">
      <alignment vertical="center"/>
    </xf>
    <xf numFmtId="1" fontId="5" fillId="0" borderId="1" xfId="0" applyNumberFormat="1" applyFont="1" applyBorder="1" applyAlignment="1">
      <alignment vertical="center"/>
    </xf>
    <xf numFmtId="0" fontId="14" fillId="5" borderId="10" xfId="0" applyFont="1" applyFill="1" applyBorder="1" applyAlignment="1">
      <alignment horizontal="center" vertical="center" wrapText="1"/>
    </xf>
    <xf numFmtId="0" fontId="14" fillId="5" borderId="10" xfId="0" applyFont="1" applyFill="1" applyBorder="1" applyAlignment="1">
      <alignment horizontal="center" vertical="center"/>
    </xf>
    <xf numFmtId="0" fontId="14" fillId="5" borderId="13" xfId="0" applyFont="1" applyFill="1" applyBorder="1" applyAlignment="1">
      <alignment horizontal="center" vertical="center"/>
    </xf>
    <xf numFmtId="1" fontId="0" fillId="0" borderId="0" xfId="0" applyNumberFormat="1"/>
    <xf numFmtId="165" fontId="0" fillId="0" borderId="0" xfId="0" applyNumberFormat="1"/>
    <xf numFmtId="1" fontId="9" fillId="15" borderId="11" xfId="0" applyNumberFormat="1" applyFont="1" applyFill="1" applyBorder="1" applyAlignment="1" applyProtection="1">
      <alignment horizontal="center" vertical="center" wrapText="1"/>
      <protection locked="0"/>
    </xf>
    <xf numFmtId="0" fontId="4" fillId="0" borderId="1" xfId="0" applyFont="1" applyBorder="1" applyAlignment="1">
      <alignment horizontal="center" vertical="center" wrapText="1"/>
    </xf>
    <xf numFmtId="0" fontId="4" fillId="0" borderId="1" xfId="0" applyFont="1" applyBorder="1" applyAlignment="1">
      <alignment horizontal="left" vertical="center" wrapText="1"/>
    </xf>
    <xf numFmtId="0" fontId="8" fillId="0" borderId="1" xfId="0" applyFont="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4" fillId="0" borderId="1" xfId="0" applyFont="1" applyBorder="1" applyAlignment="1">
      <alignment horizontal="left" vertical="center" wrapText="1"/>
    </xf>
    <xf numFmtId="0" fontId="4" fillId="0" borderId="28" xfId="0" applyFont="1" applyBorder="1" applyAlignment="1">
      <alignment horizontal="center" vertical="center"/>
    </xf>
    <xf numFmtId="0" fontId="5" fillId="13" borderId="7" xfId="0" applyFont="1" applyFill="1" applyBorder="1" applyAlignment="1">
      <alignment horizontal="center" vertical="center" wrapText="1"/>
    </xf>
    <xf numFmtId="0" fontId="5" fillId="13" borderId="5" xfId="0" applyFont="1" applyFill="1" applyBorder="1" applyAlignment="1">
      <alignment horizontal="center" vertical="center" wrapText="1"/>
    </xf>
    <xf numFmtId="0" fontId="4" fillId="0" borderId="1" xfId="0" applyFont="1" applyBorder="1" applyAlignment="1">
      <alignment horizontal="justify" vertical="center" wrapText="1"/>
    </xf>
    <xf numFmtId="0" fontId="23" fillId="0" borderId="1" xfId="0" applyFont="1" applyBorder="1" applyAlignment="1">
      <alignment horizontal="justify" vertical="center" wrapText="1"/>
    </xf>
    <xf numFmtId="0" fontId="4" fillId="16" borderId="1" xfId="0" applyFont="1" applyFill="1" applyBorder="1" applyAlignment="1">
      <alignment horizontal="justify" vertical="center" wrapText="1"/>
    </xf>
    <xf numFmtId="0" fontId="4" fillId="7" borderId="10" xfId="0" applyFont="1" applyFill="1" applyBorder="1" applyAlignment="1">
      <alignment horizontal="justify" vertical="center" wrapText="1"/>
    </xf>
    <xf numFmtId="0" fontId="4" fillId="7" borderId="1" xfId="0" applyFont="1" applyFill="1" applyBorder="1" applyAlignment="1">
      <alignment horizontal="justify" vertical="center" wrapText="1"/>
    </xf>
    <xf numFmtId="0" fontId="4" fillId="7" borderId="28" xfId="0" applyFont="1" applyFill="1" applyBorder="1" applyAlignment="1">
      <alignment horizontal="justify" vertical="center" wrapText="1"/>
    </xf>
    <xf numFmtId="0" fontId="4" fillId="17" borderId="1" xfId="0" applyFont="1" applyFill="1" applyBorder="1" applyAlignment="1">
      <alignment horizontal="justify" vertical="center" wrapText="1"/>
    </xf>
    <xf numFmtId="0" fontId="0" fillId="3" borderId="1" xfId="0" applyFill="1" applyBorder="1" applyAlignment="1" applyProtection="1">
      <alignment horizontal="center" vertical="center"/>
      <protection locked="0"/>
    </xf>
    <xf numFmtId="0" fontId="0" fillId="0" borderId="1" xfId="0" applyFont="1" applyBorder="1" applyAlignment="1" applyProtection="1">
      <alignment horizontal="center" vertical="center"/>
      <protection locked="0"/>
    </xf>
    <xf numFmtId="0" fontId="4" fillId="0" borderId="62" xfId="0" applyFont="1" applyBorder="1" applyAlignment="1">
      <alignment horizontal="justify" vertical="center" wrapText="1"/>
    </xf>
    <xf numFmtId="0" fontId="8" fillId="0" borderId="1" xfId="0" applyFont="1" applyBorder="1" applyAlignment="1">
      <alignment horizontal="justify" vertical="center" wrapText="1"/>
    </xf>
    <xf numFmtId="0" fontId="4" fillId="3" borderId="1" xfId="0" applyFont="1" applyFill="1" applyBorder="1" applyAlignment="1">
      <alignment horizontal="justify" vertical="center" wrapText="1"/>
    </xf>
    <xf numFmtId="0" fontId="4" fillId="0" borderId="10" xfId="0" applyFont="1" applyBorder="1" applyAlignment="1">
      <alignment horizontal="justify" vertical="center" wrapText="1"/>
    </xf>
    <xf numFmtId="0" fontId="4" fillId="3" borderId="10" xfId="0" applyFont="1" applyFill="1" applyBorder="1" applyAlignment="1">
      <alignment horizontal="center" vertical="center" wrapText="1"/>
    </xf>
    <xf numFmtId="0" fontId="4" fillId="3" borderId="28" xfId="0" applyFont="1" applyFill="1" applyBorder="1" applyAlignment="1">
      <alignment horizontal="center" vertical="center" wrapText="1"/>
    </xf>
    <xf numFmtId="0" fontId="4" fillId="0" borderId="28" xfId="0" applyFont="1" applyFill="1" applyBorder="1" applyAlignment="1">
      <alignment horizontal="justify" vertical="center" wrapText="1"/>
    </xf>
    <xf numFmtId="0" fontId="4" fillId="0" borderId="28" xfId="0" applyFont="1" applyFill="1" applyBorder="1" applyAlignment="1">
      <alignment horizontal="center" vertical="center" wrapText="1"/>
    </xf>
    <xf numFmtId="0" fontId="0" fillId="0" borderId="2" xfId="0" applyBorder="1" applyAlignment="1">
      <alignment horizontal="justify" vertical="center" wrapText="1"/>
    </xf>
    <xf numFmtId="0" fontId="9" fillId="14" borderId="1" xfId="0" applyFont="1" applyFill="1" applyBorder="1" applyAlignment="1">
      <alignment horizontal="center"/>
    </xf>
    <xf numFmtId="0" fontId="5" fillId="13" borderId="10"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 xfId="0" applyFont="1" applyBorder="1" applyAlignment="1">
      <alignment horizontal="left" vertical="center" wrapText="1"/>
    </xf>
    <xf numFmtId="0" fontId="6" fillId="0" borderId="1" xfId="0" applyFont="1" applyBorder="1" applyAlignment="1">
      <alignment horizontal="justify" vertical="center" wrapText="1"/>
    </xf>
    <xf numFmtId="0" fontId="6" fillId="0" borderId="1" xfId="0" applyFont="1" applyBorder="1" applyAlignment="1">
      <alignment horizontal="center" vertical="center"/>
    </xf>
    <xf numFmtId="0" fontId="6" fillId="0" borderId="1" xfId="0" applyFont="1" applyBorder="1" applyAlignment="1">
      <alignment horizontal="center" vertical="center" wrapText="1"/>
    </xf>
    <xf numFmtId="0" fontId="4" fillId="0" borderId="28" xfId="0" applyFont="1" applyBorder="1" applyAlignment="1">
      <alignment horizontal="left" vertical="center" wrapText="1"/>
    </xf>
    <xf numFmtId="0" fontId="4" fillId="5" borderId="1" xfId="0" applyFont="1" applyFill="1" applyBorder="1" applyAlignment="1">
      <alignment horizontal="center" vertical="center" wrapText="1"/>
    </xf>
    <xf numFmtId="0" fontId="4" fillId="5" borderId="1" xfId="0" applyFont="1" applyFill="1" applyBorder="1" applyAlignment="1">
      <alignment horizontal="center" vertical="center"/>
    </xf>
    <xf numFmtId="0" fontId="4" fillId="3" borderId="0" xfId="0" applyFont="1" applyFill="1" applyBorder="1" applyAlignment="1">
      <alignment horizontal="justify" vertical="center" wrapText="1"/>
    </xf>
    <xf numFmtId="0" fontId="0" fillId="3" borderId="0" xfId="0" applyFill="1" applyBorder="1" applyAlignment="1">
      <alignment horizontal="center" vertical="center" wrapText="1"/>
    </xf>
    <xf numFmtId="0" fontId="0" fillId="3" borderId="0" xfId="0" applyFill="1" applyBorder="1" applyAlignment="1">
      <alignment horizontal="left" vertical="center" wrapText="1"/>
    </xf>
    <xf numFmtId="0" fontId="4" fillId="3" borderId="0" xfId="0" applyFont="1" applyFill="1" applyBorder="1" applyAlignment="1">
      <alignment horizontal="center" wrapText="1"/>
    </xf>
    <xf numFmtId="0" fontId="4" fillId="3" borderId="0" xfId="0" applyFont="1" applyFill="1" applyBorder="1" applyAlignment="1">
      <alignment horizontal="center"/>
    </xf>
    <xf numFmtId="0" fontId="4" fillId="3" borderId="0" xfId="0" applyFont="1" applyFill="1" applyBorder="1"/>
    <xf numFmtId="0" fontId="4" fillId="3" borderId="0" xfId="0" applyFont="1" applyFill="1"/>
    <xf numFmtId="0" fontId="4" fillId="5" borderId="5" xfId="0" applyFont="1" applyFill="1" applyBorder="1" applyAlignment="1">
      <alignment horizontal="center" vertical="center"/>
    </xf>
    <xf numFmtId="0" fontId="0" fillId="5" borderId="4" xfId="0" applyFill="1" applyBorder="1" applyAlignment="1">
      <alignment horizontal="justify" vertical="center" wrapText="1"/>
    </xf>
    <xf numFmtId="0" fontId="5" fillId="13" borderId="15" xfId="0" applyFont="1" applyFill="1" applyBorder="1" applyAlignment="1">
      <alignment horizontal="center" vertical="center"/>
    </xf>
    <xf numFmtId="0" fontId="0" fillId="5" borderId="1" xfId="0" applyFill="1" applyBorder="1" applyAlignment="1">
      <alignment horizontal="center" vertical="center" wrapText="1"/>
    </xf>
    <xf numFmtId="0" fontId="25" fillId="0" borderId="1" xfId="0" applyFont="1" applyBorder="1" applyAlignment="1">
      <alignment horizontal="justify" vertical="center" wrapText="1"/>
    </xf>
    <xf numFmtId="0" fontId="25" fillId="0" borderId="10" xfId="0" applyFont="1" applyBorder="1" applyAlignment="1">
      <alignment horizontal="justify" vertical="center" wrapText="1"/>
    </xf>
    <xf numFmtId="0" fontId="5" fillId="0" borderId="10" xfId="0" applyFont="1" applyBorder="1" applyAlignment="1">
      <alignment horizontal="center" vertical="center" wrapText="1"/>
    </xf>
    <xf numFmtId="0" fontId="9" fillId="0" borderId="10" xfId="0" applyFont="1" applyBorder="1" applyAlignment="1">
      <alignment horizontal="center" vertical="center" wrapText="1"/>
    </xf>
    <xf numFmtId="1" fontId="5" fillId="0" borderId="10" xfId="0" applyNumberFormat="1" applyFont="1" applyBorder="1" applyAlignment="1">
      <alignment vertical="center"/>
    </xf>
    <xf numFmtId="0" fontId="14" fillId="5" borderId="25" xfId="0" applyFont="1" applyFill="1" applyBorder="1" applyAlignment="1">
      <alignment horizontal="center" vertical="center" wrapText="1"/>
    </xf>
    <xf numFmtId="0" fontId="14" fillId="0" borderId="0" xfId="0" applyFont="1" applyAlignment="1">
      <alignment horizontal="center"/>
    </xf>
    <xf numFmtId="0" fontId="14" fillId="5" borderId="10" xfId="0" applyFont="1" applyFill="1" applyBorder="1" applyAlignment="1">
      <alignment horizontal="justify" vertical="center"/>
    </xf>
    <xf numFmtId="0" fontId="13" fillId="0" borderId="0" xfId="0" applyFont="1" applyAlignment="1">
      <alignment horizontal="justify" vertical="center"/>
    </xf>
    <xf numFmtId="0" fontId="6" fillId="0" borderId="60" xfId="0" applyFont="1" applyBorder="1" applyAlignment="1">
      <alignment horizontal="center" vertical="center"/>
    </xf>
    <xf numFmtId="0" fontId="6" fillId="0" borderId="60" xfId="0" applyFont="1" applyBorder="1" applyAlignment="1">
      <alignment horizontal="center" vertical="center" wrapText="1"/>
    </xf>
    <xf numFmtId="0" fontId="6" fillId="3" borderId="1" xfId="0" applyFont="1" applyFill="1" applyBorder="1" applyAlignment="1">
      <alignment horizontal="justify" vertical="center" wrapText="1"/>
    </xf>
    <xf numFmtId="0" fontId="4" fillId="0" borderId="10" xfId="0" applyFont="1" applyBorder="1" applyAlignment="1">
      <alignment horizontal="justify" vertical="center" wrapText="1"/>
    </xf>
    <xf numFmtId="0" fontId="4" fillId="0" borderId="28" xfId="0" applyFont="1" applyBorder="1" applyAlignment="1">
      <alignment horizontal="justify" vertical="center" wrapText="1"/>
    </xf>
    <xf numFmtId="0" fontId="4" fillId="0" borderId="11" xfId="0" applyFont="1" applyBorder="1" applyAlignment="1">
      <alignment horizontal="justify" vertical="center" wrapText="1"/>
    </xf>
    <xf numFmtId="0" fontId="4" fillId="0" borderId="1" xfId="0" applyFont="1" applyBorder="1" applyAlignment="1">
      <alignment horizontal="center" vertical="center" wrapText="1"/>
    </xf>
    <xf numFmtId="0" fontId="4" fillId="0" borderId="1" xfId="0" applyFont="1" applyBorder="1" applyAlignment="1">
      <alignment horizontal="justify" vertical="center" wrapText="1"/>
    </xf>
    <xf numFmtId="0" fontId="1" fillId="0" borderId="0" xfId="0" applyFont="1" applyAlignment="1">
      <alignment horizontal="center" vertical="center" wrapText="1"/>
    </xf>
    <xf numFmtId="0" fontId="3" fillId="0" borderId="9" xfId="0" applyFont="1" applyBorder="1" applyAlignment="1">
      <alignment horizontal="center" vertical="center" wrapText="1"/>
    </xf>
    <xf numFmtId="0" fontId="3" fillId="0" borderId="3" xfId="0" applyFont="1" applyBorder="1" applyAlignment="1">
      <alignment horizontal="center" vertical="center" wrapText="1"/>
    </xf>
    <xf numFmtId="0" fontId="3" fillId="0" borderId="6" xfId="0" applyFont="1" applyBorder="1" applyAlignment="1">
      <alignment horizontal="center" vertical="center" wrapText="1"/>
    </xf>
    <xf numFmtId="0" fontId="1" fillId="0" borderId="8" xfId="0" applyFont="1" applyBorder="1" applyAlignment="1">
      <alignment vertical="center" wrapText="1"/>
    </xf>
    <xf numFmtId="0" fontId="1" fillId="0" borderId="2" xfId="0" applyFont="1" applyBorder="1" applyAlignment="1">
      <alignment vertical="center" wrapText="1"/>
    </xf>
    <xf numFmtId="0" fontId="1" fillId="0" borderId="4" xfId="0" applyFont="1" applyBorder="1" applyAlignment="1">
      <alignment vertical="center" wrapText="1"/>
    </xf>
    <xf numFmtId="0" fontId="7" fillId="6" borderId="1" xfId="0" applyFont="1" applyFill="1" applyBorder="1" applyAlignment="1">
      <alignment vertical="center"/>
    </xf>
    <xf numFmtId="0" fontId="8" fillId="6" borderId="1" xfId="0" applyFont="1" applyFill="1" applyBorder="1" applyAlignment="1">
      <alignment vertical="center"/>
    </xf>
    <xf numFmtId="0" fontId="8" fillId="6" borderId="3" xfId="0" applyFont="1" applyFill="1" applyBorder="1" applyAlignment="1">
      <alignment vertical="center"/>
    </xf>
    <xf numFmtId="0" fontId="16" fillId="6" borderId="1" xfId="0" applyFont="1" applyFill="1" applyBorder="1" applyAlignment="1">
      <alignment vertical="center" wrapText="1"/>
    </xf>
    <xf numFmtId="0" fontId="16" fillId="6" borderId="3" xfId="0" applyFont="1" applyFill="1" applyBorder="1" applyAlignment="1">
      <alignment vertical="center" wrapText="1"/>
    </xf>
    <xf numFmtId="0" fontId="7" fillId="5" borderId="8" xfId="0" applyFont="1" applyFill="1" applyBorder="1" applyAlignment="1">
      <alignment horizontal="center" vertical="top" wrapText="1"/>
    </xf>
    <xf numFmtId="0" fontId="7" fillId="5" borderId="7" xfId="0" applyFont="1" applyFill="1" applyBorder="1" applyAlignment="1">
      <alignment horizontal="center" vertical="top" wrapText="1"/>
    </xf>
    <xf numFmtId="0" fontId="7" fillId="5" borderId="9" xfId="0" applyFont="1" applyFill="1" applyBorder="1" applyAlignment="1">
      <alignment horizontal="center" vertical="top" wrapText="1"/>
    </xf>
    <xf numFmtId="0" fontId="15" fillId="0" borderId="7" xfId="0" applyFont="1" applyBorder="1" applyAlignment="1">
      <alignment horizontal="center" vertical="center" wrapText="1"/>
    </xf>
    <xf numFmtId="0" fontId="15" fillId="0" borderId="1" xfId="0" applyFont="1" applyBorder="1" applyAlignment="1">
      <alignment horizontal="center" vertical="center" wrapText="1"/>
    </xf>
    <xf numFmtId="0" fontId="15" fillId="0" borderId="5" xfId="0" applyFont="1" applyBorder="1" applyAlignment="1">
      <alignment horizontal="center" vertical="center" wrapText="1"/>
    </xf>
    <xf numFmtId="0" fontId="1" fillId="0" borderId="14"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16"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1" xfId="0" applyFont="1" applyBorder="1" applyAlignment="1">
      <alignment horizontal="center" vertical="center" wrapText="1"/>
    </xf>
    <xf numFmtId="0" fontId="5" fillId="2" borderId="8" xfId="0" applyFont="1" applyFill="1" applyBorder="1" applyAlignment="1">
      <alignment horizontal="center" vertical="center"/>
    </xf>
    <xf numFmtId="0" fontId="5" fillId="2" borderId="7" xfId="0" applyFont="1" applyFill="1" applyBorder="1" applyAlignment="1">
      <alignment horizontal="center" vertical="center"/>
    </xf>
    <xf numFmtId="0" fontId="0" fillId="0" borderId="18" xfId="0" applyBorder="1" applyAlignment="1">
      <alignment horizontal="center"/>
    </xf>
    <xf numFmtId="0" fontId="0" fillId="0" borderId="25" xfId="0" applyBorder="1" applyAlignment="1">
      <alignment horizontal="center"/>
    </xf>
    <xf numFmtId="0" fontId="0" fillId="0" borderId="20" xfId="0" applyBorder="1" applyAlignment="1">
      <alignment horizontal="center"/>
    </xf>
    <xf numFmtId="0" fontId="0" fillId="0" borderId="45" xfId="0" applyBorder="1" applyAlignment="1">
      <alignment horizontal="center"/>
    </xf>
    <xf numFmtId="0" fontId="1" fillId="0" borderId="8" xfId="0" applyFont="1" applyBorder="1" applyAlignment="1">
      <alignment horizontal="center" vertical="center" wrapText="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5" fillId="0" borderId="43" xfId="0" applyFont="1" applyBorder="1" applyAlignment="1">
      <alignment horizontal="center" vertical="center" wrapText="1"/>
    </xf>
    <xf numFmtId="0" fontId="15" fillId="0" borderId="19" xfId="0" applyFont="1" applyBorder="1" applyAlignment="1">
      <alignment horizontal="center" vertical="center" wrapText="1"/>
    </xf>
    <xf numFmtId="0" fontId="15" fillId="0" borderId="16" xfId="0" applyFont="1" applyBorder="1" applyAlignment="1">
      <alignment horizontal="center" vertical="center" wrapText="1"/>
    </xf>
    <xf numFmtId="0" fontId="15" fillId="0" borderId="38" xfId="0" applyFont="1" applyBorder="1" applyAlignment="1">
      <alignment horizontal="center" vertical="center" wrapText="1"/>
    </xf>
    <xf numFmtId="0" fontId="0" fillId="0" borderId="9" xfId="0" applyBorder="1" applyAlignment="1">
      <alignment horizontal="center"/>
    </xf>
    <xf numFmtId="0" fontId="0" fillId="0" borderId="3" xfId="0" applyBorder="1" applyAlignment="1">
      <alignment horizontal="center"/>
    </xf>
    <xf numFmtId="0" fontId="0" fillId="0" borderId="6" xfId="0" applyBorder="1" applyAlignment="1">
      <alignment horizontal="center"/>
    </xf>
    <xf numFmtId="0" fontId="15" fillId="0" borderId="14" xfId="0" applyFont="1" applyBorder="1" applyAlignment="1">
      <alignment horizontal="center" vertical="center" wrapText="1"/>
    </xf>
    <xf numFmtId="0" fontId="15" fillId="0" borderId="37" xfId="0" applyFont="1" applyBorder="1" applyAlignment="1">
      <alignment horizontal="center" vertical="center" wrapText="1"/>
    </xf>
    <xf numFmtId="0" fontId="15" fillId="0" borderId="23" xfId="0" applyFont="1" applyBorder="1" applyAlignment="1">
      <alignment horizontal="center" vertical="center" wrapText="1"/>
    </xf>
    <xf numFmtId="0" fontId="15" fillId="0" borderId="41" xfId="0" applyFont="1" applyBorder="1" applyAlignment="1">
      <alignment horizontal="center" vertical="center" wrapText="1"/>
    </xf>
    <xf numFmtId="0" fontId="7" fillId="5" borderId="8" xfId="0" applyFont="1" applyFill="1" applyBorder="1" applyAlignment="1">
      <alignment horizontal="center" vertical="center"/>
    </xf>
    <xf numFmtId="0" fontId="7" fillId="5" borderId="7" xfId="0" applyFont="1" applyFill="1" applyBorder="1" applyAlignment="1">
      <alignment horizontal="center" vertical="center"/>
    </xf>
    <xf numFmtId="0" fontId="7" fillId="5" borderId="9" xfId="0" applyFont="1" applyFill="1" applyBorder="1" applyAlignment="1">
      <alignment horizontal="center" vertical="center"/>
    </xf>
    <xf numFmtId="0" fontId="4" fillId="0" borderId="1" xfId="0" applyFont="1" applyBorder="1" applyAlignment="1" applyProtection="1">
      <alignment horizontal="center" vertical="center" wrapText="1"/>
      <protection locked="0"/>
    </xf>
    <xf numFmtId="0" fontId="9" fillId="5" borderId="39" xfId="0" applyFont="1" applyFill="1" applyBorder="1" applyAlignment="1" applyProtection="1">
      <alignment horizontal="center" wrapText="1"/>
      <protection locked="0"/>
    </xf>
    <xf numFmtId="0" fontId="9" fillId="5" borderId="0" xfId="0" applyFont="1" applyFill="1" applyAlignment="1" applyProtection="1">
      <alignment horizontal="center"/>
      <protection locked="0"/>
    </xf>
    <xf numFmtId="0" fontId="9" fillId="5" borderId="22" xfId="0" applyFont="1" applyFill="1" applyBorder="1" applyAlignment="1" applyProtection="1">
      <alignment horizontal="center"/>
      <protection locked="0"/>
    </xf>
    <xf numFmtId="0" fontId="7" fillId="12" borderId="1" xfId="0" applyFont="1" applyFill="1" applyBorder="1" applyAlignment="1" applyProtection="1">
      <alignment horizontal="left" vertical="center"/>
      <protection locked="0"/>
    </xf>
    <xf numFmtId="0" fontId="8" fillId="12" borderId="60" xfId="0" applyFont="1" applyFill="1" applyBorder="1" applyAlignment="1" applyProtection="1">
      <alignment horizontal="justify" vertical="center" wrapText="1"/>
      <protection locked="0"/>
    </xf>
    <xf numFmtId="0" fontId="8" fillId="12" borderId="56" xfId="0" applyFont="1" applyFill="1" applyBorder="1" applyAlignment="1" applyProtection="1">
      <alignment horizontal="justify" vertical="center" wrapText="1"/>
      <protection locked="0"/>
    </xf>
    <xf numFmtId="0" fontId="8" fillId="12" borderId="62" xfId="0" applyFont="1" applyFill="1" applyBorder="1" applyAlignment="1" applyProtection="1">
      <alignment horizontal="justify" vertical="center" wrapText="1"/>
      <protection locked="0"/>
    </xf>
    <xf numFmtId="0" fontId="15" fillId="0" borderId="7" xfId="0" applyFont="1" applyBorder="1" applyAlignment="1" applyProtection="1">
      <alignment horizontal="center" vertical="center" wrapText="1"/>
      <protection locked="0"/>
    </xf>
    <xf numFmtId="0" fontId="15" fillId="0" borderId="1" xfId="0" applyFont="1" applyBorder="1" applyAlignment="1" applyProtection="1">
      <alignment horizontal="center" vertical="center" wrapText="1"/>
      <protection locked="0"/>
    </xf>
    <xf numFmtId="0" fontId="15" fillId="0" borderId="5" xfId="0" applyFont="1" applyBorder="1" applyAlignment="1" applyProtection="1">
      <alignment horizontal="center" vertical="center" wrapText="1"/>
      <protection locked="0"/>
    </xf>
    <xf numFmtId="0" fontId="0" fillId="0" borderId="1" xfId="0" applyBorder="1" applyAlignment="1" applyProtection="1">
      <alignment horizontal="center"/>
      <protection locked="0"/>
    </xf>
    <xf numFmtId="0" fontId="4" fillId="0" borderId="59" xfId="0" applyFont="1" applyBorder="1" applyAlignment="1" applyProtection="1">
      <alignment horizontal="left" vertical="center" wrapText="1"/>
      <protection locked="0"/>
    </xf>
    <xf numFmtId="0" fontId="4" fillId="0" borderId="57" xfId="0" applyFont="1" applyBorder="1" applyAlignment="1" applyProtection="1">
      <alignment horizontal="left" vertical="center" wrapText="1"/>
      <protection locked="0"/>
    </xf>
    <xf numFmtId="0" fontId="4" fillId="0" borderId="61" xfId="0" applyFont="1" applyBorder="1" applyAlignment="1" applyProtection="1">
      <alignment horizontal="left" vertical="center" wrapText="1"/>
      <protection locked="0"/>
    </xf>
    <xf numFmtId="0" fontId="21" fillId="14" borderId="0" xfId="0" applyFont="1" applyFill="1" applyAlignment="1">
      <alignment horizontal="center" wrapText="1"/>
    </xf>
    <xf numFmtId="0" fontId="21" fillId="14" borderId="36" xfId="0" applyFont="1" applyFill="1" applyBorder="1" applyAlignment="1">
      <alignment horizontal="center" wrapText="1"/>
    </xf>
    <xf numFmtId="0" fontId="19" fillId="14" borderId="1" xfId="0" applyFont="1" applyFill="1" applyBorder="1" applyAlignment="1">
      <alignment horizontal="center" vertical="center" textRotation="255"/>
    </xf>
    <xf numFmtId="0" fontId="19" fillId="14" borderId="1" xfId="0" applyFont="1" applyFill="1" applyBorder="1" applyAlignment="1">
      <alignment horizontal="center" vertical="center"/>
    </xf>
    <xf numFmtId="0" fontId="23" fillId="0" borderId="60" xfId="0" applyFont="1" applyFill="1" applyBorder="1" applyAlignment="1">
      <alignment horizontal="justify" vertical="center" wrapText="1"/>
    </xf>
    <xf numFmtId="0" fontId="23" fillId="0" borderId="62" xfId="0" applyFont="1" applyFill="1" applyBorder="1" applyAlignment="1">
      <alignment horizontal="justify" vertical="center" wrapText="1"/>
    </xf>
    <xf numFmtId="0" fontId="23" fillId="0" borderId="60" xfId="0" applyFont="1" applyBorder="1" applyAlignment="1">
      <alignment horizontal="justify" vertical="center" wrapText="1"/>
    </xf>
    <xf numFmtId="0" fontId="23" fillId="0" borderId="62" xfId="0" applyFont="1" applyBorder="1" applyAlignment="1">
      <alignment horizontal="justify" vertical="center" wrapText="1"/>
    </xf>
    <xf numFmtId="0" fontId="5" fillId="0" borderId="60" xfId="0" applyFont="1" applyBorder="1" applyAlignment="1">
      <alignment horizontal="justify" vertical="center" wrapText="1"/>
    </xf>
    <xf numFmtId="0" fontId="5" fillId="0" borderId="56" xfId="0" applyFont="1" applyBorder="1" applyAlignment="1">
      <alignment horizontal="justify" vertical="center" wrapText="1"/>
    </xf>
    <xf numFmtId="0" fontId="5" fillId="0" borderId="62" xfId="0" applyFont="1" applyBorder="1" applyAlignment="1">
      <alignment horizontal="justify" vertical="center" wrapText="1"/>
    </xf>
    <xf numFmtId="0" fontId="23" fillId="3" borderId="60" xfId="0" applyFont="1" applyFill="1" applyBorder="1" applyAlignment="1">
      <alignment horizontal="justify" vertical="center" wrapText="1"/>
    </xf>
    <xf numFmtId="0" fontId="23" fillId="3" borderId="62" xfId="0" applyFont="1" applyFill="1" applyBorder="1" applyAlignment="1">
      <alignment horizontal="justify" vertical="center" wrapText="1"/>
    </xf>
    <xf numFmtId="0" fontId="23" fillId="0" borderId="56" xfId="0" applyFont="1" applyFill="1" applyBorder="1" applyAlignment="1">
      <alignment horizontal="justify" vertical="center" wrapText="1"/>
    </xf>
    <xf numFmtId="0" fontId="23" fillId="0" borderId="1" xfId="0" applyFont="1" applyBorder="1" applyAlignment="1">
      <alignment horizontal="justify" vertical="center"/>
    </xf>
    <xf numFmtId="0" fontId="23" fillId="0" borderId="56" xfId="0" applyFont="1" applyBorder="1" applyAlignment="1">
      <alignment horizontal="justify" vertical="center" wrapText="1"/>
    </xf>
    <xf numFmtId="0" fontId="19" fillId="12" borderId="1" xfId="0" applyFont="1" applyFill="1" applyBorder="1" applyAlignment="1">
      <alignment horizontal="center" vertical="center" wrapText="1"/>
    </xf>
    <xf numFmtId="0" fontId="19" fillId="12" borderId="1" xfId="0" applyFont="1" applyFill="1" applyBorder="1" applyAlignment="1">
      <alignment horizontal="center" vertical="center"/>
    </xf>
    <xf numFmtId="0" fontId="19" fillId="12" borderId="60" xfId="0" applyFont="1" applyFill="1" applyBorder="1" applyAlignment="1">
      <alignment horizontal="center" vertical="center" wrapText="1"/>
    </xf>
    <xf numFmtId="0" fontId="19" fillId="12" borderId="56" xfId="0" applyFont="1" applyFill="1" applyBorder="1" applyAlignment="1">
      <alignment horizontal="center" vertical="center"/>
    </xf>
    <xf numFmtId="0" fontId="19" fillId="12" borderId="62" xfId="0" applyFont="1" applyFill="1" applyBorder="1" applyAlignment="1">
      <alignment horizontal="center" vertical="center"/>
    </xf>
    <xf numFmtId="0" fontId="4" fillId="0" borderId="62" xfId="0" applyFont="1" applyBorder="1" applyAlignment="1">
      <alignment horizontal="justify" vertical="center" wrapText="1"/>
    </xf>
    <xf numFmtId="0" fontId="5" fillId="0" borderId="1" xfId="0" applyFont="1" applyBorder="1" applyAlignment="1">
      <alignment horizontal="justify" vertical="center"/>
    </xf>
    <xf numFmtId="0" fontId="4"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28" xfId="0" applyFont="1" applyBorder="1" applyAlignment="1">
      <alignment horizontal="center" vertical="center" wrapText="1"/>
    </xf>
    <xf numFmtId="0" fontId="4" fillId="0" borderId="1" xfId="0" applyFont="1" applyBorder="1" applyAlignment="1">
      <alignment horizontal="left" vertical="center" wrapText="1"/>
    </xf>
    <xf numFmtId="0" fontId="23" fillId="0" borderId="1" xfId="0" applyFont="1" applyFill="1" applyBorder="1" applyAlignment="1">
      <alignment horizontal="justify" vertical="center" wrapText="1"/>
    </xf>
    <xf numFmtId="0" fontId="19" fillId="14" borderId="1" xfId="0" applyFont="1" applyFill="1" applyBorder="1" applyAlignment="1">
      <alignment horizontal="center" vertical="center" wrapText="1"/>
    </xf>
    <xf numFmtId="0" fontId="19" fillId="14" borderId="60" xfId="0" applyFont="1" applyFill="1" applyBorder="1" applyAlignment="1">
      <alignment horizontal="center"/>
    </xf>
    <xf numFmtId="0" fontId="19" fillId="14" borderId="56" xfId="0" applyFont="1" applyFill="1" applyBorder="1" applyAlignment="1">
      <alignment horizontal="center"/>
    </xf>
    <xf numFmtId="0" fontId="19" fillId="14" borderId="62" xfId="0" applyFont="1" applyFill="1" applyBorder="1" applyAlignment="1">
      <alignment horizontal="center"/>
    </xf>
    <xf numFmtId="0" fontId="19" fillId="14" borderId="16" xfId="0" applyFont="1" applyFill="1" applyBorder="1" applyAlignment="1">
      <alignment horizontal="center" vertical="center" wrapText="1"/>
    </xf>
    <xf numFmtId="0" fontId="19" fillId="14" borderId="38" xfId="0" applyFont="1" applyFill="1" applyBorder="1" applyAlignment="1">
      <alignment horizontal="center" vertical="center" wrapText="1"/>
    </xf>
    <xf numFmtId="0" fontId="19" fillId="14" borderId="17" xfId="0" applyFont="1" applyFill="1" applyBorder="1" applyAlignment="1">
      <alignment horizontal="center" vertical="center" wrapText="1"/>
    </xf>
    <xf numFmtId="0" fontId="0" fillId="0" borderId="0" xfId="0" applyAlignment="1">
      <alignment horizontal="center"/>
    </xf>
    <xf numFmtId="0" fontId="4" fillId="0" borderId="1" xfId="0" applyFont="1" applyBorder="1" applyAlignment="1">
      <alignment horizontal="center" vertical="center"/>
    </xf>
    <xf numFmtId="0" fontId="0" fillId="0" borderId="36" xfId="0" applyBorder="1" applyAlignment="1">
      <alignment horizontal="center"/>
    </xf>
    <xf numFmtId="0" fontId="15" fillId="0" borderId="15" xfId="0" applyFont="1" applyBorder="1" applyAlignment="1">
      <alignment horizontal="center" vertical="center" wrapText="1"/>
    </xf>
    <xf numFmtId="0" fontId="15" fillId="0" borderId="17" xfId="0" applyFont="1" applyBorder="1" applyAlignment="1">
      <alignment horizontal="center" vertical="center" wrapText="1"/>
    </xf>
    <xf numFmtId="0" fontId="10" fillId="6" borderId="1" xfId="0" applyFont="1" applyFill="1" applyBorder="1" applyAlignment="1">
      <alignment horizontal="center" vertical="top"/>
    </xf>
    <xf numFmtId="0" fontId="19" fillId="6" borderId="1" xfId="0" applyFont="1" applyFill="1" applyBorder="1" applyAlignment="1">
      <alignment horizontal="center" vertical="top"/>
    </xf>
    <xf numFmtId="0" fontId="4" fillId="0" borderId="1" xfId="0" applyFont="1" applyBorder="1" applyAlignment="1">
      <alignment horizontal="justify" vertical="center"/>
    </xf>
    <xf numFmtId="0" fontId="23" fillId="0" borderId="1" xfId="0" applyFont="1" applyBorder="1" applyAlignment="1">
      <alignment horizontal="justify" vertical="center" wrapText="1"/>
    </xf>
    <xf numFmtId="0" fontId="23" fillId="0" borderId="1" xfId="0" applyFont="1" applyFill="1" applyBorder="1" applyAlignment="1">
      <alignment horizontal="justify" vertical="center"/>
    </xf>
    <xf numFmtId="0" fontId="4" fillId="0" borderId="56" xfId="0" applyFont="1" applyBorder="1" applyAlignment="1">
      <alignment horizontal="justify" vertical="center" wrapText="1"/>
    </xf>
    <xf numFmtId="0" fontId="5" fillId="0" borderId="60" xfId="0" applyFont="1" applyBorder="1" applyAlignment="1">
      <alignment horizontal="justify" vertical="center"/>
    </xf>
    <xf numFmtId="0" fontId="4" fillId="0" borderId="62" xfId="0" applyFont="1" applyBorder="1" applyAlignment="1">
      <alignment horizontal="justify" vertical="center"/>
    </xf>
    <xf numFmtId="0" fontId="19" fillId="12" borderId="1" xfId="0" applyFont="1" applyFill="1" applyBorder="1" applyAlignment="1">
      <alignment horizontal="center" wrapText="1"/>
    </xf>
    <xf numFmtId="0" fontId="19" fillId="12" borderId="1" xfId="0" applyFont="1" applyFill="1" applyBorder="1" applyAlignment="1">
      <alignment horizontal="center"/>
    </xf>
    <xf numFmtId="0" fontId="19" fillId="12" borderId="60" xfId="0" applyFont="1" applyFill="1" applyBorder="1" applyAlignment="1">
      <alignment horizontal="center" vertical="top" wrapText="1"/>
    </xf>
    <xf numFmtId="0" fontId="19" fillId="12" borderId="56" xfId="0" applyFont="1" applyFill="1" applyBorder="1" applyAlignment="1">
      <alignment horizontal="center" vertical="top"/>
    </xf>
    <xf numFmtId="0" fontId="19" fillId="12" borderId="62" xfId="0" applyFont="1" applyFill="1" applyBorder="1" applyAlignment="1">
      <alignment horizontal="center" vertical="top"/>
    </xf>
    <xf numFmtId="0" fontId="4" fillId="0" borderId="60" xfId="0" applyFont="1" applyBorder="1" applyAlignment="1">
      <alignment horizontal="justify" vertical="center" wrapText="1"/>
    </xf>
    <xf numFmtId="0" fontId="4" fillId="0" borderId="2" xfId="0" applyFont="1" applyBorder="1" applyAlignment="1">
      <alignment horizontal="justify" vertical="center" wrapText="1"/>
    </xf>
    <xf numFmtId="0" fontId="4" fillId="3" borderId="1" xfId="0" applyFont="1" applyFill="1" applyBorder="1" applyAlignment="1">
      <alignment horizontal="center" vertical="center" wrapText="1"/>
    </xf>
    <xf numFmtId="0" fontId="18" fillId="0" borderId="10" xfId="0" applyFont="1" applyBorder="1" applyAlignment="1">
      <alignment horizontal="center" vertical="center" wrapText="1"/>
    </xf>
    <xf numFmtId="0" fontId="18" fillId="0" borderId="11" xfId="0" applyFont="1" applyBorder="1" applyAlignment="1">
      <alignment horizontal="center" vertical="center" wrapText="1"/>
    </xf>
    <xf numFmtId="0" fontId="18" fillId="0" borderId="28" xfId="0" applyFont="1" applyBorder="1" applyAlignment="1">
      <alignment horizontal="center" vertical="center" wrapText="1"/>
    </xf>
    <xf numFmtId="0" fontId="7" fillId="5" borderId="59" xfId="0" applyFont="1" applyFill="1" applyBorder="1" applyAlignment="1">
      <alignment horizontal="center" vertical="center"/>
    </xf>
    <xf numFmtId="0" fontId="4" fillId="0" borderId="7" xfId="0" applyFont="1" applyBorder="1" applyAlignment="1">
      <alignment horizontal="left" vertical="center" wrapText="1"/>
    </xf>
    <xf numFmtId="0" fontId="8" fillId="0" borderId="2" xfId="0" applyFont="1" applyBorder="1" applyAlignment="1">
      <alignment horizontal="justify" vertical="center" wrapText="1"/>
    </xf>
    <xf numFmtId="0" fontId="8" fillId="0" borderId="1" xfId="0" applyFont="1" applyBorder="1" applyAlignment="1">
      <alignment horizontal="justify" vertical="center" wrapText="1"/>
    </xf>
    <xf numFmtId="0" fontId="18" fillId="0" borderId="1" xfId="0" applyFont="1" applyBorder="1" applyAlignment="1">
      <alignment horizontal="center" vertical="center" wrapText="1"/>
    </xf>
    <xf numFmtId="0" fontId="7" fillId="6" borderId="14" xfId="0" applyFont="1" applyFill="1" applyBorder="1" applyAlignment="1">
      <alignment horizontal="left" vertical="center"/>
    </xf>
    <xf numFmtId="0" fontId="7" fillId="6" borderId="37" xfId="0" applyFont="1" applyFill="1" applyBorder="1" applyAlignment="1">
      <alignment horizontal="left" vertical="center"/>
    </xf>
    <xf numFmtId="0" fontId="7" fillId="6" borderId="63" xfId="0" applyFont="1" applyFill="1" applyBorder="1" applyAlignment="1">
      <alignment horizontal="left" vertical="center"/>
    </xf>
    <xf numFmtId="0" fontId="8" fillId="6" borderId="1" xfId="0" applyFont="1" applyFill="1" applyBorder="1" applyAlignment="1">
      <alignment horizontal="left" vertical="center" wrapText="1"/>
    </xf>
    <xf numFmtId="0" fontId="4" fillId="0" borderId="25" xfId="0" applyFont="1" applyBorder="1" applyAlignment="1">
      <alignment horizontal="justify" vertical="center" wrapText="1"/>
    </xf>
    <xf numFmtId="0" fontId="4" fillId="0" borderId="27" xfId="0" applyFont="1" applyBorder="1" applyAlignment="1">
      <alignment horizontal="justify" vertical="center" wrapText="1"/>
    </xf>
    <xf numFmtId="0" fontId="4" fillId="3" borderId="10" xfId="0" applyFont="1" applyFill="1" applyBorder="1" applyAlignment="1">
      <alignment horizontal="center" vertical="center" wrapText="1"/>
    </xf>
    <xf numFmtId="0" fontId="4" fillId="3" borderId="28" xfId="0" applyFont="1" applyFill="1" applyBorder="1" applyAlignment="1">
      <alignment horizontal="center" vertical="center" wrapText="1"/>
    </xf>
    <xf numFmtId="0" fontId="4" fillId="3" borderId="10" xfId="0" applyFont="1" applyFill="1" applyBorder="1" applyAlignment="1">
      <alignment horizontal="justify" vertical="center" wrapText="1"/>
    </xf>
    <xf numFmtId="0" fontId="4" fillId="3" borderId="28" xfId="0" applyFont="1" applyFill="1" applyBorder="1" applyAlignment="1">
      <alignment horizontal="justify" vertical="center" wrapText="1"/>
    </xf>
    <xf numFmtId="0" fontId="18" fillId="3" borderId="10" xfId="0" applyFont="1" applyFill="1" applyBorder="1" applyAlignment="1">
      <alignment horizontal="center" vertical="center" wrapText="1"/>
    </xf>
    <xf numFmtId="0" fontId="18" fillId="3" borderId="28" xfId="0" applyFont="1" applyFill="1" applyBorder="1" applyAlignment="1">
      <alignment horizontal="center" vertical="center" wrapText="1"/>
    </xf>
    <xf numFmtId="0" fontId="0" fillId="3" borderId="13" xfId="0" applyFill="1" applyBorder="1" applyAlignment="1">
      <alignment horizontal="center" vertical="center" wrapText="1"/>
    </xf>
    <xf numFmtId="0" fontId="0" fillId="3" borderId="29" xfId="0" applyFill="1" applyBorder="1" applyAlignment="1">
      <alignment horizontal="center" vertical="center" wrapText="1"/>
    </xf>
    <xf numFmtId="0" fontId="0" fillId="0" borderId="13" xfId="0" applyBorder="1" applyAlignment="1">
      <alignment horizontal="center" vertical="center" wrapText="1"/>
    </xf>
    <xf numFmtId="0" fontId="0" fillId="0" borderId="12" xfId="0" applyBorder="1" applyAlignment="1">
      <alignment horizontal="center" vertical="center" wrapText="1"/>
    </xf>
    <xf numFmtId="0" fontId="0" fillId="0" borderId="29" xfId="0" applyBorder="1" applyAlignment="1">
      <alignment horizontal="center" vertical="center" wrapText="1"/>
    </xf>
    <xf numFmtId="0" fontId="4" fillId="3" borderId="60" xfId="0" applyFont="1" applyFill="1" applyBorder="1" applyAlignment="1">
      <alignment horizontal="justify" vertical="center" wrapText="1"/>
    </xf>
    <xf numFmtId="0" fontId="4" fillId="3" borderId="62" xfId="0" applyFont="1" applyFill="1" applyBorder="1" applyAlignment="1">
      <alignment horizontal="justify" vertical="center" wrapText="1"/>
    </xf>
    <xf numFmtId="0" fontId="4" fillId="0" borderId="10" xfId="0" applyFont="1" applyBorder="1" applyAlignment="1">
      <alignment horizontal="justify" vertical="center"/>
    </xf>
    <xf numFmtId="0" fontId="4" fillId="0" borderId="28" xfId="0" applyFont="1" applyBorder="1" applyAlignment="1">
      <alignment horizontal="justify" vertical="center"/>
    </xf>
    <xf numFmtId="0" fontId="4" fillId="0" borderId="10" xfId="0" applyFont="1" applyBorder="1" applyAlignment="1">
      <alignment horizontal="center" vertical="center"/>
    </xf>
    <xf numFmtId="0" fontId="4" fillId="0" borderId="28" xfId="0" applyFont="1" applyBorder="1" applyAlignment="1">
      <alignment horizontal="center" vertical="center"/>
    </xf>
    <xf numFmtId="0" fontId="7" fillId="5" borderId="1" xfId="0" applyFont="1" applyFill="1" applyBorder="1" applyAlignment="1">
      <alignment horizontal="center" vertical="center"/>
    </xf>
    <xf numFmtId="0" fontId="7" fillId="6" borderId="60" xfId="0" applyFont="1" applyFill="1" applyBorder="1" applyAlignment="1">
      <alignment horizontal="left" vertical="center"/>
    </xf>
    <xf numFmtId="0" fontId="7" fillId="6" borderId="56" xfId="0" applyFont="1" applyFill="1" applyBorder="1" applyAlignment="1">
      <alignment horizontal="left" vertical="center"/>
    </xf>
    <xf numFmtId="0" fontId="7" fillId="6" borderId="62" xfId="0" applyFont="1" applyFill="1" applyBorder="1" applyAlignment="1">
      <alignment horizontal="left" vertical="center"/>
    </xf>
    <xf numFmtId="0" fontId="6" fillId="6" borderId="60" xfId="0" applyFont="1" applyFill="1" applyBorder="1" applyAlignment="1">
      <alignment vertical="center" wrapText="1"/>
    </xf>
    <xf numFmtId="0" fontId="6" fillId="6" borderId="56" xfId="0" applyFont="1" applyFill="1" applyBorder="1" applyAlignment="1">
      <alignment vertical="center" wrapText="1"/>
    </xf>
    <xf numFmtId="0" fontId="6" fillId="6" borderId="62" xfId="0" applyFont="1" applyFill="1" applyBorder="1" applyAlignment="1">
      <alignment vertical="center" wrapText="1"/>
    </xf>
    <xf numFmtId="0" fontId="4" fillId="0" borderId="11" xfId="0" applyFont="1" applyBorder="1" applyAlignment="1">
      <alignment horizontal="center" vertical="center"/>
    </xf>
    <xf numFmtId="0" fontId="7" fillId="15" borderId="8" xfId="0" applyFont="1" applyFill="1" applyBorder="1" applyAlignment="1">
      <alignment horizontal="center" vertical="center"/>
    </xf>
    <xf numFmtId="0" fontId="7" fillId="15" borderId="61" xfId="0" applyFont="1" applyFill="1" applyBorder="1" applyAlignment="1">
      <alignment horizontal="center" vertical="center"/>
    </xf>
    <xf numFmtId="0" fontId="7" fillId="15" borderId="7" xfId="0" applyFont="1" applyFill="1" applyBorder="1" applyAlignment="1">
      <alignment horizontal="center" vertical="center"/>
    </xf>
    <xf numFmtId="0" fontId="7" fillId="15" borderId="9" xfId="0" applyFont="1" applyFill="1" applyBorder="1" applyAlignment="1">
      <alignment horizontal="center" vertical="center"/>
    </xf>
    <xf numFmtId="0" fontId="7" fillId="0" borderId="14" xfId="0" applyFont="1" applyBorder="1" applyAlignment="1">
      <alignment horizontal="center" vertical="center"/>
    </xf>
    <xf numFmtId="0" fontId="7" fillId="0" borderId="15" xfId="0" applyFont="1" applyBorder="1" applyAlignment="1">
      <alignment horizontal="center" vertical="center"/>
    </xf>
    <xf numFmtId="0" fontId="26" fillId="6" borderId="60" xfId="0" applyFont="1" applyFill="1" applyBorder="1" applyAlignment="1">
      <alignment horizontal="justify" vertical="center" wrapText="1"/>
    </xf>
    <xf numFmtId="0" fontId="26" fillId="6" borderId="56" xfId="0" applyFont="1" applyFill="1" applyBorder="1" applyAlignment="1">
      <alignment horizontal="justify" vertical="center" wrapText="1"/>
    </xf>
    <xf numFmtId="0" fontId="26" fillId="6" borderId="62" xfId="0" applyFont="1" applyFill="1" applyBorder="1" applyAlignment="1">
      <alignment horizontal="justify" vertical="center" wrapText="1"/>
    </xf>
    <xf numFmtId="0" fontId="15" fillId="0" borderId="44" xfId="0" applyFont="1" applyBorder="1" applyAlignment="1">
      <alignment horizontal="center" vertical="center" wrapText="1"/>
    </xf>
    <xf numFmtId="0" fontId="15" fillId="0" borderId="42" xfId="0" applyFont="1" applyBorder="1" applyAlignment="1">
      <alignment horizontal="center" vertical="center" wrapText="1"/>
    </xf>
    <xf numFmtId="0" fontId="7" fillId="15" borderId="37" xfId="0" applyFont="1" applyFill="1" applyBorder="1" applyAlignment="1">
      <alignment horizontal="center" vertical="center"/>
    </xf>
    <xf numFmtId="0" fontId="7" fillId="15" borderId="38" xfId="0" applyFont="1" applyFill="1" applyBorder="1" applyAlignment="1">
      <alignment horizontal="center" vertical="center"/>
    </xf>
    <xf numFmtId="0" fontId="7" fillId="15" borderId="1" xfId="0" applyFont="1" applyFill="1" applyBorder="1" applyAlignment="1">
      <alignment horizontal="center" vertical="center" wrapText="1"/>
    </xf>
    <xf numFmtId="0" fontId="7" fillId="15" borderId="1" xfId="0" applyFont="1" applyFill="1" applyBorder="1" applyAlignment="1">
      <alignment horizontal="center" vertical="center"/>
    </xf>
    <xf numFmtId="0" fontId="4" fillId="0" borderId="14" xfId="0" applyFont="1" applyBorder="1" applyAlignment="1">
      <alignment horizontal="justify" vertical="center" wrapText="1"/>
    </xf>
    <xf numFmtId="0" fontId="4" fillId="0" borderId="15" xfId="0" applyFont="1" applyBorder="1" applyAlignment="1">
      <alignment horizontal="justify" vertical="center" wrapText="1"/>
    </xf>
    <xf numFmtId="0" fontId="6" fillId="0" borderId="1" xfId="0" applyFont="1" applyBorder="1" applyAlignment="1">
      <alignment horizontal="justify" vertical="center" wrapText="1"/>
    </xf>
    <xf numFmtId="0" fontId="6" fillId="0" borderId="3" xfId="0" applyFont="1" applyBorder="1" applyAlignment="1">
      <alignment horizontal="justify" vertical="center" wrapText="1"/>
    </xf>
    <xf numFmtId="0" fontId="4" fillId="0" borderId="1" xfId="0" applyFont="1" applyFill="1" applyBorder="1" applyAlignment="1">
      <alignment horizontal="justify" vertical="center" wrapText="1"/>
    </xf>
    <xf numFmtId="0" fontId="6" fillId="0" borderId="1" xfId="0" applyFont="1" applyFill="1" applyBorder="1" applyAlignment="1">
      <alignment horizontal="justify" vertical="center" wrapText="1"/>
    </xf>
    <xf numFmtId="0" fontId="6" fillId="0" borderId="3" xfId="0" applyFont="1" applyFill="1" applyBorder="1" applyAlignment="1">
      <alignment horizontal="justify" vertical="center" wrapText="1"/>
    </xf>
    <xf numFmtId="0" fontId="15" fillId="0" borderId="26" xfId="0" applyFont="1" applyBorder="1" applyAlignment="1">
      <alignment horizontal="center" vertical="center" wrapText="1"/>
    </xf>
    <xf numFmtId="0" fontId="15" fillId="0" borderId="39" xfId="0" applyFont="1" applyBorder="1" applyAlignment="1">
      <alignment horizontal="center" vertical="center" wrapText="1"/>
    </xf>
    <xf numFmtId="0" fontId="15" fillId="0" borderId="0" xfId="0" applyFont="1" applyAlignment="1">
      <alignment horizontal="center" vertical="center" wrapText="1"/>
    </xf>
    <xf numFmtId="0" fontId="15" fillId="0" borderId="36" xfId="0" applyFont="1" applyBorder="1" applyAlignment="1">
      <alignment horizontal="center" vertical="center" wrapText="1"/>
    </xf>
    <xf numFmtId="0" fontId="15" fillId="0" borderId="40" xfId="0" applyFont="1" applyBorder="1" applyAlignment="1">
      <alignment horizontal="center" vertical="center" wrapText="1"/>
    </xf>
    <xf numFmtId="0" fontId="0" fillId="0" borderId="22" xfId="0" applyBorder="1" applyAlignment="1">
      <alignment horizontal="center"/>
    </xf>
    <xf numFmtId="0" fontId="6" fillId="6" borderId="60" xfId="0" applyFont="1" applyFill="1" applyBorder="1" applyAlignment="1">
      <alignment horizontal="left" vertical="center" wrapText="1"/>
    </xf>
    <xf numFmtId="0" fontId="6" fillId="6" borderId="56" xfId="0" applyFont="1" applyFill="1" applyBorder="1" applyAlignment="1">
      <alignment horizontal="left" vertical="center" wrapText="1"/>
    </xf>
    <xf numFmtId="0" fontId="5" fillId="5" borderId="7" xfId="0" applyFont="1" applyFill="1" applyBorder="1" applyAlignment="1">
      <alignment horizontal="center" vertical="center"/>
    </xf>
    <xf numFmtId="0" fontId="5" fillId="5" borderId="1" xfId="0" applyFont="1" applyFill="1" applyBorder="1" applyAlignment="1">
      <alignment horizontal="center" vertical="center"/>
    </xf>
    <xf numFmtId="0" fontId="5" fillId="5" borderId="9" xfId="0" applyFont="1" applyFill="1" applyBorder="1" applyAlignment="1">
      <alignment horizontal="center" vertical="center"/>
    </xf>
    <xf numFmtId="0" fontId="5" fillId="5" borderId="1" xfId="0" applyFont="1" applyFill="1" applyBorder="1" applyAlignment="1">
      <alignment horizontal="center" vertical="center" wrapText="1"/>
    </xf>
    <xf numFmtId="0" fontId="5" fillId="5" borderId="3" xfId="0" applyFont="1" applyFill="1" applyBorder="1" applyAlignment="1">
      <alignment horizontal="center" vertical="center" wrapText="1"/>
    </xf>
    <xf numFmtId="0" fontId="5" fillId="5" borderId="8" xfId="0" applyFont="1" applyFill="1" applyBorder="1" applyAlignment="1">
      <alignment horizontal="center" vertical="center"/>
    </xf>
    <xf numFmtId="0" fontId="5" fillId="5" borderId="2" xfId="0" applyFont="1" applyFill="1" applyBorder="1" applyAlignment="1">
      <alignment horizontal="center" vertical="center"/>
    </xf>
    <xf numFmtId="0" fontId="10" fillId="14" borderId="1" xfId="0" applyFont="1" applyFill="1" applyBorder="1" applyAlignment="1">
      <alignment horizontal="center" vertical="center"/>
    </xf>
    <xf numFmtId="0" fontId="0" fillId="0" borderId="8" xfId="0" applyBorder="1" applyAlignment="1">
      <alignment horizontal="center"/>
    </xf>
    <xf numFmtId="0" fontId="0" fillId="0" borderId="2" xfId="0" applyBorder="1" applyAlignment="1">
      <alignment horizontal="center"/>
    </xf>
    <xf numFmtId="0" fontId="0" fillId="0" borderId="4" xfId="0" applyBorder="1" applyAlignment="1">
      <alignment horizontal="center"/>
    </xf>
    <xf numFmtId="0" fontId="25" fillId="6" borderId="60" xfId="0" applyFont="1" applyFill="1" applyBorder="1" applyAlignment="1">
      <alignment horizontal="left" vertical="center" wrapText="1"/>
    </xf>
    <xf numFmtId="0" fontId="25" fillId="6" borderId="56" xfId="0" applyFont="1" applyFill="1" applyBorder="1" applyAlignment="1">
      <alignment horizontal="left" vertical="center" wrapText="1"/>
    </xf>
    <xf numFmtId="0" fontId="0" fillId="0" borderId="37" xfId="0" applyBorder="1" applyAlignment="1">
      <alignment horizontal="center"/>
    </xf>
    <xf numFmtId="0" fontId="9" fillId="14" borderId="1" xfId="0" applyFont="1" applyFill="1" applyBorder="1" applyAlignment="1">
      <alignment horizontal="center" wrapText="1"/>
    </xf>
    <xf numFmtId="0" fontId="6" fillId="0" borderId="7" xfId="0" applyFont="1" applyBorder="1" applyAlignment="1">
      <alignment horizontal="left" vertical="center" wrapText="1"/>
    </xf>
    <xf numFmtId="0" fontId="6" fillId="0" borderId="1" xfId="0" applyFont="1" applyBorder="1" applyAlignment="1">
      <alignment horizontal="left" vertical="center" wrapText="1"/>
    </xf>
    <xf numFmtId="0" fontId="6" fillId="0" borderId="5" xfId="0" applyFont="1" applyBorder="1" applyAlignment="1">
      <alignment horizontal="left" vertical="center" wrapText="1"/>
    </xf>
    <xf numFmtId="0" fontId="6" fillId="0" borderId="9" xfId="0" applyFont="1" applyBorder="1" applyAlignment="1">
      <alignment horizontal="center" vertical="center" wrapText="1"/>
    </xf>
    <xf numFmtId="0" fontId="6" fillId="0" borderId="3" xfId="0" applyFont="1" applyBorder="1" applyAlignment="1">
      <alignment horizontal="center" vertical="center" wrapText="1"/>
    </xf>
    <xf numFmtId="0" fontId="6" fillId="0" borderId="6" xfId="0" applyFont="1" applyBorder="1" applyAlignment="1">
      <alignment horizontal="center" vertical="center" wrapText="1"/>
    </xf>
    <xf numFmtId="0" fontId="4" fillId="0" borderId="1" xfId="0" applyFont="1" applyBorder="1" applyAlignment="1">
      <alignment horizontal="left" vertical="top" wrapText="1"/>
    </xf>
    <xf numFmtId="0" fontId="0" fillId="0" borderId="60" xfId="0" applyBorder="1" applyAlignment="1">
      <alignment horizontal="center"/>
    </xf>
    <xf numFmtId="0" fontId="0" fillId="0" borderId="56" xfId="0" applyBorder="1" applyAlignment="1">
      <alignment horizontal="center"/>
    </xf>
    <xf numFmtId="0" fontId="0" fillId="0" borderId="62" xfId="0" applyBorder="1" applyAlignment="1">
      <alignment horizontal="center"/>
    </xf>
    <xf numFmtId="0" fontId="0" fillId="0" borderId="1" xfId="0" applyBorder="1" applyAlignment="1">
      <alignment horizontal="center" vertical="center" wrapText="1"/>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28" xfId="0" applyBorder="1" applyAlignment="1">
      <alignment horizontal="center" vertical="center"/>
    </xf>
    <xf numFmtId="0" fontId="20" fillId="14" borderId="60" xfId="0" applyFont="1" applyFill="1" applyBorder="1" applyAlignment="1">
      <alignment horizontal="center"/>
    </xf>
    <xf numFmtId="0" fontId="20" fillId="14" borderId="62" xfId="0" applyFont="1" applyFill="1" applyBorder="1" applyAlignment="1">
      <alignment horizontal="center"/>
    </xf>
    <xf numFmtId="0" fontId="3" fillId="0" borderId="1" xfId="0" applyFont="1" applyBorder="1" applyAlignment="1">
      <alignment horizontal="center" vertical="center" wrapText="1"/>
    </xf>
    <xf numFmtId="0" fontId="10" fillId="0" borderId="39" xfId="0" applyFont="1" applyBorder="1" applyAlignment="1">
      <alignment vertical="center" textRotation="90"/>
    </xf>
    <xf numFmtId="0" fontId="0" fillId="9" borderId="33" xfId="0" applyFill="1" applyBorder="1" applyAlignment="1">
      <alignment horizontal="center"/>
    </xf>
    <xf numFmtId="0" fontId="0" fillId="9" borderId="31" xfId="0" applyFill="1" applyBorder="1" applyAlignment="1">
      <alignment horizontal="center"/>
    </xf>
    <xf numFmtId="0" fontId="0" fillId="10" borderId="31" xfId="0" applyFill="1" applyBorder="1" applyAlignment="1">
      <alignment horizontal="center"/>
    </xf>
    <xf numFmtId="0" fontId="7" fillId="5" borderId="8" xfId="0" applyFont="1" applyFill="1" applyBorder="1" applyAlignment="1">
      <alignment horizontal="center"/>
    </xf>
    <xf numFmtId="0" fontId="7" fillId="5" borderId="7" xfId="0" applyFont="1" applyFill="1" applyBorder="1" applyAlignment="1">
      <alignment horizontal="center"/>
    </xf>
    <xf numFmtId="0" fontId="7" fillId="5" borderId="9" xfId="0" applyFont="1" applyFill="1" applyBorder="1" applyAlignment="1">
      <alignment horizontal="center"/>
    </xf>
    <xf numFmtId="0" fontId="8" fillId="6" borderId="1" xfId="0" applyFont="1" applyFill="1" applyBorder="1" applyAlignment="1">
      <alignment horizontal="left" vertical="center"/>
    </xf>
    <xf numFmtId="0" fontId="8" fillId="6" borderId="3" xfId="0" applyFont="1" applyFill="1" applyBorder="1" applyAlignment="1">
      <alignment horizontal="left" vertical="center"/>
    </xf>
    <xf numFmtId="0" fontId="27" fillId="6" borderId="1" xfId="0" applyFont="1" applyFill="1" applyBorder="1" applyAlignment="1">
      <alignment horizontal="left" vertical="center" wrapText="1"/>
    </xf>
    <xf numFmtId="0" fontId="27" fillId="6" borderId="3" xfId="0" applyFont="1" applyFill="1" applyBorder="1" applyAlignment="1">
      <alignment horizontal="left" vertical="center" wrapText="1"/>
    </xf>
    <xf numFmtId="0" fontId="2" fillId="6" borderId="48" xfId="0" applyFont="1" applyFill="1" applyBorder="1" applyAlignment="1">
      <alignment horizontal="left" vertical="center" wrapText="1"/>
    </xf>
    <xf numFmtId="0" fontId="2" fillId="6" borderId="49" xfId="0" applyFont="1" applyFill="1" applyBorder="1" applyAlignment="1">
      <alignment horizontal="left" vertical="center" wrapText="1"/>
    </xf>
    <xf numFmtId="0" fontId="2" fillId="6" borderId="50" xfId="0" applyFont="1" applyFill="1" applyBorder="1" applyAlignment="1">
      <alignment horizontal="left" vertical="center" wrapText="1"/>
    </xf>
    <xf numFmtId="0" fontId="9" fillId="3" borderId="0" xfId="0" applyFont="1" applyFill="1" applyAlignment="1">
      <alignment horizontal="center"/>
    </xf>
    <xf numFmtId="0" fontId="9" fillId="3" borderId="22" xfId="0" applyFont="1" applyFill="1" applyBorder="1" applyAlignment="1">
      <alignment horizontal="center"/>
    </xf>
    <xf numFmtId="0" fontId="0" fillId="8" borderId="33" xfId="0" applyFill="1" applyBorder="1" applyAlignment="1">
      <alignment horizontal="center"/>
    </xf>
    <xf numFmtId="0" fontId="30" fillId="9" borderId="31" xfId="0" applyFont="1" applyFill="1" applyBorder="1" applyAlignment="1">
      <alignment horizontal="center" vertical="center"/>
    </xf>
    <xf numFmtId="0" fontId="0" fillId="10" borderId="51" xfId="0" applyFill="1" applyBorder="1" applyAlignment="1">
      <alignment horizontal="center" vertical="center" wrapText="1"/>
    </xf>
    <xf numFmtId="0" fontId="0" fillId="10" borderId="52" xfId="0" applyFill="1" applyBorder="1" applyAlignment="1">
      <alignment horizontal="center" vertical="center" wrapText="1"/>
    </xf>
    <xf numFmtId="0" fontId="10" fillId="3" borderId="0" xfId="0" applyFont="1" applyFill="1" applyAlignment="1">
      <alignment horizontal="center" vertical="top"/>
    </xf>
    <xf numFmtId="0" fontId="0" fillId="7" borderId="33" xfId="0" applyFill="1" applyBorder="1" applyAlignment="1">
      <alignment horizontal="center"/>
    </xf>
    <xf numFmtId="0" fontId="0" fillId="8" borderId="31" xfId="0" applyFill="1" applyBorder="1" applyAlignment="1">
      <alignment horizontal="center"/>
    </xf>
    <xf numFmtId="0" fontId="0" fillId="9" borderId="31" xfId="0" applyFill="1" applyBorder="1" applyAlignment="1">
      <alignment horizontal="center" vertical="center" wrapText="1"/>
    </xf>
    <xf numFmtId="0" fontId="0" fillId="9" borderId="31" xfId="0" applyFill="1" applyBorder="1" applyAlignment="1">
      <alignment horizontal="center" vertical="center"/>
    </xf>
    <xf numFmtId="0" fontId="0" fillId="7" borderId="31" xfId="0" applyFill="1" applyBorder="1" applyAlignment="1">
      <alignment horizontal="center"/>
    </xf>
    <xf numFmtId="0" fontId="0" fillId="8" borderId="31" xfId="0" applyFill="1" applyBorder="1" applyAlignment="1">
      <alignment horizontal="center" vertical="center" wrapText="1"/>
    </xf>
    <xf numFmtId="0" fontId="0" fillId="8" borderId="31" xfId="0" applyFill="1" applyBorder="1" applyAlignment="1">
      <alignment horizontal="center" vertical="center"/>
    </xf>
    <xf numFmtId="0" fontId="0" fillId="9" borderId="51" xfId="0" applyFill="1" applyBorder="1" applyAlignment="1">
      <alignment horizontal="center" vertical="center" wrapText="1"/>
    </xf>
    <xf numFmtId="0" fontId="0" fillId="9" borderId="52" xfId="0" applyFill="1" applyBorder="1" applyAlignment="1">
      <alignment horizontal="center" vertical="center"/>
    </xf>
    <xf numFmtId="0" fontId="0" fillId="7" borderId="34" xfId="0" applyFill="1" applyBorder="1" applyAlignment="1">
      <alignment horizontal="center"/>
    </xf>
    <xf numFmtId="0" fontId="0" fillId="7" borderId="32" xfId="0" applyFill="1" applyBorder="1" applyAlignment="1">
      <alignment horizontal="center"/>
    </xf>
    <xf numFmtId="0" fontId="24" fillId="8" borderId="31" xfId="0" applyFont="1" applyFill="1" applyBorder="1" applyAlignment="1">
      <alignment horizontal="center"/>
    </xf>
    <xf numFmtId="0" fontId="0" fillId="8" borderId="32" xfId="0" applyFill="1" applyBorder="1" applyAlignment="1">
      <alignment horizontal="center"/>
    </xf>
    <xf numFmtId="0" fontId="24" fillId="9" borderId="31" xfId="0" applyFont="1" applyFill="1" applyBorder="1" applyAlignment="1">
      <alignment horizontal="center" vertical="center"/>
    </xf>
    <xf numFmtId="0" fontId="24" fillId="9" borderId="32" xfId="0" applyFont="1" applyFill="1" applyBorder="1" applyAlignment="1">
      <alignment horizontal="center" vertical="center"/>
    </xf>
    <xf numFmtId="0" fontId="0" fillId="9" borderId="32" xfId="0" applyFill="1" applyBorder="1" applyAlignment="1">
      <alignment horizontal="center"/>
    </xf>
    <xf numFmtId="0" fontId="28" fillId="6" borderId="1" xfId="0" applyFont="1" applyFill="1" applyBorder="1" applyAlignment="1">
      <alignment horizontal="left" vertical="center" wrapText="1"/>
    </xf>
    <xf numFmtId="0" fontId="28" fillId="6" borderId="3" xfId="0" applyFont="1" applyFill="1" applyBorder="1" applyAlignment="1">
      <alignment horizontal="left" vertical="center" wrapText="1"/>
    </xf>
    <xf numFmtId="0" fontId="11" fillId="9" borderId="31" xfId="0" applyFont="1" applyFill="1" applyBorder="1" applyAlignment="1">
      <alignment horizontal="center" vertical="center"/>
    </xf>
    <xf numFmtId="0" fontId="29" fillId="9" borderId="31" xfId="0" applyFont="1" applyFill="1" applyBorder="1" applyAlignment="1">
      <alignment horizontal="center" vertical="center"/>
    </xf>
    <xf numFmtId="0" fontId="29" fillId="9" borderId="32" xfId="0" applyFont="1" applyFill="1" applyBorder="1" applyAlignment="1">
      <alignment horizontal="center" vertical="center"/>
    </xf>
    <xf numFmtId="0" fontId="0" fillId="0" borderId="21" xfId="0" applyBorder="1" applyAlignment="1">
      <alignment horizontal="center"/>
    </xf>
    <xf numFmtId="0" fontId="0" fillId="0" borderId="24" xfId="0" applyBorder="1" applyAlignment="1">
      <alignment horizontal="center"/>
    </xf>
    <xf numFmtId="0" fontId="6" fillId="6" borderId="62" xfId="0" applyFont="1" applyFill="1" applyBorder="1" applyAlignment="1">
      <alignment horizontal="left" vertical="center" wrapText="1"/>
    </xf>
    <xf numFmtId="0" fontId="5" fillId="13" borderId="8" xfId="0" applyFont="1" applyFill="1" applyBorder="1" applyAlignment="1">
      <alignment horizontal="center" vertical="center"/>
    </xf>
    <xf numFmtId="0" fontId="5" fillId="13" borderId="25" xfId="0" applyFont="1" applyFill="1" applyBorder="1" applyAlignment="1">
      <alignment horizontal="center" vertical="center"/>
    </xf>
    <xf numFmtId="0" fontId="17" fillId="0" borderId="1" xfId="0" applyFont="1" applyBorder="1" applyAlignment="1">
      <alignment horizontal="center" vertical="center"/>
    </xf>
    <xf numFmtId="0" fontId="9" fillId="12" borderId="7" xfId="0" applyFont="1" applyFill="1" applyBorder="1" applyAlignment="1">
      <alignment horizontal="center" vertical="center" wrapText="1"/>
    </xf>
    <xf numFmtId="0" fontId="9" fillId="12" borderId="5" xfId="0" applyFont="1" applyFill="1" applyBorder="1" applyAlignment="1">
      <alignment horizontal="center" vertical="center" wrapText="1"/>
    </xf>
    <xf numFmtId="0" fontId="14" fillId="13" borderId="9" xfId="0" applyFont="1" applyFill="1" applyBorder="1" applyAlignment="1">
      <alignment horizontal="center" vertical="center" wrapText="1"/>
    </xf>
    <xf numFmtId="0" fontId="14" fillId="13" borderId="13" xfId="0" applyFont="1" applyFill="1" applyBorder="1" applyAlignment="1">
      <alignment horizontal="center" vertical="center" wrapText="1"/>
    </xf>
    <xf numFmtId="0" fontId="4" fillId="0" borderId="18" xfId="0" applyFont="1" applyBorder="1" applyAlignment="1">
      <alignment horizontal="center" vertical="center" wrapText="1"/>
    </xf>
    <xf numFmtId="0" fontId="4" fillId="0" borderId="16" xfId="0" applyFont="1" applyBorder="1" applyAlignment="1">
      <alignment horizontal="center" vertical="center" wrapText="1"/>
    </xf>
    <xf numFmtId="0" fontId="5" fillId="13" borderId="7" xfId="0" applyFont="1" applyFill="1" applyBorder="1" applyAlignment="1">
      <alignment horizontal="center" vertical="center"/>
    </xf>
    <xf numFmtId="0" fontId="4" fillId="0" borderId="36" xfId="0" applyFont="1" applyBorder="1" applyAlignment="1">
      <alignment horizontal="justify" vertical="center" wrapText="1"/>
    </xf>
    <xf numFmtId="0" fontId="4" fillId="0" borderId="17" xfId="0" applyFont="1" applyBorder="1" applyAlignment="1">
      <alignment horizontal="justify" vertical="center" wrapText="1"/>
    </xf>
    <xf numFmtId="0" fontId="5" fillId="13" borderId="7" xfId="0" applyFont="1" applyFill="1" applyBorder="1" applyAlignment="1">
      <alignment horizontal="center" vertical="center" wrapText="1"/>
    </xf>
    <xf numFmtId="0" fontId="5" fillId="13" borderId="5" xfId="0" applyFont="1" applyFill="1" applyBorder="1" applyAlignment="1">
      <alignment horizontal="center" vertical="center" wrapText="1"/>
    </xf>
    <xf numFmtId="0" fontId="4" fillId="0" borderId="0" xfId="0" applyFont="1" applyAlignment="1">
      <alignment horizontal="center"/>
    </xf>
    <xf numFmtId="0" fontId="4" fillId="0" borderId="5" xfId="0" applyFont="1" applyBorder="1" applyAlignment="1">
      <alignment horizontal="left" vertical="center" wrapText="1"/>
    </xf>
    <xf numFmtId="0" fontId="5" fillId="13" borderId="64" xfId="0" applyFont="1" applyFill="1" applyBorder="1" applyAlignment="1">
      <alignment horizontal="center" vertical="center"/>
    </xf>
    <xf numFmtId="0" fontId="5" fillId="13" borderId="11" xfId="0" applyFont="1" applyFill="1" applyBorder="1" applyAlignment="1">
      <alignment horizontal="center" vertical="center"/>
    </xf>
    <xf numFmtId="0" fontId="5" fillId="13" borderId="4" xfId="0" applyFont="1" applyFill="1" applyBorder="1" applyAlignment="1">
      <alignment horizontal="center" vertical="center"/>
    </xf>
    <xf numFmtId="0" fontId="4" fillId="0" borderId="8" xfId="0" applyFont="1" applyBorder="1" applyAlignment="1">
      <alignment horizontal="justify" vertical="center" wrapText="1"/>
    </xf>
    <xf numFmtId="0" fontId="4" fillId="0" borderId="4" xfId="0" applyFont="1" applyBorder="1" applyAlignment="1">
      <alignment horizontal="justify" vertical="center" wrapText="1"/>
    </xf>
    <xf numFmtId="0" fontId="4" fillId="0" borderId="53" xfId="0" applyFont="1" applyBorder="1" applyAlignment="1">
      <alignment horizontal="center" vertical="center" wrapText="1"/>
    </xf>
    <xf numFmtId="0" fontId="4" fillId="0" borderId="54" xfId="0" applyFont="1" applyBorder="1" applyAlignment="1">
      <alignment horizontal="center" vertical="center" wrapText="1"/>
    </xf>
    <xf numFmtId="0" fontId="4" fillId="0" borderId="55" xfId="0" applyFont="1" applyBorder="1" applyAlignment="1">
      <alignment horizontal="center" vertical="center" wrapText="1"/>
    </xf>
    <xf numFmtId="0" fontId="14" fillId="13" borderId="6" xfId="0" applyFont="1" applyFill="1" applyBorder="1" applyAlignment="1">
      <alignment horizontal="center" vertical="center" wrapText="1"/>
    </xf>
    <xf numFmtId="0" fontId="4" fillId="0" borderId="16" xfId="0" applyFont="1" applyBorder="1" applyAlignment="1">
      <alignment horizontal="justify" vertical="center" wrapText="1"/>
    </xf>
    <xf numFmtId="0" fontId="5" fillId="13" borderId="65" xfId="0" applyFont="1" applyFill="1" applyBorder="1" applyAlignment="1">
      <alignment horizontal="center" vertical="center"/>
    </xf>
    <xf numFmtId="0" fontId="4" fillId="0" borderId="30"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27" xfId="0" applyFont="1" applyBorder="1" applyAlignment="1">
      <alignment horizontal="center" vertical="center" wrapText="1"/>
    </xf>
    <xf numFmtId="0" fontId="4" fillId="0" borderId="43" xfId="0" applyFont="1" applyBorder="1" applyAlignment="1">
      <alignment horizontal="center" vertical="center" wrapText="1"/>
    </xf>
    <xf numFmtId="0" fontId="4" fillId="0" borderId="7" xfId="0" applyFont="1" applyBorder="1" applyAlignment="1">
      <alignment horizontal="center" vertical="center" wrapText="1"/>
    </xf>
    <xf numFmtId="0" fontId="17" fillId="0" borderId="9" xfId="0" applyFont="1" applyBorder="1" applyAlignment="1">
      <alignment horizontal="center" vertical="center"/>
    </xf>
    <xf numFmtId="0" fontId="17" fillId="0" borderId="3" xfId="0" applyFont="1" applyBorder="1" applyAlignment="1">
      <alignment horizontal="center" vertical="center"/>
    </xf>
    <xf numFmtId="0" fontId="5" fillId="13" borderId="30" xfId="0" applyFont="1" applyFill="1" applyBorder="1" applyAlignment="1">
      <alignment horizontal="center" vertical="center"/>
    </xf>
    <xf numFmtId="0" fontId="5" fillId="13" borderId="45" xfId="0" applyFont="1" applyFill="1" applyBorder="1" applyAlignment="1">
      <alignment horizontal="center" vertical="center"/>
    </xf>
    <xf numFmtId="0" fontId="5" fillId="13" borderId="64" xfId="0" applyFont="1" applyFill="1" applyBorder="1" applyAlignment="1">
      <alignment horizontal="center" vertical="center" wrapText="1"/>
    </xf>
    <xf numFmtId="0" fontId="5" fillId="13" borderId="65" xfId="0" applyFont="1" applyFill="1" applyBorder="1" applyAlignment="1">
      <alignment horizontal="center" vertical="center" wrapText="1"/>
    </xf>
    <xf numFmtId="0" fontId="5" fillId="13" borderId="59" xfId="0" applyFont="1" applyFill="1" applyBorder="1" applyAlignment="1">
      <alignment horizontal="center" vertical="center"/>
    </xf>
    <xf numFmtId="0" fontId="5" fillId="13" borderId="57" xfId="0" applyFont="1" applyFill="1" applyBorder="1" applyAlignment="1">
      <alignment horizontal="center" vertical="center"/>
    </xf>
    <xf numFmtId="0" fontId="5" fillId="13" borderId="61" xfId="0" applyFont="1" applyFill="1" applyBorder="1" applyAlignment="1">
      <alignment horizontal="center" vertical="center"/>
    </xf>
    <xf numFmtId="0" fontId="9" fillId="12" borderId="64" xfId="0" applyFont="1" applyFill="1" applyBorder="1" applyAlignment="1">
      <alignment horizontal="center" vertical="center" wrapText="1"/>
    </xf>
    <xf numFmtId="0" fontId="9" fillId="12" borderId="65" xfId="0" applyFont="1" applyFill="1" applyBorder="1" applyAlignment="1">
      <alignment horizontal="center" vertical="center" wrapText="1"/>
    </xf>
    <xf numFmtId="0" fontId="14" fillId="13" borderId="46" xfId="0" applyFont="1" applyFill="1" applyBorder="1" applyAlignment="1">
      <alignment horizontal="center" vertical="center" wrapText="1"/>
    </xf>
    <xf numFmtId="0" fontId="14" fillId="13" borderId="47" xfId="0" applyFont="1" applyFill="1" applyBorder="1" applyAlignment="1">
      <alignment horizontal="center" vertical="center" wrapText="1"/>
    </xf>
    <xf numFmtId="0" fontId="17" fillId="0" borderId="28" xfId="0" applyFont="1" applyBorder="1" applyAlignment="1">
      <alignment horizontal="center" vertical="center"/>
    </xf>
    <xf numFmtId="0" fontId="4" fillId="0" borderId="10" xfId="0" applyFont="1" applyBorder="1" applyAlignment="1">
      <alignment horizontal="left" vertical="center" wrapText="1"/>
    </xf>
    <xf numFmtId="0" fontId="4" fillId="0" borderId="28" xfId="0" applyFont="1" applyBorder="1" applyAlignment="1">
      <alignment horizontal="left" vertical="center" wrapText="1"/>
    </xf>
    <xf numFmtId="0" fontId="4" fillId="0" borderId="20" xfId="0" applyFont="1" applyBorder="1" applyAlignment="1">
      <alignment horizontal="justify" vertical="center" wrapText="1"/>
    </xf>
    <xf numFmtId="0" fontId="0" fillId="0" borderId="30" xfId="0" applyBorder="1" applyAlignment="1">
      <alignment horizontal="center"/>
    </xf>
    <xf numFmtId="0" fontId="15" fillId="0" borderId="18" xfId="0" applyFont="1" applyBorder="1" applyAlignment="1">
      <alignment horizontal="center" vertical="center" wrapText="1"/>
    </xf>
    <xf numFmtId="0" fontId="5" fillId="13" borderId="10" xfId="0" applyFont="1" applyFill="1" applyBorder="1" applyAlignment="1">
      <alignment horizontal="center" vertical="center" wrapText="1"/>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5" fillId="0" borderId="28" xfId="0" applyFont="1" applyBorder="1" applyAlignment="1">
      <alignment horizontal="center" vertical="center"/>
    </xf>
    <xf numFmtId="0" fontId="4" fillId="0" borderId="46"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47" xfId="0" applyFont="1" applyBorder="1" applyAlignment="1">
      <alignment horizontal="center" vertical="center" wrapText="1"/>
    </xf>
    <xf numFmtId="0" fontId="5" fillId="13" borderId="1" xfId="0" applyFont="1" applyFill="1" applyBorder="1" applyAlignment="1">
      <alignment horizontal="center" vertical="center"/>
    </xf>
    <xf numFmtId="0" fontId="5" fillId="13" borderId="1" xfId="0" applyFont="1" applyFill="1" applyBorder="1" applyAlignment="1">
      <alignment horizontal="center" vertical="center" wrapText="1"/>
    </xf>
    <xf numFmtId="0" fontId="9" fillId="13" borderId="1" xfId="0" applyFont="1" applyFill="1" applyBorder="1" applyAlignment="1">
      <alignment horizontal="center" vertical="center" wrapText="1"/>
    </xf>
    <xf numFmtId="0" fontId="7" fillId="5" borderId="59" xfId="0" applyFont="1" applyFill="1" applyBorder="1" applyAlignment="1">
      <alignment horizontal="left" vertical="center"/>
    </xf>
    <xf numFmtId="0" fontId="7" fillId="5" borderId="57" xfId="0" applyFont="1" applyFill="1" applyBorder="1" applyAlignment="1">
      <alignment horizontal="left" vertical="center"/>
    </xf>
    <xf numFmtId="0" fontId="7" fillId="5" borderId="66" xfId="0" applyFont="1" applyFill="1" applyBorder="1" applyAlignment="1">
      <alignment horizontal="left" vertical="center"/>
    </xf>
    <xf numFmtId="0" fontId="2" fillId="5" borderId="48" xfId="0" applyFont="1" applyFill="1" applyBorder="1" applyAlignment="1">
      <alignment horizontal="left" vertical="center" wrapText="1"/>
    </xf>
    <xf numFmtId="0" fontId="2" fillId="5" borderId="49" xfId="0" applyFont="1" applyFill="1" applyBorder="1" applyAlignment="1">
      <alignment horizontal="left" vertical="center" wrapText="1"/>
    </xf>
    <xf numFmtId="0" fontId="2" fillId="5" borderId="50" xfId="0" applyFont="1" applyFill="1" applyBorder="1" applyAlignment="1">
      <alignment horizontal="left" vertical="center" wrapText="1"/>
    </xf>
    <xf numFmtId="0" fontId="5" fillId="0" borderId="1" xfId="0" applyFont="1" applyBorder="1" applyAlignment="1">
      <alignment horizontal="center" vertical="center"/>
    </xf>
    <xf numFmtId="0" fontId="5" fillId="6" borderId="1" xfId="0" applyFont="1" applyFill="1" applyBorder="1" applyAlignment="1">
      <alignment horizontal="center" vertical="center" wrapText="1"/>
    </xf>
    <xf numFmtId="0" fontId="4" fillId="0" borderId="14" xfId="0" applyFont="1" applyBorder="1" applyAlignment="1">
      <alignment horizontal="center" vertical="center" wrapText="1"/>
    </xf>
    <xf numFmtId="0" fontId="4" fillId="0" borderId="37"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38" xfId="0" applyFont="1" applyBorder="1" applyAlignment="1">
      <alignment horizontal="center" vertical="center" wrapText="1"/>
    </xf>
    <xf numFmtId="0" fontId="4" fillId="0" borderId="17" xfId="0" applyFont="1" applyBorder="1" applyAlignment="1">
      <alignment horizontal="center" vertical="center" wrapText="1"/>
    </xf>
    <xf numFmtId="0" fontId="13" fillId="0" borderId="10" xfId="0" applyFont="1" applyBorder="1" applyAlignment="1">
      <alignment horizontal="center" vertical="center"/>
    </xf>
    <xf numFmtId="0" fontId="13" fillId="0" borderId="11" xfId="0" applyFont="1" applyBorder="1" applyAlignment="1">
      <alignment horizontal="center" vertical="center"/>
    </xf>
    <xf numFmtId="0" fontId="13" fillId="0" borderId="28" xfId="0" applyFont="1" applyBorder="1" applyAlignment="1">
      <alignment horizontal="center" vertical="center"/>
    </xf>
    <xf numFmtId="0" fontId="6" fillId="0" borderId="10" xfId="0" applyFont="1" applyBorder="1" applyAlignment="1">
      <alignment horizontal="center" vertical="center"/>
    </xf>
    <xf numFmtId="0" fontId="6" fillId="0" borderId="11" xfId="0" applyFont="1" applyBorder="1" applyAlignment="1">
      <alignment horizontal="center" vertical="center"/>
    </xf>
    <xf numFmtId="0" fontId="6" fillId="0" borderId="28" xfId="0" applyFont="1" applyBorder="1" applyAlignment="1">
      <alignment horizontal="center" vertical="center"/>
    </xf>
    <xf numFmtId="0" fontId="6" fillId="0" borderId="10" xfId="0" applyFont="1" applyBorder="1" applyAlignment="1">
      <alignment horizontal="justify" vertical="center" wrapText="1"/>
    </xf>
    <xf numFmtId="0" fontId="6" fillId="0" borderId="28" xfId="0" applyFont="1" applyBorder="1" applyAlignment="1">
      <alignment horizontal="justify" vertical="center" wrapText="1"/>
    </xf>
    <xf numFmtId="0" fontId="13" fillId="0" borderId="10" xfId="0" applyFont="1" applyBorder="1" applyAlignment="1">
      <alignment horizontal="center"/>
    </xf>
    <xf numFmtId="0" fontId="13" fillId="0" borderId="11" xfId="0" applyFont="1" applyBorder="1" applyAlignment="1">
      <alignment horizontal="center"/>
    </xf>
    <xf numFmtId="0" fontId="13" fillId="0" borderId="28" xfId="0" applyFont="1" applyBorder="1" applyAlignment="1">
      <alignment horizontal="center"/>
    </xf>
    <xf numFmtId="0" fontId="6" fillId="0" borderId="1" xfId="0" applyFont="1" applyBorder="1" applyAlignment="1">
      <alignment horizontal="center" vertical="center"/>
    </xf>
    <xf numFmtId="0" fontId="6" fillId="0" borderId="1" xfId="0" applyFont="1" applyBorder="1" applyAlignment="1">
      <alignment horizontal="left"/>
    </xf>
    <xf numFmtId="0" fontId="6" fillId="0" borderId="3" xfId="0" applyFont="1" applyBorder="1" applyAlignment="1">
      <alignment horizontal="left"/>
    </xf>
    <xf numFmtId="0" fontId="6" fillId="0" borderId="3" xfId="0" applyFont="1" applyBorder="1" applyAlignment="1">
      <alignment horizontal="left" vertical="center" wrapText="1"/>
    </xf>
    <xf numFmtId="0" fontId="6" fillId="0" borderId="2" xfId="0" applyFont="1" applyBorder="1" applyAlignment="1">
      <alignment horizontal="center"/>
    </xf>
    <xf numFmtId="0" fontId="6" fillId="0" borderId="1" xfId="0" applyFont="1" applyBorder="1" applyAlignment="1">
      <alignment horizontal="center"/>
    </xf>
    <xf numFmtId="0" fontId="6" fillId="0" borderId="1" xfId="0" applyFont="1" applyBorder="1" applyAlignment="1">
      <alignment horizontal="center" vertical="center" wrapText="1"/>
    </xf>
    <xf numFmtId="0" fontId="13" fillId="0" borderId="9" xfId="0" applyFont="1" applyBorder="1" applyAlignment="1">
      <alignment horizontal="center"/>
    </xf>
    <xf numFmtId="0" fontId="13" fillId="0" borderId="3" xfId="0" applyFont="1" applyBorder="1" applyAlignment="1">
      <alignment horizontal="center"/>
    </xf>
    <xf numFmtId="0" fontId="12" fillId="0" borderId="2" xfId="0" applyFont="1" applyBorder="1" applyAlignment="1">
      <alignment horizontal="center" vertical="center" wrapText="1"/>
    </xf>
    <xf numFmtId="0" fontId="12" fillId="0" borderId="1"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7" xfId="0" applyFont="1" applyBorder="1" applyAlignment="1">
      <alignment horizontal="center" vertical="center" wrapText="1"/>
    </xf>
    <xf numFmtId="0" fontId="7" fillId="0" borderId="1" xfId="0" applyFont="1" applyBorder="1" applyAlignment="1">
      <alignment horizontal="left" vertical="center" wrapText="1"/>
    </xf>
    <xf numFmtId="0" fontId="7" fillId="0" borderId="10" xfId="0" applyFont="1" applyBorder="1" applyAlignment="1">
      <alignment horizontal="left" vertical="center" wrapText="1"/>
    </xf>
    <xf numFmtId="0" fontId="7" fillId="0" borderId="11" xfId="0" applyFont="1" applyBorder="1" applyAlignment="1">
      <alignment horizontal="left" vertical="center" wrapText="1"/>
    </xf>
    <xf numFmtId="0" fontId="7" fillId="0" borderId="28" xfId="0" applyFont="1" applyBorder="1" applyAlignment="1">
      <alignment horizontal="left" vertical="center" wrapText="1"/>
    </xf>
    <xf numFmtId="0" fontId="12" fillId="0" borderId="67" xfId="0" applyFont="1" applyBorder="1" applyAlignment="1">
      <alignment horizontal="center" vertical="center" wrapText="1"/>
    </xf>
    <xf numFmtId="0" fontId="12" fillId="0" borderId="56" xfId="0" applyFont="1" applyBorder="1" applyAlignment="1">
      <alignment horizontal="center" vertical="center" wrapText="1"/>
    </xf>
    <xf numFmtId="0" fontId="12" fillId="0" borderId="62" xfId="0" applyFont="1" applyBorder="1" applyAlignment="1">
      <alignment horizontal="center" vertical="center" wrapText="1"/>
    </xf>
  </cellXfs>
  <cellStyles count="1">
    <cellStyle name="Normal" xfId="0" builtinId="0"/>
  </cellStyles>
  <dxfs count="0"/>
  <tableStyles count="0" defaultTableStyle="TableStyleMedium2" defaultPivotStyle="PivotStyleLight16"/>
  <colors>
    <mruColors>
      <color rgb="FFFF9B57"/>
      <color rgb="FFFF8837"/>
      <color rgb="FFFFA365"/>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1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1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1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5</xdr:col>
      <xdr:colOff>733425</xdr:colOff>
      <xdr:row>0</xdr:row>
      <xdr:rowOff>38100</xdr:rowOff>
    </xdr:from>
    <xdr:to>
      <xdr:col>5</xdr:col>
      <xdr:colOff>1257300</xdr:colOff>
      <xdr:row>3</xdr:row>
      <xdr:rowOff>123825</xdr:rowOff>
    </xdr:to>
    <xdr:pic>
      <xdr:nvPicPr>
        <xdr:cNvPr id="2150" name="1 Imagen" descr="logocapitalmusical">
          <a:extLst>
            <a:ext uri="{FF2B5EF4-FFF2-40B4-BE49-F238E27FC236}">
              <a16:creationId xmlns:a16="http://schemas.microsoft.com/office/drawing/2014/main" xmlns="" id="{00000000-0008-0000-0000-0000660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91675" y="38100"/>
          <a:ext cx="523875" cy="657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154783</xdr:colOff>
      <xdr:row>0</xdr:row>
      <xdr:rowOff>71438</xdr:rowOff>
    </xdr:from>
    <xdr:to>
      <xdr:col>0</xdr:col>
      <xdr:colOff>1714502</xdr:colOff>
      <xdr:row>3</xdr:row>
      <xdr:rowOff>107157</xdr:rowOff>
    </xdr:to>
    <xdr:pic>
      <xdr:nvPicPr>
        <xdr:cNvPr id="3" name="2 Imagen" descr="logotipo alcaldia version para documentos word"/>
        <xdr:cNvPicPr/>
      </xdr:nvPicPr>
      <xdr:blipFill>
        <a:blip xmlns:r="http://schemas.openxmlformats.org/officeDocument/2006/relationships" r:embed="rId2"/>
        <a:srcRect/>
        <a:stretch>
          <a:fillRect/>
        </a:stretch>
      </xdr:blipFill>
      <xdr:spPr bwMode="auto">
        <a:xfrm>
          <a:off x="154783" y="71438"/>
          <a:ext cx="1559719" cy="607219"/>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5</xdr:col>
      <xdr:colOff>143865</xdr:colOff>
      <xdr:row>0</xdr:row>
      <xdr:rowOff>61851</xdr:rowOff>
    </xdr:from>
    <xdr:to>
      <xdr:col>5</xdr:col>
      <xdr:colOff>806219</xdr:colOff>
      <xdr:row>3</xdr:row>
      <xdr:rowOff>185675</xdr:rowOff>
    </xdr:to>
    <xdr:pic>
      <xdr:nvPicPr>
        <xdr:cNvPr id="2" name="1 Imagen" descr="logocapitalmusical">
          <a:extLst>
            <a:ext uri="{FF2B5EF4-FFF2-40B4-BE49-F238E27FC236}">
              <a16:creationId xmlns:a16="http://schemas.microsoft.com/office/drawing/2014/main" xmlns="" id="{00000000-0008-0000-09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041949" y="61851"/>
          <a:ext cx="662354" cy="7918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329045</xdr:colOff>
      <xdr:row>0</xdr:row>
      <xdr:rowOff>86591</xdr:rowOff>
    </xdr:from>
    <xdr:to>
      <xdr:col>0</xdr:col>
      <xdr:colOff>1888764</xdr:colOff>
      <xdr:row>3</xdr:row>
      <xdr:rowOff>18401</xdr:rowOff>
    </xdr:to>
    <xdr:pic>
      <xdr:nvPicPr>
        <xdr:cNvPr id="3" name="2 Imagen" descr="logotipo alcaldia version para documentos word"/>
        <xdr:cNvPicPr/>
      </xdr:nvPicPr>
      <xdr:blipFill>
        <a:blip xmlns:r="http://schemas.openxmlformats.org/officeDocument/2006/relationships" r:embed="rId2"/>
        <a:srcRect/>
        <a:stretch>
          <a:fillRect/>
        </a:stretch>
      </xdr:blipFill>
      <xdr:spPr bwMode="auto">
        <a:xfrm>
          <a:off x="329045" y="86591"/>
          <a:ext cx="1559719" cy="607219"/>
        </a:xfrm>
        <a:prstGeom prst="rect">
          <a:avLst/>
        </a:prstGeom>
        <a:noFill/>
        <a:ln w="9525">
          <a:noFill/>
          <a:miter lim="800000"/>
          <a:headEnd/>
          <a:tailEnd/>
        </a:ln>
      </xdr:spPr>
    </xdr:pic>
    <xdr:clientData/>
  </xdr:twoCellAnchor>
</xdr:wsDr>
</file>

<file path=xl/drawings/drawing11.xml><?xml version="1.0" encoding="utf-8"?>
<xdr:wsDr xmlns:xdr="http://schemas.openxmlformats.org/drawingml/2006/spreadsheetDrawing" xmlns:a="http://schemas.openxmlformats.org/drawingml/2006/main">
  <xdr:twoCellAnchor>
    <xdr:from>
      <xdr:col>2</xdr:col>
      <xdr:colOff>0</xdr:colOff>
      <xdr:row>10</xdr:row>
      <xdr:rowOff>158751</xdr:rowOff>
    </xdr:from>
    <xdr:to>
      <xdr:col>2</xdr:col>
      <xdr:colOff>0</xdr:colOff>
      <xdr:row>12</xdr:row>
      <xdr:rowOff>31751</xdr:rowOff>
    </xdr:to>
    <xdr:cxnSp macro="">
      <xdr:nvCxnSpPr>
        <xdr:cNvPr id="2" name="5 Conector recto de flecha">
          <a:extLst>
            <a:ext uri="{FF2B5EF4-FFF2-40B4-BE49-F238E27FC236}">
              <a16:creationId xmlns:a16="http://schemas.microsoft.com/office/drawing/2014/main" xmlns="" id="{00000000-0008-0000-0A00-000002000000}"/>
            </a:ext>
          </a:extLst>
        </xdr:cNvPr>
        <xdr:cNvCxnSpPr/>
      </xdr:nvCxnSpPr>
      <xdr:spPr>
        <a:xfrm flipV="1">
          <a:off x="1971675" y="3025776"/>
          <a:ext cx="0" cy="263525"/>
        </a:xfrm>
        <a:prstGeom prst="straightConnector1">
          <a:avLst/>
        </a:prstGeom>
        <a:ln w="19050">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4236</xdr:colOff>
      <xdr:row>22</xdr:row>
      <xdr:rowOff>0</xdr:rowOff>
    </xdr:from>
    <xdr:to>
      <xdr:col>8</xdr:col>
      <xdr:colOff>42335</xdr:colOff>
      <xdr:row>22</xdr:row>
      <xdr:rowOff>4235</xdr:rowOff>
    </xdr:to>
    <xdr:cxnSp macro="">
      <xdr:nvCxnSpPr>
        <xdr:cNvPr id="3" name="7 Conector recto de flecha">
          <a:extLst>
            <a:ext uri="{FF2B5EF4-FFF2-40B4-BE49-F238E27FC236}">
              <a16:creationId xmlns:a16="http://schemas.microsoft.com/office/drawing/2014/main" xmlns="" id="{00000000-0008-0000-0A00-000003000000}"/>
            </a:ext>
          </a:extLst>
        </xdr:cNvPr>
        <xdr:cNvCxnSpPr/>
      </xdr:nvCxnSpPr>
      <xdr:spPr>
        <a:xfrm flipV="1">
          <a:off x="6547911" y="7067550"/>
          <a:ext cx="295274" cy="4235"/>
        </a:xfrm>
        <a:prstGeom prst="straightConnector1">
          <a:avLst/>
        </a:prstGeom>
        <a:ln w="19050">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9</xdr:col>
      <xdr:colOff>542925</xdr:colOff>
      <xdr:row>0</xdr:row>
      <xdr:rowOff>47625</xdr:rowOff>
    </xdr:from>
    <xdr:to>
      <xdr:col>10</xdr:col>
      <xdr:colOff>485775</xdr:colOff>
      <xdr:row>3</xdr:row>
      <xdr:rowOff>104776</xdr:rowOff>
    </xdr:to>
    <xdr:pic>
      <xdr:nvPicPr>
        <xdr:cNvPr id="4" name="1 Imagen" descr="logocapitalmusical">
          <a:extLst>
            <a:ext uri="{FF2B5EF4-FFF2-40B4-BE49-F238E27FC236}">
              <a16:creationId xmlns:a16="http://schemas.microsoft.com/office/drawing/2014/main" xmlns="" id="{00000000-0008-0000-0A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105775" y="47625"/>
          <a:ext cx="704850" cy="8763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222250</xdr:colOff>
      <xdr:row>0</xdr:row>
      <xdr:rowOff>166688</xdr:rowOff>
    </xdr:from>
    <xdr:to>
      <xdr:col>1</xdr:col>
      <xdr:colOff>813594</xdr:colOff>
      <xdr:row>2</xdr:row>
      <xdr:rowOff>392907</xdr:rowOff>
    </xdr:to>
    <xdr:pic>
      <xdr:nvPicPr>
        <xdr:cNvPr id="5" name="4 Imagen" descr="logotipo alcaldia version para documentos word"/>
        <xdr:cNvPicPr/>
      </xdr:nvPicPr>
      <xdr:blipFill>
        <a:blip xmlns:r="http://schemas.openxmlformats.org/officeDocument/2006/relationships" r:embed="rId2"/>
        <a:srcRect/>
        <a:stretch>
          <a:fillRect/>
        </a:stretch>
      </xdr:blipFill>
      <xdr:spPr bwMode="auto">
        <a:xfrm>
          <a:off x="222250" y="166688"/>
          <a:ext cx="1559719" cy="607219"/>
        </a:xfrm>
        <a:prstGeom prst="rect">
          <a:avLst/>
        </a:prstGeom>
        <a:noFill/>
        <a:ln w="9525">
          <a:noFill/>
          <a:miter lim="800000"/>
          <a:headEnd/>
          <a:tailEnd/>
        </a:ln>
      </xdr:spPr>
    </xdr:pic>
    <xdr:clientData/>
  </xdr:twoCellAnchor>
</xdr:wsDr>
</file>

<file path=xl/drawings/drawing12.xml><?xml version="1.0" encoding="utf-8"?>
<xdr:wsDr xmlns:xdr="http://schemas.openxmlformats.org/drawingml/2006/spreadsheetDrawing" xmlns:a="http://schemas.openxmlformats.org/drawingml/2006/main">
  <xdr:twoCellAnchor>
    <xdr:from>
      <xdr:col>2</xdr:col>
      <xdr:colOff>0</xdr:colOff>
      <xdr:row>10</xdr:row>
      <xdr:rowOff>158751</xdr:rowOff>
    </xdr:from>
    <xdr:to>
      <xdr:col>2</xdr:col>
      <xdr:colOff>0</xdr:colOff>
      <xdr:row>12</xdr:row>
      <xdr:rowOff>31751</xdr:rowOff>
    </xdr:to>
    <xdr:cxnSp macro="">
      <xdr:nvCxnSpPr>
        <xdr:cNvPr id="2" name="5 Conector recto de flecha">
          <a:extLst>
            <a:ext uri="{FF2B5EF4-FFF2-40B4-BE49-F238E27FC236}">
              <a16:creationId xmlns:a16="http://schemas.microsoft.com/office/drawing/2014/main" xmlns="" id="{00000000-0008-0000-0B00-000002000000}"/>
            </a:ext>
          </a:extLst>
        </xdr:cNvPr>
        <xdr:cNvCxnSpPr/>
      </xdr:nvCxnSpPr>
      <xdr:spPr>
        <a:xfrm flipV="1">
          <a:off x="1971675" y="3025776"/>
          <a:ext cx="0" cy="263525"/>
        </a:xfrm>
        <a:prstGeom prst="straightConnector1">
          <a:avLst/>
        </a:prstGeom>
        <a:ln w="19050">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4236</xdr:colOff>
      <xdr:row>22</xdr:row>
      <xdr:rowOff>0</xdr:rowOff>
    </xdr:from>
    <xdr:to>
      <xdr:col>8</xdr:col>
      <xdr:colOff>42335</xdr:colOff>
      <xdr:row>22</xdr:row>
      <xdr:rowOff>4235</xdr:rowOff>
    </xdr:to>
    <xdr:cxnSp macro="">
      <xdr:nvCxnSpPr>
        <xdr:cNvPr id="3" name="7 Conector recto de flecha">
          <a:extLst>
            <a:ext uri="{FF2B5EF4-FFF2-40B4-BE49-F238E27FC236}">
              <a16:creationId xmlns:a16="http://schemas.microsoft.com/office/drawing/2014/main" xmlns="" id="{00000000-0008-0000-0B00-000003000000}"/>
            </a:ext>
          </a:extLst>
        </xdr:cNvPr>
        <xdr:cNvCxnSpPr/>
      </xdr:nvCxnSpPr>
      <xdr:spPr>
        <a:xfrm flipV="1">
          <a:off x="6547911" y="7067550"/>
          <a:ext cx="295274" cy="4235"/>
        </a:xfrm>
        <a:prstGeom prst="straightConnector1">
          <a:avLst/>
        </a:prstGeom>
        <a:ln w="19050">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9</xdr:col>
      <xdr:colOff>542925</xdr:colOff>
      <xdr:row>0</xdr:row>
      <xdr:rowOff>47625</xdr:rowOff>
    </xdr:from>
    <xdr:to>
      <xdr:col>10</xdr:col>
      <xdr:colOff>485775</xdr:colOff>
      <xdr:row>3</xdr:row>
      <xdr:rowOff>104776</xdr:rowOff>
    </xdr:to>
    <xdr:pic>
      <xdr:nvPicPr>
        <xdr:cNvPr id="4" name="1 Imagen" descr="logocapitalmusical">
          <a:extLst>
            <a:ext uri="{FF2B5EF4-FFF2-40B4-BE49-F238E27FC236}">
              <a16:creationId xmlns:a16="http://schemas.microsoft.com/office/drawing/2014/main" xmlns="" id="{00000000-0008-0000-0B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105775" y="47625"/>
          <a:ext cx="704850" cy="8763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158750</xdr:colOff>
      <xdr:row>0</xdr:row>
      <xdr:rowOff>174625</xdr:rowOff>
    </xdr:from>
    <xdr:to>
      <xdr:col>1</xdr:col>
      <xdr:colOff>750094</xdr:colOff>
      <xdr:row>2</xdr:row>
      <xdr:rowOff>400844</xdr:rowOff>
    </xdr:to>
    <xdr:pic>
      <xdr:nvPicPr>
        <xdr:cNvPr id="5" name="4 Imagen" descr="logotipo alcaldia version para documentos word"/>
        <xdr:cNvPicPr/>
      </xdr:nvPicPr>
      <xdr:blipFill>
        <a:blip xmlns:r="http://schemas.openxmlformats.org/officeDocument/2006/relationships" r:embed="rId2"/>
        <a:srcRect/>
        <a:stretch>
          <a:fillRect/>
        </a:stretch>
      </xdr:blipFill>
      <xdr:spPr bwMode="auto">
        <a:xfrm>
          <a:off x="158750" y="174625"/>
          <a:ext cx="1559719" cy="607219"/>
        </a:xfrm>
        <a:prstGeom prst="rect">
          <a:avLst/>
        </a:prstGeom>
        <a:noFill/>
        <a:ln w="9525">
          <a:noFill/>
          <a:miter lim="800000"/>
          <a:headEnd/>
          <a:tailEnd/>
        </a:ln>
      </xdr:spPr>
    </xdr:pic>
    <xdr:clientData/>
  </xdr:twoCellAnchor>
</xdr:wsDr>
</file>

<file path=xl/drawings/drawing13.xml><?xml version="1.0" encoding="utf-8"?>
<xdr:wsDr xmlns:xdr="http://schemas.openxmlformats.org/drawingml/2006/spreadsheetDrawing" xmlns:a="http://schemas.openxmlformats.org/drawingml/2006/main">
  <xdr:twoCellAnchor>
    <xdr:from>
      <xdr:col>2</xdr:col>
      <xdr:colOff>0</xdr:colOff>
      <xdr:row>10</xdr:row>
      <xdr:rowOff>158751</xdr:rowOff>
    </xdr:from>
    <xdr:to>
      <xdr:col>2</xdr:col>
      <xdr:colOff>0</xdr:colOff>
      <xdr:row>12</xdr:row>
      <xdr:rowOff>31751</xdr:rowOff>
    </xdr:to>
    <xdr:cxnSp macro="">
      <xdr:nvCxnSpPr>
        <xdr:cNvPr id="2" name="5 Conector recto de flecha">
          <a:extLst>
            <a:ext uri="{FF2B5EF4-FFF2-40B4-BE49-F238E27FC236}">
              <a16:creationId xmlns:a16="http://schemas.microsoft.com/office/drawing/2014/main" xmlns="" id="{00000000-0008-0000-0C00-000002000000}"/>
            </a:ext>
          </a:extLst>
        </xdr:cNvPr>
        <xdr:cNvCxnSpPr/>
      </xdr:nvCxnSpPr>
      <xdr:spPr>
        <a:xfrm flipV="1">
          <a:off x="1971675" y="3025776"/>
          <a:ext cx="0" cy="263525"/>
        </a:xfrm>
        <a:prstGeom prst="straightConnector1">
          <a:avLst/>
        </a:prstGeom>
        <a:ln w="19050">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4236</xdr:colOff>
      <xdr:row>22</xdr:row>
      <xdr:rowOff>0</xdr:rowOff>
    </xdr:from>
    <xdr:to>
      <xdr:col>8</xdr:col>
      <xdr:colOff>42335</xdr:colOff>
      <xdr:row>22</xdr:row>
      <xdr:rowOff>4235</xdr:rowOff>
    </xdr:to>
    <xdr:cxnSp macro="">
      <xdr:nvCxnSpPr>
        <xdr:cNvPr id="3" name="7 Conector recto de flecha">
          <a:extLst>
            <a:ext uri="{FF2B5EF4-FFF2-40B4-BE49-F238E27FC236}">
              <a16:creationId xmlns:a16="http://schemas.microsoft.com/office/drawing/2014/main" xmlns="" id="{00000000-0008-0000-0C00-000003000000}"/>
            </a:ext>
          </a:extLst>
        </xdr:cNvPr>
        <xdr:cNvCxnSpPr/>
      </xdr:nvCxnSpPr>
      <xdr:spPr>
        <a:xfrm flipV="1">
          <a:off x="6547911" y="7067550"/>
          <a:ext cx="295274" cy="4235"/>
        </a:xfrm>
        <a:prstGeom prst="straightConnector1">
          <a:avLst/>
        </a:prstGeom>
        <a:ln w="19050">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9</xdr:col>
      <xdr:colOff>542925</xdr:colOff>
      <xdr:row>0</xdr:row>
      <xdr:rowOff>47625</xdr:rowOff>
    </xdr:from>
    <xdr:to>
      <xdr:col>10</xdr:col>
      <xdr:colOff>485775</xdr:colOff>
      <xdr:row>3</xdr:row>
      <xdr:rowOff>104776</xdr:rowOff>
    </xdr:to>
    <xdr:pic>
      <xdr:nvPicPr>
        <xdr:cNvPr id="4" name="1 Imagen" descr="logocapitalmusical">
          <a:extLst>
            <a:ext uri="{FF2B5EF4-FFF2-40B4-BE49-F238E27FC236}">
              <a16:creationId xmlns:a16="http://schemas.microsoft.com/office/drawing/2014/main" xmlns="" id="{00000000-0008-0000-0C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105775" y="47625"/>
          <a:ext cx="704850" cy="8763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190500</xdr:colOff>
      <xdr:row>1</xdr:row>
      <xdr:rowOff>23813</xdr:rowOff>
    </xdr:from>
    <xdr:to>
      <xdr:col>1</xdr:col>
      <xdr:colOff>781844</xdr:colOff>
      <xdr:row>3</xdr:row>
      <xdr:rowOff>3969</xdr:rowOff>
    </xdr:to>
    <xdr:pic>
      <xdr:nvPicPr>
        <xdr:cNvPr id="5" name="4 Imagen" descr="logotipo alcaldia version para documentos word"/>
        <xdr:cNvPicPr/>
      </xdr:nvPicPr>
      <xdr:blipFill>
        <a:blip xmlns:r="http://schemas.openxmlformats.org/officeDocument/2006/relationships" r:embed="rId2"/>
        <a:srcRect/>
        <a:stretch>
          <a:fillRect/>
        </a:stretch>
      </xdr:blipFill>
      <xdr:spPr bwMode="auto">
        <a:xfrm>
          <a:off x="190500" y="214313"/>
          <a:ext cx="1559719" cy="607219"/>
        </a:xfrm>
        <a:prstGeom prst="rect">
          <a:avLst/>
        </a:prstGeom>
        <a:noFill/>
        <a:ln w="9525">
          <a:noFill/>
          <a:miter lim="800000"/>
          <a:headEnd/>
          <a:tailEnd/>
        </a:ln>
      </xdr:spPr>
    </xdr:pic>
    <xdr:clientData/>
  </xdr:twoCellAnchor>
</xdr:wsDr>
</file>

<file path=xl/drawings/drawing14.xml><?xml version="1.0" encoding="utf-8"?>
<xdr:wsDr xmlns:xdr="http://schemas.openxmlformats.org/drawingml/2006/spreadsheetDrawing" xmlns:a="http://schemas.openxmlformats.org/drawingml/2006/main">
  <xdr:twoCellAnchor>
    <xdr:from>
      <xdr:col>2</xdr:col>
      <xdr:colOff>0</xdr:colOff>
      <xdr:row>10</xdr:row>
      <xdr:rowOff>158751</xdr:rowOff>
    </xdr:from>
    <xdr:to>
      <xdr:col>2</xdr:col>
      <xdr:colOff>0</xdr:colOff>
      <xdr:row>12</xdr:row>
      <xdr:rowOff>31751</xdr:rowOff>
    </xdr:to>
    <xdr:cxnSp macro="">
      <xdr:nvCxnSpPr>
        <xdr:cNvPr id="2" name="5 Conector recto de flecha">
          <a:extLst>
            <a:ext uri="{FF2B5EF4-FFF2-40B4-BE49-F238E27FC236}">
              <a16:creationId xmlns:a16="http://schemas.microsoft.com/office/drawing/2014/main" xmlns="" id="{00000000-0008-0000-0C00-000002000000}"/>
            </a:ext>
          </a:extLst>
        </xdr:cNvPr>
        <xdr:cNvCxnSpPr/>
      </xdr:nvCxnSpPr>
      <xdr:spPr>
        <a:xfrm flipV="1">
          <a:off x="1971675" y="3244851"/>
          <a:ext cx="0" cy="263525"/>
        </a:xfrm>
        <a:prstGeom prst="straightConnector1">
          <a:avLst/>
        </a:prstGeom>
        <a:ln w="19050">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4236</xdr:colOff>
      <xdr:row>22</xdr:row>
      <xdr:rowOff>0</xdr:rowOff>
    </xdr:from>
    <xdr:to>
      <xdr:col>8</xdr:col>
      <xdr:colOff>42335</xdr:colOff>
      <xdr:row>22</xdr:row>
      <xdr:rowOff>4235</xdr:rowOff>
    </xdr:to>
    <xdr:cxnSp macro="">
      <xdr:nvCxnSpPr>
        <xdr:cNvPr id="3" name="7 Conector recto de flecha">
          <a:extLst>
            <a:ext uri="{FF2B5EF4-FFF2-40B4-BE49-F238E27FC236}">
              <a16:creationId xmlns:a16="http://schemas.microsoft.com/office/drawing/2014/main" xmlns="" id="{00000000-0008-0000-0C00-000003000000}"/>
            </a:ext>
          </a:extLst>
        </xdr:cNvPr>
        <xdr:cNvCxnSpPr/>
      </xdr:nvCxnSpPr>
      <xdr:spPr>
        <a:xfrm flipV="1">
          <a:off x="6547911" y="7286625"/>
          <a:ext cx="295274" cy="4235"/>
        </a:xfrm>
        <a:prstGeom prst="straightConnector1">
          <a:avLst/>
        </a:prstGeom>
        <a:ln w="19050">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9</xdr:col>
      <xdr:colOff>542925</xdr:colOff>
      <xdr:row>0</xdr:row>
      <xdr:rowOff>47625</xdr:rowOff>
    </xdr:from>
    <xdr:to>
      <xdr:col>10</xdr:col>
      <xdr:colOff>485775</xdr:colOff>
      <xdr:row>3</xdr:row>
      <xdr:rowOff>104776</xdr:rowOff>
    </xdr:to>
    <xdr:pic>
      <xdr:nvPicPr>
        <xdr:cNvPr id="4" name="1 Imagen" descr="logocapitalmusical">
          <a:extLst>
            <a:ext uri="{FF2B5EF4-FFF2-40B4-BE49-F238E27FC236}">
              <a16:creationId xmlns:a16="http://schemas.microsoft.com/office/drawing/2014/main" xmlns="" id="{00000000-0008-0000-0C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105775" y="47625"/>
          <a:ext cx="704850" cy="8763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190500</xdr:colOff>
      <xdr:row>1</xdr:row>
      <xdr:rowOff>23813</xdr:rowOff>
    </xdr:from>
    <xdr:to>
      <xdr:col>1</xdr:col>
      <xdr:colOff>781844</xdr:colOff>
      <xdr:row>3</xdr:row>
      <xdr:rowOff>3969</xdr:rowOff>
    </xdr:to>
    <xdr:pic>
      <xdr:nvPicPr>
        <xdr:cNvPr id="5" name="4 Imagen" descr="logotipo alcaldia version para documentos word"/>
        <xdr:cNvPicPr/>
      </xdr:nvPicPr>
      <xdr:blipFill>
        <a:blip xmlns:r="http://schemas.openxmlformats.org/officeDocument/2006/relationships" r:embed="rId2"/>
        <a:srcRect/>
        <a:stretch>
          <a:fillRect/>
        </a:stretch>
      </xdr:blipFill>
      <xdr:spPr bwMode="auto">
        <a:xfrm>
          <a:off x="190500" y="214313"/>
          <a:ext cx="1562894" cy="608806"/>
        </a:xfrm>
        <a:prstGeom prst="rect">
          <a:avLst/>
        </a:prstGeom>
        <a:noFill/>
        <a:ln w="9525">
          <a:noFill/>
          <a:miter lim="800000"/>
          <a:headEnd/>
          <a:tailEnd/>
        </a:ln>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9</xdr:col>
      <xdr:colOff>490435</xdr:colOff>
      <xdr:row>0</xdr:row>
      <xdr:rowOff>168613</xdr:rowOff>
    </xdr:from>
    <xdr:to>
      <xdr:col>9</xdr:col>
      <xdr:colOff>1180998</xdr:colOff>
      <xdr:row>3</xdr:row>
      <xdr:rowOff>140038</xdr:rowOff>
    </xdr:to>
    <xdr:pic>
      <xdr:nvPicPr>
        <xdr:cNvPr id="3203" name="1 Imagen" descr="logocapitalmusical">
          <a:extLst>
            <a:ext uri="{FF2B5EF4-FFF2-40B4-BE49-F238E27FC236}">
              <a16:creationId xmlns:a16="http://schemas.microsoft.com/office/drawing/2014/main" xmlns="" id="{00000000-0008-0000-0E00-0000830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091419" y="168613"/>
          <a:ext cx="690563" cy="8327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490435</xdr:colOff>
      <xdr:row>0</xdr:row>
      <xdr:rowOff>168613</xdr:rowOff>
    </xdr:from>
    <xdr:to>
      <xdr:col>9</xdr:col>
      <xdr:colOff>1180998</xdr:colOff>
      <xdr:row>3</xdr:row>
      <xdr:rowOff>140038</xdr:rowOff>
    </xdr:to>
    <xdr:pic>
      <xdr:nvPicPr>
        <xdr:cNvPr id="4" name="1 Imagen" descr="logocapitalmusical">
          <a:extLst>
            <a:ext uri="{FF2B5EF4-FFF2-40B4-BE49-F238E27FC236}">
              <a16:creationId xmlns:a16="http://schemas.microsoft.com/office/drawing/2014/main" xmlns="" id="{00000000-0008-0000-0E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226110" y="168613"/>
          <a:ext cx="690563" cy="828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232833</xdr:colOff>
      <xdr:row>0</xdr:row>
      <xdr:rowOff>179916</xdr:rowOff>
    </xdr:from>
    <xdr:to>
      <xdr:col>0</xdr:col>
      <xdr:colOff>1792552</xdr:colOff>
      <xdr:row>2</xdr:row>
      <xdr:rowOff>384968</xdr:rowOff>
    </xdr:to>
    <xdr:pic>
      <xdr:nvPicPr>
        <xdr:cNvPr id="5" name="4 Imagen" descr="logotipo alcaldia version para documentos word"/>
        <xdr:cNvPicPr/>
      </xdr:nvPicPr>
      <xdr:blipFill>
        <a:blip xmlns:r="http://schemas.openxmlformats.org/officeDocument/2006/relationships" r:embed="rId2"/>
        <a:srcRect/>
        <a:stretch>
          <a:fillRect/>
        </a:stretch>
      </xdr:blipFill>
      <xdr:spPr bwMode="auto">
        <a:xfrm>
          <a:off x="232833" y="179916"/>
          <a:ext cx="1559719" cy="607219"/>
        </a:xfrm>
        <a:prstGeom prst="rect">
          <a:avLst/>
        </a:prstGeom>
        <a:noFill/>
        <a:ln w="9525">
          <a:noFill/>
          <a:miter lim="800000"/>
          <a:headEnd/>
          <a:tailEnd/>
        </a:ln>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7</xdr:col>
      <xdr:colOff>395187</xdr:colOff>
      <xdr:row>0</xdr:row>
      <xdr:rowOff>87549</xdr:rowOff>
    </xdr:from>
    <xdr:to>
      <xdr:col>7</xdr:col>
      <xdr:colOff>1085750</xdr:colOff>
      <xdr:row>3</xdr:row>
      <xdr:rowOff>58974</xdr:rowOff>
    </xdr:to>
    <xdr:pic>
      <xdr:nvPicPr>
        <xdr:cNvPr id="2" name="1 Imagen" descr="logocapitalmusical">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210240" y="87549"/>
          <a:ext cx="690563" cy="8327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464343</xdr:colOff>
      <xdr:row>0</xdr:row>
      <xdr:rowOff>154782</xdr:rowOff>
    </xdr:from>
    <xdr:to>
      <xdr:col>0</xdr:col>
      <xdr:colOff>2321718</xdr:colOff>
      <xdr:row>3</xdr:row>
      <xdr:rowOff>59532</xdr:rowOff>
    </xdr:to>
    <xdr:pic>
      <xdr:nvPicPr>
        <xdr:cNvPr id="3" name="2 Imagen" descr="logotipo alcaldia version para documentos word"/>
        <xdr:cNvPicPr/>
      </xdr:nvPicPr>
      <xdr:blipFill>
        <a:blip xmlns:r="http://schemas.openxmlformats.org/officeDocument/2006/relationships" r:embed="rId2"/>
        <a:srcRect/>
        <a:stretch>
          <a:fillRect/>
        </a:stretch>
      </xdr:blipFill>
      <xdr:spPr bwMode="auto">
        <a:xfrm>
          <a:off x="464343" y="154782"/>
          <a:ext cx="1857375" cy="762000"/>
        </a:xfrm>
        <a:prstGeom prst="rect">
          <a:avLst/>
        </a:prstGeom>
        <a:noFill/>
        <a:ln w="9525">
          <a:noFill/>
          <a:miter lim="800000"/>
          <a:headEnd/>
          <a:tailEnd/>
        </a:ln>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12</xdr:col>
      <xdr:colOff>253999</xdr:colOff>
      <xdr:row>0</xdr:row>
      <xdr:rowOff>41586</xdr:rowOff>
    </xdr:from>
    <xdr:to>
      <xdr:col>12</xdr:col>
      <xdr:colOff>765109</xdr:colOff>
      <xdr:row>3</xdr:row>
      <xdr:rowOff>127311</xdr:rowOff>
    </xdr:to>
    <xdr:pic>
      <xdr:nvPicPr>
        <xdr:cNvPr id="1134" name="1 Imagen" descr="logocapitalmusical">
          <a:extLst>
            <a:ext uri="{FF2B5EF4-FFF2-40B4-BE49-F238E27FC236}">
              <a16:creationId xmlns:a16="http://schemas.microsoft.com/office/drawing/2014/main" xmlns="" id="{00000000-0008-0000-1000-00006E0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207999" y="41586"/>
          <a:ext cx="511110" cy="688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174626</xdr:colOff>
      <xdr:row>0</xdr:row>
      <xdr:rowOff>87313</xdr:rowOff>
    </xdr:from>
    <xdr:to>
      <xdr:col>0</xdr:col>
      <xdr:colOff>1734345</xdr:colOff>
      <xdr:row>3</xdr:row>
      <xdr:rowOff>99219</xdr:rowOff>
    </xdr:to>
    <xdr:pic>
      <xdr:nvPicPr>
        <xdr:cNvPr id="3" name="2 Imagen" descr="logotipo alcaldia version para documentos word"/>
        <xdr:cNvPicPr/>
      </xdr:nvPicPr>
      <xdr:blipFill>
        <a:blip xmlns:r="http://schemas.openxmlformats.org/officeDocument/2006/relationships" r:embed="rId2"/>
        <a:srcRect/>
        <a:stretch>
          <a:fillRect/>
        </a:stretch>
      </xdr:blipFill>
      <xdr:spPr bwMode="auto">
        <a:xfrm>
          <a:off x="174626" y="87313"/>
          <a:ext cx="1559719" cy="607219"/>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381000</xdr:colOff>
      <xdr:row>0</xdr:row>
      <xdr:rowOff>85725</xdr:rowOff>
    </xdr:from>
    <xdr:to>
      <xdr:col>4</xdr:col>
      <xdr:colOff>1066800</xdr:colOff>
      <xdr:row>3</xdr:row>
      <xdr:rowOff>152400</xdr:rowOff>
    </xdr:to>
    <xdr:pic>
      <xdr:nvPicPr>
        <xdr:cNvPr id="4191" name="1 Imagen" descr="logocapitalmusical">
          <a:extLst>
            <a:ext uri="{FF2B5EF4-FFF2-40B4-BE49-F238E27FC236}">
              <a16:creationId xmlns:a16="http://schemas.microsoft.com/office/drawing/2014/main" xmlns="" id="{00000000-0008-0000-0100-00005F1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353300" y="85725"/>
          <a:ext cx="685800" cy="828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420687</xdr:colOff>
      <xdr:row>0</xdr:row>
      <xdr:rowOff>0</xdr:rowOff>
    </xdr:from>
    <xdr:to>
      <xdr:col>6</xdr:col>
      <xdr:colOff>1106487</xdr:colOff>
      <xdr:row>3</xdr:row>
      <xdr:rowOff>142875</xdr:rowOff>
    </xdr:to>
    <xdr:pic>
      <xdr:nvPicPr>
        <xdr:cNvPr id="5217" name="1 Imagen" descr="logocapitalmusical">
          <a:extLst>
            <a:ext uri="{FF2B5EF4-FFF2-40B4-BE49-F238E27FC236}">
              <a16:creationId xmlns:a16="http://schemas.microsoft.com/office/drawing/2014/main" xmlns="" id="{00000000-0008-0000-0200-0000611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628062" y="0"/>
          <a:ext cx="685800"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17</xdr:col>
      <xdr:colOff>173181</xdr:colOff>
      <xdr:row>0</xdr:row>
      <xdr:rowOff>43296</xdr:rowOff>
    </xdr:from>
    <xdr:to>
      <xdr:col>18</xdr:col>
      <xdr:colOff>151959</xdr:colOff>
      <xdr:row>3</xdr:row>
      <xdr:rowOff>130221</xdr:rowOff>
    </xdr:to>
    <xdr:pic>
      <xdr:nvPicPr>
        <xdr:cNvPr id="3" name="Imagen 2">
          <a:extLst>
            <a:ext uri="{FF2B5EF4-FFF2-40B4-BE49-F238E27FC236}">
              <a16:creationId xmlns:a16="http://schemas.microsoft.com/office/drawing/2014/main" xmlns="" id="{00000000-0008-0000-0300-000003000000}"/>
            </a:ext>
          </a:extLst>
        </xdr:cNvPr>
        <xdr:cNvPicPr>
          <a:picLocks noChangeAspect="1"/>
        </xdr:cNvPicPr>
      </xdr:nvPicPr>
      <xdr:blipFill>
        <a:blip xmlns:r="http://schemas.openxmlformats.org/officeDocument/2006/relationships" r:embed="rId1"/>
        <a:stretch>
          <a:fillRect/>
        </a:stretch>
      </xdr:blipFill>
      <xdr:spPr>
        <a:xfrm>
          <a:off x="9048749" y="43296"/>
          <a:ext cx="524301" cy="658425"/>
        </a:xfrm>
        <a:prstGeom prst="rect">
          <a:avLst/>
        </a:prstGeom>
      </xdr:spPr>
    </xdr:pic>
    <xdr:clientData/>
  </xdr:twoCellAnchor>
  <xdr:twoCellAnchor editAs="oneCell">
    <xdr:from>
      <xdr:col>1</xdr:col>
      <xdr:colOff>447675</xdr:colOff>
      <xdr:row>0</xdr:row>
      <xdr:rowOff>66675</xdr:rowOff>
    </xdr:from>
    <xdr:to>
      <xdr:col>1</xdr:col>
      <xdr:colOff>2085975</xdr:colOff>
      <xdr:row>3</xdr:row>
      <xdr:rowOff>102394</xdr:rowOff>
    </xdr:to>
    <xdr:pic>
      <xdr:nvPicPr>
        <xdr:cNvPr id="4" name="3 Imagen" descr="logotipo alcaldia version para documentos word"/>
        <xdr:cNvPicPr/>
      </xdr:nvPicPr>
      <xdr:blipFill>
        <a:blip xmlns:r="http://schemas.openxmlformats.org/officeDocument/2006/relationships" r:embed="rId2"/>
        <a:srcRect/>
        <a:stretch>
          <a:fillRect/>
        </a:stretch>
      </xdr:blipFill>
      <xdr:spPr bwMode="auto">
        <a:xfrm>
          <a:off x="790575" y="66675"/>
          <a:ext cx="1638300" cy="607219"/>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9</xdr:col>
      <xdr:colOff>260395</xdr:colOff>
      <xdr:row>0</xdr:row>
      <xdr:rowOff>67862</xdr:rowOff>
    </xdr:from>
    <xdr:to>
      <xdr:col>9</xdr:col>
      <xdr:colOff>784270</xdr:colOff>
      <xdr:row>3</xdr:row>
      <xdr:rowOff>153587</xdr:rowOff>
    </xdr:to>
    <xdr:pic>
      <xdr:nvPicPr>
        <xdr:cNvPr id="2" name="1 Imagen" descr="logocapitalmusical">
          <a:extLst>
            <a:ext uri="{FF2B5EF4-FFF2-40B4-BE49-F238E27FC236}">
              <a16:creationId xmlns:a16="http://schemas.microsoft.com/office/drawing/2014/main" xmlns="" id="{00000000-0008-0000-04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384959" y="67862"/>
          <a:ext cx="523875" cy="6505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329046</xdr:colOff>
      <xdr:row>0</xdr:row>
      <xdr:rowOff>77932</xdr:rowOff>
    </xdr:from>
    <xdr:to>
      <xdr:col>2</xdr:col>
      <xdr:colOff>1888765</xdr:colOff>
      <xdr:row>3</xdr:row>
      <xdr:rowOff>113651</xdr:rowOff>
    </xdr:to>
    <xdr:pic>
      <xdr:nvPicPr>
        <xdr:cNvPr id="3" name="2 Imagen" descr="logotipo alcaldia version para documentos word"/>
        <xdr:cNvPicPr/>
      </xdr:nvPicPr>
      <xdr:blipFill>
        <a:blip xmlns:r="http://schemas.openxmlformats.org/officeDocument/2006/relationships" r:embed="rId2"/>
        <a:srcRect/>
        <a:stretch>
          <a:fillRect/>
        </a:stretch>
      </xdr:blipFill>
      <xdr:spPr bwMode="auto">
        <a:xfrm>
          <a:off x="1212273" y="77932"/>
          <a:ext cx="1559719" cy="607219"/>
        </a:xfrm>
        <a:prstGeom prst="rect">
          <a:avLst/>
        </a:prstGeom>
        <a:noFill/>
        <a:ln w="9525">
          <a:noFill/>
          <a:miter lim="800000"/>
          <a:headEnd/>
          <a:tailEnd/>
        </a:ln>
      </xdr:spPr>
    </xdr:pic>
    <xdr:clientData/>
  </xdr:twoCellAnchor>
  <xdr:twoCellAnchor editAs="oneCell">
    <xdr:from>
      <xdr:col>9</xdr:col>
      <xdr:colOff>260395</xdr:colOff>
      <xdr:row>0</xdr:row>
      <xdr:rowOff>67862</xdr:rowOff>
    </xdr:from>
    <xdr:to>
      <xdr:col>9</xdr:col>
      <xdr:colOff>784270</xdr:colOff>
      <xdr:row>3</xdr:row>
      <xdr:rowOff>153587</xdr:rowOff>
    </xdr:to>
    <xdr:pic>
      <xdr:nvPicPr>
        <xdr:cNvPr id="4" name="1 Imagen" descr="logocapitalmusical">
          <a:extLst>
            <a:ext uri="{FF2B5EF4-FFF2-40B4-BE49-F238E27FC236}">
              <a16:creationId xmlns:a16="http://schemas.microsoft.com/office/drawing/2014/main" xmlns="" id="{00000000-0008-0000-04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376320" y="67862"/>
          <a:ext cx="523875" cy="657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9</xdr:col>
      <xdr:colOff>39687</xdr:colOff>
      <xdr:row>0</xdr:row>
      <xdr:rowOff>63500</xdr:rowOff>
    </xdr:from>
    <xdr:to>
      <xdr:col>9</xdr:col>
      <xdr:colOff>650875</xdr:colOff>
      <xdr:row>3</xdr:row>
      <xdr:rowOff>31750</xdr:rowOff>
    </xdr:to>
    <xdr:pic>
      <xdr:nvPicPr>
        <xdr:cNvPr id="2" name="1 Imagen" descr="logocapitalmusical">
          <a:extLst>
            <a:ext uri="{FF2B5EF4-FFF2-40B4-BE49-F238E27FC236}">
              <a16:creationId xmlns:a16="http://schemas.microsoft.com/office/drawing/2014/main" xmlns="" id="{00000000-0008-0000-05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684500" y="63500"/>
          <a:ext cx="611188"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200025</xdr:colOff>
      <xdr:row>0</xdr:row>
      <xdr:rowOff>133350</xdr:rowOff>
    </xdr:from>
    <xdr:to>
      <xdr:col>0</xdr:col>
      <xdr:colOff>1759744</xdr:colOff>
      <xdr:row>2</xdr:row>
      <xdr:rowOff>188119</xdr:rowOff>
    </xdr:to>
    <xdr:pic>
      <xdr:nvPicPr>
        <xdr:cNvPr id="3" name="2 Imagen" descr="logotipo alcaldia version para documentos word"/>
        <xdr:cNvPicPr/>
      </xdr:nvPicPr>
      <xdr:blipFill>
        <a:blip xmlns:r="http://schemas.openxmlformats.org/officeDocument/2006/relationships" r:embed="rId2"/>
        <a:srcRect/>
        <a:stretch>
          <a:fillRect/>
        </a:stretch>
      </xdr:blipFill>
      <xdr:spPr bwMode="auto">
        <a:xfrm>
          <a:off x="200025" y="133350"/>
          <a:ext cx="1559719" cy="607219"/>
        </a:xfrm>
        <a:prstGeom prst="rect">
          <a:avLst/>
        </a:prstGeom>
        <a:noFill/>
        <a:ln w="9525">
          <a:noFill/>
          <a:miter lim="800000"/>
          <a:headEnd/>
          <a:tailEnd/>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5</xdr:col>
      <xdr:colOff>214312</xdr:colOff>
      <xdr:row>0</xdr:row>
      <xdr:rowOff>158749</xdr:rowOff>
    </xdr:from>
    <xdr:to>
      <xdr:col>5</xdr:col>
      <xdr:colOff>825500</xdr:colOff>
      <xdr:row>3</xdr:row>
      <xdr:rowOff>126999</xdr:rowOff>
    </xdr:to>
    <xdr:pic>
      <xdr:nvPicPr>
        <xdr:cNvPr id="2" name="1 Imagen" descr="logocapitalmusical">
          <a:extLst>
            <a:ext uri="{FF2B5EF4-FFF2-40B4-BE49-F238E27FC236}">
              <a16:creationId xmlns:a16="http://schemas.microsoft.com/office/drawing/2014/main" xmlns="" id="{00000000-0008-0000-06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303250" y="158749"/>
          <a:ext cx="611188"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228600</xdr:colOff>
      <xdr:row>0</xdr:row>
      <xdr:rowOff>114300</xdr:rowOff>
    </xdr:from>
    <xdr:to>
      <xdr:col>0</xdr:col>
      <xdr:colOff>1788319</xdr:colOff>
      <xdr:row>2</xdr:row>
      <xdr:rowOff>169069</xdr:rowOff>
    </xdr:to>
    <xdr:pic>
      <xdr:nvPicPr>
        <xdr:cNvPr id="3" name="2 Imagen" descr="logotipo alcaldia version para documentos word"/>
        <xdr:cNvPicPr/>
      </xdr:nvPicPr>
      <xdr:blipFill>
        <a:blip xmlns:r="http://schemas.openxmlformats.org/officeDocument/2006/relationships" r:embed="rId2"/>
        <a:srcRect/>
        <a:stretch>
          <a:fillRect/>
        </a:stretch>
      </xdr:blipFill>
      <xdr:spPr bwMode="auto">
        <a:xfrm>
          <a:off x="228600" y="114300"/>
          <a:ext cx="1559719" cy="607219"/>
        </a:xfrm>
        <a:prstGeom prst="rect">
          <a:avLst/>
        </a:prstGeom>
        <a:noFill/>
        <a:ln w="9525">
          <a:noFill/>
          <a:miter lim="800000"/>
          <a:headEnd/>
          <a:tailEnd/>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19</xdr:col>
      <xdr:colOff>381000</xdr:colOff>
      <xdr:row>0</xdr:row>
      <xdr:rowOff>85725</xdr:rowOff>
    </xdr:from>
    <xdr:to>
      <xdr:col>19</xdr:col>
      <xdr:colOff>1066800</xdr:colOff>
      <xdr:row>3</xdr:row>
      <xdr:rowOff>57150</xdr:rowOff>
    </xdr:to>
    <xdr:pic>
      <xdr:nvPicPr>
        <xdr:cNvPr id="6236" name="1 Imagen" descr="logocapitalmusical">
          <a:extLst>
            <a:ext uri="{FF2B5EF4-FFF2-40B4-BE49-F238E27FC236}">
              <a16:creationId xmlns:a16="http://schemas.microsoft.com/office/drawing/2014/main" xmlns="" id="{00000000-0008-0000-0700-00005C1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353300" y="85725"/>
          <a:ext cx="685800" cy="828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311728</xdr:colOff>
      <xdr:row>0</xdr:row>
      <xdr:rowOff>251114</xdr:rowOff>
    </xdr:from>
    <xdr:to>
      <xdr:col>0</xdr:col>
      <xdr:colOff>1871447</xdr:colOff>
      <xdr:row>3</xdr:row>
      <xdr:rowOff>1083</xdr:rowOff>
    </xdr:to>
    <xdr:pic>
      <xdr:nvPicPr>
        <xdr:cNvPr id="3" name="2 Imagen" descr="logotipo alcaldia version para documentos word"/>
        <xdr:cNvPicPr/>
      </xdr:nvPicPr>
      <xdr:blipFill>
        <a:blip xmlns:r="http://schemas.openxmlformats.org/officeDocument/2006/relationships" r:embed="rId2"/>
        <a:srcRect/>
        <a:stretch>
          <a:fillRect/>
        </a:stretch>
      </xdr:blipFill>
      <xdr:spPr bwMode="auto">
        <a:xfrm>
          <a:off x="311728" y="251114"/>
          <a:ext cx="1559719" cy="607219"/>
        </a:xfrm>
        <a:prstGeom prst="rect">
          <a:avLst/>
        </a:prstGeom>
        <a:noFill/>
        <a:ln w="9525">
          <a:noFill/>
          <a:miter lim="800000"/>
          <a:headEnd/>
          <a:tailEnd/>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5</xdr:col>
      <xdr:colOff>857250</xdr:colOff>
      <xdr:row>0</xdr:row>
      <xdr:rowOff>66676</xdr:rowOff>
    </xdr:from>
    <xdr:to>
      <xdr:col>6</xdr:col>
      <xdr:colOff>352425</xdr:colOff>
      <xdr:row>3</xdr:row>
      <xdr:rowOff>133350</xdr:rowOff>
    </xdr:to>
    <xdr:pic>
      <xdr:nvPicPr>
        <xdr:cNvPr id="4" name="1 Imagen" descr="logocapitalmusical">
          <a:extLst>
            <a:ext uri="{FF2B5EF4-FFF2-40B4-BE49-F238E27FC236}">
              <a16:creationId xmlns:a16="http://schemas.microsoft.com/office/drawing/2014/main" xmlns="" id="{00000000-0008-0000-08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401300" y="66676"/>
          <a:ext cx="685800" cy="7429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428625</xdr:colOff>
      <xdr:row>0</xdr:row>
      <xdr:rowOff>83344</xdr:rowOff>
    </xdr:from>
    <xdr:to>
      <xdr:col>0</xdr:col>
      <xdr:colOff>1988344</xdr:colOff>
      <xdr:row>3</xdr:row>
      <xdr:rowOff>11907</xdr:rowOff>
    </xdr:to>
    <xdr:pic>
      <xdr:nvPicPr>
        <xdr:cNvPr id="3" name="2 Imagen" descr="logotipo alcaldia version para documentos word"/>
        <xdr:cNvPicPr/>
      </xdr:nvPicPr>
      <xdr:blipFill>
        <a:blip xmlns:r="http://schemas.openxmlformats.org/officeDocument/2006/relationships" r:embed="rId2"/>
        <a:srcRect/>
        <a:stretch>
          <a:fillRect/>
        </a:stretch>
      </xdr:blipFill>
      <xdr:spPr bwMode="auto">
        <a:xfrm>
          <a:off x="428625" y="83344"/>
          <a:ext cx="1559719" cy="607219"/>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Andrea/Desktop/SECRETARIA%20DE%20SALUD%20MUNICIPAL/SIGAMI/Mapa%20de%20Riesgo%20Administrativo/Mapa%20de%20Riesgos%20herramienta%20-%20salud%20-%20ENERO%20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O"/>
      <sheetName val="matriz definicion riesgo"/>
      <sheetName val="IDENTIFICACION"/>
      <sheetName val="PRIORIZACIÓN DE CAUSA"/>
      <sheetName val="DOFA"/>
      <sheetName val="IDENTIFICACION(GyC)"/>
      <sheetName val="DESCRIPCION"/>
      <sheetName val="PROBABILIDAD"/>
      <sheetName val=" IMPACTO RIESGOS GESTION"/>
      <sheetName val=" IMPACTO RIESGOS CORRUPCION"/>
      <sheetName val="VALORACION RIESGO (1)"/>
      <sheetName val="VALORACION RIESGO (2)"/>
      <sheetName val="VALORACION RIESGO (3)"/>
      <sheetName val="VALORACION RIESGO (4)"/>
      <sheetName val="Hoja3"/>
      <sheetName val="CONTROLES Y EVALUACION"/>
      <sheetName val="SOLIDEZ DE LOS CONTROLES"/>
      <sheetName val="MAPA DE RIESGO ADMO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ow r="28">
          <cell r="B28" t="str">
            <v xml:space="preserve">* Interrupción de las operaciones de la Entidad por más de cinco (5) días.
* Intervención por parte de un ente de control u otro ente regulador.
* Pérdida de Información crítica para la entidad que no se puede recuperar.
* Incumplimiento en las metas y objetivos institucionales afectando de forma grave la ejecución presupuestal.
* Imagen institucional afectada en el orden nacional o regional por actos o hechos de corrupción </v>
          </cell>
          <cell r="C28" t="str">
            <v>* Impacto que afecte la ejecución presupuestal en un valor ≥50%
* Pérdida de cobertura en la prestación de los servicios de la entidad ≥50%.
* Pago de indemnizaciones a terceros por acciones legales que pueden afectar el presupuesto total de la entidad en un valor ≥50%
* Pago de sanciones económicas por incumplimiento en la normatividad aplicable ante un ente regulador, las cuales afectan en un valor ≥50% del presupuesto general de la  entidad.</v>
          </cell>
        </row>
        <row r="29">
          <cell r="B29" t="str">
            <v>* Interrupción de las operaciones de la Entidad por más de dos (2) días.
* Pérdida de información crítica que puede ser recuperada de forma parcial o incompleta.
* Sanción por parte del ente de control u otro ente regulador.
* Incumplimiento en las metas y objetivos institucionales afectando el cumplimiento en las metas de gobierno.
* Imagen institucional afectada en el orden nacional o regional por incumplimientos en la prestación del servicio a los usuarios o ciudadanos.</v>
          </cell>
          <cell r="C29" t="str">
            <v>* Impacto que afecte la ejecución presupuestal en un valor ≥20%
* Pérdida de cobertura en la prestación de los servicios de la entidad ≥20%.
* Pago de indemnizaciones a terceros por acciones legales que pueden afectar el presupuesto total de la entidad en un valor ≥20%
* Pago de sanciones económicas por incumplimiento en la normatividad aplicable ante un ente regulador, las cuales afectan en un valor ≥20% del presupuesto general de la entidad.</v>
          </cell>
        </row>
        <row r="30">
          <cell r="B30" t="str">
            <v>* Interrupción de las operaciones de la Entidad por un (1) día.
* Reclamaciones o quejas de los usuarios que podrían implicar una denuncia ante los entes reguladores o una demanda de largo alcance para la entidad.
* Inoportunidad en la información ocasionando retrasos en la atención a los usuarios.
* Reproceso de actividades y aumento de carga operativa.
* Imagen institucional afectada en el orden nacional o regional por retrasos en la prestación del servicio a los usuarios o ciudadanos.
* Investigaciones penales, fiscales o disciplinarias.</v>
          </cell>
          <cell r="C30" t="str">
            <v>* Impacto que afecte la ejecución presupuestal en un valor ≥5%
* Pérdida de cobertura en la prestación de los servicios de la entidad ≥10%.
* Pago de indemnizaciones a terceros por acciones legales que pueden afectar el presupuesto total de la entidad en un valor ≥5%
* Pago de sanciones económicas por incumplimiento en la normatividad aplicable ante un ente regulador, las cuales afectan en un valor ≥5% del presupuesto general de la entidad.</v>
          </cell>
        </row>
        <row r="31">
          <cell r="B31" t="str">
            <v>* Interrupción de las operaciones de la Entidad por algunas horas.
* Reclamaciones o quejas de los usuarios que implican investigaciones internas disciplinarias.
* Imagen institucional afectada localmente por retrasos en la prestación del servicio a los usuarios o ciudadanos.</v>
          </cell>
          <cell r="C31" t="str">
            <v>* Impacto que afecte la ejecución presupuestal en un valor ≥1%
* Pérdida de cobertura en la prestación de los servicios de la entidad ≥5%.
* Pago de indemnizaciones a terceros por acciones legales que pueden afectar el presupuesto total de la entidad en un valor ≥1%
* Pago de sanciones económicas por incumplimiento en la normatividad aplicable ante un ente regulador, las cuales afectan en un valor ≥1%del presupuesto general de la entidad.</v>
          </cell>
        </row>
        <row r="32">
          <cell r="B32" t="str">
            <v>* No hay interrupción de las operaciones de la entidad.
* No se generan sanciones económicas o administrativas.
* No se afecta la imagen institucional de forma significativa</v>
          </cell>
          <cell r="C32" t="str">
            <v>* Impacto que afecte la ejecución presupuestal en un valor ≥0,5%
* Pérdida de cobertura en la prestación de los servicios de la entidad ≥1%.
* Pago de indemnizaciones a terceros por acciones legales que pueden afectar el presupuesto total de la entidad en un valor ≥0,5%
* Pago de sanciones económicas por incumplimiento en la normatividad aplicable ante un ente regulador, las cuales afectan en un valor ≥0,5%del presupuesto general de la entidad.</v>
          </cell>
        </row>
      </sheetData>
      <sheetData sheetId="15"/>
      <sheetData sheetId="16"/>
      <sheetData sheetId="1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J17"/>
  <sheetViews>
    <sheetView zoomScale="80" zoomScaleNormal="80" workbookViewId="0">
      <selection activeCell="B8" sqref="B8:F8"/>
    </sheetView>
  </sheetViews>
  <sheetFormatPr baseColWidth="10" defaultColWidth="11.44140625" defaultRowHeight="13.8" x14ac:dyDescent="0.25"/>
  <cols>
    <col min="1" max="1" width="27.5546875" style="1" customWidth="1"/>
    <col min="2" max="2" width="26.88671875" style="1" customWidth="1"/>
    <col min="3" max="3" width="28.44140625" style="1" customWidth="1"/>
    <col min="4" max="4" width="29.88671875" style="1" customWidth="1"/>
    <col min="5" max="5" width="33.6640625" style="1" customWidth="1"/>
    <col min="6" max="6" width="28.33203125" style="1" customWidth="1"/>
    <col min="7" max="16384" width="11.44140625" style="1"/>
  </cols>
  <sheetData>
    <row r="1" spans="1:10" ht="15" customHeight="1" x14ac:dyDescent="0.25">
      <c r="A1" s="240"/>
      <c r="B1" s="251" t="s">
        <v>0</v>
      </c>
      <c r="C1" s="251"/>
      <c r="D1" s="251"/>
      <c r="E1" s="58" t="s">
        <v>1</v>
      </c>
      <c r="F1" s="237"/>
      <c r="G1" s="2"/>
      <c r="J1" s="236"/>
    </row>
    <row r="2" spans="1:10" ht="15" customHeight="1" x14ac:dyDescent="0.25">
      <c r="A2" s="241"/>
      <c r="B2" s="252"/>
      <c r="C2" s="252"/>
      <c r="D2" s="252"/>
      <c r="E2" s="57" t="s">
        <v>2</v>
      </c>
      <c r="F2" s="238"/>
      <c r="G2" s="2"/>
      <c r="J2" s="236"/>
    </row>
    <row r="3" spans="1:10" ht="15" customHeight="1" x14ac:dyDescent="0.25">
      <c r="A3" s="241"/>
      <c r="B3" s="252" t="s">
        <v>3</v>
      </c>
      <c r="C3" s="252"/>
      <c r="D3" s="252"/>
      <c r="E3" s="57" t="s">
        <v>4</v>
      </c>
      <c r="F3" s="238"/>
      <c r="G3" s="2"/>
      <c r="J3" s="236"/>
    </row>
    <row r="4" spans="1:10" ht="15.75" customHeight="1" thickBot="1" x14ac:dyDescent="0.3">
      <c r="A4" s="242"/>
      <c r="B4" s="253"/>
      <c r="C4" s="253"/>
      <c r="D4" s="253"/>
      <c r="E4" s="59" t="s">
        <v>5</v>
      </c>
      <c r="F4" s="239"/>
      <c r="G4" s="2"/>
      <c r="J4" s="236"/>
    </row>
    <row r="5" spans="1:10" ht="15" thickBot="1" x14ac:dyDescent="0.25"/>
    <row r="6" spans="1:10" ht="15.75" x14ac:dyDescent="0.2">
      <c r="A6" s="248" t="s">
        <v>6</v>
      </c>
      <c r="B6" s="249"/>
      <c r="C6" s="249"/>
      <c r="D6" s="249"/>
      <c r="E6" s="249"/>
      <c r="F6" s="250"/>
    </row>
    <row r="7" spans="1:10" ht="27" customHeight="1" x14ac:dyDescent="0.25">
      <c r="A7" s="22" t="s">
        <v>7</v>
      </c>
      <c r="B7" s="243" t="s">
        <v>380</v>
      </c>
      <c r="C7" s="244"/>
      <c r="D7" s="244"/>
      <c r="E7" s="244"/>
      <c r="F7" s="245"/>
    </row>
    <row r="8" spans="1:10" ht="57" customHeight="1" x14ac:dyDescent="0.25">
      <c r="A8" s="21" t="s">
        <v>8</v>
      </c>
      <c r="B8" s="246" t="s">
        <v>305</v>
      </c>
      <c r="C8" s="246"/>
      <c r="D8" s="246"/>
      <c r="E8" s="246"/>
      <c r="F8" s="247"/>
    </row>
    <row r="9" spans="1:10" ht="22.5" customHeight="1" x14ac:dyDescent="0.2">
      <c r="A9" s="50" t="s">
        <v>9</v>
      </c>
      <c r="B9" s="29" t="s">
        <v>10</v>
      </c>
      <c r="C9" s="29" t="s">
        <v>11</v>
      </c>
      <c r="D9" s="29" t="s">
        <v>10</v>
      </c>
      <c r="E9" s="29" t="s">
        <v>12</v>
      </c>
      <c r="F9" s="30" t="s">
        <v>10</v>
      </c>
    </row>
    <row r="10" spans="1:10" ht="87" customHeight="1" x14ac:dyDescent="0.25">
      <c r="A10" s="235" t="s">
        <v>286</v>
      </c>
      <c r="B10" s="231" t="s">
        <v>281</v>
      </c>
      <c r="C10" s="179" t="s">
        <v>284</v>
      </c>
      <c r="D10" s="179" t="s">
        <v>282</v>
      </c>
      <c r="E10" s="231" t="s">
        <v>287</v>
      </c>
      <c r="F10" s="179" t="s">
        <v>13</v>
      </c>
    </row>
    <row r="11" spans="1:10" ht="75" customHeight="1" x14ac:dyDescent="0.25">
      <c r="A11" s="235"/>
      <c r="B11" s="232"/>
      <c r="C11" s="57" t="s">
        <v>285</v>
      </c>
      <c r="D11" s="179" t="s">
        <v>283</v>
      </c>
      <c r="E11" s="232"/>
      <c r="F11" s="179" t="s">
        <v>14</v>
      </c>
    </row>
    <row r="12" spans="1:10" ht="138" customHeight="1" x14ac:dyDescent="0.25">
      <c r="A12" s="231" t="s">
        <v>290</v>
      </c>
      <c r="B12" s="135" t="s">
        <v>291</v>
      </c>
      <c r="C12" s="231" t="s">
        <v>293</v>
      </c>
      <c r="D12" s="179" t="s">
        <v>294</v>
      </c>
      <c r="E12" s="231" t="s">
        <v>288</v>
      </c>
      <c r="F12" s="231" t="s">
        <v>289</v>
      </c>
    </row>
    <row r="13" spans="1:10" ht="86.25" customHeight="1" x14ac:dyDescent="0.25">
      <c r="A13" s="232"/>
      <c r="B13" s="179" t="s">
        <v>292</v>
      </c>
      <c r="C13" s="232"/>
      <c r="D13" s="179" t="s">
        <v>295</v>
      </c>
      <c r="E13" s="232"/>
      <c r="F13" s="232"/>
    </row>
    <row r="14" spans="1:10" ht="90" customHeight="1" x14ac:dyDescent="0.25">
      <c r="A14" s="234" t="s">
        <v>296</v>
      </c>
      <c r="B14" s="234" t="s">
        <v>297</v>
      </c>
      <c r="C14" s="231" t="s">
        <v>301</v>
      </c>
      <c r="D14" s="179" t="s">
        <v>298</v>
      </c>
      <c r="E14" s="234"/>
      <c r="F14" s="234"/>
    </row>
    <row r="15" spans="1:10" ht="84" customHeight="1" x14ac:dyDescent="0.25">
      <c r="A15" s="234"/>
      <c r="B15" s="234"/>
      <c r="C15" s="233"/>
      <c r="D15" s="180" t="s">
        <v>299</v>
      </c>
      <c r="E15" s="234"/>
      <c r="F15" s="234"/>
    </row>
    <row r="16" spans="1:10" ht="80.25" customHeight="1" x14ac:dyDescent="0.25">
      <c r="A16" s="234"/>
      <c r="B16" s="234"/>
      <c r="C16" s="232"/>
      <c r="D16" s="180" t="s">
        <v>300</v>
      </c>
      <c r="E16" s="234"/>
      <c r="F16" s="234"/>
    </row>
    <row r="17" spans="1:6" ht="105" customHeight="1" x14ac:dyDescent="0.25">
      <c r="A17" s="234"/>
      <c r="B17" s="234"/>
      <c r="C17" s="179" t="s">
        <v>303</v>
      </c>
      <c r="D17" s="180" t="s">
        <v>302</v>
      </c>
      <c r="E17" s="234"/>
      <c r="F17" s="234"/>
    </row>
  </sheetData>
  <mergeCells count="20">
    <mergeCell ref="A10:A11"/>
    <mergeCell ref="J1:J4"/>
    <mergeCell ref="F1:F4"/>
    <mergeCell ref="A1:A4"/>
    <mergeCell ref="B7:F7"/>
    <mergeCell ref="B8:F8"/>
    <mergeCell ref="A6:F6"/>
    <mergeCell ref="B1:D2"/>
    <mergeCell ref="B3:D4"/>
    <mergeCell ref="E10:E11"/>
    <mergeCell ref="B10:B11"/>
    <mergeCell ref="C12:C13"/>
    <mergeCell ref="E12:E13"/>
    <mergeCell ref="F12:F13"/>
    <mergeCell ref="C14:C16"/>
    <mergeCell ref="A14:A17"/>
    <mergeCell ref="B14:B17"/>
    <mergeCell ref="E14:E17"/>
    <mergeCell ref="F14:F17"/>
    <mergeCell ref="A12:A13"/>
  </mergeCells>
  <pageMargins left="0.7" right="0.7" top="0.75" bottom="0.75" header="0.3" footer="0.3"/>
  <pageSetup paperSize="9"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G31"/>
  <sheetViews>
    <sheetView topLeftCell="B1" zoomScale="110" zoomScaleNormal="110" workbookViewId="0">
      <selection activeCell="G30" sqref="G30"/>
    </sheetView>
  </sheetViews>
  <sheetFormatPr baseColWidth="10" defaultColWidth="11.44140625" defaultRowHeight="14.4" x14ac:dyDescent="0.3"/>
  <cols>
    <col min="1" max="1" width="34" customWidth="1"/>
    <col min="2" max="2" width="91" customWidth="1"/>
    <col min="3" max="3" width="16.5546875" customWidth="1"/>
    <col min="4" max="4" width="10.33203125" customWidth="1"/>
    <col min="5" max="5" width="8.33203125" customWidth="1"/>
    <col min="6" max="6" width="15" customWidth="1"/>
  </cols>
  <sheetData>
    <row r="1" spans="1:6" ht="22.5" customHeight="1" x14ac:dyDescent="0.3">
      <c r="A1" s="430"/>
      <c r="B1" s="251" t="s">
        <v>0</v>
      </c>
      <c r="C1" s="437" t="s">
        <v>100</v>
      </c>
      <c r="D1" s="437"/>
      <c r="E1" s="437"/>
      <c r="F1" s="440"/>
    </row>
    <row r="2" spans="1:6" ht="15.75" customHeight="1" x14ac:dyDescent="0.3">
      <c r="A2" s="431"/>
      <c r="B2" s="252"/>
      <c r="C2" s="438" t="s">
        <v>2</v>
      </c>
      <c r="D2" s="438"/>
      <c r="E2" s="438"/>
      <c r="F2" s="441"/>
    </row>
    <row r="3" spans="1:6" ht="15" customHeight="1" x14ac:dyDescent="0.3">
      <c r="A3" s="431"/>
      <c r="B3" s="252" t="s">
        <v>109</v>
      </c>
      <c r="C3" s="438" t="s">
        <v>102</v>
      </c>
      <c r="D3" s="438"/>
      <c r="E3" s="438"/>
      <c r="F3" s="441"/>
    </row>
    <row r="4" spans="1:6" ht="15.75" customHeight="1" thickBot="1" x14ac:dyDescent="0.35">
      <c r="A4" s="432"/>
      <c r="B4" s="253"/>
      <c r="C4" s="439" t="s">
        <v>5</v>
      </c>
      <c r="D4" s="439"/>
      <c r="E4" s="439"/>
      <c r="F4" s="442"/>
    </row>
    <row r="6" spans="1:6" ht="33" customHeight="1" x14ac:dyDescent="0.3">
      <c r="A6" s="106" t="s">
        <v>7</v>
      </c>
      <c r="B6" s="385" t="s">
        <v>350</v>
      </c>
      <c r="C6" s="386"/>
      <c r="D6" s="386"/>
      <c r="E6" s="386"/>
      <c r="F6" s="386"/>
    </row>
    <row r="7" spans="1:6" ht="60.75" customHeight="1" x14ac:dyDescent="0.25">
      <c r="A7" s="107" t="s">
        <v>8</v>
      </c>
      <c r="B7" s="433" t="str">
        <f>+CONTEXTO!B8</f>
        <v>IMPACTAR POSITIVAMENTE LOS DETERMINANTES SOCIALES DE LA SALUD MEDIANTE LA PARTICIPACIÓN Y COORDINACIÓN INTERSECTORIAL DE LOS ACTORES DEL SISTEMA GENERAL DE SEGURIDAD SOCIAL EN SALUD, OTROS ACTORES SOCIALES Y COMUNITARIOS DEL MUNICIPIO CON EL FIN DE MEJORAR CONTINUAMENTE LAS CONDICIONES EN SALUD DE LA POBLACION IBAGUEREÑA.</v>
      </c>
      <c r="C7" s="434"/>
      <c r="D7" s="434"/>
      <c r="E7" s="434"/>
      <c r="F7" s="434"/>
    </row>
    <row r="8" spans="1:6" ht="15" x14ac:dyDescent="0.25">
      <c r="A8" s="435"/>
      <c r="B8" s="435"/>
      <c r="C8" s="435"/>
      <c r="D8" s="435"/>
      <c r="E8" s="435"/>
      <c r="F8" s="435"/>
    </row>
    <row r="9" spans="1:6" ht="34.5" customHeight="1" x14ac:dyDescent="0.3">
      <c r="A9" s="429" t="s">
        <v>110</v>
      </c>
      <c r="B9" s="429" t="s">
        <v>111</v>
      </c>
      <c r="C9" s="429"/>
      <c r="D9" s="436" t="s">
        <v>112</v>
      </c>
      <c r="E9" s="436"/>
      <c r="F9" s="436" t="s">
        <v>113</v>
      </c>
    </row>
    <row r="10" spans="1:6" ht="21" customHeight="1" x14ac:dyDescent="0.3">
      <c r="A10" s="429"/>
      <c r="B10" s="429"/>
      <c r="C10" s="429"/>
      <c r="D10" s="197" t="s">
        <v>114</v>
      </c>
      <c r="E10" s="197" t="s">
        <v>115</v>
      </c>
      <c r="F10" s="436"/>
    </row>
    <row r="11" spans="1:6" ht="26.25" customHeight="1" x14ac:dyDescent="0.3">
      <c r="A11" s="447" t="str">
        <f>+(PROBABILIDAD!A13)</f>
        <v>Ausencia de un sistema de información en salud que permita sustentar politicas y toma de decisiones.</v>
      </c>
      <c r="B11" s="443" t="s">
        <v>116</v>
      </c>
      <c r="C11" s="443"/>
      <c r="D11" s="170" t="s">
        <v>157</v>
      </c>
      <c r="E11" s="170"/>
      <c r="F11" s="448" t="str">
        <f>IF(D26="X","CATASTROFICO",IF(AND(D30&gt;0,D30&lt;=5),"MODERADO",IF(AND(D30&gt;=6,D30&lt;=11),"MAYOR",IF(AND(D30&gt;=12,D30&lt;=19),"CATASTROFICO"," "))))</f>
        <v>CATASTROFICO</v>
      </c>
    </row>
    <row r="12" spans="1:6" ht="26.25" customHeight="1" x14ac:dyDescent="0.3">
      <c r="A12" s="447"/>
      <c r="B12" s="443" t="s">
        <v>117</v>
      </c>
      <c r="C12" s="443"/>
      <c r="D12" s="170"/>
      <c r="E12" s="170" t="s">
        <v>157</v>
      </c>
      <c r="F12" s="449"/>
    </row>
    <row r="13" spans="1:6" ht="26.25" customHeight="1" x14ac:dyDescent="0.3">
      <c r="A13" s="447"/>
      <c r="B13" s="443" t="s">
        <v>118</v>
      </c>
      <c r="C13" s="443"/>
      <c r="D13" s="170" t="s">
        <v>157</v>
      </c>
      <c r="E13" s="170"/>
      <c r="F13" s="449"/>
    </row>
    <row r="14" spans="1:6" ht="26.25" customHeight="1" x14ac:dyDescent="0.3">
      <c r="A14" s="447"/>
      <c r="B14" s="443" t="s">
        <v>119</v>
      </c>
      <c r="C14" s="443"/>
      <c r="D14" s="170" t="s">
        <v>157</v>
      </c>
      <c r="E14" s="170"/>
      <c r="F14" s="449"/>
    </row>
    <row r="15" spans="1:6" ht="26.25" customHeight="1" x14ac:dyDescent="0.3">
      <c r="A15" s="447"/>
      <c r="B15" s="443" t="s">
        <v>120</v>
      </c>
      <c r="C15" s="443"/>
      <c r="D15" s="170" t="s">
        <v>157</v>
      </c>
      <c r="E15" s="170"/>
      <c r="F15" s="449"/>
    </row>
    <row r="16" spans="1:6" ht="26.25" customHeight="1" x14ac:dyDescent="0.3">
      <c r="A16" s="447"/>
      <c r="B16" s="443" t="s">
        <v>121</v>
      </c>
      <c r="C16" s="443"/>
      <c r="D16" s="170"/>
      <c r="E16" s="170" t="s">
        <v>157</v>
      </c>
      <c r="F16" s="449"/>
    </row>
    <row r="17" spans="1:7" ht="26.25" customHeight="1" x14ac:dyDescent="0.3">
      <c r="A17" s="447"/>
      <c r="B17" s="443" t="s">
        <v>122</v>
      </c>
      <c r="C17" s="443"/>
      <c r="D17" s="170" t="s">
        <v>157</v>
      </c>
      <c r="E17" s="170"/>
      <c r="F17" s="449"/>
    </row>
    <row r="18" spans="1:7" ht="33" customHeight="1" x14ac:dyDescent="0.3">
      <c r="A18" s="447"/>
      <c r="B18" s="443" t="s">
        <v>123</v>
      </c>
      <c r="C18" s="443"/>
      <c r="D18" s="170" t="s">
        <v>157</v>
      </c>
      <c r="E18" s="170"/>
      <c r="F18" s="449"/>
    </row>
    <row r="19" spans="1:7" ht="26.25" customHeight="1" x14ac:dyDescent="0.3">
      <c r="A19" s="447"/>
      <c r="B19" s="443" t="s">
        <v>124</v>
      </c>
      <c r="C19" s="443"/>
      <c r="D19" s="170"/>
      <c r="E19" s="170" t="s">
        <v>157</v>
      </c>
      <c r="F19" s="449"/>
    </row>
    <row r="20" spans="1:7" ht="26.25" customHeight="1" x14ac:dyDescent="0.3">
      <c r="A20" s="447"/>
      <c r="B20" s="443" t="s">
        <v>125</v>
      </c>
      <c r="C20" s="443"/>
      <c r="D20" s="170" t="s">
        <v>157</v>
      </c>
      <c r="E20" s="170"/>
      <c r="F20" s="449"/>
    </row>
    <row r="21" spans="1:7" ht="26.25" customHeight="1" x14ac:dyDescent="0.3">
      <c r="A21" s="447"/>
      <c r="B21" s="443" t="s">
        <v>126</v>
      </c>
      <c r="C21" s="443"/>
      <c r="D21" s="170" t="s">
        <v>157</v>
      </c>
      <c r="E21" s="170"/>
      <c r="F21" s="449"/>
    </row>
    <row r="22" spans="1:7" ht="26.25" customHeight="1" x14ac:dyDescent="0.3">
      <c r="A22" s="447"/>
      <c r="B22" s="443" t="s">
        <v>127</v>
      </c>
      <c r="C22" s="443"/>
      <c r="D22" s="170" t="s">
        <v>157</v>
      </c>
      <c r="E22" s="170"/>
      <c r="F22" s="449"/>
    </row>
    <row r="23" spans="1:7" ht="26.25" customHeight="1" x14ac:dyDescent="0.3">
      <c r="A23" s="447"/>
      <c r="B23" s="443" t="s">
        <v>128</v>
      </c>
      <c r="C23" s="443"/>
      <c r="D23" s="170"/>
      <c r="E23" s="170" t="s">
        <v>157</v>
      </c>
      <c r="F23" s="449"/>
    </row>
    <row r="24" spans="1:7" ht="26.25" customHeight="1" x14ac:dyDescent="0.3">
      <c r="A24" s="447"/>
      <c r="B24" s="443" t="s">
        <v>129</v>
      </c>
      <c r="C24" s="443"/>
      <c r="D24" s="170" t="s">
        <v>157</v>
      </c>
      <c r="E24" s="170"/>
      <c r="F24" s="449"/>
    </row>
    <row r="25" spans="1:7" ht="26.25" customHeight="1" x14ac:dyDescent="0.3">
      <c r="A25" s="447"/>
      <c r="B25" s="443" t="s">
        <v>130</v>
      </c>
      <c r="C25" s="443"/>
      <c r="D25" s="170"/>
      <c r="E25" s="170" t="s">
        <v>157</v>
      </c>
      <c r="F25" s="449"/>
    </row>
    <row r="26" spans="1:7" ht="26.25" customHeight="1" x14ac:dyDescent="0.3">
      <c r="A26" s="447"/>
      <c r="B26" s="443" t="s">
        <v>131</v>
      </c>
      <c r="C26" s="443"/>
      <c r="D26" s="170" t="s">
        <v>157</v>
      </c>
      <c r="E26" s="170"/>
      <c r="F26" s="449"/>
    </row>
    <row r="27" spans="1:7" ht="26.25" customHeight="1" x14ac:dyDescent="0.3">
      <c r="A27" s="447"/>
      <c r="B27" s="443" t="s">
        <v>132</v>
      </c>
      <c r="C27" s="443"/>
      <c r="D27" s="170" t="s">
        <v>157</v>
      </c>
      <c r="E27" s="170"/>
      <c r="F27" s="449"/>
    </row>
    <row r="28" spans="1:7" ht="26.25" customHeight="1" x14ac:dyDescent="0.3">
      <c r="A28" s="447"/>
      <c r="B28" s="443" t="s">
        <v>133</v>
      </c>
      <c r="C28" s="443"/>
      <c r="D28" s="170"/>
      <c r="E28" s="170" t="s">
        <v>157</v>
      </c>
      <c r="F28" s="449"/>
    </row>
    <row r="29" spans="1:7" ht="26.25" customHeight="1" x14ac:dyDescent="0.3">
      <c r="A29" s="447"/>
      <c r="B29" s="443" t="s">
        <v>134</v>
      </c>
      <c r="C29" s="443"/>
      <c r="D29" s="170"/>
      <c r="E29" s="170" t="s">
        <v>157</v>
      </c>
      <c r="F29" s="449"/>
    </row>
    <row r="30" spans="1:7" ht="15.6" x14ac:dyDescent="0.3">
      <c r="A30" s="447"/>
      <c r="B30" s="451" t="s">
        <v>67</v>
      </c>
      <c r="C30" s="452"/>
      <c r="D30" s="110">
        <f>+Hoja3!B54</f>
        <v>12</v>
      </c>
      <c r="E30" s="109"/>
      <c r="F30" s="450"/>
      <c r="G30" t="s">
        <v>279</v>
      </c>
    </row>
    <row r="31" spans="1:7" ht="15.75" customHeight="1" x14ac:dyDescent="0.3">
      <c r="A31" s="444"/>
      <c r="B31" s="445"/>
      <c r="C31" s="445"/>
      <c r="D31" s="445"/>
      <c r="E31" s="445"/>
      <c r="F31" s="446"/>
    </row>
  </sheetData>
  <mergeCells count="38">
    <mergeCell ref="A31:F31"/>
    <mergeCell ref="B16:C16"/>
    <mergeCell ref="B17:C17"/>
    <mergeCell ref="B18:C18"/>
    <mergeCell ref="B19:C19"/>
    <mergeCell ref="B20:C20"/>
    <mergeCell ref="B21:C21"/>
    <mergeCell ref="A11:A30"/>
    <mergeCell ref="F11:F30"/>
    <mergeCell ref="B30:C30"/>
    <mergeCell ref="B28:C28"/>
    <mergeCell ref="B29:C29"/>
    <mergeCell ref="B11:C11"/>
    <mergeCell ref="B12:C12"/>
    <mergeCell ref="B13:C13"/>
    <mergeCell ref="B14:C14"/>
    <mergeCell ref="B25:C25"/>
    <mergeCell ref="B26:C26"/>
    <mergeCell ref="B27:C27"/>
    <mergeCell ref="B22:C22"/>
    <mergeCell ref="B23:C23"/>
    <mergeCell ref="B24:C24"/>
    <mergeCell ref="B15:C15"/>
    <mergeCell ref="A9:A10"/>
    <mergeCell ref="A1:A4"/>
    <mergeCell ref="B1:B2"/>
    <mergeCell ref="B3:B4"/>
    <mergeCell ref="B6:F6"/>
    <mergeCell ref="B7:F7"/>
    <mergeCell ref="A8:F8"/>
    <mergeCell ref="D9:E9"/>
    <mergeCell ref="B9:C10"/>
    <mergeCell ref="F9:F10"/>
    <mergeCell ref="C1:E1"/>
    <mergeCell ref="C2:E2"/>
    <mergeCell ref="C3:E3"/>
    <mergeCell ref="C4:E4"/>
    <mergeCell ref="F1:F4"/>
  </mergeCells>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operator="equal" allowBlank="1" showInputMessage="1" showErrorMessage="1">
          <x14:formula1>
            <xm:f>Hoja3!$C$35:$C$36</xm:f>
          </x14:formula1>
          <xm:sqref>D11:E29</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K27"/>
  <sheetViews>
    <sheetView topLeftCell="A4" zoomScale="120" zoomScaleNormal="120" workbookViewId="0">
      <selection activeCell="E15" sqref="E15:E16"/>
    </sheetView>
  </sheetViews>
  <sheetFormatPr baseColWidth="10" defaultColWidth="11.44140625" defaultRowHeight="14.4" x14ac:dyDescent="0.3"/>
  <cols>
    <col min="1" max="1" width="14.5546875" customWidth="1"/>
    <col min="2" max="2" width="15" customWidth="1"/>
    <col min="3" max="7" width="13.6640625" customWidth="1"/>
    <col min="8" max="8" width="3.88671875" customWidth="1"/>
    <col min="11" max="11" width="14.44140625" bestFit="1" customWidth="1"/>
  </cols>
  <sheetData>
    <row r="1" spans="1:11" ht="15" customHeight="1" x14ac:dyDescent="0.3">
      <c r="A1" s="258"/>
      <c r="B1" s="258"/>
      <c r="C1" s="252" t="s">
        <v>0</v>
      </c>
      <c r="D1" s="252"/>
      <c r="E1" s="252"/>
      <c r="F1" s="252"/>
      <c r="G1" s="323" t="s">
        <v>1</v>
      </c>
      <c r="H1" s="323"/>
      <c r="I1" s="323"/>
      <c r="J1" s="453"/>
      <c r="K1" s="453"/>
    </row>
    <row r="2" spans="1:11" ht="15" customHeight="1" x14ac:dyDescent="0.3">
      <c r="A2" s="258"/>
      <c r="B2" s="258"/>
      <c r="C2" s="252"/>
      <c r="D2" s="252"/>
      <c r="E2" s="252"/>
      <c r="F2" s="252"/>
      <c r="G2" s="323" t="s">
        <v>135</v>
      </c>
      <c r="H2" s="323"/>
      <c r="I2" s="323"/>
      <c r="J2" s="453"/>
      <c r="K2" s="453"/>
    </row>
    <row r="3" spans="1:11" ht="34.5" customHeight="1" x14ac:dyDescent="0.3">
      <c r="A3" s="258"/>
      <c r="B3" s="258"/>
      <c r="C3" s="252" t="s">
        <v>39</v>
      </c>
      <c r="D3" s="252"/>
      <c r="E3" s="252"/>
      <c r="F3" s="252"/>
      <c r="G3" s="323" t="s">
        <v>136</v>
      </c>
      <c r="H3" s="323"/>
      <c r="I3" s="323"/>
      <c r="J3" s="453"/>
      <c r="K3" s="453"/>
    </row>
    <row r="4" spans="1:11" ht="15.75" customHeight="1" x14ac:dyDescent="0.3">
      <c r="A4" s="258"/>
      <c r="B4" s="258"/>
      <c r="C4" s="252"/>
      <c r="D4" s="252"/>
      <c r="E4" s="252"/>
      <c r="F4" s="252"/>
      <c r="G4" s="323" t="s">
        <v>5</v>
      </c>
      <c r="H4" s="323"/>
      <c r="I4" s="323"/>
      <c r="J4" s="453"/>
      <c r="K4" s="453"/>
    </row>
    <row r="5" spans="1:11" ht="15.75" thickBot="1" x14ac:dyDescent="0.3"/>
    <row r="6" spans="1:11" ht="26.25" customHeight="1" x14ac:dyDescent="0.3">
      <c r="A6" s="458" t="s">
        <v>137</v>
      </c>
      <c r="B6" s="459"/>
      <c r="C6" s="459"/>
      <c r="D6" s="459"/>
      <c r="E6" s="459"/>
      <c r="F6" s="459"/>
      <c r="G6" s="459"/>
      <c r="H6" s="459"/>
      <c r="I6" s="459"/>
      <c r="J6" s="459"/>
      <c r="K6" s="460"/>
    </row>
    <row r="7" spans="1:11" ht="24" customHeight="1" x14ac:dyDescent="0.3">
      <c r="A7" s="22" t="s">
        <v>7</v>
      </c>
      <c r="B7" s="461" t="s">
        <v>379</v>
      </c>
      <c r="C7" s="461"/>
      <c r="D7" s="461"/>
      <c r="E7" s="461"/>
      <c r="F7" s="461"/>
      <c r="G7" s="461"/>
      <c r="H7" s="461"/>
      <c r="I7" s="461"/>
      <c r="J7" s="461"/>
      <c r="K7" s="462"/>
    </row>
    <row r="8" spans="1:11" ht="51.75" customHeight="1" x14ac:dyDescent="0.25">
      <c r="A8" s="21" t="s">
        <v>8</v>
      </c>
      <c r="B8" s="463" t="str">
        <f>+CONTEXTO!B8</f>
        <v>IMPACTAR POSITIVAMENTE LOS DETERMINANTES SOCIALES DE LA SALUD MEDIANTE LA PARTICIPACIÓN Y COORDINACIÓN INTERSECTORIAL DE LOS ACTORES DEL SISTEMA GENERAL DE SEGURIDAD SOCIAL EN SALUD, OTROS ACTORES SOCIALES Y COMUNITARIOS DEL MUNICIPIO CON EL FIN DE MEJORAR CONTINUAMENTE LAS CONDICIONES EN SALUD DE LA POBLACION IBAGUEREÑA.</v>
      </c>
      <c r="C8" s="463"/>
      <c r="D8" s="463"/>
      <c r="E8" s="463"/>
      <c r="F8" s="463"/>
      <c r="G8" s="463"/>
      <c r="H8" s="463"/>
      <c r="I8" s="463"/>
      <c r="J8" s="463"/>
      <c r="K8" s="464"/>
    </row>
    <row r="9" spans="1:11" ht="29.25" customHeight="1" thickBot="1" x14ac:dyDescent="0.3">
      <c r="A9" s="31" t="s">
        <v>138</v>
      </c>
      <c r="B9" s="465" t="str">
        <f>+DESCRIPCION!A10</f>
        <v>Incumplimiento de las acciones misionales de la institución por desgaste administrativo y reprocesos.</v>
      </c>
      <c r="C9" s="466"/>
      <c r="D9" s="466"/>
      <c r="E9" s="466"/>
      <c r="F9" s="466"/>
      <c r="G9" s="466"/>
      <c r="H9" s="466"/>
      <c r="I9" s="466"/>
      <c r="J9" s="466"/>
      <c r="K9" s="467"/>
    </row>
    <row r="10" spans="1:11" ht="15" x14ac:dyDescent="0.25">
      <c r="A10" s="37"/>
      <c r="B10" s="38"/>
      <c r="C10" s="38"/>
      <c r="D10" s="38"/>
      <c r="E10" s="38"/>
      <c r="F10" s="38"/>
      <c r="G10" s="38"/>
      <c r="H10" s="38"/>
      <c r="I10" s="38"/>
      <c r="J10" s="38"/>
      <c r="K10" s="39"/>
    </row>
    <row r="11" spans="1:11" ht="15" x14ac:dyDescent="0.25">
      <c r="A11" s="40"/>
      <c r="B11" s="41"/>
      <c r="C11" s="41"/>
      <c r="D11" s="41"/>
      <c r="E11" s="41"/>
      <c r="F11" s="41"/>
      <c r="G11" s="41"/>
      <c r="H11" s="41"/>
      <c r="I11" s="41"/>
      <c r="J11" s="468" t="s">
        <v>139</v>
      </c>
      <c r="K11" s="469"/>
    </row>
    <row r="12" spans="1:11" ht="15.75" thickBot="1" x14ac:dyDescent="0.3">
      <c r="A12" s="40"/>
      <c r="B12" s="42"/>
      <c r="C12" s="41"/>
      <c r="D12" s="41"/>
      <c r="E12" s="41"/>
      <c r="F12" s="41"/>
      <c r="G12" s="41"/>
      <c r="H12" s="41"/>
      <c r="I12" s="41"/>
      <c r="J12" s="43"/>
      <c r="K12" s="44"/>
    </row>
    <row r="13" spans="1:11" ht="30" customHeight="1" thickBot="1" x14ac:dyDescent="0.35">
      <c r="A13" s="454" t="s">
        <v>140</v>
      </c>
      <c r="B13" s="27">
        <v>5</v>
      </c>
      <c r="C13" s="455"/>
      <c r="D13" s="456"/>
      <c r="E13" s="457"/>
      <c r="F13" s="457"/>
      <c r="G13" s="457"/>
      <c r="H13" s="41"/>
      <c r="I13" s="41"/>
      <c r="J13" s="33"/>
      <c r="K13" s="47" t="s">
        <v>141</v>
      </c>
    </row>
    <row r="14" spans="1:11" ht="30" customHeight="1" thickBot="1" x14ac:dyDescent="0.35">
      <c r="A14" s="454"/>
      <c r="B14" s="28" t="s">
        <v>142</v>
      </c>
      <c r="C14" s="455"/>
      <c r="D14" s="456"/>
      <c r="E14" s="457"/>
      <c r="F14" s="457"/>
      <c r="G14" s="457"/>
      <c r="H14" s="41"/>
      <c r="I14" s="41"/>
      <c r="J14" s="43"/>
      <c r="K14" s="47"/>
    </row>
    <row r="15" spans="1:11" ht="30" customHeight="1" thickBot="1" x14ac:dyDescent="0.35">
      <c r="A15" s="454"/>
      <c r="B15" s="27">
        <v>4</v>
      </c>
      <c r="C15" s="470"/>
      <c r="D15" s="456"/>
      <c r="E15" s="471" t="s">
        <v>280</v>
      </c>
      <c r="F15" s="472"/>
      <c r="G15" s="457"/>
      <c r="H15" s="41"/>
      <c r="I15" s="41"/>
      <c r="J15" s="34"/>
      <c r="K15" s="47" t="s">
        <v>143</v>
      </c>
    </row>
    <row r="16" spans="1:11" ht="30" customHeight="1" thickBot="1" x14ac:dyDescent="0.35">
      <c r="A16" s="454"/>
      <c r="B16" s="28" t="s">
        <v>144</v>
      </c>
      <c r="C16" s="470"/>
      <c r="D16" s="456"/>
      <c r="E16" s="471"/>
      <c r="F16" s="473"/>
      <c r="G16" s="457"/>
      <c r="H16" s="41"/>
      <c r="I16" s="41"/>
      <c r="J16" s="32"/>
      <c r="K16" s="47"/>
    </row>
    <row r="17" spans="1:11" ht="30" customHeight="1" thickBot="1" x14ac:dyDescent="0.35">
      <c r="A17" s="454"/>
      <c r="B17" s="27">
        <v>3</v>
      </c>
      <c r="C17" s="475"/>
      <c r="D17" s="476"/>
      <c r="E17" s="477"/>
      <c r="F17" s="472"/>
      <c r="G17" s="457"/>
      <c r="H17" s="41"/>
      <c r="I17" s="41"/>
      <c r="J17" s="35"/>
      <c r="K17" s="47" t="s">
        <v>145</v>
      </c>
    </row>
    <row r="18" spans="1:11" ht="30" customHeight="1" thickBot="1" x14ac:dyDescent="0.35">
      <c r="A18" s="454"/>
      <c r="B18" s="28" t="s">
        <v>146</v>
      </c>
      <c r="C18" s="475"/>
      <c r="D18" s="476"/>
      <c r="E18" s="478"/>
      <c r="F18" s="473"/>
      <c r="G18" s="457"/>
      <c r="H18" s="41"/>
      <c r="I18" s="41"/>
      <c r="J18" s="32"/>
      <c r="K18" s="47"/>
    </row>
    <row r="19" spans="1:11" ht="30" customHeight="1" thickBot="1" x14ac:dyDescent="0.35">
      <c r="A19" s="454"/>
      <c r="B19" s="27">
        <v>2</v>
      </c>
      <c r="C19" s="475"/>
      <c r="D19" s="479"/>
      <c r="E19" s="480"/>
      <c r="F19" s="482"/>
      <c r="G19" s="457"/>
      <c r="H19" s="41"/>
      <c r="I19" s="41"/>
      <c r="J19" s="36"/>
      <c r="K19" s="47" t="s">
        <v>147</v>
      </c>
    </row>
    <row r="20" spans="1:11" ht="30" customHeight="1" thickBot="1" x14ac:dyDescent="0.35">
      <c r="A20" s="454"/>
      <c r="B20" s="28" t="s">
        <v>272</v>
      </c>
      <c r="C20" s="475"/>
      <c r="D20" s="479"/>
      <c r="E20" s="481"/>
      <c r="F20" s="483"/>
      <c r="G20" s="457"/>
      <c r="H20" s="41"/>
      <c r="I20" s="41"/>
      <c r="J20" s="41"/>
      <c r="K20" s="42"/>
    </row>
    <row r="21" spans="1:11" ht="30" customHeight="1" thickBot="1" x14ac:dyDescent="0.35">
      <c r="A21" s="454"/>
      <c r="B21" s="27">
        <v>1</v>
      </c>
      <c r="C21" s="475"/>
      <c r="D21" s="479"/>
      <c r="E21" s="486"/>
      <c r="F21" s="488"/>
      <c r="G21" s="456"/>
      <c r="H21" s="41"/>
      <c r="I21" s="41"/>
      <c r="J21" s="41"/>
      <c r="K21" s="42"/>
    </row>
    <row r="22" spans="1:11" ht="30" customHeight="1" thickBot="1" x14ac:dyDescent="0.35">
      <c r="A22" s="454"/>
      <c r="B22" s="28" t="s">
        <v>148</v>
      </c>
      <c r="C22" s="484"/>
      <c r="D22" s="485"/>
      <c r="E22" s="487"/>
      <c r="F22" s="489"/>
      <c r="G22" s="490"/>
      <c r="H22" s="45"/>
      <c r="I22" s="41"/>
      <c r="J22" s="41"/>
      <c r="K22" s="42"/>
    </row>
    <row r="23" spans="1:11" x14ac:dyDescent="0.3">
      <c r="A23" s="40"/>
      <c r="B23" s="41"/>
      <c r="C23" s="26">
        <v>1</v>
      </c>
      <c r="D23" s="26">
        <v>2</v>
      </c>
      <c r="E23" s="26">
        <v>3</v>
      </c>
      <c r="F23" s="26">
        <v>4</v>
      </c>
      <c r="G23" s="26">
        <v>5</v>
      </c>
      <c r="H23" s="41"/>
      <c r="I23" s="41"/>
      <c r="J23" s="41"/>
      <c r="K23" s="42"/>
    </row>
    <row r="24" spans="1:11" x14ac:dyDescent="0.3">
      <c r="A24" s="40"/>
      <c r="B24" s="41"/>
      <c r="C24" s="26" t="s">
        <v>149</v>
      </c>
      <c r="D24" s="26" t="s">
        <v>150</v>
      </c>
      <c r="E24" s="26" t="s">
        <v>151</v>
      </c>
      <c r="F24" s="26" t="s">
        <v>152</v>
      </c>
      <c r="G24" s="26" t="s">
        <v>153</v>
      </c>
      <c r="H24" s="41"/>
      <c r="I24" s="41"/>
      <c r="J24" s="41"/>
      <c r="K24" s="42"/>
    </row>
    <row r="25" spans="1:11" x14ac:dyDescent="0.3">
      <c r="A25" s="40"/>
      <c r="B25" s="41"/>
      <c r="C25" s="474" t="s">
        <v>154</v>
      </c>
      <c r="D25" s="474"/>
      <c r="E25" s="474"/>
      <c r="F25" s="474"/>
      <c r="G25" s="474"/>
      <c r="H25" s="41"/>
      <c r="I25" s="41"/>
      <c r="J25" s="41"/>
      <c r="K25" s="42"/>
    </row>
    <row r="26" spans="1:11" x14ac:dyDescent="0.3">
      <c r="A26" s="40"/>
      <c r="B26" s="41"/>
      <c r="C26" s="474"/>
      <c r="D26" s="474"/>
      <c r="E26" s="474"/>
      <c r="F26" s="474"/>
      <c r="G26" s="474"/>
      <c r="H26" s="41"/>
      <c r="I26" s="41"/>
      <c r="J26" s="41"/>
      <c r="K26" s="42"/>
    </row>
    <row r="27" spans="1:11" ht="15" thickBot="1" x14ac:dyDescent="0.35">
      <c r="A27" s="49"/>
      <c r="B27" s="46"/>
      <c r="C27" s="46"/>
      <c r="D27" s="46"/>
      <c r="E27" s="46"/>
      <c r="F27" s="46"/>
      <c r="G27" s="46"/>
      <c r="H27" s="46"/>
      <c r="I27" s="46"/>
      <c r="J27" s="46"/>
      <c r="K27" s="48"/>
    </row>
  </sheetData>
  <mergeCells count="40">
    <mergeCell ref="C25:G26"/>
    <mergeCell ref="C17:C18"/>
    <mergeCell ref="D17:D18"/>
    <mergeCell ref="E17:E18"/>
    <mergeCell ref="F17:F18"/>
    <mergeCell ref="G17:G18"/>
    <mergeCell ref="C19:C20"/>
    <mergeCell ref="D19:D20"/>
    <mergeCell ref="E19:E20"/>
    <mergeCell ref="F19:F20"/>
    <mergeCell ref="G19:G20"/>
    <mergeCell ref="C21:C22"/>
    <mergeCell ref="D21:D22"/>
    <mergeCell ref="E21:E22"/>
    <mergeCell ref="F21:F22"/>
    <mergeCell ref="G21:G22"/>
    <mergeCell ref="G13:G14"/>
    <mergeCell ref="C15:C16"/>
    <mergeCell ref="D15:D16"/>
    <mergeCell ref="E15:E16"/>
    <mergeCell ref="F15:F16"/>
    <mergeCell ref="G15:G16"/>
    <mergeCell ref="A6:K6"/>
    <mergeCell ref="B7:K7"/>
    <mergeCell ref="B8:K8"/>
    <mergeCell ref="B9:K9"/>
    <mergeCell ref="J11:K11"/>
    <mergeCell ref="A13:A22"/>
    <mergeCell ref="C13:C14"/>
    <mergeCell ref="D13:D14"/>
    <mergeCell ref="E13:E14"/>
    <mergeCell ref="F13:F14"/>
    <mergeCell ref="A1:B4"/>
    <mergeCell ref="C1:F2"/>
    <mergeCell ref="G1:I1"/>
    <mergeCell ref="J1:K4"/>
    <mergeCell ref="G2:I2"/>
    <mergeCell ref="C3:F4"/>
    <mergeCell ref="G3:I3"/>
    <mergeCell ref="G4:I4"/>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K27"/>
  <sheetViews>
    <sheetView topLeftCell="A3" zoomScale="120" zoomScaleNormal="120" workbookViewId="0">
      <selection activeCell="C17" sqref="C17:C18"/>
    </sheetView>
  </sheetViews>
  <sheetFormatPr baseColWidth="10" defaultColWidth="11.44140625" defaultRowHeight="14.4" x14ac:dyDescent="0.3"/>
  <cols>
    <col min="1" max="1" width="14.5546875" customWidth="1"/>
    <col min="2" max="2" width="15" customWidth="1"/>
    <col min="3" max="7" width="13.6640625" customWidth="1"/>
    <col min="8" max="8" width="3.88671875" customWidth="1"/>
    <col min="11" max="11" width="14.44140625" bestFit="1" customWidth="1"/>
  </cols>
  <sheetData>
    <row r="1" spans="1:11" ht="15" customHeight="1" x14ac:dyDescent="0.3">
      <c r="A1" s="258"/>
      <c r="B1" s="258"/>
      <c r="C1" s="252" t="s">
        <v>0</v>
      </c>
      <c r="D1" s="252"/>
      <c r="E1" s="252"/>
      <c r="F1" s="252"/>
      <c r="G1" s="323" t="s">
        <v>1</v>
      </c>
      <c r="H1" s="323"/>
      <c r="I1" s="323"/>
      <c r="J1" s="453"/>
      <c r="K1" s="453"/>
    </row>
    <row r="2" spans="1:11" ht="15" customHeight="1" x14ac:dyDescent="0.3">
      <c r="A2" s="258"/>
      <c r="B2" s="258"/>
      <c r="C2" s="252"/>
      <c r="D2" s="252"/>
      <c r="E2" s="252"/>
      <c r="F2" s="252"/>
      <c r="G2" s="323" t="s">
        <v>135</v>
      </c>
      <c r="H2" s="323"/>
      <c r="I2" s="323"/>
      <c r="J2" s="453"/>
      <c r="K2" s="453"/>
    </row>
    <row r="3" spans="1:11" ht="34.5" customHeight="1" x14ac:dyDescent="0.3">
      <c r="A3" s="258"/>
      <c r="B3" s="258"/>
      <c r="C3" s="252" t="s">
        <v>39</v>
      </c>
      <c r="D3" s="252"/>
      <c r="E3" s="252"/>
      <c r="F3" s="252"/>
      <c r="G3" s="323" t="s">
        <v>155</v>
      </c>
      <c r="H3" s="323"/>
      <c r="I3" s="323"/>
      <c r="J3" s="453"/>
      <c r="K3" s="453"/>
    </row>
    <row r="4" spans="1:11" ht="15.75" customHeight="1" x14ac:dyDescent="0.3">
      <c r="A4" s="258"/>
      <c r="B4" s="258"/>
      <c r="C4" s="252"/>
      <c r="D4" s="252"/>
      <c r="E4" s="252"/>
      <c r="F4" s="252"/>
      <c r="G4" s="323" t="s">
        <v>5</v>
      </c>
      <c r="H4" s="323"/>
      <c r="I4" s="323"/>
      <c r="J4" s="453"/>
      <c r="K4" s="453"/>
    </row>
    <row r="5" spans="1:11" ht="15.75" thickBot="1" x14ac:dyDescent="0.3"/>
    <row r="6" spans="1:11" ht="26.25" customHeight="1" x14ac:dyDescent="0.3">
      <c r="A6" s="458" t="s">
        <v>137</v>
      </c>
      <c r="B6" s="459"/>
      <c r="C6" s="459"/>
      <c r="D6" s="459"/>
      <c r="E6" s="459"/>
      <c r="F6" s="459"/>
      <c r="G6" s="459"/>
      <c r="H6" s="459"/>
      <c r="I6" s="459"/>
      <c r="J6" s="459"/>
      <c r="K6" s="460"/>
    </row>
    <row r="7" spans="1:11" ht="24" customHeight="1" x14ac:dyDescent="0.3">
      <c r="A7" s="22" t="s">
        <v>7</v>
      </c>
      <c r="B7" s="461" t="s">
        <v>380</v>
      </c>
      <c r="C7" s="461"/>
      <c r="D7" s="461"/>
      <c r="E7" s="461"/>
      <c r="F7" s="461"/>
      <c r="G7" s="461"/>
      <c r="H7" s="461"/>
      <c r="I7" s="461"/>
      <c r="J7" s="461"/>
      <c r="K7" s="462"/>
    </row>
    <row r="8" spans="1:11" ht="48.75" customHeight="1" x14ac:dyDescent="0.25">
      <c r="A8" s="21" t="s">
        <v>8</v>
      </c>
      <c r="B8" s="491" t="str">
        <f>+CONTEXTO!B8</f>
        <v>IMPACTAR POSITIVAMENTE LOS DETERMINANTES SOCIALES DE LA SALUD MEDIANTE LA PARTICIPACIÓN Y COORDINACIÓN INTERSECTORIAL DE LOS ACTORES DEL SISTEMA GENERAL DE SEGURIDAD SOCIAL EN SALUD, OTROS ACTORES SOCIALES Y COMUNITARIOS DEL MUNICIPIO CON EL FIN DE MEJORAR CONTINUAMENTE LAS CONDICIONES EN SALUD DE LA POBLACION IBAGUEREÑA.</v>
      </c>
      <c r="C8" s="491"/>
      <c r="D8" s="491"/>
      <c r="E8" s="491"/>
      <c r="F8" s="491"/>
      <c r="G8" s="491"/>
      <c r="H8" s="491"/>
      <c r="I8" s="491"/>
      <c r="J8" s="491"/>
      <c r="K8" s="492"/>
    </row>
    <row r="9" spans="1:11" ht="29.25" customHeight="1" thickBot="1" x14ac:dyDescent="0.3">
      <c r="A9" s="31" t="s">
        <v>138</v>
      </c>
      <c r="B9" s="465" t="str">
        <f>+DESCRIPCION!A13</f>
        <v>Planificación inadecuada de las acciones y estrategias propias de la entidad en cumplimiento al proceso de gestión en salud.</v>
      </c>
      <c r="C9" s="466"/>
      <c r="D9" s="466"/>
      <c r="E9" s="466"/>
      <c r="F9" s="466"/>
      <c r="G9" s="466"/>
      <c r="H9" s="466"/>
      <c r="I9" s="466"/>
      <c r="J9" s="466"/>
      <c r="K9" s="467"/>
    </row>
    <row r="10" spans="1:11" ht="15" x14ac:dyDescent="0.25">
      <c r="A10" s="37"/>
      <c r="B10" s="38"/>
      <c r="C10" s="38"/>
      <c r="D10" s="38"/>
      <c r="E10" s="38"/>
      <c r="F10" s="38"/>
      <c r="G10" s="38"/>
      <c r="H10" s="38"/>
      <c r="I10" s="38"/>
      <c r="J10" s="38"/>
      <c r="K10" s="39"/>
    </row>
    <row r="11" spans="1:11" ht="15" x14ac:dyDescent="0.25">
      <c r="A11" s="40"/>
      <c r="B11" s="41"/>
      <c r="C11" s="41"/>
      <c r="D11" s="41"/>
      <c r="E11" s="41"/>
      <c r="F11" s="41"/>
      <c r="G11" s="41"/>
      <c r="H11" s="41"/>
      <c r="I11" s="41"/>
      <c r="J11" s="468" t="s">
        <v>139</v>
      </c>
      <c r="K11" s="469"/>
    </row>
    <row r="12" spans="1:11" ht="15.75" thickBot="1" x14ac:dyDescent="0.3">
      <c r="A12" s="40"/>
      <c r="B12" s="42"/>
      <c r="C12" s="41"/>
      <c r="D12" s="41"/>
      <c r="E12" s="41"/>
      <c r="F12" s="41"/>
      <c r="G12" s="41"/>
      <c r="H12" s="41"/>
      <c r="I12" s="41"/>
      <c r="J12" s="43"/>
      <c r="K12" s="44"/>
    </row>
    <row r="13" spans="1:11" ht="30" customHeight="1" thickBot="1" x14ac:dyDescent="0.35">
      <c r="A13" s="454" t="s">
        <v>140</v>
      </c>
      <c r="B13" s="27">
        <v>5</v>
      </c>
      <c r="C13" s="455"/>
      <c r="D13" s="456"/>
      <c r="E13" s="457"/>
      <c r="F13" s="457"/>
      <c r="G13" s="457"/>
      <c r="H13" s="41"/>
      <c r="I13" s="41"/>
      <c r="J13" s="33"/>
      <c r="K13" s="47" t="s">
        <v>141</v>
      </c>
    </row>
    <row r="14" spans="1:11" ht="30" customHeight="1" thickBot="1" x14ac:dyDescent="0.35">
      <c r="A14" s="454"/>
      <c r="B14" s="28" t="s">
        <v>142</v>
      </c>
      <c r="C14" s="455"/>
      <c r="D14" s="456"/>
      <c r="E14" s="457"/>
      <c r="F14" s="457"/>
      <c r="G14" s="457"/>
      <c r="H14" s="41"/>
      <c r="I14" s="41"/>
      <c r="J14" s="43"/>
      <c r="K14" s="47"/>
    </row>
    <row r="15" spans="1:11" ht="30" customHeight="1" thickBot="1" x14ac:dyDescent="0.35">
      <c r="A15" s="454"/>
      <c r="B15" s="27">
        <v>4</v>
      </c>
      <c r="C15" s="470"/>
      <c r="D15" s="493" t="s">
        <v>280</v>
      </c>
      <c r="E15" s="456"/>
      <c r="F15" s="472"/>
      <c r="G15" s="457"/>
      <c r="H15" s="41"/>
      <c r="I15" s="41"/>
      <c r="J15" s="34"/>
      <c r="K15" s="47" t="s">
        <v>143</v>
      </c>
    </row>
    <row r="16" spans="1:11" ht="30" customHeight="1" thickBot="1" x14ac:dyDescent="0.35">
      <c r="A16" s="454"/>
      <c r="B16" s="28" t="s">
        <v>144</v>
      </c>
      <c r="C16" s="470"/>
      <c r="D16" s="493"/>
      <c r="E16" s="456"/>
      <c r="F16" s="473"/>
      <c r="G16" s="457"/>
      <c r="H16" s="41"/>
      <c r="I16" s="41"/>
      <c r="J16" s="32"/>
      <c r="K16" s="47"/>
    </row>
    <row r="17" spans="1:11" ht="30" customHeight="1" thickBot="1" x14ac:dyDescent="0.35">
      <c r="A17" s="454"/>
      <c r="B17" s="27">
        <v>3</v>
      </c>
      <c r="C17" s="475"/>
      <c r="D17" s="476"/>
      <c r="E17" s="477"/>
      <c r="F17" s="472"/>
      <c r="G17" s="457"/>
      <c r="H17" s="41"/>
      <c r="I17" s="41"/>
      <c r="J17" s="35"/>
      <c r="K17" s="47" t="s">
        <v>145</v>
      </c>
    </row>
    <row r="18" spans="1:11" ht="30" customHeight="1" thickBot="1" x14ac:dyDescent="0.35">
      <c r="A18" s="454"/>
      <c r="B18" s="28" t="s">
        <v>146</v>
      </c>
      <c r="C18" s="475"/>
      <c r="D18" s="476"/>
      <c r="E18" s="478"/>
      <c r="F18" s="473"/>
      <c r="G18" s="457"/>
      <c r="H18" s="41"/>
      <c r="I18" s="41"/>
      <c r="J18" s="32"/>
      <c r="K18" s="47"/>
    </row>
    <row r="19" spans="1:11" ht="30" customHeight="1" thickBot="1" x14ac:dyDescent="0.35">
      <c r="A19" s="454"/>
      <c r="B19" s="27">
        <v>2</v>
      </c>
      <c r="C19" s="475"/>
      <c r="D19" s="479"/>
      <c r="E19" s="480"/>
      <c r="F19" s="482"/>
      <c r="G19" s="457"/>
      <c r="H19" s="41"/>
      <c r="I19" s="41"/>
      <c r="J19" s="36"/>
      <c r="K19" s="47" t="s">
        <v>147</v>
      </c>
    </row>
    <row r="20" spans="1:11" ht="30" customHeight="1" thickBot="1" x14ac:dyDescent="0.35">
      <c r="A20" s="454"/>
      <c r="B20" s="28" t="s">
        <v>272</v>
      </c>
      <c r="C20" s="475"/>
      <c r="D20" s="479"/>
      <c r="E20" s="481"/>
      <c r="F20" s="483"/>
      <c r="G20" s="457"/>
      <c r="H20" s="41"/>
      <c r="I20" s="41"/>
      <c r="J20" s="41"/>
      <c r="K20" s="42"/>
    </row>
    <row r="21" spans="1:11" ht="30" customHeight="1" thickBot="1" x14ac:dyDescent="0.35">
      <c r="A21" s="454"/>
      <c r="B21" s="27">
        <v>1</v>
      </c>
      <c r="C21" s="475"/>
      <c r="D21" s="479"/>
      <c r="E21" s="486"/>
      <c r="F21" s="494"/>
      <c r="G21" s="456"/>
      <c r="H21" s="41"/>
      <c r="I21" s="41"/>
      <c r="J21" s="41"/>
      <c r="K21" s="42"/>
    </row>
    <row r="22" spans="1:11" ht="30" customHeight="1" thickBot="1" x14ac:dyDescent="0.35">
      <c r="A22" s="454"/>
      <c r="B22" s="28" t="s">
        <v>148</v>
      </c>
      <c r="C22" s="484"/>
      <c r="D22" s="485"/>
      <c r="E22" s="487"/>
      <c r="F22" s="495"/>
      <c r="G22" s="490"/>
      <c r="H22" s="45"/>
      <c r="I22" s="41"/>
      <c r="J22" s="41"/>
      <c r="K22" s="42"/>
    </row>
    <row r="23" spans="1:11" x14ac:dyDescent="0.3">
      <c r="A23" s="40"/>
      <c r="B23" s="41"/>
      <c r="C23" s="26">
        <v>1</v>
      </c>
      <c r="D23" s="26">
        <v>2</v>
      </c>
      <c r="E23" s="26">
        <v>3</v>
      </c>
      <c r="F23" s="26">
        <v>4</v>
      </c>
      <c r="G23" s="26">
        <v>5</v>
      </c>
      <c r="H23" s="41"/>
      <c r="I23" s="41"/>
      <c r="J23" s="41"/>
      <c r="K23" s="42"/>
    </row>
    <row r="24" spans="1:11" x14ac:dyDescent="0.3">
      <c r="A24" s="40"/>
      <c r="B24" s="41"/>
      <c r="C24" s="26" t="s">
        <v>149</v>
      </c>
      <c r="D24" s="26" t="s">
        <v>150</v>
      </c>
      <c r="E24" s="26" t="s">
        <v>151</v>
      </c>
      <c r="F24" s="26" t="s">
        <v>152</v>
      </c>
      <c r="G24" s="26" t="s">
        <v>153</v>
      </c>
      <c r="H24" s="41"/>
      <c r="I24" s="41"/>
      <c r="J24" s="41"/>
      <c r="K24" s="42"/>
    </row>
    <row r="25" spans="1:11" x14ac:dyDescent="0.3">
      <c r="A25" s="40"/>
      <c r="B25" s="41"/>
      <c r="C25" s="474" t="s">
        <v>154</v>
      </c>
      <c r="D25" s="474"/>
      <c r="E25" s="474"/>
      <c r="F25" s="474"/>
      <c r="G25" s="474"/>
      <c r="H25" s="41"/>
      <c r="I25" s="41"/>
      <c r="J25" s="41"/>
      <c r="K25" s="42"/>
    </row>
    <row r="26" spans="1:11" x14ac:dyDescent="0.3">
      <c r="A26" s="40"/>
      <c r="B26" s="41"/>
      <c r="C26" s="474"/>
      <c r="D26" s="474"/>
      <c r="E26" s="474"/>
      <c r="F26" s="474"/>
      <c r="G26" s="474"/>
      <c r="H26" s="41"/>
      <c r="I26" s="41"/>
      <c r="J26" s="41"/>
      <c r="K26" s="42"/>
    </row>
    <row r="27" spans="1:11" ht="15" thickBot="1" x14ac:dyDescent="0.35">
      <c r="A27" s="49"/>
      <c r="B27" s="46"/>
      <c r="C27" s="46"/>
      <c r="D27" s="46"/>
      <c r="E27" s="46"/>
      <c r="F27" s="46"/>
      <c r="G27" s="46"/>
      <c r="H27" s="46"/>
      <c r="I27" s="46"/>
      <c r="J27" s="46"/>
      <c r="K27" s="48"/>
    </row>
  </sheetData>
  <mergeCells count="40">
    <mergeCell ref="C25:G26"/>
    <mergeCell ref="C17:C18"/>
    <mergeCell ref="D17:D18"/>
    <mergeCell ref="E17:E18"/>
    <mergeCell ref="F17:F18"/>
    <mergeCell ref="G17:G18"/>
    <mergeCell ref="C19:C20"/>
    <mergeCell ref="D19:D20"/>
    <mergeCell ref="E19:E20"/>
    <mergeCell ref="F19:F20"/>
    <mergeCell ref="G19:G20"/>
    <mergeCell ref="C21:C22"/>
    <mergeCell ref="D21:D22"/>
    <mergeCell ref="E21:E22"/>
    <mergeCell ref="F21:F22"/>
    <mergeCell ref="G21:G22"/>
    <mergeCell ref="G13:G14"/>
    <mergeCell ref="C15:C16"/>
    <mergeCell ref="D15:D16"/>
    <mergeCell ref="E15:E16"/>
    <mergeCell ref="F15:F16"/>
    <mergeCell ref="G15:G16"/>
    <mergeCell ref="A6:K6"/>
    <mergeCell ref="B7:K7"/>
    <mergeCell ref="B8:K8"/>
    <mergeCell ref="B9:K9"/>
    <mergeCell ref="J11:K11"/>
    <mergeCell ref="A13:A22"/>
    <mergeCell ref="C13:C14"/>
    <mergeCell ref="D13:D14"/>
    <mergeCell ref="E13:E14"/>
    <mergeCell ref="F13:F14"/>
    <mergeCell ref="A1:B4"/>
    <mergeCell ref="C1:F2"/>
    <mergeCell ref="G1:I1"/>
    <mergeCell ref="J1:K4"/>
    <mergeCell ref="G2:I2"/>
    <mergeCell ref="C3:F4"/>
    <mergeCell ref="G3:I3"/>
    <mergeCell ref="G4:I4"/>
  </mergeCell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K27"/>
  <sheetViews>
    <sheetView zoomScale="120" zoomScaleNormal="120" workbookViewId="0">
      <selection activeCell="F10" sqref="F10"/>
    </sheetView>
  </sheetViews>
  <sheetFormatPr baseColWidth="10" defaultColWidth="11.44140625" defaultRowHeight="14.4" x14ac:dyDescent="0.3"/>
  <cols>
    <col min="1" max="1" width="14.5546875" customWidth="1"/>
    <col min="2" max="2" width="15" customWidth="1"/>
    <col min="3" max="7" width="13.6640625" customWidth="1"/>
    <col min="8" max="8" width="3.88671875" customWidth="1"/>
    <col min="11" max="11" width="14.44140625" bestFit="1" customWidth="1"/>
  </cols>
  <sheetData>
    <row r="1" spans="1:11" ht="15" customHeight="1" x14ac:dyDescent="0.3">
      <c r="A1" s="258"/>
      <c r="B1" s="258"/>
      <c r="C1" s="252" t="s">
        <v>0</v>
      </c>
      <c r="D1" s="252"/>
      <c r="E1" s="252"/>
      <c r="F1" s="252"/>
      <c r="G1" s="323" t="s">
        <v>1</v>
      </c>
      <c r="H1" s="323"/>
      <c r="I1" s="323"/>
      <c r="J1" s="453"/>
      <c r="K1" s="453"/>
    </row>
    <row r="2" spans="1:11" ht="15" customHeight="1" x14ac:dyDescent="0.3">
      <c r="A2" s="258"/>
      <c r="B2" s="258"/>
      <c r="C2" s="252"/>
      <c r="D2" s="252"/>
      <c r="E2" s="252"/>
      <c r="F2" s="252"/>
      <c r="G2" s="323" t="s">
        <v>135</v>
      </c>
      <c r="H2" s="323"/>
      <c r="I2" s="323"/>
      <c r="J2" s="453"/>
      <c r="K2" s="453"/>
    </row>
    <row r="3" spans="1:11" ht="34.5" customHeight="1" x14ac:dyDescent="0.3">
      <c r="A3" s="258"/>
      <c r="B3" s="258"/>
      <c r="C3" s="252" t="s">
        <v>39</v>
      </c>
      <c r="D3" s="252"/>
      <c r="E3" s="252"/>
      <c r="F3" s="252"/>
      <c r="G3" s="323" t="s">
        <v>136</v>
      </c>
      <c r="H3" s="323"/>
      <c r="I3" s="323"/>
      <c r="J3" s="453"/>
      <c r="K3" s="453"/>
    </row>
    <row r="4" spans="1:11" ht="15.75" customHeight="1" x14ac:dyDescent="0.3">
      <c r="A4" s="258"/>
      <c r="B4" s="258"/>
      <c r="C4" s="252"/>
      <c r="D4" s="252"/>
      <c r="E4" s="252"/>
      <c r="F4" s="252"/>
      <c r="G4" s="323" t="s">
        <v>5</v>
      </c>
      <c r="H4" s="323"/>
      <c r="I4" s="323"/>
      <c r="J4" s="453"/>
      <c r="K4" s="453"/>
    </row>
    <row r="5" spans="1:11" ht="15.75" thickBot="1" x14ac:dyDescent="0.3"/>
    <row r="6" spans="1:11" ht="26.25" customHeight="1" x14ac:dyDescent="0.3">
      <c r="A6" s="458" t="s">
        <v>137</v>
      </c>
      <c r="B6" s="459"/>
      <c r="C6" s="459"/>
      <c r="D6" s="459"/>
      <c r="E6" s="459"/>
      <c r="F6" s="459"/>
      <c r="G6" s="459"/>
      <c r="H6" s="459"/>
      <c r="I6" s="459"/>
      <c r="J6" s="459"/>
      <c r="K6" s="460"/>
    </row>
    <row r="7" spans="1:11" ht="24" customHeight="1" x14ac:dyDescent="0.3">
      <c r="A7" s="22" t="s">
        <v>7</v>
      </c>
      <c r="B7" s="461" t="s">
        <v>380</v>
      </c>
      <c r="C7" s="461"/>
      <c r="D7" s="461"/>
      <c r="E7" s="461"/>
      <c r="F7" s="461"/>
      <c r="G7" s="461"/>
      <c r="H7" s="461"/>
      <c r="I7" s="461"/>
      <c r="J7" s="461"/>
      <c r="K7" s="462"/>
    </row>
    <row r="8" spans="1:11" ht="52.5" customHeight="1" x14ac:dyDescent="0.25">
      <c r="A8" s="21" t="s">
        <v>8</v>
      </c>
      <c r="B8" s="463" t="str">
        <f>+CONTEXTO!B8</f>
        <v>IMPACTAR POSITIVAMENTE LOS DETERMINANTES SOCIALES DE LA SALUD MEDIANTE LA PARTICIPACIÓN Y COORDINACIÓN INTERSECTORIAL DE LOS ACTORES DEL SISTEMA GENERAL DE SEGURIDAD SOCIAL EN SALUD, OTROS ACTORES SOCIALES Y COMUNITARIOS DEL MUNICIPIO CON EL FIN DE MEJORAR CONTINUAMENTE LAS CONDICIONES EN SALUD DE LA POBLACION IBAGUEREÑA.</v>
      </c>
      <c r="C8" s="463"/>
      <c r="D8" s="463"/>
      <c r="E8" s="463"/>
      <c r="F8" s="463"/>
      <c r="G8" s="463"/>
      <c r="H8" s="463"/>
      <c r="I8" s="463"/>
      <c r="J8" s="463"/>
      <c r="K8" s="464"/>
    </row>
    <row r="9" spans="1:11" ht="29.25" customHeight="1" thickBot="1" x14ac:dyDescent="0.3">
      <c r="A9" s="31" t="s">
        <v>138</v>
      </c>
      <c r="B9" s="465" t="str">
        <f>+DESCRIPCION!A16</f>
        <v>Ausencia de un sistema de información en salud que permita sustentar politicas y toma de decisiones.</v>
      </c>
      <c r="C9" s="466"/>
      <c r="D9" s="466"/>
      <c r="E9" s="466"/>
      <c r="F9" s="466"/>
      <c r="G9" s="466"/>
      <c r="H9" s="466"/>
      <c r="I9" s="466"/>
      <c r="J9" s="466"/>
      <c r="K9" s="467"/>
    </row>
    <row r="10" spans="1:11" ht="15" x14ac:dyDescent="0.25">
      <c r="A10" s="37"/>
      <c r="B10" s="38"/>
      <c r="C10" s="38"/>
      <c r="D10" s="38"/>
      <c r="E10" s="38"/>
      <c r="F10" s="38"/>
      <c r="G10" s="38"/>
      <c r="H10" s="38"/>
      <c r="I10" s="38"/>
      <c r="J10" s="38"/>
      <c r="K10" s="39"/>
    </row>
    <row r="11" spans="1:11" ht="15" x14ac:dyDescent="0.25">
      <c r="A11" s="40"/>
      <c r="B11" s="41"/>
      <c r="C11" s="41"/>
      <c r="D11" s="41"/>
      <c r="E11" s="41"/>
      <c r="F11" s="41"/>
      <c r="G11" s="41"/>
      <c r="H11" s="41"/>
      <c r="I11" s="41"/>
      <c r="J11" s="468" t="s">
        <v>139</v>
      </c>
      <c r="K11" s="469"/>
    </row>
    <row r="12" spans="1:11" ht="15.75" thickBot="1" x14ac:dyDescent="0.3">
      <c r="A12" s="40"/>
      <c r="B12" s="42"/>
      <c r="C12" s="41"/>
      <c r="D12" s="41"/>
      <c r="E12" s="41"/>
      <c r="F12" s="41"/>
      <c r="G12" s="41"/>
      <c r="H12" s="41"/>
      <c r="I12" s="41"/>
      <c r="J12" s="43"/>
      <c r="K12" s="44"/>
    </row>
    <row r="13" spans="1:11" ht="30" customHeight="1" thickBot="1" x14ac:dyDescent="0.35">
      <c r="A13" s="454" t="s">
        <v>140</v>
      </c>
      <c r="B13" s="27">
        <v>5</v>
      </c>
      <c r="C13" s="455"/>
      <c r="D13" s="456"/>
      <c r="E13" s="457"/>
      <c r="F13" s="457"/>
      <c r="G13" s="457"/>
      <c r="H13" s="41"/>
      <c r="I13" s="41"/>
      <c r="J13" s="33"/>
      <c r="K13" s="47" t="s">
        <v>141</v>
      </c>
    </row>
    <row r="14" spans="1:11" ht="30" customHeight="1" thickBot="1" x14ac:dyDescent="0.35">
      <c r="A14" s="454"/>
      <c r="B14" s="28" t="s">
        <v>142</v>
      </c>
      <c r="C14" s="455"/>
      <c r="D14" s="456"/>
      <c r="E14" s="457"/>
      <c r="F14" s="457"/>
      <c r="G14" s="457"/>
      <c r="H14" s="41"/>
      <c r="I14" s="41"/>
      <c r="J14" s="43"/>
      <c r="K14" s="47"/>
    </row>
    <row r="15" spans="1:11" ht="30" customHeight="1" thickBot="1" x14ac:dyDescent="0.35">
      <c r="A15" s="454"/>
      <c r="B15" s="27">
        <v>4</v>
      </c>
      <c r="C15" s="470"/>
      <c r="D15" s="456"/>
      <c r="E15" s="478" t="s">
        <v>280</v>
      </c>
      <c r="F15" s="472"/>
      <c r="G15" s="457"/>
      <c r="H15" s="41"/>
      <c r="I15" s="41"/>
      <c r="J15" s="34"/>
      <c r="K15" s="47" t="s">
        <v>143</v>
      </c>
    </row>
    <row r="16" spans="1:11" ht="30" customHeight="1" thickBot="1" x14ac:dyDescent="0.35">
      <c r="A16" s="454"/>
      <c r="B16" s="28" t="s">
        <v>144</v>
      </c>
      <c r="C16" s="470"/>
      <c r="D16" s="456"/>
      <c r="E16" s="478"/>
      <c r="F16" s="473"/>
      <c r="G16" s="457"/>
      <c r="H16" s="41"/>
      <c r="I16" s="41"/>
      <c r="J16" s="32"/>
      <c r="K16" s="47"/>
    </row>
    <row r="17" spans="1:11" ht="30" customHeight="1" thickBot="1" x14ac:dyDescent="0.35">
      <c r="A17" s="454"/>
      <c r="B17" s="27">
        <v>3</v>
      </c>
      <c r="C17" s="475"/>
      <c r="D17" s="476"/>
      <c r="E17" s="477"/>
      <c r="F17" s="472"/>
      <c r="G17" s="457"/>
      <c r="H17" s="41"/>
      <c r="I17" s="41"/>
      <c r="J17" s="35"/>
      <c r="K17" s="47" t="s">
        <v>145</v>
      </c>
    </row>
    <row r="18" spans="1:11" ht="30" customHeight="1" thickBot="1" x14ac:dyDescent="0.35">
      <c r="A18" s="454"/>
      <c r="B18" s="28" t="s">
        <v>146</v>
      </c>
      <c r="C18" s="475"/>
      <c r="D18" s="476"/>
      <c r="E18" s="478"/>
      <c r="F18" s="473"/>
      <c r="G18" s="457"/>
      <c r="H18" s="41"/>
      <c r="I18" s="41"/>
      <c r="J18" s="32"/>
      <c r="K18" s="47"/>
    </row>
    <row r="19" spans="1:11" ht="30" customHeight="1" thickBot="1" x14ac:dyDescent="0.35">
      <c r="A19" s="454"/>
      <c r="B19" s="27">
        <v>2</v>
      </c>
      <c r="C19" s="475"/>
      <c r="D19" s="479"/>
      <c r="E19" s="480"/>
      <c r="F19" s="482"/>
      <c r="G19" s="457"/>
      <c r="H19" s="41"/>
      <c r="I19" s="41"/>
      <c r="J19" s="36"/>
      <c r="K19" s="47" t="s">
        <v>147</v>
      </c>
    </row>
    <row r="20" spans="1:11" ht="30" customHeight="1" thickBot="1" x14ac:dyDescent="0.35">
      <c r="A20" s="454"/>
      <c r="B20" s="28" t="s">
        <v>272</v>
      </c>
      <c r="C20" s="475"/>
      <c r="D20" s="479"/>
      <c r="E20" s="481"/>
      <c r="F20" s="483"/>
      <c r="G20" s="457"/>
      <c r="H20" s="41"/>
      <c r="I20" s="41"/>
      <c r="J20" s="41"/>
      <c r="K20" s="42"/>
    </row>
    <row r="21" spans="1:11" ht="30" customHeight="1" thickBot="1" x14ac:dyDescent="0.35">
      <c r="A21" s="454"/>
      <c r="B21" s="27">
        <v>1</v>
      </c>
      <c r="C21" s="475"/>
      <c r="D21" s="479"/>
      <c r="E21" s="476"/>
      <c r="F21" s="456"/>
      <c r="G21" s="456"/>
      <c r="H21" s="41"/>
      <c r="I21" s="41"/>
      <c r="J21" s="41"/>
      <c r="K21" s="42"/>
    </row>
    <row r="22" spans="1:11" ht="30" customHeight="1" thickBot="1" x14ac:dyDescent="0.35">
      <c r="A22" s="454"/>
      <c r="B22" s="28" t="s">
        <v>148</v>
      </c>
      <c r="C22" s="484"/>
      <c r="D22" s="485"/>
      <c r="E22" s="487"/>
      <c r="F22" s="490"/>
      <c r="G22" s="490"/>
      <c r="H22" s="45"/>
      <c r="I22" s="41"/>
      <c r="J22" s="41"/>
      <c r="K22" s="42"/>
    </row>
    <row r="23" spans="1:11" x14ac:dyDescent="0.3">
      <c r="A23" s="40"/>
      <c r="B23" s="41"/>
      <c r="C23" s="26">
        <v>1</v>
      </c>
      <c r="D23" s="26">
        <v>2</v>
      </c>
      <c r="E23" s="26">
        <v>3</v>
      </c>
      <c r="F23" s="26">
        <v>4</v>
      </c>
      <c r="G23" s="26">
        <v>5</v>
      </c>
      <c r="H23" s="41"/>
      <c r="I23" s="41"/>
      <c r="J23" s="41"/>
      <c r="K23" s="42"/>
    </row>
    <row r="24" spans="1:11" x14ac:dyDescent="0.3">
      <c r="A24" s="40"/>
      <c r="B24" s="41"/>
      <c r="C24" s="26" t="s">
        <v>149</v>
      </c>
      <c r="D24" s="26" t="s">
        <v>150</v>
      </c>
      <c r="E24" s="26" t="s">
        <v>151</v>
      </c>
      <c r="F24" s="26" t="s">
        <v>152</v>
      </c>
      <c r="G24" s="26" t="s">
        <v>153</v>
      </c>
      <c r="H24" s="41"/>
      <c r="I24" s="41"/>
      <c r="J24" s="41"/>
      <c r="K24" s="42"/>
    </row>
    <row r="25" spans="1:11" x14ac:dyDescent="0.3">
      <c r="A25" s="40"/>
      <c r="B25" s="41"/>
      <c r="C25" s="474" t="s">
        <v>154</v>
      </c>
      <c r="D25" s="474"/>
      <c r="E25" s="474"/>
      <c r="F25" s="474"/>
      <c r="G25" s="474"/>
      <c r="H25" s="41"/>
      <c r="I25" s="41"/>
      <c r="J25" s="41"/>
      <c r="K25" s="42"/>
    </row>
    <row r="26" spans="1:11" x14ac:dyDescent="0.3">
      <c r="A26" s="40"/>
      <c r="B26" s="41"/>
      <c r="C26" s="474"/>
      <c r="D26" s="474"/>
      <c r="E26" s="474"/>
      <c r="F26" s="474"/>
      <c r="G26" s="474"/>
      <c r="H26" s="41"/>
      <c r="I26" s="41"/>
      <c r="J26" s="41"/>
      <c r="K26" s="42"/>
    </row>
    <row r="27" spans="1:11" ht="15" thickBot="1" x14ac:dyDescent="0.35">
      <c r="A27" s="49"/>
      <c r="B27" s="46"/>
      <c r="C27" s="46"/>
      <c r="D27" s="46"/>
      <c r="E27" s="46"/>
      <c r="F27" s="46"/>
      <c r="G27" s="46"/>
      <c r="H27" s="46"/>
      <c r="I27" s="46"/>
      <c r="J27" s="46"/>
      <c r="K27" s="48"/>
    </row>
  </sheetData>
  <mergeCells count="40">
    <mergeCell ref="C25:G26"/>
    <mergeCell ref="C17:C18"/>
    <mergeCell ref="D17:D18"/>
    <mergeCell ref="E17:E18"/>
    <mergeCell ref="F17:F18"/>
    <mergeCell ref="G17:G18"/>
    <mergeCell ref="C19:C20"/>
    <mergeCell ref="D19:D20"/>
    <mergeCell ref="E19:E20"/>
    <mergeCell ref="F19:F20"/>
    <mergeCell ref="G19:G20"/>
    <mergeCell ref="C21:C22"/>
    <mergeCell ref="D21:D22"/>
    <mergeCell ref="E21:E22"/>
    <mergeCell ref="F21:F22"/>
    <mergeCell ref="G21:G22"/>
    <mergeCell ref="G13:G14"/>
    <mergeCell ref="C15:C16"/>
    <mergeCell ref="D15:D16"/>
    <mergeCell ref="E15:E16"/>
    <mergeCell ref="F15:F16"/>
    <mergeCell ref="G15:G16"/>
    <mergeCell ref="A6:K6"/>
    <mergeCell ref="B7:K7"/>
    <mergeCell ref="B8:K8"/>
    <mergeCell ref="B9:K9"/>
    <mergeCell ref="J11:K11"/>
    <mergeCell ref="A13:A22"/>
    <mergeCell ref="C13:C14"/>
    <mergeCell ref="D13:D14"/>
    <mergeCell ref="E13:E14"/>
    <mergeCell ref="F13:F14"/>
    <mergeCell ref="A1:B4"/>
    <mergeCell ref="C1:F2"/>
    <mergeCell ref="G1:I1"/>
    <mergeCell ref="J1:K4"/>
    <mergeCell ref="G2:I2"/>
    <mergeCell ref="C3:F4"/>
    <mergeCell ref="G3:I3"/>
    <mergeCell ref="G4:I4"/>
  </mergeCells>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K27"/>
  <sheetViews>
    <sheetView topLeftCell="A4" zoomScale="120" zoomScaleNormal="120" workbookViewId="0">
      <selection activeCell="D15" sqref="D15:D16"/>
    </sheetView>
  </sheetViews>
  <sheetFormatPr baseColWidth="10" defaultColWidth="11.44140625" defaultRowHeight="14.4" x14ac:dyDescent="0.3"/>
  <cols>
    <col min="1" max="1" width="14.5546875" customWidth="1"/>
    <col min="2" max="2" width="15" customWidth="1"/>
    <col min="3" max="7" width="13.6640625" customWidth="1"/>
    <col min="8" max="8" width="3.88671875" customWidth="1"/>
    <col min="11" max="11" width="14.44140625" bestFit="1" customWidth="1"/>
  </cols>
  <sheetData>
    <row r="1" spans="1:11" ht="15" customHeight="1" x14ac:dyDescent="0.3">
      <c r="A1" s="258"/>
      <c r="B1" s="258"/>
      <c r="C1" s="252" t="s">
        <v>0</v>
      </c>
      <c r="D1" s="252"/>
      <c r="E1" s="252"/>
      <c r="F1" s="252"/>
      <c r="G1" s="323" t="s">
        <v>1</v>
      </c>
      <c r="H1" s="323"/>
      <c r="I1" s="323"/>
      <c r="J1" s="453"/>
      <c r="K1" s="453"/>
    </row>
    <row r="2" spans="1:11" ht="15" customHeight="1" x14ac:dyDescent="0.3">
      <c r="A2" s="258"/>
      <c r="B2" s="258"/>
      <c r="C2" s="252"/>
      <c r="D2" s="252"/>
      <c r="E2" s="252"/>
      <c r="F2" s="252"/>
      <c r="G2" s="323" t="s">
        <v>135</v>
      </c>
      <c r="H2" s="323"/>
      <c r="I2" s="323"/>
      <c r="J2" s="453"/>
      <c r="K2" s="453"/>
    </row>
    <row r="3" spans="1:11" ht="34.5" customHeight="1" x14ac:dyDescent="0.3">
      <c r="A3" s="258"/>
      <c r="B3" s="258"/>
      <c r="C3" s="252" t="s">
        <v>39</v>
      </c>
      <c r="D3" s="252"/>
      <c r="E3" s="252"/>
      <c r="F3" s="252"/>
      <c r="G3" s="323" t="s">
        <v>136</v>
      </c>
      <c r="H3" s="323"/>
      <c r="I3" s="323"/>
      <c r="J3" s="453"/>
      <c r="K3" s="453"/>
    </row>
    <row r="4" spans="1:11" ht="15.75" customHeight="1" x14ac:dyDescent="0.3">
      <c r="A4" s="258"/>
      <c r="B4" s="258"/>
      <c r="C4" s="252"/>
      <c r="D4" s="252"/>
      <c r="E4" s="252"/>
      <c r="F4" s="252"/>
      <c r="G4" s="323" t="s">
        <v>5</v>
      </c>
      <c r="H4" s="323"/>
      <c r="I4" s="323"/>
      <c r="J4" s="453"/>
      <c r="K4" s="453"/>
    </row>
    <row r="5" spans="1:11" ht="15.75" thickBot="1" x14ac:dyDescent="0.3"/>
    <row r="6" spans="1:11" ht="26.25" customHeight="1" x14ac:dyDescent="0.3">
      <c r="A6" s="458" t="s">
        <v>137</v>
      </c>
      <c r="B6" s="459"/>
      <c r="C6" s="459"/>
      <c r="D6" s="459"/>
      <c r="E6" s="459"/>
      <c r="F6" s="459"/>
      <c r="G6" s="459"/>
      <c r="H6" s="459"/>
      <c r="I6" s="459"/>
      <c r="J6" s="459"/>
      <c r="K6" s="460"/>
    </row>
    <row r="7" spans="1:11" ht="24" customHeight="1" x14ac:dyDescent="0.3">
      <c r="A7" s="22" t="s">
        <v>7</v>
      </c>
      <c r="B7" s="461" t="s">
        <v>380</v>
      </c>
      <c r="C7" s="461"/>
      <c r="D7" s="461"/>
      <c r="E7" s="461"/>
      <c r="F7" s="461"/>
      <c r="G7" s="461"/>
      <c r="H7" s="461"/>
      <c r="I7" s="461"/>
      <c r="J7" s="461"/>
      <c r="K7" s="462"/>
    </row>
    <row r="8" spans="1:11" ht="52.5" customHeight="1" x14ac:dyDescent="0.25">
      <c r="A8" s="21" t="s">
        <v>8</v>
      </c>
      <c r="B8" s="463" t="str">
        <f>+CONTEXTO!B8</f>
        <v>IMPACTAR POSITIVAMENTE LOS DETERMINANTES SOCIALES DE LA SALUD MEDIANTE LA PARTICIPACIÓN Y COORDINACIÓN INTERSECTORIAL DE LOS ACTORES DEL SISTEMA GENERAL DE SEGURIDAD SOCIAL EN SALUD, OTROS ACTORES SOCIALES Y COMUNITARIOS DEL MUNICIPIO CON EL FIN DE MEJORAR CONTINUAMENTE LAS CONDICIONES EN SALUD DE LA POBLACION IBAGUEREÑA.</v>
      </c>
      <c r="C8" s="463"/>
      <c r="D8" s="463"/>
      <c r="E8" s="463"/>
      <c r="F8" s="463"/>
      <c r="G8" s="463"/>
      <c r="H8" s="463"/>
      <c r="I8" s="463"/>
      <c r="J8" s="463"/>
      <c r="K8" s="464"/>
    </row>
    <row r="9" spans="1:11" ht="29.25" customHeight="1" thickBot="1" x14ac:dyDescent="0.3">
      <c r="A9" s="31" t="s">
        <v>138</v>
      </c>
      <c r="B9" s="465" t="s">
        <v>295</v>
      </c>
      <c r="C9" s="466"/>
      <c r="D9" s="466"/>
      <c r="E9" s="466"/>
      <c r="F9" s="466"/>
      <c r="G9" s="466"/>
      <c r="H9" s="466"/>
      <c r="I9" s="466"/>
      <c r="J9" s="466"/>
      <c r="K9" s="467"/>
    </row>
    <row r="10" spans="1:11" ht="15" x14ac:dyDescent="0.25">
      <c r="A10" s="37"/>
      <c r="B10" s="38"/>
      <c r="C10" s="38"/>
      <c r="D10" s="38"/>
      <c r="E10" s="38"/>
      <c r="F10" s="38"/>
      <c r="G10" s="38"/>
      <c r="H10" s="38"/>
      <c r="I10" s="38"/>
      <c r="J10" s="38"/>
      <c r="K10" s="39"/>
    </row>
    <row r="11" spans="1:11" ht="15" x14ac:dyDescent="0.25">
      <c r="A11" s="40"/>
      <c r="B11" s="41"/>
      <c r="C11" s="41"/>
      <c r="D11" s="41"/>
      <c r="E11" s="41"/>
      <c r="F11" s="41"/>
      <c r="G11" s="41"/>
      <c r="H11" s="41"/>
      <c r="I11" s="41"/>
      <c r="J11" s="468" t="s">
        <v>139</v>
      </c>
      <c r="K11" s="469"/>
    </row>
    <row r="12" spans="1:11" ht="15.75" thickBot="1" x14ac:dyDescent="0.3">
      <c r="A12" s="40"/>
      <c r="B12" s="42"/>
      <c r="C12" s="41"/>
      <c r="D12" s="41"/>
      <c r="E12" s="41"/>
      <c r="F12" s="41"/>
      <c r="G12" s="41"/>
      <c r="H12" s="41"/>
      <c r="I12" s="41"/>
      <c r="J12" s="43"/>
      <c r="K12" s="44"/>
    </row>
    <row r="13" spans="1:11" ht="30" customHeight="1" thickBot="1" x14ac:dyDescent="0.35">
      <c r="A13" s="454" t="s">
        <v>140</v>
      </c>
      <c r="B13" s="27">
        <v>5</v>
      </c>
      <c r="C13" s="455"/>
      <c r="D13" s="456"/>
      <c r="E13" s="457"/>
      <c r="F13" s="457"/>
      <c r="G13" s="457"/>
      <c r="H13" s="41"/>
      <c r="I13" s="41"/>
      <c r="J13" s="33"/>
      <c r="K13" s="47" t="s">
        <v>141</v>
      </c>
    </row>
    <row r="14" spans="1:11" ht="30" customHeight="1" thickBot="1" x14ac:dyDescent="0.35">
      <c r="A14" s="454"/>
      <c r="B14" s="28" t="s">
        <v>142</v>
      </c>
      <c r="C14" s="455"/>
      <c r="D14" s="456"/>
      <c r="E14" s="457"/>
      <c r="F14" s="457"/>
      <c r="G14" s="457"/>
      <c r="H14" s="41"/>
      <c r="I14" s="41"/>
      <c r="J14" s="43"/>
      <c r="K14" s="47"/>
    </row>
    <row r="15" spans="1:11" ht="30" customHeight="1" thickBot="1" x14ac:dyDescent="0.35">
      <c r="A15" s="454"/>
      <c r="B15" s="27">
        <v>4</v>
      </c>
      <c r="C15" s="470"/>
      <c r="D15" s="493" t="s">
        <v>280</v>
      </c>
      <c r="E15" s="456"/>
      <c r="F15" s="472"/>
      <c r="G15" s="457"/>
      <c r="H15" s="41"/>
      <c r="I15" s="41"/>
      <c r="J15" s="34"/>
      <c r="K15" s="47" t="s">
        <v>143</v>
      </c>
    </row>
    <row r="16" spans="1:11" ht="30" customHeight="1" thickBot="1" x14ac:dyDescent="0.35">
      <c r="A16" s="454"/>
      <c r="B16" s="28" t="s">
        <v>144</v>
      </c>
      <c r="C16" s="470"/>
      <c r="D16" s="493"/>
      <c r="E16" s="456"/>
      <c r="F16" s="473"/>
      <c r="G16" s="457"/>
      <c r="H16" s="41"/>
      <c r="I16" s="41"/>
      <c r="J16" s="32"/>
      <c r="K16" s="47"/>
    </row>
    <row r="17" spans="1:11" ht="30" customHeight="1" thickBot="1" x14ac:dyDescent="0.35">
      <c r="A17" s="454"/>
      <c r="B17" s="27">
        <v>3</v>
      </c>
      <c r="C17" s="475"/>
      <c r="D17" s="476"/>
      <c r="E17" s="477"/>
      <c r="F17" s="472"/>
      <c r="G17" s="457"/>
      <c r="H17" s="41"/>
      <c r="I17" s="41"/>
      <c r="J17" s="35"/>
      <c r="K17" s="47" t="s">
        <v>145</v>
      </c>
    </row>
    <row r="18" spans="1:11" ht="30" customHeight="1" thickBot="1" x14ac:dyDescent="0.35">
      <c r="A18" s="454"/>
      <c r="B18" s="28" t="s">
        <v>146</v>
      </c>
      <c r="C18" s="475"/>
      <c r="D18" s="476"/>
      <c r="E18" s="478"/>
      <c r="F18" s="473"/>
      <c r="G18" s="457"/>
      <c r="H18" s="41"/>
      <c r="I18" s="41"/>
      <c r="J18" s="32"/>
      <c r="K18" s="47"/>
    </row>
    <row r="19" spans="1:11" ht="30" customHeight="1" thickBot="1" x14ac:dyDescent="0.35">
      <c r="A19" s="454"/>
      <c r="B19" s="27">
        <v>2</v>
      </c>
      <c r="C19" s="475"/>
      <c r="D19" s="479"/>
      <c r="E19" s="480"/>
      <c r="F19" s="482"/>
      <c r="G19" s="457"/>
      <c r="H19" s="41"/>
      <c r="I19" s="41"/>
      <c r="J19" s="36"/>
      <c r="K19" s="47" t="s">
        <v>147</v>
      </c>
    </row>
    <row r="20" spans="1:11" ht="30" customHeight="1" thickBot="1" x14ac:dyDescent="0.35">
      <c r="A20" s="454"/>
      <c r="B20" s="28" t="s">
        <v>272</v>
      </c>
      <c r="C20" s="475"/>
      <c r="D20" s="479"/>
      <c r="E20" s="481"/>
      <c r="F20" s="483"/>
      <c r="G20" s="457"/>
      <c r="H20" s="41"/>
      <c r="I20" s="41"/>
      <c r="J20" s="41"/>
      <c r="K20" s="42"/>
    </row>
    <row r="21" spans="1:11" ht="30" customHeight="1" thickBot="1" x14ac:dyDescent="0.35">
      <c r="A21" s="454"/>
      <c r="B21" s="27">
        <v>1</v>
      </c>
      <c r="C21" s="475"/>
      <c r="D21" s="479"/>
      <c r="E21" s="476"/>
      <c r="F21" s="456"/>
      <c r="G21" s="456"/>
      <c r="H21" s="41"/>
      <c r="I21" s="41"/>
      <c r="J21" s="41"/>
      <c r="K21" s="42"/>
    </row>
    <row r="22" spans="1:11" ht="30" customHeight="1" thickBot="1" x14ac:dyDescent="0.35">
      <c r="A22" s="454"/>
      <c r="B22" s="28" t="s">
        <v>148</v>
      </c>
      <c r="C22" s="484"/>
      <c r="D22" s="485"/>
      <c r="E22" s="487"/>
      <c r="F22" s="490"/>
      <c r="G22" s="490"/>
      <c r="H22" s="45"/>
      <c r="I22" s="41"/>
      <c r="J22" s="41"/>
      <c r="K22" s="42"/>
    </row>
    <row r="23" spans="1:11" x14ac:dyDescent="0.3">
      <c r="A23" s="40"/>
      <c r="B23" s="41"/>
      <c r="C23" s="26">
        <v>1</v>
      </c>
      <c r="D23" s="26">
        <v>2</v>
      </c>
      <c r="E23" s="26">
        <v>3</v>
      </c>
      <c r="F23" s="26">
        <v>4</v>
      </c>
      <c r="G23" s="26">
        <v>5</v>
      </c>
      <c r="H23" s="41"/>
      <c r="I23" s="41"/>
      <c r="J23" s="41"/>
      <c r="K23" s="42"/>
    </row>
    <row r="24" spans="1:11" x14ac:dyDescent="0.3">
      <c r="A24" s="40"/>
      <c r="B24" s="41"/>
      <c r="C24" s="26" t="s">
        <v>149</v>
      </c>
      <c r="D24" s="26" t="s">
        <v>150</v>
      </c>
      <c r="E24" s="26" t="s">
        <v>151</v>
      </c>
      <c r="F24" s="26" t="s">
        <v>152</v>
      </c>
      <c r="G24" s="26" t="s">
        <v>153</v>
      </c>
      <c r="H24" s="41"/>
      <c r="I24" s="41"/>
      <c r="J24" s="41"/>
      <c r="K24" s="42"/>
    </row>
    <row r="25" spans="1:11" x14ac:dyDescent="0.3">
      <c r="A25" s="40"/>
      <c r="B25" s="41"/>
      <c r="C25" s="474" t="s">
        <v>154</v>
      </c>
      <c r="D25" s="474"/>
      <c r="E25" s="474"/>
      <c r="F25" s="474"/>
      <c r="G25" s="474"/>
      <c r="H25" s="41"/>
      <c r="I25" s="41"/>
      <c r="J25" s="41"/>
      <c r="K25" s="42"/>
    </row>
    <row r="26" spans="1:11" x14ac:dyDescent="0.3">
      <c r="A26" s="40"/>
      <c r="B26" s="41"/>
      <c r="C26" s="474"/>
      <c r="D26" s="474"/>
      <c r="E26" s="474"/>
      <c r="F26" s="474"/>
      <c r="G26" s="474"/>
      <c r="H26" s="41"/>
      <c r="I26" s="41"/>
      <c r="J26" s="41"/>
      <c r="K26" s="42"/>
    </row>
    <row r="27" spans="1:11" ht="15" thickBot="1" x14ac:dyDescent="0.35">
      <c r="A27" s="49"/>
      <c r="B27" s="46"/>
      <c r="C27" s="46"/>
      <c r="D27" s="46"/>
      <c r="E27" s="46"/>
      <c r="F27" s="46"/>
      <c r="G27" s="46"/>
      <c r="H27" s="46"/>
      <c r="I27" s="46"/>
      <c r="J27" s="46"/>
      <c r="K27" s="48"/>
    </row>
  </sheetData>
  <mergeCells count="40">
    <mergeCell ref="A1:B4"/>
    <mergeCell ref="C1:F2"/>
    <mergeCell ref="G1:I1"/>
    <mergeCell ref="J1:K4"/>
    <mergeCell ref="G2:I2"/>
    <mergeCell ref="C3:F4"/>
    <mergeCell ref="G3:I3"/>
    <mergeCell ref="G4:I4"/>
    <mergeCell ref="A13:A22"/>
    <mergeCell ref="C13:C14"/>
    <mergeCell ref="D13:D14"/>
    <mergeCell ref="E13:E14"/>
    <mergeCell ref="F13:F14"/>
    <mergeCell ref="A6:K6"/>
    <mergeCell ref="B7:K7"/>
    <mergeCell ref="B8:K8"/>
    <mergeCell ref="B9:K9"/>
    <mergeCell ref="J11:K11"/>
    <mergeCell ref="G13:G14"/>
    <mergeCell ref="C15:C16"/>
    <mergeCell ref="D15:D16"/>
    <mergeCell ref="E15:E16"/>
    <mergeCell ref="F15:F16"/>
    <mergeCell ref="G15:G16"/>
    <mergeCell ref="C25:G26"/>
    <mergeCell ref="C17:C18"/>
    <mergeCell ref="D17:D18"/>
    <mergeCell ref="E17:E18"/>
    <mergeCell ref="F17:F18"/>
    <mergeCell ref="G17:G18"/>
    <mergeCell ref="C19:C20"/>
    <mergeCell ref="D19:D20"/>
    <mergeCell ref="E19:E20"/>
    <mergeCell ref="F19:F20"/>
    <mergeCell ref="G19:G20"/>
    <mergeCell ref="C21:C22"/>
    <mergeCell ref="D21:D22"/>
    <mergeCell ref="E21:E22"/>
    <mergeCell ref="F21:F22"/>
    <mergeCell ref="G21:G22"/>
  </mergeCell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C190"/>
  <sheetViews>
    <sheetView topLeftCell="A170" workbookViewId="0">
      <selection activeCell="A186" sqref="A186"/>
    </sheetView>
  </sheetViews>
  <sheetFormatPr baseColWidth="10" defaultColWidth="11.44140625" defaultRowHeight="14.4" x14ac:dyDescent="0.3"/>
  <cols>
    <col min="1" max="1" width="37.5546875" customWidth="1"/>
    <col min="2" max="2" width="72.33203125" customWidth="1"/>
    <col min="3" max="3" width="59.88671875" style="55" customWidth="1"/>
  </cols>
  <sheetData>
    <row r="1" spans="1:1" ht="15" x14ac:dyDescent="0.25">
      <c r="A1" s="72" t="s">
        <v>156</v>
      </c>
    </row>
    <row r="2" spans="1:1" ht="15" x14ac:dyDescent="0.25">
      <c r="A2" s="8"/>
    </row>
    <row r="3" spans="1:1" ht="15" x14ac:dyDescent="0.25">
      <c r="A3" s="8" t="s">
        <v>157</v>
      </c>
    </row>
    <row r="4" spans="1:1" ht="15" x14ac:dyDescent="0.25">
      <c r="A4" s="8" t="s">
        <v>158</v>
      </c>
    </row>
    <row r="6" spans="1:1" ht="15" x14ac:dyDescent="0.25">
      <c r="A6" s="72" t="s">
        <v>159</v>
      </c>
    </row>
    <row r="7" spans="1:1" ht="15" x14ac:dyDescent="0.25">
      <c r="A7" t="s">
        <v>94</v>
      </c>
    </row>
    <row r="8" spans="1:1" x14ac:dyDescent="0.3">
      <c r="A8" t="s">
        <v>160</v>
      </c>
    </row>
    <row r="9" spans="1:1" ht="15" x14ac:dyDescent="0.25">
      <c r="A9" t="s">
        <v>161</v>
      </c>
    </row>
    <row r="10" spans="1:1" ht="15" x14ac:dyDescent="0.25">
      <c r="A10" t="s">
        <v>162</v>
      </c>
    </row>
    <row r="11" spans="1:1" ht="15" x14ac:dyDescent="0.25">
      <c r="A11" t="s">
        <v>163</v>
      </c>
    </row>
    <row r="12" spans="1:1" x14ac:dyDescent="0.3">
      <c r="A12" t="s">
        <v>164</v>
      </c>
    </row>
    <row r="13" spans="1:1" ht="15" x14ac:dyDescent="0.25">
      <c r="A13" t="s">
        <v>165</v>
      </c>
    </row>
    <row r="14" spans="1:1" x14ac:dyDescent="0.3">
      <c r="A14" t="s">
        <v>166</v>
      </c>
    </row>
    <row r="15" spans="1:1" x14ac:dyDescent="0.3">
      <c r="A15" t="s">
        <v>167</v>
      </c>
    </row>
    <row r="16" spans="1:1" ht="15" x14ac:dyDescent="0.25">
      <c r="A16" t="s">
        <v>168</v>
      </c>
    </row>
    <row r="19" spans="1:3" ht="15" x14ac:dyDescent="0.25">
      <c r="A19" s="72" t="s">
        <v>154</v>
      </c>
    </row>
    <row r="20" spans="1:3" ht="15" x14ac:dyDescent="0.25">
      <c r="A20" t="s">
        <v>108</v>
      </c>
    </row>
    <row r="21" spans="1:3" ht="15" x14ac:dyDescent="0.25">
      <c r="A21" t="s">
        <v>169</v>
      </c>
    </row>
    <row r="22" spans="1:3" ht="15" x14ac:dyDescent="0.25">
      <c r="A22" t="s">
        <v>170</v>
      </c>
    </row>
    <row r="23" spans="1:3" ht="15" x14ac:dyDescent="0.25">
      <c r="A23" t="s">
        <v>171</v>
      </c>
    </row>
    <row r="24" spans="1:3" ht="15" x14ac:dyDescent="0.25">
      <c r="A24" t="s">
        <v>172</v>
      </c>
    </row>
    <row r="25" spans="1:3" ht="15" x14ac:dyDescent="0.25">
      <c r="A25" t="s">
        <v>173</v>
      </c>
    </row>
    <row r="28" spans="1:3" ht="141" customHeight="1" x14ac:dyDescent="0.3">
      <c r="A28" s="103" t="s">
        <v>174</v>
      </c>
      <c r="B28" s="105" t="s">
        <v>175</v>
      </c>
      <c r="C28" s="105" t="s">
        <v>176</v>
      </c>
    </row>
    <row r="29" spans="1:3" ht="144" customHeight="1" x14ac:dyDescent="0.3">
      <c r="A29" t="s">
        <v>177</v>
      </c>
      <c r="B29" s="76" t="s">
        <v>178</v>
      </c>
      <c r="C29" s="104" t="s">
        <v>179</v>
      </c>
    </row>
    <row r="30" spans="1:3" ht="115.2" x14ac:dyDescent="0.3">
      <c r="A30" s="98" t="s">
        <v>180</v>
      </c>
      <c r="B30" s="71" t="s">
        <v>181</v>
      </c>
      <c r="C30" s="104" t="s">
        <v>182</v>
      </c>
    </row>
    <row r="31" spans="1:3" ht="96.6" x14ac:dyDescent="0.3">
      <c r="A31" t="s">
        <v>183</v>
      </c>
      <c r="B31" s="71" t="s">
        <v>184</v>
      </c>
      <c r="C31" s="104" t="s">
        <v>185</v>
      </c>
    </row>
    <row r="32" spans="1:3" ht="96.6" x14ac:dyDescent="0.3">
      <c r="A32" t="s">
        <v>186</v>
      </c>
      <c r="B32" s="71" t="s">
        <v>187</v>
      </c>
      <c r="C32" s="104" t="s">
        <v>188</v>
      </c>
    </row>
    <row r="34" spans="1:3" ht="15" x14ac:dyDescent="0.25">
      <c r="A34" t="s">
        <v>189</v>
      </c>
      <c r="C34" s="108" t="s">
        <v>190</v>
      </c>
    </row>
    <row r="35" spans="1:3" ht="15" x14ac:dyDescent="0.25">
      <c r="A35">
        <v>1</v>
      </c>
      <c r="B35">
        <f>IF(' IMPACTO RIESGOS CORRUPCION'!D11="X",1,0)</f>
        <v>1</v>
      </c>
    </row>
    <row r="36" spans="1:3" ht="15" x14ac:dyDescent="0.25">
      <c r="A36">
        <v>2</v>
      </c>
      <c r="B36">
        <f>IF(' IMPACTO RIESGOS CORRUPCION'!D12="X",1,0)</f>
        <v>0</v>
      </c>
      <c r="C36" s="55" t="s">
        <v>157</v>
      </c>
    </row>
    <row r="37" spans="1:3" ht="15" x14ac:dyDescent="0.25">
      <c r="A37">
        <v>3</v>
      </c>
      <c r="B37">
        <f>IF(' IMPACTO RIESGOS CORRUPCION'!D13="X",1,0)</f>
        <v>1</v>
      </c>
    </row>
    <row r="38" spans="1:3" ht="15" x14ac:dyDescent="0.25">
      <c r="A38">
        <v>4</v>
      </c>
      <c r="B38">
        <f>IF(' IMPACTO RIESGOS CORRUPCION'!D14="X",1,0)</f>
        <v>1</v>
      </c>
    </row>
    <row r="39" spans="1:3" ht="15" x14ac:dyDescent="0.25">
      <c r="A39">
        <v>5</v>
      </c>
      <c r="B39">
        <f>IF(' IMPACTO RIESGOS CORRUPCION'!D15="X",1,0)</f>
        <v>1</v>
      </c>
    </row>
    <row r="40" spans="1:3" ht="15" x14ac:dyDescent="0.25">
      <c r="A40">
        <v>6</v>
      </c>
      <c r="B40">
        <f>IF(' IMPACTO RIESGOS CORRUPCION'!D16="X",1,0)</f>
        <v>0</v>
      </c>
    </row>
    <row r="41" spans="1:3" ht="15" x14ac:dyDescent="0.25">
      <c r="A41">
        <v>7</v>
      </c>
      <c r="B41">
        <f>IF(' IMPACTO RIESGOS CORRUPCION'!D17="X",1,0)</f>
        <v>1</v>
      </c>
    </row>
    <row r="42" spans="1:3" ht="15" x14ac:dyDescent="0.25">
      <c r="A42">
        <v>8</v>
      </c>
      <c r="B42">
        <f>IF(' IMPACTO RIESGOS CORRUPCION'!D18="X",1,0)</f>
        <v>1</v>
      </c>
    </row>
    <row r="43" spans="1:3" ht="15" x14ac:dyDescent="0.25">
      <c r="A43">
        <v>9</v>
      </c>
      <c r="B43">
        <f>IF(' IMPACTO RIESGOS CORRUPCION'!D19="X",1,0)</f>
        <v>0</v>
      </c>
    </row>
    <row r="44" spans="1:3" ht="15" x14ac:dyDescent="0.25">
      <c r="A44">
        <v>10</v>
      </c>
      <c r="B44">
        <f>IF(' IMPACTO RIESGOS CORRUPCION'!D20="X",1,0)</f>
        <v>1</v>
      </c>
    </row>
    <row r="45" spans="1:3" ht="15" x14ac:dyDescent="0.25">
      <c r="A45">
        <v>11</v>
      </c>
      <c r="B45">
        <f>IF(' IMPACTO RIESGOS CORRUPCION'!D21="X",1,0)</f>
        <v>1</v>
      </c>
    </row>
    <row r="46" spans="1:3" ht="15" x14ac:dyDescent="0.25">
      <c r="A46">
        <v>12</v>
      </c>
      <c r="B46">
        <f>IF(' IMPACTO RIESGOS CORRUPCION'!D22="X",1,0)</f>
        <v>1</v>
      </c>
    </row>
    <row r="47" spans="1:3" ht="15" x14ac:dyDescent="0.25">
      <c r="A47">
        <v>13</v>
      </c>
      <c r="B47">
        <f>IF(' IMPACTO RIESGOS CORRUPCION'!D23="X",1,0)</f>
        <v>0</v>
      </c>
    </row>
    <row r="48" spans="1:3" ht="15" x14ac:dyDescent="0.25">
      <c r="A48">
        <v>14</v>
      </c>
      <c r="B48">
        <f>IF(' IMPACTO RIESGOS CORRUPCION'!D24="X",1,0)</f>
        <v>1</v>
      </c>
    </row>
    <row r="49" spans="1:2" ht="15" x14ac:dyDescent="0.25">
      <c r="A49">
        <v>15</v>
      </c>
      <c r="B49">
        <f>IF(' IMPACTO RIESGOS CORRUPCION'!D25="X",1,0)</f>
        <v>0</v>
      </c>
    </row>
    <row r="50" spans="1:2" ht="15" x14ac:dyDescent="0.25">
      <c r="A50">
        <v>16</v>
      </c>
      <c r="B50">
        <f>IF(' IMPACTO RIESGOS CORRUPCION'!D26="X",1,0)</f>
        <v>1</v>
      </c>
    </row>
    <row r="51" spans="1:2" ht="15" x14ac:dyDescent="0.25">
      <c r="A51">
        <v>17</v>
      </c>
      <c r="B51">
        <f>IF(' IMPACTO RIESGOS CORRUPCION'!D27="X",1,0)</f>
        <v>1</v>
      </c>
    </row>
    <row r="52" spans="1:2" ht="15" x14ac:dyDescent="0.25">
      <c r="A52">
        <v>18</v>
      </c>
      <c r="B52">
        <f>IF(' IMPACTO RIESGOS CORRUPCION'!D28="X",1,0)</f>
        <v>0</v>
      </c>
    </row>
    <row r="53" spans="1:2" ht="15" x14ac:dyDescent="0.25">
      <c r="A53">
        <v>19</v>
      </c>
      <c r="B53">
        <f>IF(' IMPACTO RIESGOS CORRUPCION'!D29="X",1,0)</f>
        <v>0</v>
      </c>
    </row>
    <row r="54" spans="1:2" ht="15" x14ac:dyDescent="0.25">
      <c r="A54" t="s">
        <v>191</v>
      </c>
      <c r="B54">
        <f>SUM(B35:B53)</f>
        <v>12</v>
      </c>
    </row>
    <row r="57" spans="1:2" ht="15" x14ac:dyDescent="0.25">
      <c r="A57" t="s">
        <v>192</v>
      </c>
    </row>
    <row r="58" spans="1:2" ht="15" x14ac:dyDescent="0.25">
      <c r="A58">
        <v>1</v>
      </c>
      <c r="B58" t="e">
        <f>IF(' IMPACTO RIESGOS CORRUPCION'!#REF!="X",1,0)</f>
        <v>#REF!</v>
      </c>
    </row>
    <row r="59" spans="1:2" ht="15" x14ac:dyDescent="0.25">
      <c r="A59">
        <v>2</v>
      </c>
      <c r="B59" t="e">
        <f>IF(' IMPACTO RIESGOS CORRUPCION'!#REF!="X",1,0)</f>
        <v>#REF!</v>
      </c>
    </row>
    <row r="60" spans="1:2" ht="15" x14ac:dyDescent="0.25">
      <c r="A60">
        <v>3</v>
      </c>
      <c r="B60" t="e">
        <f>IF(' IMPACTO RIESGOS CORRUPCION'!#REF!="X",1,0)</f>
        <v>#REF!</v>
      </c>
    </row>
    <row r="61" spans="1:2" ht="15" x14ac:dyDescent="0.25">
      <c r="A61">
        <v>4</v>
      </c>
      <c r="B61" t="e">
        <f>IF(' IMPACTO RIESGOS CORRUPCION'!#REF!="X",1,0)</f>
        <v>#REF!</v>
      </c>
    </row>
    <row r="62" spans="1:2" ht="15" x14ac:dyDescent="0.25">
      <c r="A62">
        <v>5</v>
      </c>
      <c r="B62" t="e">
        <f>IF(' IMPACTO RIESGOS CORRUPCION'!#REF!="X",1,0)</f>
        <v>#REF!</v>
      </c>
    </row>
    <row r="63" spans="1:2" ht="15" x14ac:dyDescent="0.25">
      <c r="A63">
        <v>6</v>
      </c>
      <c r="B63" t="e">
        <f>IF(' IMPACTO RIESGOS CORRUPCION'!#REF!="X",1,0)</f>
        <v>#REF!</v>
      </c>
    </row>
    <row r="64" spans="1:2" ht="15" x14ac:dyDescent="0.25">
      <c r="A64">
        <v>7</v>
      </c>
      <c r="B64" t="e">
        <f>IF(' IMPACTO RIESGOS CORRUPCION'!#REF!="X",1,0)</f>
        <v>#REF!</v>
      </c>
    </row>
    <row r="65" spans="1:2" ht="15" x14ac:dyDescent="0.25">
      <c r="A65">
        <v>8</v>
      </c>
      <c r="B65" t="e">
        <f>IF(' IMPACTO RIESGOS CORRUPCION'!#REF!="X",1,0)</f>
        <v>#REF!</v>
      </c>
    </row>
    <row r="66" spans="1:2" ht="15" x14ac:dyDescent="0.25">
      <c r="A66">
        <v>9</v>
      </c>
      <c r="B66" t="e">
        <f>IF(' IMPACTO RIESGOS CORRUPCION'!#REF!="X",1,0)</f>
        <v>#REF!</v>
      </c>
    </row>
    <row r="67" spans="1:2" ht="15" x14ac:dyDescent="0.25">
      <c r="A67">
        <v>10</v>
      </c>
      <c r="B67" t="e">
        <f>IF(' IMPACTO RIESGOS CORRUPCION'!#REF!="X",1,0)</f>
        <v>#REF!</v>
      </c>
    </row>
    <row r="68" spans="1:2" ht="15" x14ac:dyDescent="0.25">
      <c r="A68">
        <v>11</v>
      </c>
      <c r="B68" t="e">
        <f>IF(' IMPACTO RIESGOS CORRUPCION'!#REF!="X",1,0)</f>
        <v>#REF!</v>
      </c>
    </row>
    <row r="69" spans="1:2" ht="15" x14ac:dyDescent="0.25">
      <c r="A69">
        <v>12</v>
      </c>
      <c r="B69" t="e">
        <f>IF(' IMPACTO RIESGOS CORRUPCION'!#REF!="X",1,0)</f>
        <v>#REF!</v>
      </c>
    </row>
    <row r="70" spans="1:2" ht="15" x14ac:dyDescent="0.25">
      <c r="A70">
        <v>13</v>
      </c>
      <c r="B70" t="e">
        <f>IF(' IMPACTO RIESGOS CORRUPCION'!#REF!="X",1,0)</f>
        <v>#REF!</v>
      </c>
    </row>
    <row r="71" spans="1:2" ht="15" x14ac:dyDescent="0.25">
      <c r="A71">
        <v>14</v>
      </c>
      <c r="B71" t="e">
        <f>IF(' IMPACTO RIESGOS CORRUPCION'!#REF!="X",1,0)</f>
        <v>#REF!</v>
      </c>
    </row>
    <row r="72" spans="1:2" ht="15" x14ac:dyDescent="0.25">
      <c r="A72">
        <v>15</v>
      </c>
      <c r="B72" t="e">
        <f>IF(' IMPACTO RIESGOS CORRUPCION'!#REF!="X",1,0)</f>
        <v>#REF!</v>
      </c>
    </row>
    <row r="73" spans="1:2" ht="15" x14ac:dyDescent="0.25">
      <c r="A73">
        <v>16</v>
      </c>
      <c r="B73" t="e">
        <f>IF(' IMPACTO RIESGOS CORRUPCION'!#REF!="X",1,0)</f>
        <v>#REF!</v>
      </c>
    </row>
    <row r="74" spans="1:2" ht="15" x14ac:dyDescent="0.25">
      <c r="A74">
        <v>17</v>
      </c>
      <c r="B74" t="e">
        <f>IF(' IMPACTO RIESGOS CORRUPCION'!#REF!="X",1,0)</f>
        <v>#REF!</v>
      </c>
    </row>
    <row r="75" spans="1:2" ht="15" x14ac:dyDescent="0.25">
      <c r="A75">
        <v>18</v>
      </c>
      <c r="B75" t="e">
        <f>IF(' IMPACTO RIESGOS CORRUPCION'!#REF!="X",1,0)</f>
        <v>#REF!</v>
      </c>
    </row>
    <row r="76" spans="1:2" ht="15" x14ac:dyDescent="0.25">
      <c r="A76">
        <v>19</v>
      </c>
      <c r="B76" t="e">
        <f>IF(' IMPACTO RIESGOS CORRUPCION'!#REF!="X",1,0)</f>
        <v>#REF!</v>
      </c>
    </row>
    <row r="77" spans="1:2" ht="15" x14ac:dyDescent="0.25">
      <c r="A77" t="s">
        <v>191</v>
      </c>
      <c r="B77" t="e">
        <f>SUM(B58:B76)</f>
        <v>#REF!</v>
      </c>
    </row>
    <row r="80" spans="1:2" ht="15" x14ac:dyDescent="0.25">
      <c r="A80" t="s">
        <v>193</v>
      </c>
    </row>
    <row r="81" spans="1:2" ht="15" x14ac:dyDescent="0.25">
      <c r="A81">
        <v>1</v>
      </c>
      <c r="B81" t="e">
        <f>IF(' IMPACTO RIESGOS CORRUPCION'!#REF!="X",1,0)</f>
        <v>#REF!</v>
      </c>
    </row>
    <row r="82" spans="1:2" ht="15" x14ac:dyDescent="0.25">
      <c r="A82">
        <v>2</v>
      </c>
      <c r="B82" t="e">
        <f>IF(' IMPACTO RIESGOS CORRUPCION'!#REF!="X",1,0)</f>
        <v>#REF!</v>
      </c>
    </row>
    <row r="83" spans="1:2" ht="15" x14ac:dyDescent="0.25">
      <c r="A83">
        <v>3</v>
      </c>
      <c r="B83" t="e">
        <f>IF(' IMPACTO RIESGOS CORRUPCION'!#REF!="X",1,0)</f>
        <v>#REF!</v>
      </c>
    </row>
    <row r="84" spans="1:2" ht="15" x14ac:dyDescent="0.25">
      <c r="A84">
        <v>4</v>
      </c>
      <c r="B84" t="e">
        <f>IF(' IMPACTO RIESGOS CORRUPCION'!#REF!="X",1,0)</f>
        <v>#REF!</v>
      </c>
    </row>
    <row r="85" spans="1:2" ht="15" x14ac:dyDescent="0.25">
      <c r="A85">
        <v>5</v>
      </c>
      <c r="B85" t="e">
        <f>IF(' IMPACTO RIESGOS CORRUPCION'!#REF!="X",1,0)</f>
        <v>#REF!</v>
      </c>
    </row>
    <row r="86" spans="1:2" ht="15" x14ac:dyDescent="0.25">
      <c r="A86">
        <v>6</v>
      </c>
      <c r="B86" t="e">
        <f>IF(' IMPACTO RIESGOS CORRUPCION'!#REF!="X",1,0)</f>
        <v>#REF!</v>
      </c>
    </row>
    <row r="87" spans="1:2" ht="15" x14ac:dyDescent="0.25">
      <c r="A87">
        <v>7</v>
      </c>
      <c r="B87" t="e">
        <f>IF(' IMPACTO RIESGOS CORRUPCION'!#REF!="X",1,0)</f>
        <v>#REF!</v>
      </c>
    </row>
    <row r="88" spans="1:2" ht="15" x14ac:dyDescent="0.25">
      <c r="A88">
        <v>8</v>
      </c>
      <c r="B88" t="e">
        <f>IF(' IMPACTO RIESGOS CORRUPCION'!#REF!="X",1,0)</f>
        <v>#REF!</v>
      </c>
    </row>
    <row r="89" spans="1:2" ht="15" x14ac:dyDescent="0.25">
      <c r="A89">
        <v>9</v>
      </c>
      <c r="B89" t="e">
        <f>IF(' IMPACTO RIESGOS CORRUPCION'!#REF!="X",1,0)</f>
        <v>#REF!</v>
      </c>
    </row>
    <row r="90" spans="1:2" ht="15" x14ac:dyDescent="0.25">
      <c r="A90">
        <v>10</v>
      </c>
      <c r="B90" t="e">
        <f>IF(' IMPACTO RIESGOS CORRUPCION'!#REF!="X",1,0)</f>
        <v>#REF!</v>
      </c>
    </row>
    <row r="91" spans="1:2" ht="15" x14ac:dyDescent="0.25">
      <c r="A91">
        <v>11</v>
      </c>
      <c r="B91" t="e">
        <f>IF(' IMPACTO RIESGOS CORRUPCION'!#REF!="X",1,0)</f>
        <v>#REF!</v>
      </c>
    </row>
    <row r="92" spans="1:2" ht="15" x14ac:dyDescent="0.25">
      <c r="A92">
        <v>12</v>
      </c>
      <c r="B92" t="e">
        <f>IF(' IMPACTO RIESGOS CORRUPCION'!#REF!="X",1,0)</f>
        <v>#REF!</v>
      </c>
    </row>
    <row r="93" spans="1:2" ht="15" x14ac:dyDescent="0.25">
      <c r="A93">
        <v>13</v>
      </c>
      <c r="B93" t="e">
        <f>IF(' IMPACTO RIESGOS CORRUPCION'!#REF!="X",1,0)</f>
        <v>#REF!</v>
      </c>
    </row>
    <row r="94" spans="1:2" ht="15" x14ac:dyDescent="0.25">
      <c r="A94">
        <v>14</v>
      </c>
      <c r="B94" t="e">
        <f>IF(' IMPACTO RIESGOS CORRUPCION'!#REF!="X",1,0)</f>
        <v>#REF!</v>
      </c>
    </row>
    <row r="95" spans="1:2" ht="15" x14ac:dyDescent="0.25">
      <c r="A95">
        <v>15</v>
      </c>
      <c r="B95" t="e">
        <f>IF(' IMPACTO RIESGOS CORRUPCION'!#REF!="X",1,0)</f>
        <v>#REF!</v>
      </c>
    </row>
    <row r="96" spans="1:2" ht="15" x14ac:dyDescent="0.25">
      <c r="A96">
        <v>16</v>
      </c>
      <c r="B96" t="e">
        <f>IF(' IMPACTO RIESGOS CORRUPCION'!#REF!="X",1,0)</f>
        <v>#REF!</v>
      </c>
    </row>
    <row r="97" spans="1:2" ht="15" x14ac:dyDescent="0.25">
      <c r="A97">
        <v>17</v>
      </c>
      <c r="B97" t="e">
        <f>IF(' IMPACTO RIESGOS CORRUPCION'!#REF!="X",1,0)</f>
        <v>#REF!</v>
      </c>
    </row>
    <row r="98" spans="1:2" ht="15" x14ac:dyDescent="0.25">
      <c r="A98">
        <v>18</v>
      </c>
      <c r="B98" t="e">
        <f>IF(' IMPACTO RIESGOS CORRUPCION'!#REF!="X",1,0)</f>
        <v>#REF!</v>
      </c>
    </row>
    <row r="99" spans="1:2" ht="15" x14ac:dyDescent="0.25">
      <c r="A99">
        <v>19</v>
      </c>
      <c r="B99" t="e">
        <f>IF(' IMPACTO RIESGOS CORRUPCION'!#REF!="X",1,0)</f>
        <v>#REF!</v>
      </c>
    </row>
    <row r="100" spans="1:2" ht="15" x14ac:dyDescent="0.25">
      <c r="A100" t="s">
        <v>191</v>
      </c>
      <c r="B100" t="e">
        <f>SUM(B81:B99)</f>
        <v>#REF!</v>
      </c>
    </row>
    <row r="103" spans="1:2" ht="15" x14ac:dyDescent="0.25">
      <c r="A103" t="s">
        <v>194</v>
      </c>
    </row>
    <row r="104" spans="1:2" ht="15" x14ac:dyDescent="0.25">
      <c r="A104">
        <v>1</v>
      </c>
      <c r="B104" t="e">
        <f>IF(' IMPACTO RIESGOS CORRUPCION'!#REF!="X",1,0)</f>
        <v>#REF!</v>
      </c>
    </row>
    <row r="105" spans="1:2" ht="15" x14ac:dyDescent="0.25">
      <c r="A105">
        <v>2</v>
      </c>
      <c r="B105" t="e">
        <f>IF(' IMPACTO RIESGOS CORRUPCION'!#REF!="X",1,0)</f>
        <v>#REF!</v>
      </c>
    </row>
    <row r="106" spans="1:2" ht="15" x14ac:dyDescent="0.25">
      <c r="A106">
        <v>3</v>
      </c>
      <c r="B106" t="e">
        <f>IF(' IMPACTO RIESGOS CORRUPCION'!#REF!="X",1,0)</f>
        <v>#REF!</v>
      </c>
    </row>
    <row r="107" spans="1:2" ht="15" x14ac:dyDescent="0.25">
      <c r="A107">
        <v>4</v>
      </c>
      <c r="B107" t="e">
        <f>IF(' IMPACTO RIESGOS CORRUPCION'!#REF!="X",1,0)</f>
        <v>#REF!</v>
      </c>
    </row>
    <row r="108" spans="1:2" ht="15" x14ac:dyDescent="0.25">
      <c r="A108">
        <v>5</v>
      </c>
      <c r="B108" t="e">
        <f>IF(' IMPACTO RIESGOS CORRUPCION'!#REF!="X",1,0)</f>
        <v>#REF!</v>
      </c>
    </row>
    <row r="109" spans="1:2" ht="15" x14ac:dyDescent="0.25">
      <c r="A109">
        <v>6</v>
      </c>
      <c r="B109" t="e">
        <f>IF(' IMPACTO RIESGOS CORRUPCION'!#REF!="X",1,0)</f>
        <v>#REF!</v>
      </c>
    </row>
    <row r="110" spans="1:2" ht="15" x14ac:dyDescent="0.25">
      <c r="A110">
        <v>7</v>
      </c>
      <c r="B110" t="e">
        <f>IF(' IMPACTO RIESGOS CORRUPCION'!#REF!="X",1,0)</f>
        <v>#REF!</v>
      </c>
    </row>
    <row r="111" spans="1:2" ht="15" x14ac:dyDescent="0.25">
      <c r="A111">
        <v>8</v>
      </c>
      <c r="B111" t="e">
        <f>IF(' IMPACTO RIESGOS CORRUPCION'!#REF!="X",1,0)</f>
        <v>#REF!</v>
      </c>
    </row>
    <row r="112" spans="1:2" ht="15" x14ac:dyDescent="0.25">
      <c r="A112">
        <v>9</v>
      </c>
      <c r="B112" t="e">
        <f>IF(' IMPACTO RIESGOS CORRUPCION'!#REF!="X",1,0)</f>
        <v>#REF!</v>
      </c>
    </row>
    <row r="113" spans="1:2" ht="15" x14ac:dyDescent="0.25">
      <c r="A113">
        <v>10</v>
      </c>
      <c r="B113" t="e">
        <f>IF(' IMPACTO RIESGOS CORRUPCION'!#REF!="X",1,0)</f>
        <v>#REF!</v>
      </c>
    </row>
    <row r="114" spans="1:2" ht="15" x14ac:dyDescent="0.25">
      <c r="A114">
        <v>11</v>
      </c>
      <c r="B114" t="e">
        <f>IF(' IMPACTO RIESGOS CORRUPCION'!#REF!="X",1,0)</f>
        <v>#REF!</v>
      </c>
    </row>
    <row r="115" spans="1:2" ht="15" x14ac:dyDescent="0.25">
      <c r="A115">
        <v>12</v>
      </c>
      <c r="B115" t="e">
        <f>IF(' IMPACTO RIESGOS CORRUPCION'!#REF!="X",1,0)</f>
        <v>#REF!</v>
      </c>
    </row>
    <row r="116" spans="1:2" ht="15" x14ac:dyDescent="0.25">
      <c r="A116">
        <v>13</v>
      </c>
      <c r="B116" t="e">
        <f>IF(' IMPACTO RIESGOS CORRUPCION'!#REF!="X",1,0)</f>
        <v>#REF!</v>
      </c>
    </row>
    <row r="117" spans="1:2" ht="15" x14ac:dyDescent="0.25">
      <c r="A117">
        <v>14</v>
      </c>
      <c r="B117" t="e">
        <f>IF(' IMPACTO RIESGOS CORRUPCION'!#REF!="X",1,0)</f>
        <v>#REF!</v>
      </c>
    </row>
    <row r="118" spans="1:2" ht="15" x14ac:dyDescent="0.25">
      <c r="A118">
        <v>15</v>
      </c>
      <c r="B118" t="e">
        <f>IF(' IMPACTO RIESGOS CORRUPCION'!#REF!="X",1,0)</f>
        <v>#REF!</v>
      </c>
    </row>
    <row r="119" spans="1:2" ht="15" x14ac:dyDescent="0.25">
      <c r="A119">
        <v>16</v>
      </c>
      <c r="B119" t="e">
        <f>IF(' IMPACTO RIESGOS CORRUPCION'!#REF!="X",1,0)</f>
        <v>#REF!</v>
      </c>
    </row>
    <row r="120" spans="1:2" ht="15" x14ac:dyDescent="0.25">
      <c r="A120">
        <v>17</v>
      </c>
      <c r="B120" t="e">
        <f>IF(' IMPACTO RIESGOS CORRUPCION'!#REF!="X",1,0)</f>
        <v>#REF!</v>
      </c>
    </row>
    <row r="121" spans="1:2" ht="15" x14ac:dyDescent="0.25">
      <c r="A121">
        <v>18</v>
      </c>
      <c r="B121" t="e">
        <f>IF(' IMPACTO RIESGOS CORRUPCION'!#REF!="X",1,0)</f>
        <v>#REF!</v>
      </c>
    </row>
    <row r="122" spans="1:2" ht="15" x14ac:dyDescent="0.25">
      <c r="A122">
        <v>19</v>
      </c>
      <c r="B122" t="e">
        <f>IF(' IMPACTO RIESGOS CORRUPCION'!#REF!="X",1,0)</f>
        <v>#REF!</v>
      </c>
    </row>
    <row r="123" spans="1:2" ht="15" x14ac:dyDescent="0.25">
      <c r="A123" t="s">
        <v>191</v>
      </c>
      <c r="B123" t="e">
        <f>SUM(B104:B122)</f>
        <v>#REF!</v>
      </c>
    </row>
    <row r="126" spans="1:2" ht="15" x14ac:dyDescent="0.25">
      <c r="A126" t="s">
        <v>194</v>
      </c>
    </row>
    <row r="127" spans="1:2" ht="15" x14ac:dyDescent="0.25">
      <c r="A127">
        <v>1</v>
      </c>
      <c r="B127" t="e">
        <f>IF(' IMPACTO RIESGOS CORRUPCION'!#REF!="X",1,0)</f>
        <v>#REF!</v>
      </c>
    </row>
    <row r="128" spans="1:2" ht="15" x14ac:dyDescent="0.25">
      <c r="A128">
        <v>2</v>
      </c>
      <c r="B128" t="e">
        <f>IF(' IMPACTO RIESGOS CORRUPCION'!#REF!="X",1,0)</f>
        <v>#REF!</v>
      </c>
    </row>
    <row r="129" spans="1:2" ht="15" x14ac:dyDescent="0.25">
      <c r="A129">
        <v>3</v>
      </c>
      <c r="B129" t="e">
        <f>IF(' IMPACTO RIESGOS CORRUPCION'!#REF!="X",1,0)</f>
        <v>#REF!</v>
      </c>
    </row>
    <row r="130" spans="1:2" ht="15" x14ac:dyDescent="0.25">
      <c r="A130">
        <v>4</v>
      </c>
      <c r="B130" t="e">
        <f>IF(' IMPACTO RIESGOS CORRUPCION'!#REF!="X",1,0)</f>
        <v>#REF!</v>
      </c>
    </row>
    <row r="131" spans="1:2" ht="15" x14ac:dyDescent="0.25">
      <c r="A131">
        <v>5</v>
      </c>
      <c r="B131" t="e">
        <f>IF(' IMPACTO RIESGOS CORRUPCION'!#REF!="X",1,0)</f>
        <v>#REF!</v>
      </c>
    </row>
    <row r="132" spans="1:2" ht="15" x14ac:dyDescent="0.25">
      <c r="A132">
        <v>6</v>
      </c>
      <c r="B132" t="e">
        <f>IF(' IMPACTO RIESGOS CORRUPCION'!#REF!="X",1,0)</f>
        <v>#REF!</v>
      </c>
    </row>
    <row r="133" spans="1:2" ht="15" x14ac:dyDescent="0.25">
      <c r="A133">
        <v>7</v>
      </c>
      <c r="B133" t="e">
        <f>IF(' IMPACTO RIESGOS CORRUPCION'!#REF!="X",1,0)</f>
        <v>#REF!</v>
      </c>
    </row>
    <row r="134" spans="1:2" ht="15" x14ac:dyDescent="0.25">
      <c r="A134">
        <v>8</v>
      </c>
      <c r="B134" t="e">
        <f>IF(' IMPACTO RIESGOS CORRUPCION'!#REF!="X",1,0)</f>
        <v>#REF!</v>
      </c>
    </row>
    <row r="135" spans="1:2" ht="15" x14ac:dyDescent="0.25">
      <c r="A135">
        <v>9</v>
      </c>
      <c r="B135" t="e">
        <f>IF(' IMPACTO RIESGOS CORRUPCION'!#REF!="X",1,0)</f>
        <v>#REF!</v>
      </c>
    </row>
    <row r="136" spans="1:2" ht="15" x14ac:dyDescent="0.25">
      <c r="A136">
        <v>10</v>
      </c>
      <c r="B136" t="e">
        <f>IF(' IMPACTO RIESGOS CORRUPCION'!#REF!="X",1,0)</f>
        <v>#REF!</v>
      </c>
    </row>
    <row r="137" spans="1:2" ht="15" x14ac:dyDescent="0.25">
      <c r="A137">
        <v>11</v>
      </c>
      <c r="B137" t="e">
        <f>IF(' IMPACTO RIESGOS CORRUPCION'!#REF!="X",1,0)</f>
        <v>#REF!</v>
      </c>
    </row>
    <row r="138" spans="1:2" ht="15" x14ac:dyDescent="0.25">
      <c r="A138">
        <v>12</v>
      </c>
      <c r="B138" t="e">
        <f>IF(' IMPACTO RIESGOS CORRUPCION'!#REF!="X",1,0)</f>
        <v>#REF!</v>
      </c>
    </row>
    <row r="139" spans="1:2" ht="15" x14ac:dyDescent="0.25">
      <c r="A139">
        <v>13</v>
      </c>
      <c r="B139" t="e">
        <f>IF(' IMPACTO RIESGOS CORRUPCION'!#REF!="X",1,0)</f>
        <v>#REF!</v>
      </c>
    </row>
    <row r="140" spans="1:2" ht="15" x14ac:dyDescent="0.25">
      <c r="A140">
        <v>14</v>
      </c>
      <c r="B140" t="e">
        <f>IF(' IMPACTO RIESGOS CORRUPCION'!#REF!="X",1,0)</f>
        <v>#REF!</v>
      </c>
    </row>
    <row r="141" spans="1:2" ht="15" x14ac:dyDescent="0.25">
      <c r="A141">
        <v>15</v>
      </c>
      <c r="B141" t="e">
        <f>IF(' IMPACTO RIESGOS CORRUPCION'!#REF!="X",1,0)</f>
        <v>#REF!</v>
      </c>
    </row>
    <row r="142" spans="1:2" ht="15" x14ac:dyDescent="0.25">
      <c r="A142">
        <v>16</v>
      </c>
      <c r="B142" t="e">
        <f>IF(' IMPACTO RIESGOS CORRUPCION'!#REF!="X",1,0)</f>
        <v>#REF!</v>
      </c>
    </row>
    <row r="143" spans="1:2" ht="15" x14ac:dyDescent="0.25">
      <c r="A143">
        <v>17</v>
      </c>
      <c r="B143" t="e">
        <f>IF(' IMPACTO RIESGOS CORRUPCION'!#REF!="X",1,0)</f>
        <v>#REF!</v>
      </c>
    </row>
    <row r="144" spans="1:2" ht="15" x14ac:dyDescent="0.25">
      <c r="A144">
        <v>18</v>
      </c>
      <c r="B144" t="e">
        <f>IF(' IMPACTO RIESGOS CORRUPCION'!#REF!="X",1,0)</f>
        <v>#REF!</v>
      </c>
    </row>
    <row r="145" spans="1:2" ht="15" x14ac:dyDescent="0.25">
      <c r="A145">
        <v>19</v>
      </c>
      <c r="B145" t="e">
        <f>IF(' IMPACTO RIESGOS CORRUPCION'!#REF!="X",1,0)</f>
        <v>#REF!</v>
      </c>
    </row>
    <row r="146" spans="1:2" ht="15" x14ac:dyDescent="0.25">
      <c r="A146" t="s">
        <v>191</v>
      </c>
      <c r="B146" t="e">
        <f>SUM(B127:B145)</f>
        <v>#REF!</v>
      </c>
    </row>
    <row r="150" spans="1:2" ht="15" x14ac:dyDescent="0.25">
      <c r="A150" t="s">
        <v>195</v>
      </c>
    </row>
    <row r="151" spans="1:2" ht="15" x14ac:dyDescent="0.25">
      <c r="A151" s="90" t="s">
        <v>196</v>
      </c>
    </row>
    <row r="152" spans="1:2" ht="15" x14ac:dyDescent="0.25">
      <c r="A152" t="s">
        <v>197</v>
      </c>
    </row>
    <row r="153" spans="1:2" ht="15" x14ac:dyDescent="0.25">
      <c r="A153" t="s">
        <v>198</v>
      </c>
    </row>
    <row r="154" spans="1:2" ht="15" x14ac:dyDescent="0.25">
      <c r="A154" t="s">
        <v>199</v>
      </c>
    </row>
    <row r="155" spans="1:2" ht="15" x14ac:dyDescent="0.25">
      <c r="A155" t="s">
        <v>197</v>
      </c>
    </row>
    <row r="156" spans="1:2" ht="15" x14ac:dyDescent="0.25">
      <c r="A156" t="s">
        <v>200</v>
      </c>
    </row>
    <row r="157" spans="1:2" ht="15" x14ac:dyDescent="0.25">
      <c r="A157" t="s">
        <v>201</v>
      </c>
    </row>
    <row r="159" spans="1:2" ht="15" x14ac:dyDescent="0.25">
      <c r="A159" s="90" t="s">
        <v>202</v>
      </c>
      <c r="B159" t="s">
        <v>158</v>
      </c>
    </row>
    <row r="160" spans="1:2" ht="15" x14ac:dyDescent="0.25">
      <c r="A160" t="s">
        <v>197</v>
      </c>
    </row>
    <row r="161" spans="1:1" ht="15" x14ac:dyDescent="0.25">
      <c r="A161" t="s">
        <v>203</v>
      </c>
    </row>
    <row r="162" spans="1:1" ht="15" x14ac:dyDescent="0.25">
      <c r="A162" t="s">
        <v>204</v>
      </c>
    </row>
    <row r="164" spans="1:1" ht="15" x14ac:dyDescent="0.25">
      <c r="A164" s="90" t="s">
        <v>205</v>
      </c>
    </row>
    <row r="165" spans="1:1" ht="15" x14ac:dyDescent="0.25">
      <c r="A165" t="s">
        <v>197</v>
      </c>
    </row>
    <row r="166" spans="1:1" ht="15" x14ac:dyDescent="0.25">
      <c r="A166" t="s">
        <v>206</v>
      </c>
    </row>
    <row r="167" spans="1:1" ht="15" x14ac:dyDescent="0.25">
      <c r="A167" t="s">
        <v>207</v>
      </c>
    </row>
    <row r="168" spans="1:1" ht="15" x14ac:dyDescent="0.25">
      <c r="A168" t="s">
        <v>208</v>
      </c>
    </row>
    <row r="170" spans="1:1" ht="15" x14ac:dyDescent="0.25">
      <c r="A170" s="90" t="s">
        <v>209</v>
      </c>
    </row>
    <row r="171" spans="1:1" ht="15" x14ac:dyDescent="0.25">
      <c r="A171" t="s">
        <v>197</v>
      </c>
    </row>
    <row r="172" spans="1:1" ht="15" x14ac:dyDescent="0.25">
      <c r="A172" t="s">
        <v>210</v>
      </c>
    </row>
    <row r="173" spans="1:1" ht="15" x14ac:dyDescent="0.25">
      <c r="A173" t="s">
        <v>211</v>
      </c>
    </row>
    <row r="175" spans="1:1" ht="15" x14ac:dyDescent="0.25">
      <c r="A175" s="90" t="s">
        <v>212</v>
      </c>
    </row>
    <row r="176" spans="1:1" ht="15" x14ac:dyDescent="0.25">
      <c r="A176" t="s">
        <v>197</v>
      </c>
    </row>
    <row r="177" spans="1:1" ht="15" x14ac:dyDescent="0.25">
      <c r="A177" t="s">
        <v>213</v>
      </c>
    </row>
    <row r="178" spans="1:1" ht="15" x14ac:dyDescent="0.25">
      <c r="A178" t="s">
        <v>214</v>
      </c>
    </row>
    <row r="180" spans="1:1" ht="15" x14ac:dyDescent="0.25">
      <c r="A180" s="90" t="s">
        <v>215</v>
      </c>
    </row>
    <row r="181" spans="1:1" ht="15" x14ac:dyDescent="0.25">
      <c r="A181" t="s">
        <v>197</v>
      </c>
    </row>
    <row r="182" spans="1:1" ht="15" x14ac:dyDescent="0.25">
      <c r="A182" t="s">
        <v>216</v>
      </c>
    </row>
    <row r="183" spans="1:1" ht="15" x14ac:dyDescent="0.25">
      <c r="A183" t="s">
        <v>217</v>
      </c>
    </row>
    <row r="184" spans="1:1" ht="15" x14ac:dyDescent="0.25">
      <c r="A184" t="s">
        <v>218</v>
      </c>
    </row>
    <row r="186" spans="1:1" ht="15" x14ac:dyDescent="0.25">
      <c r="A186" s="90" t="s">
        <v>219</v>
      </c>
    </row>
    <row r="187" spans="1:1" ht="15" x14ac:dyDescent="0.25">
      <c r="A187" t="s">
        <v>197</v>
      </c>
    </row>
    <row r="188" spans="1:1" ht="15" x14ac:dyDescent="0.25">
      <c r="A188" t="s">
        <v>220</v>
      </c>
    </row>
    <row r="189" spans="1:1" ht="15" x14ac:dyDescent="0.25">
      <c r="A189" t="s">
        <v>221</v>
      </c>
    </row>
    <row r="190" spans="1:1" x14ac:dyDescent="0.3">
      <c r="A190" t="s">
        <v>222</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L130"/>
  <sheetViews>
    <sheetView zoomScale="90" zoomScaleNormal="90" workbookViewId="0">
      <selection activeCell="C122" sqref="C122:C128"/>
    </sheetView>
  </sheetViews>
  <sheetFormatPr baseColWidth="10" defaultColWidth="11.44140625" defaultRowHeight="13.8" x14ac:dyDescent="0.25"/>
  <cols>
    <col min="1" max="2" width="31.109375" style="1" customWidth="1"/>
    <col min="3" max="3" width="75.6640625" style="1" customWidth="1"/>
    <col min="4" max="4" width="29.33203125" style="1" customWidth="1"/>
    <col min="5" max="5" width="71.33203125" style="1" customWidth="1"/>
    <col min="6" max="7" width="15.6640625" style="1" customWidth="1"/>
    <col min="8" max="8" width="25.6640625" style="1" customWidth="1"/>
    <col min="9" max="9" width="26.6640625" style="1" customWidth="1"/>
    <col min="10" max="10" width="29" style="1" customWidth="1"/>
    <col min="11" max="11" width="22.5546875" style="1" customWidth="1"/>
    <col min="12" max="12" width="23.33203125" style="1" customWidth="1"/>
    <col min="13" max="16384" width="11.44140625" style="1"/>
  </cols>
  <sheetData>
    <row r="1" spans="1:12" customFormat="1" ht="15.75" customHeight="1" x14ac:dyDescent="0.3">
      <c r="A1" s="548"/>
      <c r="B1" s="268" t="s">
        <v>0</v>
      </c>
      <c r="C1" s="269"/>
      <c r="D1" s="269"/>
      <c r="E1" s="269"/>
      <c r="F1" s="269"/>
      <c r="G1" s="401"/>
      <c r="H1" s="357" t="s">
        <v>23</v>
      </c>
      <c r="I1" s="357"/>
      <c r="J1" s="496"/>
    </row>
    <row r="2" spans="1:12" customFormat="1" ht="15.75" customHeight="1" x14ac:dyDescent="0.3">
      <c r="A2" s="263"/>
      <c r="B2" s="549"/>
      <c r="C2" s="416"/>
      <c r="D2" s="416"/>
      <c r="E2" s="416"/>
      <c r="F2" s="416"/>
      <c r="G2" s="417"/>
      <c r="H2" s="323" t="s">
        <v>2</v>
      </c>
      <c r="I2" s="323"/>
      <c r="J2" s="419"/>
    </row>
    <row r="3" spans="1:12" customFormat="1" ht="36" customHeight="1" x14ac:dyDescent="0.3">
      <c r="A3" s="263"/>
      <c r="B3" s="549" t="s">
        <v>223</v>
      </c>
      <c r="C3" s="416"/>
      <c r="D3" s="416"/>
      <c r="E3" s="416"/>
      <c r="F3" s="416"/>
      <c r="G3" s="417"/>
      <c r="H3" s="323" t="s">
        <v>4</v>
      </c>
      <c r="I3" s="323"/>
      <c r="J3" s="419"/>
    </row>
    <row r="4" spans="1:12" customFormat="1" ht="15.75" customHeight="1" thickBot="1" x14ac:dyDescent="0.35">
      <c r="A4" s="264"/>
      <c r="B4" s="277"/>
      <c r="C4" s="278"/>
      <c r="D4" s="278"/>
      <c r="E4" s="278"/>
      <c r="F4" s="278"/>
      <c r="G4" s="402"/>
      <c r="H4" s="514" t="s">
        <v>5</v>
      </c>
      <c r="I4" s="514"/>
      <c r="J4" s="497"/>
    </row>
    <row r="5" spans="1:12" ht="14.25" x14ac:dyDescent="0.2">
      <c r="B5" s="513"/>
      <c r="C5" s="513"/>
      <c r="D5" s="513"/>
      <c r="E5" s="513"/>
      <c r="F5" s="513"/>
      <c r="G5" s="513"/>
    </row>
    <row r="6" spans="1:12" customFormat="1" ht="24" customHeight="1" x14ac:dyDescent="0.3">
      <c r="A6" s="91" t="s">
        <v>7</v>
      </c>
      <c r="B6" s="385" t="s">
        <v>380</v>
      </c>
      <c r="C6" s="386"/>
      <c r="D6" s="386"/>
      <c r="E6" s="386"/>
      <c r="F6" s="386"/>
      <c r="G6" s="386"/>
      <c r="H6" s="386"/>
      <c r="I6" s="386"/>
      <c r="J6" s="387"/>
    </row>
    <row r="7" spans="1:12" customFormat="1" ht="35.25" customHeight="1" x14ac:dyDescent="0.25">
      <c r="A7" s="92" t="s">
        <v>8</v>
      </c>
      <c r="B7" s="420" t="str">
        <f>+CONTEXTO!B8</f>
        <v>IMPACTAR POSITIVAMENTE LOS DETERMINANTES SOCIALES DE LA SALUD MEDIANTE LA PARTICIPACIÓN Y COORDINACIÓN INTERSECTORIAL DE LOS ACTORES DEL SISTEMA GENERAL DE SEGURIDAD SOCIAL EN SALUD, OTROS ACTORES SOCIALES Y COMUNITARIOS DEL MUNICIPIO CON EL FIN DE MEJORAR CONTINUAMENTE LAS CONDICIONES EN SALUD DE LA POBLACION IBAGUEREÑA.</v>
      </c>
      <c r="C7" s="421"/>
      <c r="D7" s="421"/>
      <c r="E7" s="421"/>
      <c r="F7" s="421"/>
      <c r="G7" s="421"/>
      <c r="H7" s="421"/>
      <c r="I7" s="421"/>
      <c r="J7" s="498"/>
    </row>
    <row r="8" spans="1:12" ht="15" thickBot="1" x14ac:dyDescent="0.25">
      <c r="C8" s="63"/>
      <c r="D8" s="63"/>
      <c r="E8" s="63"/>
      <c r="F8" s="63"/>
      <c r="G8" s="63"/>
      <c r="H8" s="63"/>
    </row>
    <row r="9" spans="1:12" s="117" customFormat="1" ht="30" customHeight="1" x14ac:dyDescent="0.3">
      <c r="A9" s="499" t="s">
        <v>103</v>
      </c>
      <c r="B9" s="515" t="s">
        <v>251</v>
      </c>
      <c r="C9" s="511" t="s">
        <v>274</v>
      </c>
      <c r="D9" s="508" t="s">
        <v>225</v>
      </c>
      <c r="E9" s="508"/>
      <c r="F9" s="508"/>
      <c r="G9" s="508"/>
      <c r="H9" s="508"/>
      <c r="I9" s="112" t="s">
        <v>226</v>
      </c>
      <c r="J9" s="502" t="s">
        <v>227</v>
      </c>
      <c r="K9" s="504" t="s">
        <v>228</v>
      </c>
    </row>
    <row r="10" spans="1:12" s="118" customFormat="1" ht="55.8" thickBot="1" x14ac:dyDescent="0.35">
      <c r="A10" s="500"/>
      <c r="B10" s="516"/>
      <c r="C10" s="512"/>
      <c r="D10" s="198" t="s">
        <v>229</v>
      </c>
      <c r="E10" s="114" t="s">
        <v>230</v>
      </c>
      <c r="F10" s="113" t="s">
        <v>231</v>
      </c>
      <c r="G10" s="113" t="s">
        <v>232</v>
      </c>
      <c r="H10" s="115" t="s">
        <v>233</v>
      </c>
      <c r="I10" s="116" t="s">
        <v>234</v>
      </c>
      <c r="J10" s="503"/>
      <c r="K10" s="505"/>
    </row>
    <row r="11" spans="1:12" ht="20.25" customHeight="1" x14ac:dyDescent="0.25">
      <c r="A11" s="235" t="str">
        <f>+(PROBABILIDAD!A11)</f>
        <v>Incumplimiento de las acciones misionales de la institución por desgaste administrativo y reprocesos.</v>
      </c>
      <c r="B11" s="235" t="str">
        <f>+(DESCRIPCION!D10)</f>
        <v>Revision periodica insuficiente, para el seguimiento en la implementación y actualización del sistema integrado de gestión de la calidad -SIGAMI en el proceso de Gestion de la salud.</v>
      </c>
      <c r="C11" s="509" t="s">
        <v>381</v>
      </c>
      <c r="D11" s="323" t="s">
        <v>235</v>
      </c>
      <c r="E11" s="205" t="s">
        <v>236</v>
      </c>
      <c r="F11" s="176" t="s">
        <v>198</v>
      </c>
      <c r="G11" s="176">
        <f>IF(F11="Asignado",15,0)</f>
        <v>15</v>
      </c>
      <c r="H11" s="506" t="str">
        <f>IF(AND(G18&gt;0,G18&lt;=85),"Débil",IF(AND(G18&gt;85,G18&lt;=95),"Moderado",IF(G18&gt;96,"Fuerte"," ")))</f>
        <v>Débil</v>
      </c>
      <c r="I11" s="322" t="s">
        <v>220</v>
      </c>
      <c r="J11" s="322" t="str">
        <f>IF(AND(H11="Fuerte",I11="Fuerte (Siempre se Ejecuta)"),"Fuerte",IF(AND(H11="Fuerte",I11="Moderado (Algunas veces se ejecuta)"),"Moderado",IF(AND(H11="Fuerte",I11="Débil (No se ejecuta)"),"Débil",IF(AND(H11="Moderado",I11="Fuerte (Siempre se Ejecuta)"),"Moderado",IF(AND(H11="Moderado",I11="Moderado (Algunas veces se ejecuta)"),"Moderado",IF(AND(H11="Moderado",I11="Débil (No se ejecuta)"),"Débil",IF(AND(H11="Débil",I11="Fuerte (Siempre se Ejecuta)"),"Débil",IF(AND(H11="Débil",I11="Moderado (Algunas veces se ejecuta)"),"Débil",IF(AND(H11="Débil",I11="Débil (No se ejecuta)"),"Débil"," ")))))))))</f>
        <v>Débil</v>
      </c>
      <c r="K11" s="501" t="str">
        <f>IF(J11="Fuerte","NO",IF(J11=" "," ","SI"))</f>
        <v>SI</v>
      </c>
      <c r="L11" s="154"/>
    </row>
    <row r="12" spans="1:12" ht="27.6" x14ac:dyDescent="0.25">
      <c r="A12" s="235"/>
      <c r="B12" s="235"/>
      <c r="C12" s="509"/>
      <c r="D12" s="323"/>
      <c r="E12" s="175" t="s">
        <v>237</v>
      </c>
      <c r="F12" s="174" t="s">
        <v>200</v>
      </c>
      <c r="G12" s="174">
        <f>IF(F12="Adecuado",15,0)</f>
        <v>15</v>
      </c>
      <c r="H12" s="506"/>
      <c r="I12" s="234"/>
      <c r="J12" s="234"/>
      <c r="K12" s="501"/>
    </row>
    <row r="13" spans="1:12" ht="27.6" x14ac:dyDescent="0.25">
      <c r="A13" s="235"/>
      <c r="B13" s="235"/>
      <c r="C13" s="509"/>
      <c r="D13" s="171" t="s">
        <v>238</v>
      </c>
      <c r="E13" s="175" t="s">
        <v>239</v>
      </c>
      <c r="F13" s="174" t="s">
        <v>204</v>
      </c>
      <c r="G13" s="174">
        <f>IF(F13="Oportuna",15,0)</f>
        <v>0</v>
      </c>
      <c r="H13" s="506"/>
      <c r="I13" s="234"/>
      <c r="J13" s="234"/>
      <c r="K13" s="501"/>
    </row>
    <row r="14" spans="1:12" ht="41.4" x14ac:dyDescent="0.25">
      <c r="A14" s="235"/>
      <c r="B14" s="235"/>
      <c r="C14" s="509"/>
      <c r="D14" s="171" t="s">
        <v>240</v>
      </c>
      <c r="E14" s="175" t="s">
        <v>241</v>
      </c>
      <c r="F14" s="173" t="s">
        <v>207</v>
      </c>
      <c r="G14" s="174">
        <f>IF(F14="Prevenir",15,IF(F14="Detectar",10,0))</f>
        <v>10</v>
      </c>
      <c r="H14" s="506"/>
      <c r="I14" s="234"/>
      <c r="J14" s="234"/>
      <c r="K14" s="501"/>
    </row>
    <row r="15" spans="1:12" ht="27.6" x14ac:dyDescent="0.25">
      <c r="A15" s="235"/>
      <c r="B15" s="235"/>
      <c r="C15" s="509"/>
      <c r="D15" s="171" t="s">
        <v>242</v>
      </c>
      <c r="E15" s="175" t="s">
        <v>243</v>
      </c>
      <c r="F15" s="174" t="s">
        <v>210</v>
      </c>
      <c r="G15" s="174">
        <f>IF(F15="Confiable",15,0)</f>
        <v>15</v>
      </c>
      <c r="H15" s="506"/>
      <c r="I15" s="234"/>
      <c r="J15" s="234"/>
      <c r="K15" s="501"/>
    </row>
    <row r="16" spans="1:12" ht="55.2" x14ac:dyDescent="0.25">
      <c r="A16" s="235"/>
      <c r="B16" s="235"/>
      <c r="C16" s="509"/>
      <c r="D16" s="171" t="s">
        <v>244</v>
      </c>
      <c r="E16" s="175" t="s">
        <v>245</v>
      </c>
      <c r="F16" s="173" t="s">
        <v>214</v>
      </c>
      <c r="G16" s="174">
        <f>IF(F16="Se investigan y se resuelven oportunamente",15,0)</f>
        <v>0</v>
      </c>
      <c r="H16" s="506"/>
      <c r="I16" s="234"/>
      <c r="J16" s="234"/>
      <c r="K16" s="501"/>
    </row>
    <row r="17" spans="1:11" ht="27.6" x14ac:dyDescent="0.25">
      <c r="A17" s="235"/>
      <c r="B17" s="235"/>
      <c r="C17" s="510"/>
      <c r="D17" s="171" t="s">
        <v>246</v>
      </c>
      <c r="E17" s="175" t="s">
        <v>247</v>
      </c>
      <c r="F17" s="174" t="s">
        <v>217</v>
      </c>
      <c r="G17" s="174">
        <f>IF(F17="Completa",10,IF(F17="Incompleta",5,0))</f>
        <v>5</v>
      </c>
      <c r="H17" s="507"/>
      <c r="I17" s="234"/>
      <c r="J17" s="234"/>
      <c r="K17" s="501"/>
    </row>
    <row r="18" spans="1:11" ht="14.4" x14ac:dyDescent="0.25">
      <c r="A18" s="235"/>
      <c r="B18" s="188"/>
      <c r="C18" s="153"/>
      <c r="D18" s="111"/>
      <c r="E18" s="206" t="s">
        <v>248</v>
      </c>
      <c r="F18" s="207"/>
      <c r="G18" s="207">
        <f>SUM(G11:G17)</f>
        <v>60</v>
      </c>
      <c r="H18" s="53"/>
    </row>
    <row r="19" spans="1:11" ht="14.4" thickBot="1" x14ac:dyDescent="0.3">
      <c r="A19" s="119"/>
      <c r="B19" s="156"/>
    </row>
    <row r="20" spans="1:11" s="118" customFormat="1" ht="30" customHeight="1" x14ac:dyDescent="0.3">
      <c r="A20" s="499" t="s">
        <v>103</v>
      </c>
      <c r="B20" s="515" t="s">
        <v>251</v>
      </c>
      <c r="C20" s="511" t="s">
        <v>224</v>
      </c>
      <c r="D20" s="508" t="s">
        <v>225</v>
      </c>
      <c r="E20" s="508"/>
      <c r="F20" s="508"/>
      <c r="G20" s="508"/>
      <c r="H20" s="508"/>
      <c r="I20" s="112" t="s">
        <v>226</v>
      </c>
      <c r="J20" s="502" t="s">
        <v>227</v>
      </c>
      <c r="K20" s="504" t="s">
        <v>228</v>
      </c>
    </row>
    <row r="21" spans="1:11" s="118" customFormat="1" ht="55.8" thickBot="1" x14ac:dyDescent="0.35">
      <c r="A21" s="517"/>
      <c r="B21" s="516"/>
      <c r="C21" s="512"/>
      <c r="D21" s="198" t="s">
        <v>229</v>
      </c>
      <c r="E21" s="114" t="s">
        <v>230</v>
      </c>
      <c r="F21" s="113" t="s">
        <v>231</v>
      </c>
      <c r="G21" s="113" t="s">
        <v>232</v>
      </c>
      <c r="H21" s="115" t="s">
        <v>249</v>
      </c>
      <c r="I21" s="116" t="s">
        <v>234</v>
      </c>
      <c r="J21" s="503"/>
      <c r="K21" s="523"/>
    </row>
    <row r="22" spans="1:11" ht="20.25" customHeight="1" x14ac:dyDescent="0.25">
      <c r="A22" s="518" t="str">
        <f>+(PROBABILIDAD!A11)</f>
        <v>Incumplimiento de las acciones misionales de la institución por desgaste administrativo y reprocesos.</v>
      </c>
      <c r="B22" s="520" t="str">
        <f>+(DESCRIPCION!D11)</f>
        <v xml:space="preserve">Cambios normativos </v>
      </c>
      <c r="C22" s="526" t="s">
        <v>382</v>
      </c>
      <c r="D22" s="323" t="s">
        <v>235</v>
      </c>
      <c r="E22" s="157" t="s">
        <v>236</v>
      </c>
      <c r="F22" s="158" t="s">
        <v>198</v>
      </c>
      <c r="G22" s="158">
        <f>IF(F22="Asignado",15,0)</f>
        <v>15</v>
      </c>
      <c r="H22" s="529" t="str">
        <f>IF(AND(G29&gt;0,G29&lt;=85),"Débil",IF(AND(G29&gt;85,G29&lt;=95),"Moderado",IF(G29&gt;96,"Fuerte"," ")))</f>
        <v>Débil</v>
      </c>
      <c r="I22" s="530" t="s">
        <v>222</v>
      </c>
      <c r="J22" s="530" t="str">
        <f>IF(AND(H22="Fuerte",I22="Fuerte (Siempre se Ejecuta)"),"Fuerte",IF(AND(H22="Fuerte",I22="Moderado (Algunas veces se ejecuta)"),"Moderado",IF(AND(H22="Fuerte",I22="Débil (No se ejecuta)"),"Débil",IF(AND(H22="Moderado",I22="Fuerte (Siempre se Ejecuta)"),"Moderado",IF(AND(H22="Moderado",I22="Moderado (Algunas veces se ejecuta)"),"Moderado",IF(AND(H22="Moderado",I22="Débil (No se ejecuta)"),"Débil",IF(AND(H22="Débil",I22="Fuerte (Siempre se Ejecuta)"),"Débil",IF(AND(H22="Débil",I22="Moderado (Algunas veces se ejecuta)"),"Débil",IF(AND(H22="Débil",I22="Débil (No se ejecuta)"),"Débil"," ")))))))))</f>
        <v>Débil</v>
      </c>
      <c r="K22" s="531" t="str">
        <f>IF(J22="Fuerte","NO",IF(J22=" "," ","SI"))</f>
        <v>SI</v>
      </c>
    </row>
    <row r="23" spans="1:11" ht="29.25" customHeight="1" x14ac:dyDescent="0.25">
      <c r="A23" s="351"/>
      <c r="B23" s="521"/>
      <c r="C23" s="527"/>
      <c r="D23" s="323"/>
      <c r="E23" s="25" t="s">
        <v>237</v>
      </c>
      <c r="F23" s="150" t="s">
        <v>197</v>
      </c>
      <c r="G23" s="150">
        <f>IF(F23="Adecuado",15,0)</f>
        <v>0</v>
      </c>
      <c r="H23" s="506"/>
      <c r="I23" s="234"/>
      <c r="J23" s="234"/>
      <c r="K23" s="532"/>
    </row>
    <row r="24" spans="1:11" ht="43.5" customHeight="1" x14ac:dyDescent="0.25">
      <c r="A24" s="351"/>
      <c r="B24" s="521"/>
      <c r="C24" s="527"/>
      <c r="D24" s="175" t="s">
        <v>238</v>
      </c>
      <c r="E24" s="25" t="s">
        <v>239</v>
      </c>
      <c r="F24" s="150" t="s">
        <v>197</v>
      </c>
      <c r="G24" s="150">
        <f>IF(F24="Oportuna",15,0)</f>
        <v>0</v>
      </c>
      <c r="H24" s="506"/>
      <c r="I24" s="234"/>
      <c r="J24" s="234"/>
      <c r="K24" s="532"/>
    </row>
    <row r="25" spans="1:11" ht="43.5" customHeight="1" x14ac:dyDescent="0.25">
      <c r="A25" s="351"/>
      <c r="B25" s="521"/>
      <c r="C25" s="527"/>
      <c r="D25" s="175" t="s">
        <v>240</v>
      </c>
      <c r="E25" s="25" t="s">
        <v>241</v>
      </c>
      <c r="F25" s="97" t="s">
        <v>197</v>
      </c>
      <c r="G25" s="150">
        <f>IF(F25="Prevenir",15,IF(F25="Detectar",10,0))</f>
        <v>0</v>
      </c>
      <c r="H25" s="506"/>
      <c r="I25" s="234"/>
      <c r="J25" s="234"/>
      <c r="K25" s="532"/>
    </row>
    <row r="26" spans="1:11" ht="29.25" customHeight="1" x14ac:dyDescent="0.25">
      <c r="A26" s="351"/>
      <c r="B26" s="521"/>
      <c r="C26" s="527"/>
      <c r="D26" s="175" t="s">
        <v>242</v>
      </c>
      <c r="E26" s="25" t="s">
        <v>243</v>
      </c>
      <c r="F26" s="150" t="s">
        <v>197</v>
      </c>
      <c r="G26" s="150">
        <f>IF(F26="Confiable",15,0)</f>
        <v>0</v>
      </c>
      <c r="H26" s="506"/>
      <c r="I26" s="234"/>
      <c r="J26" s="234"/>
      <c r="K26" s="532"/>
    </row>
    <row r="27" spans="1:11" ht="43.5" customHeight="1" x14ac:dyDescent="0.25">
      <c r="A27" s="351"/>
      <c r="B27" s="521"/>
      <c r="C27" s="527"/>
      <c r="D27" s="175" t="s">
        <v>244</v>
      </c>
      <c r="E27" s="25" t="s">
        <v>245</v>
      </c>
      <c r="F27" s="97" t="s">
        <v>197</v>
      </c>
      <c r="G27" s="150">
        <f>IF(F27="Se investigan y se resuelven oportunamente",15,0)</f>
        <v>0</v>
      </c>
      <c r="H27" s="506"/>
      <c r="I27" s="234"/>
      <c r="J27" s="234"/>
      <c r="K27" s="532"/>
    </row>
    <row r="28" spans="1:11" ht="29.25" customHeight="1" x14ac:dyDescent="0.25">
      <c r="A28" s="351"/>
      <c r="B28" s="521"/>
      <c r="C28" s="528"/>
      <c r="D28" s="175" t="s">
        <v>246</v>
      </c>
      <c r="E28" s="25" t="s">
        <v>247</v>
      </c>
      <c r="F28" s="150" t="s">
        <v>197</v>
      </c>
      <c r="G28" s="150">
        <f>IF(F28="Completa",10,IF(F28="Incompleta",5,0))</f>
        <v>0</v>
      </c>
      <c r="H28" s="507"/>
      <c r="I28" s="234"/>
      <c r="J28" s="234"/>
      <c r="K28" s="532"/>
    </row>
    <row r="29" spans="1:11" s="124" customFormat="1" ht="15" thickBot="1" x14ac:dyDescent="0.3">
      <c r="A29" s="519"/>
      <c r="B29" s="522"/>
      <c r="C29" s="120"/>
      <c r="D29" s="121"/>
      <c r="E29" s="122" t="s">
        <v>248</v>
      </c>
      <c r="F29" s="17"/>
      <c r="G29" s="17">
        <f>SUM(G22:G28)</f>
        <v>15</v>
      </c>
      <c r="H29" s="123"/>
      <c r="K29" s="159"/>
    </row>
    <row r="30" spans="1:11" ht="14.4" thickBot="1" x14ac:dyDescent="0.3"/>
    <row r="31" spans="1:11" s="117" customFormat="1" ht="30" customHeight="1" x14ac:dyDescent="0.3">
      <c r="A31" s="499" t="s">
        <v>103</v>
      </c>
      <c r="B31" s="515" t="s">
        <v>251</v>
      </c>
      <c r="C31" s="511" t="s">
        <v>224</v>
      </c>
      <c r="D31" s="508" t="s">
        <v>225</v>
      </c>
      <c r="E31" s="508"/>
      <c r="F31" s="508"/>
      <c r="G31" s="508"/>
      <c r="H31" s="508"/>
      <c r="I31" s="151" t="s">
        <v>226</v>
      </c>
      <c r="J31" s="502" t="s">
        <v>227</v>
      </c>
      <c r="K31" s="504" t="s">
        <v>228</v>
      </c>
    </row>
    <row r="32" spans="1:11" s="118" customFormat="1" ht="55.8" thickBot="1" x14ac:dyDescent="0.35">
      <c r="A32" s="517"/>
      <c r="B32" s="525"/>
      <c r="C32" s="512"/>
      <c r="D32" s="198" t="s">
        <v>229</v>
      </c>
      <c r="E32" s="114" t="s">
        <v>230</v>
      </c>
      <c r="F32" s="152" t="s">
        <v>231</v>
      </c>
      <c r="G32" s="152" t="s">
        <v>232</v>
      </c>
      <c r="H32" s="115" t="s">
        <v>249</v>
      </c>
      <c r="I32" s="116" t="s">
        <v>234</v>
      </c>
      <c r="J32" s="503"/>
      <c r="K32" s="523"/>
    </row>
    <row r="33" spans="1:11" ht="20.25" customHeight="1" x14ac:dyDescent="0.25">
      <c r="A33" s="524" t="str">
        <f>+(PROBABILIDAD!A11)</f>
        <v>Incumplimiento de las acciones misionales de la institución por desgaste administrativo y reprocesos.</v>
      </c>
      <c r="B33" s="232" t="str">
        <f>+(DESCRIPCION!D12)</f>
        <v>Por cambio de Gobierno  no se da continuidad a las politicas públicas</v>
      </c>
      <c r="C33" s="509" t="s">
        <v>383</v>
      </c>
      <c r="D33" s="323" t="s">
        <v>235</v>
      </c>
      <c r="E33" s="24" t="s">
        <v>236</v>
      </c>
      <c r="F33" s="23" t="s">
        <v>198</v>
      </c>
      <c r="G33" s="23">
        <f>IF(F33="Asignado",15,0)</f>
        <v>15</v>
      </c>
      <c r="H33" s="506" t="str">
        <f>IF(AND(G40&gt;0,G40&lt;=85),"Débil",IF(AND(G40&gt;85,G40&lt;=95),"Moderado",IF(G40&gt;96,"Fuerte"," ")))</f>
        <v>Débil</v>
      </c>
      <c r="I33" s="322" t="s">
        <v>221</v>
      </c>
      <c r="J33" s="322" t="str">
        <f>IF(AND(H33="Fuerte",I33="Fuerte (Siempre se Ejecuta)"),"Fuerte",IF(AND(H33="Fuerte",I33="Moderado (Algunas veces se ejecuta)"),"Moderado",IF(AND(H33="Fuerte",I33="Débil (No se ejecuta)"),"Débil",IF(AND(H33="Moderado",I33="Fuerte (Siempre se Ejecuta)"),"Moderado",IF(AND(H33="Moderado",I33="Moderado (Algunas veces se ejecuta)"),"Moderado",IF(AND(H33="Moderado",I33="Débil (No se ejecuta)"),"Débil",IF(AND(H33="Débil",I33="Fuerte (Siempre se Ejecuta)"),"Débil",IF(AND(H33="Débil",I33="Moderado (Algunas veces se ejecuta)"),"Débil",IF(AND(H33="Débil",I33="Débil (No se ejecuta)"),"Débil"," ")))))))))</f>
        <v>Débil</v>
      </c>
      <c r="K33" s="544" t="str">
        <f>IF(J33="Fuerte","NO",IF(J33=" "," ","SI"))</f>
        <v>SI</v>
      </c>
    </row>
    <row r="34" spans="1:11" ht="27.6" x14ac:dyDescent="0.25">
      <c r="A34" s="350"/>
      <c r="B34" s="235"/>
      <c r="C34" s="509"/>
      <c r="D34" s="323"/>
      <c r="E34" s="25" t="s">
        <v>237</v>
      </c>
      <c r="F34" s="16" t="s">
        <v>201</v>
      </c>
      <c r="G34" s="16">
        <f>IF(F34="Adecuado",15,0)</f>
        <v>0</v>
      </c>
      <c r="H34" s="506"/>
      <c r="I34" s="234"/>
      <c r="J34" s="234"/>
      <c r="K34" s="501"/>
    </row>
    <row r="35" spans="1:11" ht="27.6" x14ac:dyDescent="0.25">
      <c r="A35" s="350"/>
      <c r="B35" s="235"/>
      <c r="C35" s="509"/>
      <c r="D35" s="175" t="s">
        <v>238</v>
      </c>
      <c r="E35" s="25" t="s">
        <v>239</v>
      </c>
      <c r="F35" s="16" t="s">
        <v>203</v>
      </c>
      <c r="G35" s="16">
        <f>IF(F35="Oportuna",15,0)</f>
        <v>15</v>
      </c>
      <c r="H35" s="506"/>
      <c r="I35" s="234"/>
      <c r="J35" s="234"/>
      <c r="K35" s="501"/>
    </row>
    <row r="36" spans="1:11" ht="41.4" x14ac:dyDescent="0.25">
      <c r="A36" s="350"/>
      <c r="B36" s="235"/>
      <c r="C36" s="509"/>
      <c r="D36" s="175" t="s">
        <v>240</v>
      </c>
      <c r="E36" s="25" t="s">
        <v>241</v>
      </c>
      <c r="F36" s="97" t="s">
        <v>207</v>
      </c>
      <c r="G36" s="16">
        <f>IF(F36="Prevenir",15,IF(F36="Detectar",10,0))</f>
        <v>10</v>
      </c>
      <c r="H36" s="506"/>
      <c r="I36" s="234"/>
      <c r="J36" s="234"/>
      <c r="K36" s="501"/>
    </row>
    <row r="37" spans="1:11" ht="27.6" x14ac:dyDescent="0.25">
      <c r="A37" s="350"/>
      <c r="B37" s="235"/>
      <c r="C37" s="509"/>
      <c r="D37" s="175" t="s">
        <v>242</v>
      </c>
      <c r="E37" s="25" t="s">
        <v>243</v>
      </c>
      <c r="F37" s="16" t="s">
        <v>210</v>
      </c>
      <c r="G37" s="16">
        <f>IF(F37="Confiable",15,0)</f>
        <v>15</v>
      </c>
      <c r="H37" s="506"/>
      <c r="I37" s="234"/>
      <c r="J37" s="234"/>
      <c r="K37" s="501"/>
    </row>
    <row r="38" spans="1:11" ht="55.2" x14ac:dyDescent="0.25">
      <c r="A38" s="350"/>
      <c r="B38" s="235"/>
      <c r="C38" s="509"/>
      <c r="D38" s="175" t="s">
        <v>244</v>
      </c>
      <c r="E38" s="25" t="s">
        <v>245</v>
      </c>
      <c r="F38" s="97" t="s">
        <v>214</v>
      </c>
      <c r="G38" s="16">
        <f>IF(F38="Se investigan y se resuelven oportunamente",15,0)</f>
        <v>0</v>
      </c>
      <c r="H38" s="506"/>
      <c r="I38" s="234"/>
      <c r="J38" s="234"/>
      <c r="K38" s="501"/>
    </row>
    <row r="39" spans="1:11" ht="27.6" x14ac:dyDescent="0.25">
      <c r="A39" s="350"/>
      <c r="B39" s="235"/>
      <c r="C39" s="510"/>
      <c r="D39" s="175" t="s">
        <v>246</v>
      </c>
      <c r="E39" s="25" t="s">
        <v>247</v>
      </c>
      <c r="F39" s="16" t="s">
        <v>217</v>
      </c>
      <c r="G39" s="16">
        <f>IF(F39="Completa",10,IF(F39="Incompleta",5,0))</f>
        <v>5</v>
      </c>
      <c r="H39" s="507"/>
      <c r="I39" s="234"/>
      <c r="J39" s="234"/>
      <c r="K39" s="501"/>
    </row>
    <row r="40" spans="1:11" ht="14.4" x14ac:dyDescent="0.25">
      <c r="A40" s="350"/>
      <c r="B40" s="235"/>
      <c r="C40" s="153"/>
      <c r="D40" s="111"/>
      <c r="E40" s="19" t="s">
        <v>248</v>
      </c>
      <c r="F40" s="18"/>
      <c r="G40" s="18">
        <f>SUM(G33:G39)</f>
        <v>60</v>
      </c>
      <c r="H40" s="53"/>
    </row>
    <row r="41" spans="1:11" ht="14.4" thickBot="1" x14ac:dyDescent="0.3">
      <c r="A41" s="119"/>
      <c r="B41" s="156"/>
    </row>
    <row r="42" spans="1:11" s="118" customFormat="1" ht="30" customHeight="1" x14ac:dyDescent="0.3">
      <c r="A42" s="499" t="s">
        <v>103</v>
      </c>
      <c r="B42" s="515" t="s">
        <v>251</v>
      </c>
      <c r="C42" s="511" t="s">
        <v>224</v>
      </c>
      <c r="D42" s="508" t="s">
        <v>225</v>
      </c>
      <c r="E42" s="508"/>
      <c r="F42" s="508"/>
      <c r="G42" s="508"/>
      <c r="H42" s="508"/>
      <c r="I42" s="112" t="s">
        <v>226</v>
      </c>
      <c r="J42" s="502" t="s">
        <v>227</v>
      </c>
      <c r="K42" s="504" t="s">
        <v>228</v>
      </c>
    </row>
    <row r="43" spans="1:11" s="118" customFormat="1" ht="55.8" thickBot="1" x14ac:dyDescent="0.35">
      <c r="A43" s="517"/>
      <c r="B43" s="525"/>
      <c r="C43" s="512"/>
      <c r="D43" s="198" t="s">
        <v>229</v>
      </c>
      <c r="E43" s="114" t="s">
        <v>230</v>
      </c>
      <c r="F43" s="113" t="s">
        <v>231</v>
      </c>
      <c r="G43" s="113" t="s">
        <v>232</v>
      </c>
      <c r="H43" s="115" t="s">
        <v>249</v>
      </c>
      <c r="I43" s="116" t="s">
        <v>234</v>
      </c>
      <c r="J43" s="503"/>
      <c r="K43" s="523"/>
    </row>
    <row r="44" spans="1:11" ht="20.25" customHeight="1" x14ac:dyDescent="0.25">
      <c r="A44" s="524" t="str">
        <f>+(PROBABILIDAD!A12)</f>
        <v>Planificación inadecuada de las acciones y estrategias propias de la entidad en cumplimiento al proceso de gestión en salud.</v>
      </c>
      <c r="B44" s="232" t="str">
        <f>+(DESCRIPCION!D13)</f>
        <v xml:space="preserve">Dificultad para articular estrategias entre los programas y otros sectores para lograr trabajo en equipo que permita alcanzar las metas esperadas  </v>
      </c>
      <c r="C44" s="527" t="s">
        <v>382</v>
      </c>
      <c r="D44" s="323" t="s">
        <v>235</v>
      </c>
      <c r="E44" s="24" t="s">
        <v>236</v>
      </c>
      <c r="F44" s="23" t="s">
        <v>198</v>
      </c>
      <c r="G44" s="23">
        <f>IF(F44="Asignado",15,0)</f>
        <v>15</v>
      </c>
      <c r="H44" s="506" t="str">
        <f>IF(AND(G51&gt;0,G51&lt;=85),"Débil",IF(AND(G51&gt;85,G51&lt;=95),"Moderado",IF(G51&gt;96,"Fuerte"," ")))</f>
        <v>Débil</v>
      </c>
      <c r="I44" s="322" t="s">
        <v>222</v>
      </c>
      <c r="J44" s="322" t="str">
        <f>IF(AND(H44="Fuerte",I44="Fuerte (Siempre se Ejecuta)"),"Fuerte",IF(AND(H44="Fuerte",I44="Moderado (Algunas veces se ejecuta)"),"Moderado",IF(AND(H44="Fuerte",I44="Débil (No se ejecuta)"),"Débil",IF(AND(H44="Moderado",I44="Fuerte (Siempre se Ejecuta)"),"Moderado",IF(AND(H44="Moderado",I44="Moderado (Algunas veces se ejecuta)"),"Moderado",IF(AND(H44="Moderado",I44="Débil (No se ejecuta)"),"Débil",IF(AND(H44="Débil",I44="Fuerte (Siempre se Ejecuta)"),"Débil",IF(AND(H44="Débil",I44="Moderado (Algunas veces se ejecuta)"),"Débil",IF(AND(H44="Débil",I44="Débil (No se ejecuta)"),"Débil"," ")))))))))</f>
        <v>Débil</v>
      </c>
      <c r="K44" s="544" t="str">
        <f>IF(J44="Fuerte","NO",IF(J44=" "," ","SI"))</f>
        <v>SI</v>
      </c>
    </row>
    <row r="45" spans="1:11" ht="29.25" customHeight="1" x14ac:dyDescent="0.25">
      <c r="A45" s="350"/>
      <c r="B45" s="235"/>
      <c r="C45" s="527"/>
      <c r="D45" s="323"/>
      <c r="E45" s="25" t="s">
        <v>237</v>
      </c>
      <c r="F45" s="16" t="s">
        <v>197</v>
      </c>
      <c r="G45" s="16">
        <f>IF(F45="Adecuado",15,0)</f>
        <v>0</v>
      </c>
      <c r="H45" s="506"/>
      <c r="I45" s="234"/>
      <c r="J45" s="234"/>
      <c r="K45" s="501"/>
    </row>
    <row r="46" spans="1:11" ht="43.5" customHeight="1" x14ac:dyDescent="0.25">
      <c r="A46" s="350"/>
      <c r="B46" s="235"/>
      <c r="C46" s="527"/>
      <c r="D46" s="175" t="s">
        <v>238</v>
      </c>
      <c r="E46" s="25" t="s">
        <v>239</v>
      </c>
      <c r="F46" s="16" t="s">
        <v>197</v>
      </c>
      <c r="G46" s="16">
        <f>IF(F46="Oportuna",15,0)</f>
        <v>0</v>
      </c>
      <c r="H46" s="506"/>
      <c r="I46" s="234"/>
      <c r="J46" s="234"/>
      <c r="K46" s="501"/>
    </row>
    <row r="47" spans="1:11" ht="43.5" customHeight="1" x14ac:dyDescent="0.25">
      <c r="A47" s="350"/>
      <c r="B47" s="235"/>
      <c r="C47" s="527"/>
      <c r="D47" s="175" t="s">
        <v>240</v>
      </c>
      <c r="E47" s="25" t="s">
        <v>241</v>
      </c>
      <c r="F47" s="97" t="s">
        <v>197</v>
      </c>
      <c r="G47" s="16">
        <f>IF(F47="Prevenir",15,IF(F47="Detectar",10,0))</f>
        <v>0</v>
      </c>
      <c r="H47" s="506"/>
      <c r="I47" s="234"/>
      <c r="J47" s="234"/>
      <c r="K47" s="501"/>
    </row>
    <row r="48" spans="1:11" ht="29.25" customHeight="1" x14ac:dyDescent="0.25">
      <c r="A48" s="350"/>
      <c r="B48" s="235"/>
      <c r="C48" s="527"/>
      <c r="D48" s="175" t="s">
        <v>242</v>
      </c>
      <c r="E48" s="25" t="s">
        <v>243</v>
      </c>
      <c r="F48" s="16" t="s">
        <v>197</v>
      </c>
      <c r="G48" s="16">
        <f>IF(F48="Confiable",15,0)</f>
        <v>0</v>
      </c>
      <c r="H48" s="506"/>
      <c r="I48" s="234"/>
      <c r="J48" s="234"/>
      <c r="K48" s="501"/>
    </row>
    <row r="49" spans="1:11" ht="43.5" customHeight="1" x14ac:dyDescent="0.25">
      <c r="A49" s="350"/>
      <c r="B49" s="235"/>
      <c r="C49" s="527"/>
      <c r="D49" s="175" t="s">
        <v>244</v>
      </c>
      <c r="E49" s="25" t="s">
        <v>245</v>
      </c>
      <c r="F49" s="97" t="s">
        <v>197</v>
      </c>
      <c r="G49" s="16">
        <f>IF(F49="Se investigan y se resuelven oportunamente",15,0)</f>
        <v>0</v>
      </c>
      <c r="H49" s="506"/>
      <c r="I49" s="234"/>
      <c r="J49" s="234"/>
      <c r="K49" s="501"/>
    </row>
    <row r="50" spans="1:11" ht="29.25" customHeight="1" x14ac:dyDescent="0.25">
      <c r="A50" s="350"/>
      <c r="B50" s="235"/>
      <c r="C50" s="528"/>
      <c r="D50" s="175" t="s">
        <v>246</v>
      </c>
      <c r="E50" s="25" t="s">
        <v>247</v>
      </c>
      <c r="F50" s="16" t="s">
        <v>197</v>
      </c>
      <c r="G50" s="16">
        <f>IF(F50="Completa",10,IF(F50="Incompleta",5,0))</f>
        <v>0</v>
      </c>
      <c r="H50" s="507"/>
      <c r="I50" s="234"/>
      <c r="J50" s="234"/>
      <c r="K50" s="501"/>
    </row>
    <row r="51" spans="1:11" s="124" customFormat="1" ht="15.75" customHeight="1" thickBot="1" x14ac:dyDescent="0.3">
      <c r="A51" s="350"/>
      <c r="B51" s="235"/>
      <c r="C51" s="120"/>
      <c r="D51" s="121"/>
      <c r="E51" s="122" t="s">
        <v>248</v>
      </c>
      <c r="F51" s="17"/>
      <c r="G51" s="17">
        <f>SUM(G44:G50)</f>
        <v>15</v>
      </c>
      <c r="H51" s="123"/>
    </row>
    <row r="52" spans="1:11" s="213" customFormat="1" ht="14.4" x14ac:dyDescent="0.25">
      <c r="A52" s="208"/>
      <c r="B52" s="208"/>
      <c r="C52" s="209"/>
      <c r="D52" s="210"/>
      <c r="E52" s="211"/>
      <c r="F52" s="212"/>
      <c r="G52" s="212"/>
      <c r="H52" s="212"/>
    </row>
    <row r="53" spans="1:11" s="214" customFormat="1" ht="14.4" thickBot="1" x14ac:dyDescent="0.3"/>
    <row r="54" spans="1:11" s="117" customFormat="1" ht="30" customHeight="1" x14ac:dyDescent="0.3">
      <c r="A54" s="533" t="s">
        <v>103</v>
      </c>
      <c r="B54" s="515" t="s">
        <v>251</v>
      </c>
      <c r="C54" s="535" t="s">
        <v>224</v>
      </c>
      <c r="D54" s="537" t="s">
        <v>225</v>
      </c>
      <c r="E54" s="538"/>
      <c r="F54" s="538"/>
      <c r="G54" s="538"/>
      <c r="H54" s="539"/>
      <c r="I54" s="177" t="s">
        <v>226</v>
      </c>
      <c r="J54" s="540" t="s">
        <v>227</v>
      </c>
      <c r="K54" s="542" t="s">
        <v>228</v>
      </c>
    </row>
    <row r="55" spans="1:11" s="118" customFormat="1" ht="55.8" thickBot="1" x14ac:dyDescent="0.35">
      <c r="A55" s="534"/>
      <c r="B55" s="525"/>
      <c r="C55" s="536"/>
      <c r="D55" s="198" t="s">
        <v>229</v>
      </c>
      <c r="E55" s="114" t="s">
        <v>230</v>
      </c>
      <c r="F55" s="178" t="s">
        <v>231</v>
      </c>
      <c r="G55" s="178" t="s">
        <v>232</v>
      </c>
      <c r="H55" s="115" t="s">
        <v>249</v>
      </c>
      <c r="I55" s="116" t="s">
        <v>234</v>
      </c>
      <c r="J55" s="541"/>
      <c r="K55" s="543"/>
    </row>
    <row r="56" spans="1:11" ht="20.25" customHeight="1" x14ac:dyDescent="0.25">
      <c r="A56" s="524" t="str">
        <f>+(PROBABILIDAD!A12)</f>
        <v>Planificación inadecuada de las acciones y estrategias propias de la entidad en cumplimiento al proceso de gestión en salud.</v>
      </c>
      <c r="B56" s="232" t="str">
        <f>+DESCRIPCION!D14</f>
        <v>Falta de liderazgo por la alta dirección para promover y empoderar al personal de la Secretaria de Salud en la aplicabilidad y desarrollo del proceso.</v>
      </c>
      <c r="C56" s="527" t="s">
        <v>382</v>
      </c>
      <c r="D56" s="545" t="s">
        <v>235</v>
      </c>
      <c r="E56" s="24" t="s">
        <v>236</v>
      </c>
      <c r="F56" s="23" t="s">
        <v>198</v>
      </c>
      <c r="G56" s="23">
        <f>IF(F56="Asignado",15,0)</f>
        <v>15</v>
      </c>
      <c r="H56" s="506" t="str">
        <f>IF(AND(G63&gt;0,G63&lt;=85),"Débil",IF(AND(G63&gt;85,G63&lt;=95),"Moderado",IF(G63&gt;96,"Fuerte"," ")))</f>
        <v>Débil</v>
      </c>
      <c r="I56" s="322" t="s">
        <v>222</v>
      </c>
      <c r="J56" s="322" t="str">
        <f>IF(AND(H56="Fuerte",I56="Fuerte (Siempre se Ejecuta)"),"Fuerte",IF(AND(H56="Fuerte",I56="Moderado (Algunas veces se ejecuta)"),"Moderado",IF(AND(H56="Fuerte",I56="Débil (No se ejecuta)"),"Débil",IF(AND(H56="Moderado",I56="Fuerte (Siempre se Ejecuta)"),"Moderado",IF(AND(H56="Moderado",I56="Moderado (Algunas veces se ejecuta)"),"Moderado",IF(AND(H56="Moderado",I56="Débil (No se ejecuta)"),"Débil",IF(AND(H56="Débil",I56="Fuerte (Siempre se Ejecuta)"),"Débil",IF(AND(H56="Débil",I56="Moderado (Algunas veces se ejecuta)"),"Débil",IF(AND(H56="Débil",I56="Débil (No se ejecuta)"),"Débil"," ")))))))))</f>
        <v>Débil</v>
      </c>
      <c r="K56" s="544" t="str">
        <f>IF(J56="Fuerte","NO",IF(J56=" "," ","SI"))</f>
        <v>SI</v>
      </c>
    </row>
    <row r="57" spans="1:11" ht="27.6" x14ac:dyDescent="0.25">
      <c r="A57" s="350"/>
      <c r="B57" s="235"/>
      <c r="C57" s="527"/>
      <c r="D57" s="546"/>
      <c r="E57" s="25" t="s">
        <v>237</v>
      </c>
      <c r="F57" s="150" t="s">
        <v>197</v>
      </c>
      <c r="G57" s="150">
        <f>IF(F57="Adecuado",15,0)</f>
        <v>0</v>
      </c>
      <c r="H57" s="506"/>
      <c r="I57" s="234"/>
      <c r="J57" s="234"/>
      <c r="K57" s="501"/>
    </row>
    <row r="58" spans="1:11" ht="27.6" x14ac:dyDescent="0.25">
      <c r="A58" s="350"/>
      <c r="B58" s="235"/>
      <c r="C58" s="527"/>
      <c r="D58" s="175" t="s">
        <v>238</v>
      </c>
      <c r="E58" s="25" t="s">
        <v>239</v>
      </c>
      <c r="F58" s="150" t="s">
        <v>197</v>
      </c>
      <c r="G58" s="150">
        <f>IF(F58="Oportuna",15,0)</f>
        <v>0</v>
      </c>
      <c r="H58" s="506"/>
      <c r="I58" s="234"/>
      <c r="J58" s="234"/>
      <c r="K58" s="501"/>
    </row>
    <row r="59" spans="1:11" ht="41.4" x14ac:dyDescent="0.25">
      <c r="A59" s="350"/>
      <c r="B59" s="235"/>
      <c r="C59" s="527"/>
      <c r="D59" s="175" t="s">
        <v>240</v>
      </c>
      <c r="E59" s="25" t="s">
        <v>241</v>
      </c>
      <c r="F59" s="97" t="s">
        <v>197</v>
      </c>
      <c r="G59" s="150">
        <f>IF(F59="Prevenir",15,IF(F59="Detectar",10,0))</f>
        <v>0</v>
      </c>
      <c r="H59" s="506"/>
      <c r="I59" s="234"/>
      <c r="J59" s="234"/>
      <c r="K59" s="501"/>
    </row>
    <row r="60" spans="1:11" ht="27.6" x14ac:dyDescent="0.25">
      <c r="A60" s="350"/>
      <c r="B60" s="235"/>
      <c r="C60" s="527"/>
      <c r="D60" s="175" t="s">
        <v>242</v>
      </c>
      <c r="E60" s="25" t="s">
        <v>243</v>
      </c>
      <c r="F60" s="150" t="s">
        <v>197</v>
      </c>
      <c r="G60" s="150">
        <f>IF(F60="Confiable",15,0)</f>
        <v>0</v>
      </c>
      <c r="H60" s="506"/>
      <c r="I60" s="234"/>
      <c r="J60" s="234"/>
      <c r="K60" s="501"/>
    </row>
    <row r="61" spans="1:11" ht="41.4" x14ac:dyDescent="0.25">
      <c r="A61" s="350"/>
      <c r="B61" s="235"/>
      <c r="C61" s="527"/>
      <c r="D61" s="175" t="s">
        <v>244</v>
      </c>
      <c r="E61" s="25" t="s">
        <v>245</v>
      </c>
      <c r="F61" s="97" t="s">
        <v>197</v>
      </c>
      <c r="G61" s="150">
        <f>IF(F61="Se investigan y se resuelven oportunamente",15,0)</f>
        <v>0</v>
      </c>
      <c r="H61" s="506"/>
      <c r="I61" s="234"/>
      <c r="J61" s="234"/>
      <c r="K61" s="501"/>
    </row>
    <row r="62" spans="1:11" ht="27.6" x14ac:dyDescent="0.25">
      <c r="A62" s="350"/>
      <c r="B62" s="235"/>
      <c r="C62" s="528"/>
      <c r="D62" s="175" t="s">
        <v>246</v>
      </c>
      <c r="E62" s="25" t="s">
        <v>247</v>
      </c>
      <c r="F62" s="16" t="s">
        <v>197</v>
      </c>
      <c r="G62" s="16">
        <f>IF(F62="Completa",10,IF(F62="Incompleta",5,0))</f>
        <v>0</v>
      </c>
      <c r="H62" s="507"/>
      <c r="I62" s="234"/>
      <c r="J62" s="234"/>
      <c r="K62" s="501"/>
    </row>
    <row r="63" spans="1:11" ht="14.4" x14ac:dyDescent="0.25">
      <c r="A63" s="350"/>
      <c r="B63" s="235"/>
      <c r="C63" s="20"/>
      <c r="D63" s="111"/>
      <c r="E63" s="19" t="s">
        <v>248</v>
      </c>
      <c r="F63" s="18"/>
      <c r="G63" s="18">
        <f>SUM(G56:G62)</f>
        <v>15</v>
      </c>
      <c r="H63" s="53"/>
    </row>
    <row r="64" spans="1:11" ht="14.4" thickBot="1" x14ac:dyDescent="0.3">
      <c r="A64" s="119"/>
      <c r="B64" s="156"/>
    </row>
    <row r="65" spans="1:11" s="118" customFormat="1" ht="30" customHeight="1" x14ac:dyDescent="0.3">
      <c r="A65" s="499" t="s">
        <v>103</v>
      </c>
      <c r="B65" s="515" t="s">
        <v>251</v>
      </c>
      <c r="C65" s="511" t="s">
        <v>224</v>
      </c>
      <c r="D65" s="508" t="s">
        <v>225</v>
      </c>
      <c r="E65" s="508"/>
      <c r="F65" s="508"/>
      <c r="G65" s="508"/>
      <c r="H65" s="508"/>
      <c r="I65" s="112" t="s">
        <v>226</v>
      </c>
      <c r="J65" s="502" t="s">
        <v>227</v>
      </c>
      <c r="K65" s="504" t="s">
        <v>228</v>
      </c>
    </row>
    <row r="66" spans="1:11" s="118" customFormat="1" ht="55.8" thickBot="1" x14ac:dyDescent="0.35">
      <c r="A66" s="517"/>
      <c r="B66" s="525"/>
      <c r="C66" s="512"/>
      <c r="D66" s="198" t="s">
        <v>229</v>
      </c>
      <c r="E66" s="114" t="s">
        <v>230</v>
      </c>
      <c r="F66" s="113" t="s">
        <v>231</v>
      </c>
      <c r="G66" s="113" t="s">
        <v>232</v>
      </c>
      <c r="H66" s="115" t="s">
        <v>249</v>
      </c>
      <c r="I66" s="116" t="s">
        <v>234</v>
      </c>
      <c r="J66" s="503"/>
      <c r="K66" s="523"/>
    </row>
    <row r="67" spans="1:11" ht="20.25" customHeight="1" x14ac:dyDescent="0.25">
      <c r="A67" s="524" t="str">
        <f>+DESCRIPCION!A13</f>
        <v>Planificación inadecuada de las acciones y estrategias propias de la entidad en cumplimiento al proceso de gestión en salud.</v>
      </c>
      <c r="B67" s="322" t="str">
        <f>+DESCRIPCION!D15</f>
        <v xml:space="preserve">Cambios normativos </v>
      </c>
      <c r="C67" s="527" t="s">
        <v>386</v>
      </c>
      <c r="D67" s="323" t="s">
        <v>235</v>
      </c>
      <c r="E67" s="24" t="s">
        <v>236</v>
      </c>
      <c r="F67" s="176" t="s">
        <v>198</v>
      </c>
      <c r="G67" s="176">
        <f>IF(F67="Asignado",15,0)</f>
        <v>15</v>
      </c>
      <c r="H67" s="506" t="str">
        <f>IF(AND(G74&gt;0,G74&lt;=85),"Débil",IF(AND(G74&gt;85,G74&lt;=95),"Moderado",IF(G74&gt;96,"Fuerte"," ")))</f>
        <v>Débil</v>
      </c>
      <c r="I67" s="322" t="s">
        <v>222</v>
      </c>
      <c r="J67" s="322" t="str">
        <f>IF(AND(H67="Fuerte",I67="Fuerte (Siempre se Ejecuta)"),"Fuerte",IF(AND(H67="Fuerte",I67="Moderado (Algunas veces se ejecuta)"),"Moderado",IF(AND(H67="Fuerte",I67="Débil (No se ejecuta)"),"Débil",IF(AND(H67="Moderado",I67="Fuerte (Siempre se Ejecuta)"),"Moderado",IF(AND(H67="Moderado",I67="Moderado (Algunas veces se ejecuta)"),"Moderado",IF(AND(H67="Moderado",I67="Débil (No se ejecuta)"),"Débil",IF(AND(H67="Débil",I67="Fuerte (Siempre se Ejecuta)"),"Débil",IF(AND(H67="Débil",I67="Moderado (Algunas veces se ejecuta)"),"Débil",IF(AND(H67="Débil",I67="Débil (No se ejecuta)"),"Débil"," ")))))))))</f>
        <v>Débil</v>
      </c>
      <c r="K67" s="544" t="str">
        <f>IF(J67="Fuerte","NO",IF(J67=" "," ","SI"))</f>
        <v>SI</v>
      </c>
    </row>
    <row r="68" spans="1:11" ht="27.6" x14ac:dyDescent="0.25">
      <c r="A68" s="350"/>
      <c r="B68" s="234"/>
      <c r="C68" s="527"/>
      <c r="D68" s="323"/>
      <c r="E68" s="25" t="s">
        <v>237</v>
      </c>
      <c r="F68" s="174" t="s">
        <v>197</v>
      </c>
      <c r="G68" s="174">
        <f>IF(F68="Adecuado",15,0)</f>
        <v>0</v>
      </c>
      <c r="H68" s="506"/>
      <c r="I68" s="234"/>
      <c r="J68" s="234"/>
      <c r="K68" s="501"/>
    </row>
    <row r="69" spans="1:11" ht="27.6" x14ac:dyDescent="0.25">
      <c r="A69" s="350"/>
      <c r="B69" s="234"/>
      <c r="C69" s="527"/>
      <c r="D69" s="175" t="s">
        <v>238</v>
      </c>
      <c r="E69" s="25" t="s">
        <v>239</v>
      </c>
      <c r="F69" s="174" t="s">
        <v>197</v>
      </c>
      <c r="G69" s="174">
        <f>IF(F69="Oportuna",15,0)</f>
        <v>0</v>
      </c>
      <c r="H69" s="506"/>
      <c r="I69" s="234"/>
      <c r="J69" s="234"/>
      <c r="K69" s="501"/>
    </row>
    <row r="70" spans="1:11" ht="41.4" x14ac:dyDescent="0.25">
      <c r="A70" s="350"/>
      <c r="B70" s="234"/>
      <c r="C70" s="527"/>
      <c r="D70" s="175" t="s">
        <v>240</v>
      </c>
      <c r="E70" s="25" t="s">
        <v>241</v>
      </c>
      <c r="F70" s="173" t="s">
        <v>197</v>
      </c>
      <c r="G70" s="174">
        <f>IF(F70="Prevenir",15,IF(F70="Detectar",10,0))</f>
        <v>0</v>
      </c>
      <c r="H70" s="506"/>
      <c r="I70" s="234"/>
      <c r="J70" s="234"/>
      <c r="K70" s="501"/>
    </row>
    <row r="71" spans="1:11" ht="27.6" x14ac:dyDescent="0.25">
      <c r="A71" s="350"/>
      <c r="B71" s="234"/>
      <c r="C71" s="527"/>
      <c r="D71" s="175" t="s">
        <v>242</v>
      </c>
      <c r="E71" s="25" t="s">
        <v>243</v>
      </c>
      <c r="F71" s="174" t="s">
        <v>197</v>
      </c>
      <c r="G71" s="174">
        <f>IF(F71="Confiable",15,0)</f>
        <v>0</v>
      </c>
      <c r="H71" s="506"/>
      <c r="I71" s="234"/>
      <c r="J71" s="234"/>
      <c r="K71" s="501"/>
    </row>
    <row r="72" spans="1:11" ht="41.4" x14ac:dyDescent="0.25">
      <c r="A72" s="350"/>
      <c r="B72" s="234"/>
      <c r="C72" s="527"/>
      <c r="D72" s="175" t="s">
        <v>244</v>
      </c>
      <c r="E72" s="25" t="s">
        <v>245</v>
      </c>
      <c r="F72" s="173" t="s">
        <v>197</v>
      </c>
      <c r="G72" s="174">
        <f>IF(F72="Se investigan y se resuelven oportunamente",15,0)</f>
        <v>0</v>
      </c>
      <c r="H72" s="506"/>
      <c r="I72" s="234"/>
      <c r="J72" s="234"/>
      <c r="K72" s="501"/>
    </row>
    <row r="73" spans="1:11" ht="27.6" x14ac:dyDescent="0.25">
      <c r="A73" s="350"/>
      <c r="B73" s="234"/>
      <c r="C73" s="528"/>
      <c r="D73" s="175" t="s">
        <v>246</v>
      </c>
      <c r="E73" s="25" t="s">
        <v>247</v>
      </c>
      <c r="F73" s="174" t="s">
        <v>197</v>
      </c>
      <c r="G73" s="174">
        <f>IF(F73="Completa",10,IF(F73="Incompleta",5,0))</f>
        <v>0</v>
      </c>
      <c r="H73" s="507"/>
      <c r="I73" s="234"/>
      <c r="J73" s="234"/>
      <c r="K73" s="501"/>
    </row>
    <row r="74" spans="1:11" s="124" customFormat="1" ht="15" thickBot="1" x14ac:dyDescent="0.3">
      <c r="A74" s="350"/>
      <c r="B74" s="234"/>
      <c r="C74" s="120"/>
      <c r="D74" s="121"/>
      <c r="E74" s="122" t="s">
        <v>248</v>
      </c>
      <c r="F74" s="215"/>
      <c r="G74" s="215">
        <f>SUM(G67:G73)</f>
        <v>15</v>
      </c>
      <c r="H74" s="123"/>
    </row>
    <row r="75" spans="1:11" ht="14.4" thickBot="1" x14ac:dyDescent="0.3"/>
    <row r="76" spans="1:11" s="117" customFormat="1" ht="30" customHeight="1" x14ac:dyDescent="0.3">
      <c r="A76" s="499" t="s">
        <v>103</v>
      </c>
      <c r="B76" s="515" t="s">
        <v>251</v>
      </c>
      <c r="C76" s="511" t="s">
        <v>224</v>
      </c>
      <c r="D76" s="508" t="s">
        <v>225</v>
      </c>
      <c r="E76" s="508"/>
      <c r="F76" s="508"/>
      <c r="G76" s="508"/>
      <c r="H76" s="508"/>
      <c r="I76" s="112" t="s">
        <v>226</v>
      </c>
      <c r="J76" s="502" t="s">
        <v>227</v>
      </c>
      <c r="K76" s="504" t="s">
        <v>228</v>
      </c>
    </row>
    <row r="77" spans="1:11" s="118" customFormat="1" ht="55.8" thickBot="1" x14ac:dyDescent="0.35">
      <c r="A77" s="517"/>
      <c r="B77" s="525"/>
      <c r="C77" s="512"/>
      <c r="D77" s="198" t="s">
        <v>229</v>
      </c>
      <c r="E77" s="114" t="s">
        <v>230</v>
      </c>
      <c r="F77" s="113" t="s">
        <v>231</v>
      </c>
      <c r="G77" s="113" t="s">
        <v>232</v>
      </c>
      <c r="H77" s="115" t="s">
        <v>249</v>
      </c>
      <c r="I77" s="116" t="s">
        <v>234</v>
      </c>
      <c r="J77" s="503"/>
      <c r="K77" s="523"/>
    </row>
    <row r="78" spans="1:11" ht="20.25" customHeight="1" x14ac:dyDescent="0.25">
      <c r="A78" s="524" t="str">
        <f>+(PROBABILIDAD!A13)</f>
        <v>Ausencia de un sistema de información en salud que permita sustentar politicas y toma de decisiones.</v>
      </c>
      <c r="B78" s="232" t="str">
        <f>+DESCRIPCION!D16</f>
        <v>No se cuenta con un sistema de información orientado al tratamiento y administración de datos que permita la toma decisiones</v>
      </c>
      <c r="C78" s="547" t="s">
        <v>384</v>
      </c>
      <c r="D78" s="323" t="s">
        <v>235</v>
      </c>
      <c r="E78" s="24" t="s">
        <v>236</v>
      </c>
      <c r="F78" s="176" t="s">
        <v>198</v>
      </c>
      <c r="G78" s="176">
        <f>IF(F78="Asignado",15,0)</f>
        <v>15</v>
      </c>
      <c r="H78" s="506" t="str">
        <f>IF(AND(G85&gt;0,G85&lt;=85),"Débil",IF(AND(G85&gt;85,G85&lt;=95),"Moderado",IF(G85&gt;96,"Fuerte"," ")))</f>
        <v>Débil</v>
      </c>
      <c r="I78" s="322" t="s">
        <v>221</v>
      </c>
      <c r="J78" s="322" t="str">
        <f>IF(AND(H78="Fuerte",I78="Fuerte (Siempre se Ejecuta)"),"Fuerte",IF(AND(H78="Fuerte",I78="Moderado (Algunas veces se ejecuta)"),"Moderado",IF(AND(H78="Fuerte",I78="Débil (No se ejecuta)"),"Débil",IF(AND(H78="Moderado",I78="Fuerte (Siempre se Ejecuta)"),"Moderado",IF(AND(H78="Moderado",I78="Moderado (Algunas veces se ejecuta)"),"Moderado",IF(AND(H78="Moderado",I78="Débil (No se ejecuta)"),"Débil",IF(AND(H78="Débil",I78="Fuerte (Siempre se Ejecuta)"),"Débil",IF(AND(H78="Débil",I78="Moderado (Algunas veces se ejecuta)"),"Débil",IF(AND(H78="Débil",I78="Débil (No se ejecuta)"),"Débil"," ")))))))))</f>
        <v>Débil</v>
      </c>
      <c r="K78" s="544" t="str">
        <f>IF(J78="Fuerte","NO",IF(J78=" "," ","SI"))</f>
        <v>SI</v>
      </c>
    </row>
    <row r="79" spans="1:11" ht="27.6" x14ac:dyDescent="0.25">
      <c r="A79" s="350"/>
      <c r="B79" s="235"/>
      <c r="C79" s="547"/>
      <c r="D79" s="323"/>
      <c r="E79" s="25" t="s">
        <v>237</v>
      </c>
      <c r="F79" s="174" t="s">
        <v>200</v>
      </c>
      <c r="G79" s="174">
        <f>IF(F79="Adecuado",15,0)</f>
        <v>15</v>
      </c>
      <c r="H79" s="506"/>
      <c r="I79" s="234"/>
      <c r="J79" s="234"/>
      <c r="K79" s="501"/>
    </row>
    <row r="80" spans="1:11" ht="27.6" x14ac:dyDescent="0.25">
      <c r="A80" s="350"/>
      <c r="B80" s="235"/>
      <c r="C80" s="547"/>
      <c r="D80" s="175" t="s">
        <v>238</v>
      </c>
      <c r="E80" s="25" t="s">
        <v>239</v>
      </c>
      <c r="F80" s="174" t="s">
        <v>204</v>
      </c>
      <c r="G80" s="174">
        <f>IF(F80="Oportuna",15,0)</f>
        <v>0</v>
      </c>
      <c r="H80" s="506"/>
      <c r="I80" s="234"/>
      <c r="J80" s="234"/>
      <c r="K80" s="501"/>
    </row>
    <row r="81" spans="1:11" ht="41.4" x14ac:dyDescent="0.25">
      <c r="A81" s="350"/>
      <c r="B81" s="235"/>
      <c r="C81" s="547"/>
      <c r="D81" s="175" t="s">
        <v>240</v>
      </c>
      <c r="E81" s="25" t="s">
        <v>241</v>
      </c>
      <c r="F81" s="173" t="s">
        <v>207</v>
      </c>
      <c r="G81" s="174">
        <f>IF(F81="Prevenir",15,IF(F81="Detectar",10,0))</f>
        <v>10</v>
      </c>
      <c r="H81" s="506"/>
      <c r="I81" s="234"/>
      <c r="J81" s="234"/>
      <c r="K81" s="501"/>
    </row>
    <row r="82" spans="1:11" ht="27.6" x14ac:dyDescent="0.25">
      <c r="A82" s="350"/>
      <c r="B82" s="235"/>
      <c r="C82" s="547"/>
      <c r="D82" s="175" t="s">
        <v>242</v>
      </c>
      <c r="E82" s="25" t="s">
        <v>243</v>
      </c>
      <c r="F82" s="174" t="s">
        <v>210</v>
      </c>
      <c r="G82" s="174">
        <f>IF(F82="Confiable",15,0)</f>
        <v>15</v>
      </c>
      <c r="H82" s="506"/>
      <c r="I82" s="234"/>
      <c r="J82" s="234"/>
      <c r="K82" s="501"/>
    </row>
    <row r="83" spans="1:11" ht="41.4" x14ac:dyDescent="0.25">
      <c r="A83" s="350"/>
      <c r="B83" s="235"/>
      <c r="C83" s="547"/>
      <c r="D83" s="175" t="s">
        <v>244</v>
      </c>
      <c r="E83" s="25" t="s">
        <v>245</v>
      </c>
      <c r="F83" s="173" t="s">
        <v>213</v>
      </c>
      <c r="G83" s="174">
        <f>IF(F83="Se investigan y se resuelven oportunamente",15,0)</f>
        <v>15</v>
      </c>
      <c r="H83" s="506"/>
      <c r="I83" s="234"/>
      <c r="J83" s="234"/>
      <c r="K83" s="501"/>
    </row>
    <row r="84" spans="1:11" ht="27.6" x14ac:dyDescent="0.25">
      <c r="A84" s="350"/>
      <c r="B84" s="235"/>
      <c r="C84" s="366"/>
      <c r="D84" s="175" t="s">
        <v>246</v>
      </c>
      <c r="E84" s="25" t="s">
        <v>247</v>
      </c>
      <c r="F84" s="174" t="s">
        <v>217</v>
      </c>
      <c r="G84" s="174">
        <f>IF(F84="Completa",10,IF(F84="Incompleta",5,0))</f>
        <v>5</v>
      </c>
      <c r="H84" s="507"/>
      <c r="I84" s="234"/>
      <c r="J84" s="234"/>
      <c r="K84" s="501"/>
    </row>
    <row r="85" spans="1:11" ht="14.4" x14ac:dyDescent="0.25">
      <c r="A85" s="350"/>
      <c r="B85" s="235"/>
      <c r="C85" s="20"/>
      <c r="D85" s="111"/>
      <c r="E85" s="19" t="s">
        <v>248</v>
      </c>
      <c r="F85" s="18"/>
      <c r="G85" s="18">
        <f>SUM(G78:G84)</f>
        <v>75</v>
      </c>
      <c r="H85" s="53"/>
    </row>
    <row r="86" spans="1:11" ht="14.4" thickBot="1" x14ac:dyDescent="0.3">
      <c r="A86" s="119"/>
      <c r="B86" s="156"/>
    </row>
    <row r="87" spans="1:11" s="118" customFormat="1" ht="30" customHeight="1" x14ac:dyDescent="0.3">
      <c r="A87" s="499" t="s">
        <v>103</v>
      </c>
      <c r="B87" s="515" t="s">
        <v>251</v>
      </c>
      <c r="C87" s="511" t="s">
        <v>224</v>
      </c>
      <c r="D87" s="508" t="s">
        <v>225</v>
      </c>
      <c r="E87" s="508"/>
      <c r="F87" s="508"/>
      <c r="G87" s="508"/>
      <c r="H87" s="508"/>
      <c r="I87" s="112" t="s">
        <v>226</v>
      </c>
      <c r="J87" s="502" t="s">
        <v>227</v>
      </c>
      <c r="K87" s="504" t="s">
        <v>228</v>
      </c>
    </row>
    <row r="88" spans="1:11" s="118" customFormat="1" ht="55.8" thickBot="1" x14ac:dyDescent="0.35">
      <c r="A88" s="517"/>
      <c r="B88" s="525"/>
      <c r="C88" s="512"/>
      <c r="D88" s="198" t="s">
        <v>229</v>
      </c>
      <c r="E88" s="114" t="s">
        <v>230</v>
      </c>
      <c r="F88" s="113" t="s">
        <v>231</v>
      </c>
      <c r="G88" s="113" t="s">
        <v>232</v>
      </c>
      <c r="H88" s="115" t="s">
        <v>249</v>
      </c>
      <c r="I88" s="116" t="s">
        <v>234</v>
      </c>
      <c r="J88" s="503"/>
      <c r="K88" s="523"/>
    </row>
    <row r="89" spans="1:11" ht="20.25" customHeight="1" x14ac:dyDescent="0.25">
      <c r="A89" s="524" t="str">
        <f>+(PROBABILIDAD!A13)</f>
        <v>Ausencia de un sistema de información en salud que permita sustentar politicas y toma de decisiones.</v>
      </c>
      <c r="B89" s="232" t="str">
        <f>+DESCRIPCION!D17</f>
        <v>Ausencia de datos actualizados de forma rapida y sencilla sobre el estado de salud de la población.</v>
      </c>
      <c r="C89" s="547" t="s">
        <v>384</v>
      </c>
      <c r="D89" s="323" t="s">
        <v>235</v>
      </c>
      <c r="E89" s="24" t="s">
        <v>236</v>
      </c>
      <c r="F89" s="176" t="s">
        <v>198</v>
      </c>
      <c r="G89" s="176">
        <f>IF(F89="Asignado",15,0)</f>
        <v>15</v>
      </c>
      <c r="H89" s="506" t="str">
        <f>IF(AND(G96&gt;0,G96&lt;=85),"Débil",IF(AND(G96&gt;85,G96&lt;=95),"Moderado",IF(G96&gt;96,"Fuerte"," ")))</f>
        <v>Débil</v>
      </c>
      <c r="I89" s="322" t="s">
        <v>221</v>
      </c>
      <c r="J89" s="322" t="str">
        <f>IF(AND(H89="Fuerte",I89="Fuerte (Siempre se Ejecuta)"),"Fuerte",IF(AND(H89="Fuerte",I89="Moderado (Algunas veces se ejecuta)"),"Moderado",IF(AND(H89="Fuerte",I89="Débil (No se ejecuta)"),"Débil",IF(AND(H89="Moderado",I89="Fuerte (Siempre se Ejecuta)"),"Moderado",IF(AND(H89="Moderado",I89="Moderado (Algunas veces se ejecuta)"),"Moderado",IF(AND(H89="Moderado",I89="Débil (No se ejecuta)"),"Débil",IF(AND(H89="Débil",I89="Fuerte (Siempre se Ejecuta)"),"Débil",IF(AND(H89="Débil",I89="Moderado (Algunas veces se ejecuta)"),"Débil",IF(AND(H89="Débil",I89="Débil (No se ejecuta)"),"Débil"," ")))))))))</f>
        <v>Débil</v>
      </c>
      <c r="K89" s="544" t="str">
        <f>IF(J89="Fuerte","NO",IF(J89=" "," ","SI"))</f>
        <v>SI</v>
      </c>
    </row>
    <row r="90" spans="1:11" ht="27.6" x14ac:dyDescent="0.25">
      <c r="A90" s="350"/>
      <c r="B90" s="235"/>
      <c r="C90" s="547"/>
      <c r="D90" s="323"/>
      <c r="E90" s="25" t="s">
        <v>237</v>
      </c>
      <c r="F90" s="174" t="s">
        <v>200</v>
      </c>
      <c r="G90" s="174">
        <f>IF(F90="Adecuado",15,0)</f>
        <v>15</v>
      </c>
      <c r="H90" s="506"/>
      <c r="I90" s="234"/>
      <c r="J90" s="234"/>
      <c r="K90" s="501"/>
    </row>
    <row r="91" spans="1:11" ht="42.75" customHeight="1" x14ac:dyDescent="0.25">
      <c r="A91" s="350"/>
      <c r="B91" s="235"/>
      <c r="C91" s="547"/>
      <c r="D91" s="175" t="s">
        <v>238</v>
      </c>
      <c r="E91" s="25" t="s">
        <v>239</v>
      </c>
      <c r="F91" s="174" t="s">
        <v>204</v>
      </c>
      <c r="G91" s="174">
        <f>IF(F91="Oportuna",15,0)</f>
        <v>0</v>
      </c>
      <c r="H91" s="506"/>
      <c r="I91" s="234"/>
      <c r="J91" s="234"/>
      <c r="K91" s="501"/>
    </row>
    <row r="92" spans="1:11" ht="41.4" x14ac:dyDescent="0.25">
      <c r="A92" s="350"/>
      <c r="B92" s="235"/>
      <c r="C92" s="547"/>
      <c r="D92" s="175" t="s">
        <v>240</v>
      </c>
      <c r="E92" s="25" t="s">
        <v>241</v>
      </c>
      <c r="F92" s="173" t="s">
        <v>207</v>
      </c>
      <c r="G92" s="174">
        <f>IF(F92="Prevenir",15,IF(F92="Detectar",10,0))</f>
        <v>10</v>
      </c>
      <c r="H92" s="506"/>
      <c r="I92" s="234"/>
      <c r="J92" s="234"/>
      <c r="K92" s="501"/>
    </row>
    <row r="93" spans="1:11" ht="27.6" x14ac:dyDescent="0.25">
      <c r="A93" s="350"/>
      <c r="B93" s="235"/>
      <c r="C93" s="547"/>
      <c r="D93" s="175" t="s">
        <v>242</v>
      </c>
      <c r="E93" s="25" t="s">
        <v>243</v>
      </c>
      <c r="F93" s="174" t="s">
        <v>210</v>
      </c>
      <c r="G93" s="174">
        <f>IF(F93="Confiable",15,0)</f>
        <v>15</v>
      </c>
      <c r="H93" s="506"/>
      <c r="I93" s="234"/>
      <c r="J93" s="234"/>
      <c r="K93" s="501"/>
    </row>
    <row r="94" spans="1:11" ht="41.4" x14ac:dyDescent="0.25">
      <c r="A94" s="350"/>
      <c r="B94" s="235"/>
      <c r="C94" s="547"/>
      <c r="D94" s="175" t="s">
        <v>244</v>
      </c>
      <c r="E94" s="25" t="s">
        <v>245</v>
      </c>
      <c r="F94" s="173" t="s">
        <v>213</v>
      </c>
      <c r="G94" s="174">
        <f>IF(F94="Se investigan y se resuelven oportunamente",15,0)</f>
        <v>15</v>
      </c>
      <c r="H94" s="506"/>
      <c r="I94" s="234"/>
      <c r="J94" s="234"/>
      <c r="K94" s="501"/>
    </row>
    <row r="95" spans="1:11" ht="27.6" x14ac:dyDescent="0.25">
      <c r="A95" s="350"/>
      <c r="B95" s="235"/>
      <c r="C95" s="366"/>
      <c r="D95" s="175" t="s">
        <v>246</v>
      </c>
      <c r="E95" s="25" t="s">
        <v>247</v>
      </c>
      <c r="F95" s="174" t="s">
        <v>217</v>
      </c>
      <c r="G95" s="174">
        <f>IF(F95="Completa",10,IF(F95="Incompleta",5,0))</f>
        <v>5</v>
      </c>
      <c r="H95" s="507"/>
      <c r="I95" s="234"/>
      <c r="J95" s="234"/>
      <c r="K95" s="501"/>
    </row>
    <row r="96" spans="1:11" s="124" customFormat="1" ht="15" thickBot="1" x14ac:dyDescent="0.3">
      <c r="A96" s="350"/>
      <c r="B96" s="235"/>
      <c r="C96" s="120"/>
      <c r="D96" s="121"/>
      <c r="E96" s="122" t="s">
        <v>248</v>
      </c>
      <c r="F96" s="17"/>
      <c r="G96" s="17">
        <f>SUM(G89:G95)</f>
        <v>75</v>
      </c>
      <c r="H96" s="123"/>
    </row>
    <row r="97" spans="1:11" ht="14.4" thickBot="1" x14ac:dyDescent="0.3"/>
    <row r="98" spans="1:11" s="117" customFormat="1" ht="30" customHeight="1" x14ac:dyDescent="0.3">
      <c r="A98" s="499" t="s">
        <v>103</v>
      </c>
      <c r="B98" s="515" t="s">
        <v>251</v>
      </c>
      <c r="C98" s="511" t="s">
        <v>224</v>
      </c>
      <c r="D98" s="508" t="s">
        <v>225</v>
      </c>
      <c r="E98" s="508"/>
      <c r="F98" s="508"/>
      <c r="G98" s="508"/>
      <c r="H98" s="508"/>
      <c r="I98" s="112" t="s">
        <v>226</v>
      </c>
      <c r="J98" s="502" t="s">
        <v>227</v>
      </c>
      <c r="K98" s="504" t="s">
        <v>228</v>
      </c>
    </row>
    <row r="99" spans="1:11" s="118" customFormat="1" ht="55.8" thickBot="1" x14ac:dyDescent="0.35">
      <c r="A99" s="517"/>
      <c r="B99" s="525"/>
      <c r="C99" s="512"/>
      <c r="D99" s="198" t="s">
        <v>229</v>
      </c>
      <c r="E99" s="114" t="s">
        <v>230</v>
      </c>
      <c r="F99" s="113" t="s">
        <v>231</v>
      </c>
      <c r="G99" s="113" t="s">
        <v>232</v>
      </c>
      <c r="H99" s="115" t="s">
        <v>249</v>
      </c>
      <c r="I99" s="116" t="s">
        <v>234</v>
      </c>
      <c r="J99" s="503"/>
      <c r="K99" s="523"/>
    </row>
    <row r="100" spans="1:11" ht="20.25" customHeight="1" x14ac:dyDescent="0.25">
      <c r="A100" s="524" t="str">
        <f>+DESCRIPCION!A16</f>
        <v>Ausencia de un sistema de información en salud que permita sustentar politicas y toma de decisiones.</v>
      </c>
      <c r="B100" s="232" t="str">
        <f>+DESCRIPCION!D18</f>
        <v>Falta de interoperabilidad de las bases de datos y diferentes fuentes de información en salud.</v>
      </c>
      <c r="C100" s="547" t="s">
        <v>385</v>
      </c>
      <c r="D100" s="323" t="s">
        <v>235</v>
      </c>
      <c r="E100" s="24" t="s">
        <v>236</v>
      </c>
      <c r="F100" s="23" t="s">
        <v>198</v>
      </c>
      <c r="G100" s="23">
        <f>IF(F100="Asignado",15,0)</f>
        <v>15</v>
      </c>
      <c r="H100" s="506" t="str">
        <f>IF(AND(G107&gt;0,G107&lt;=85),"Débil",IF(AND(G107&gt;85,G107&lt;=95),"Moderado",IF(G107&gt;96,"Fuerte"," ")))</f>
        <v>Moderado</v>
      </c>
      <c r="I100" s="322" t="s">
        <v>221</v>
      </c>
      <c r="J100" s="322" t="str">
        <f>IF(AND(H100="Fuerte",I100="Fuerte (Siempre se Ejecuta)"),"Fuerte",IF(AND(H100="Fuerte",I100="Moderado (Algunas veces se ejecuta)"),"Moderado",IF(AND(H100="Fuerte",I100="Débil (No se ejecuta)"),"Débil",IF(AND(H100="Moderado",I100="Fuerte (Siempre se Ejecuta)"),"Moderado",IF(AND(H100="Moderado",I100="Moderado (Algunas veces se ejecuta)"),"Moderado",IF(AND(H100="Moderado",I100="Débil (No se ejecuta)"),"Débil",IF(AND(H100="Débil",I100="Fuerte (Siempre se Ejecuta)"),"Débil",IF(AND(H100="Débil",I100="Moderado (Algunas veces se ejecuta)"),"Débil",IF(AND(H100="Débil",I100="Débil (No se ejecuta)"),"Débil"," ")))))))))</f>
        <v>Moderado</v>
      </c>
      <c r="K100" s="544" t="str">
        <f>IF(J100="Fuerte","NO",IF(J100=" "," ","SI"))</f>
        <v>SI</v>
      </c>
    </row>
    <row r="101" spans="1:11" ht="27.6" x14ac:dyDescent="0.25">
      <c r="A101" s="350"/>
      <c r="B101" s="235"/>
      <c r="C101" s="547"/>
      <c r="D101" s="323"/>
      <c r="E101" s="25" t="s">
        <v>237</v>
      </c>
      <c r="F101" s="16" t="s">
        <v>200</v>
      </c>
      <c r="G101" s="16">
        <f>IF(F101="Adecuado",15,0)</f>
        <v>15</v>
      </c>
      <c r="H101" s="506"/>
      <c r="I101" s="234"/>
      <c r="J101" s="234"/>
      <c r="K101" s="501"/>
    </row>
    <row r="102" spans="1:11" ht="42.75" customHeight="1" x14ac:dyDescent="0.25">
      <c r="A102" s="350"/>
      <c r="B102" s="235"/>
      <c r="C102" s="547"/>
      <c r="D102" s="201" t="s">
        <v>238</v>
      </c>
      <c r="E102" s="25" t="s">
        <v>239</v>
      </c>
      <c r="F102" s="16" t="s">
        <v>203</v>
      </c>
      <c r="G102" s="16">
        <f>IF(F102="Oportuna",15,0)</f>
        <v>15</v>
      </c>
      <c r="H102" s="506"/>
      <c r="I102" s="234"/>
      <c r="J102" s="234"/>
      <c r="K102" s="501"/>
    </row>
    <row r="103" spans="1:11" ht="41.4" x14ac:dyDescent="0.25">
      <c r="A103" s="350"/>
      <c r="B103" s="235"/>
      <c r="C103" s="547"/>
      <c r="D103" s="201" t="s">
        <v>240</v>
      </c>
      <c r="E103" s="25" t="s">
        <v>241</v>
      </c>
      <c r="F103" s="97" t="s">
        <v>207</v>
      </c>
      <c r="G103" s="16">
        <f>IF(F103="Prevenir",15,IF(F103="Detectar",10,0))</f>
        <v>10</v>
      </c>
      <c r="H103" s="506"/>
      <c r="I103" s="234"/>
      <c r="J103" s="234"/>
      <c r="K103" s="501"/>
    </row>
    <row r="104" spans="1:11" ht="27.6" x14ac:dyDescent="0.25">
      <c r="A104" s="350"/>
      <c r="B104" s="235"/>
      <c r="C104" s="547"/>
      <c r="D104" s="201" t="s">
        <v>242</v>
      </c>
      <c r="E104" s="25" t="s">
        <v>243</v>
      </c>
      <c r="F104" s="16" t="s">
        <v>210</v>
      </c>
      <c r="G104" s="16">
        <f>IF(F104="Confiable",15,0)</f>
        <v>15</v>
      </c>
      <c r="H104" s="506"/>
      <c r="I104" s="234"/>
      <c r="J104" s="234"/>
      <c r="K104" s="501"/>
    </row>
    <row r="105" spans="1:11" ht="41.4" x14ac:dyDescent="0.25">
      <c r="A105" s="350"/>
      <c r="B105" s="235"/>
      <c r="C105" s="547"/>
      <c r="D105" s="201" t="s">
        <v>244</v>
      </c>
      <c r="E105" s="25" t="s">
        <v>245</v>
      </c>
      <c r="F105" s="97" t="s">
        <v>213</v>
      </c>
      <c r="G105" s="16">
        <f>IF(F105="Se investigan y se resuelven oportunamente",15,0)</f>
        <v>15</v>
      </c>
      <c r="H105" s="506"/>
      <c r="I105" s="234"/>
      <c r="J105" s="234"/>
      <c r="K105" s="501"/>
    </row>
    <row r="106" spans="1:11" ht="27.6" x14ac:dyDescent="0.25">
      <c r="A106" s="350"/>
      <c r="B106" s="235"/>
      <c r="C106" s="366"/>
      <c r="D106" s="201" t="s">
        <v>246</v>
      </c>
      <c r="E106" s="25" t="s">
        <v>247</v>
      </c>
      <c r="F106" s="16" t="s">
        <v>216</v>
      </c>
      <c r="G106" s="16">
        <f>IF(F106="Completa",10,IF(F106="Incompleta",5,0))</f>
        <v>10</v>
      </c>
      <c r="H106" s="507"/>
      <c r="I106" s="234"/>
      <c r="J106" s="234"/>
      <c r="K106" s="501"/>
    </row>
    <row r="107" spans="1:11" ht="14.4" x14ac:dyDescent="0.25">
      <c r="A107" s="350"/>
      <c r="B107" s="235"/>
      <c r="C107" s="20"/>
      <c r="D107" s="111"/>
      <c r="E107" s="19" t="s">
        <v>248</v>
      </c>
      <c r="F107" s="18"/>
      <c r="G107" s="18">
        <f>SUM(G100:G106)</f>
        <v>95</v>
      </c>
      <c r="H107" s="53"/>
    </row>
    <row r="108" spans="1:11" ht="14.4" thickBot="1" x14ac:dyDescent="0.3">
      <c r="A108" s="119"/>
      <c r="B108" s="156"/>
    </row>
    <row r="109" spans="1:11" s="118" customFormat="1" ht="30" customHeight="1" x14ac:dyDescent="0.3">
      <c r="A109" s="499" t="s">
        <v>103</v>
      </c>
      <c r="B109" s="515" t="s">
        <v>251</v>
      </c>
      <c r="C109" s="511" t="s">
        <v>224</v>
      </c>
      <c r="D109" s="508" t="s">
        <v>225</v>
      </c>
      <c r="E109" s="508"/>
      <c r="F109" s="508"/>
      <c r="G109" s="508"/>
      <c r="H109" s="508"/>
      <c r="I109" s="112" t="s">
        <v>226</v>
      </c>
      <c r="J109" s="502" t="s">
        <v>227</v>
      </c>
      <c r="K109" s="504" t="s">
        <v>228</v>
      </c>
    </row>
    <row r="110" spans="1:11" s="118" customFormat="1" ht="55.8" thickBot="1" x14ac:dyDescent="0.35">
      <c r="A110" s="517"/>
      <c r="B110" s="525"/>
      <c r="C110" s="512"/>
      <c r="D110" s="198" t="s">
        <v>229</v>
      </c>
      <c r="E110" s="114" t="s">
        <v>230</v>
      </c>
      <c r="F110" s="113" t="s">
        <v>231</v>
      </c>
      <c r="G110" s="113" t="s">
        <v>232</v>
      </c>
      <c r="H110" s="115" t="s">
        <v>249</v>
      </c>
      <c r="I110" s="116" t="s">
        <v>234</v>
      </c>
      <c r="J110" s="503"/>
      <c r="K110" s="523"/>
    </row>
    <row r="111" spans="1:11" ht="20.25" customHeight="1" x14ac:dyDescent="0.25">
      <c r="A111" s="524" t="str">
        <f>+DESCRIPCION!A19</f>
        <v>Recibir dadivas o beneficios a nombre propio o de terceros por realizar tramites sin el cumplimiento de los requisitos</v>
      </c>
      <c r="B111" s="232" t="str">
        <f>+DESCRIPCION!D19</f>
        <v>Falta de información clara y debilidad en canales de acceso a la publicidad de las condiciones del tramite.</v>
      </c>
      <c r="C111" s="547" t="s">
        <v>387</v>
      </c>
      <c r="D111" s="323" t="s">
        <v>235</v>
      </c>
      <c r="E111" s="24" t="s">
        <v>236</v>
      </c>
      <c r="F111" s="23" t="s">
        <v>198</v>
      </c>
      <c r="G111" s="23">
        <f>IF(F111="Asignado",15,0)</f>
        <v>15</v>
      </c>
      <c r="H111" s="506" t="str">
        <f>IF(AND(G118&gt;0,G118&lt;=85),"Débil",IF(AND(G118&gt;85,G118&lt;=95),"Moderado",IF(G118&gt;96,"Fuerte"," ")))</f>
        <v>Débil</v>
      </c>
      <c r="I111" s="322" t="s">
        <v>221</v>
      </c>
      <c r="J111" s="322" t="str">
        <f>IF(AND(H111="Fuerte",I111="Fuerte (Siempre se Ejecuta)"),"Fuerte",IF(AND(H111="Fuerte",I111="Moderado (Algunas veces se ejecuta)"),"Moderado",IF(AND(H111="Fuerte",I111="Débil (No se ejecuta)"),"Débil",IF(AND(H111="Moderado",I111="Fuerte (Siempre se Ejecuta)"),"Moderado",IF(AND(H111="Moderado",I111="Moderado (Algunas veces se ejecuta)"),"Moderado",IF(AND(H111="Moderado",I111="Débil (No se ejecuta)"),"Débil",IF(AND(H111="Débil",I111="Fuerte (Siempre se Ejecuta)"),"Débil",IF(AND(H111="Débil",I111="Moderado (Algunas veces se ejecuta)"),"Débil",IF(AND(H111="Débil",I111="Débil (No se ejecuta)"),"Débil"," ")))))))))</f>
        <v>Débil</v>
      </c>
      <c r="K111" s="544" t="str">
        <f>IF(J111="Fuerte","NO",IF(J111=" "," ","SI"))</f>
        <v>SI</v>
      </c>
    </row>
    <row r="112" spans="1:11" ht="27.6" x14ac:dyDescent="0.25">
      <c r="A112" s="350"/>
      <c r="B112" s="235"/>
      <c r="C112" s="547"/>
      <c r="D112" s="323"/>
      <c r="E112" s="25" t="s">
        <v>237</v>
      </c>
      <c r="F112" s="16" t="s">
        <v>200</v>
      </c>
      <c r="G112" s="16">
        <f>IF(F112="Adecuado",15,0)</f>
        <v>15</v>
      </c>
      <c r="H112" s="506"/>
      <c r="I112" s="234"/>
      <c r="J112" s="234"/>
      <c r="K112" s="501"/>
    </row>
    <row r="113" spans="1:11" ht="27.6" x14ac:dyDescent="0.25">
      <c r="A113" s="350"/>
      <c r="B113" s="235"/>
      <c r="C113" s="547"/>
      <c r="D113" s="201" t="s">
        <v>238</v>
      </c>
      <c r="E113" s="25" t="s">
        <v>239</v>
      </c>
      <c r="F113" s="16" t="s">
        <v>204</v>
      </c>
      <c r="G113" s="16">
        <f>IF(F113="Oportuna",15,0)</f>
        <v>0</v>
      </c>
      <c r="H113" s="506"/>
      <c r="I113" s="234"/>
      <c r="J113" s="234"/>
      <c r="K113" s="501"/>
    </row>
    <row r="114" spans="1:11" ht="41.4" x14ac:dyDescent="0.25">
      <c r="A114" s="350"/>
      <c r="B114" s="235"/>
      <c r="C114" s="547"/>
      <c r="D114" s="201" t="s">
        <v>240</v>
      </c>
      <c r="E114" s="25" t="s">
        <v>241</v>
      </c>
      <c r="F114" s="97" t="s">
        <v>206</v>
      </c>
      <c r="G114" s="16">
        <f>IF(F114="Prevenir",15,IF(F114="Detectar",10,0))</f>
        <v>15</v>
      </c>
      <c r="H114" s="506"/>
      <c r="I114" s="234"/>
      <c r="J114" s="234"/>
      <c r="K114" s="501"/>
    </row>
    <row r="115" spans="1:11" ht="27.6" x14ac:dyDescent="0.25">
      <c r="A115" s="350"/>
      <c r="B115" s="235"/>
      <c r="C115" s="547"/>
      <c r="D115" s="201" t="s">
        <v>242</v>
      </c>
      <c r="E115" s="25" t="s">
        <v>243</v>
      </c>
      <c r="F115" s="16" t="s">
        <v>211</v>
      </c>
      <c r="G115" s="16">
        <f>IF(F115="Confiable",15,0)</f>
        <v>0</v>
      </c>
      <c r="H115" s="506"/>
      <c r="I115" s="234"/>
      <c r="J115" s="234"/>
      <c r="K115" s="501"/>
    </row>
    <row r="116" spans="1:11" ht="55.2" x14ac:dyDescent="0.25">
      <c r="A116" s="350"/>
      <c r="B116" s="235"/>
      <c r="C116" s="547"/>
      <c r="D116" s="201" t="s">
        <v>244</v>
      </c>
      <c r="E116" s="25" t="s">
        <v>245</v>
      </c>
      <c r="F116" s="97" t="s">
        <v>214</v>
      </c>
      <c r="G116" s="16">
        <f>IF(F116="Se investigan y se resuelven oportunamente",15,0)</f>
        <v>0</v>
      </c>
      <c r="H116" s="506"/>
      <c r="I116" s="234"/>
      <c r="J116" s="234"/>
      <c r="K116" s="501"/>
    </row>
    <row r="117" spans="1:11" ht="27.6" x14ac:dyDescent="0.25">
      <c r="A117" s="350"/>
      <c r="B117" s="235"/>
      <c r="C117" s="366"/>
      <c r="D117" s="201" t="s">
        <v>246</v>
      </c>
      <c r="E117" s="25" t="s">
        <v>247</v>
      </c>
      <c r="F117" s="16" t="s">
        <v>217</v>
      </c>
      <c r="G117" s="16">
        <f>IF(F117="Completa",10,IF(F117="Incompleta",5,0))</f>
        <v>5</v>
      </c>
      <c r="H117" s="507"/>
      <c r="I117" s="234"/>
      <c r="J117" s="234"/>
      <c r="K117" s="501"/>
    </row>
    <row r="118" spans="1:11" s="124" customFormat="1" ht="15" thickBot="1" x14ac:dyDescent="0.3">
      <c r="A118" s="350"/>
      <c r="B118" s="235"/>
      <c r="C118" s="216"/>
      <c r="D118" s="121"/>
      <c r="E118" s="122" t="s">
        <v>248</v>
      </c>
      <c r="F118" s="17"/>
      <c r="G118" s="17">
        <f>SUM(G111:G117)</f>
        <v>50</v>
      </c>
      <c r="H118" s="123"/>
    </row>
    <row r="119" spans="1:11" ht="14.4" thickBot="1" x14ac:dyDescent="0.3"/>
    <row r="120" spans="1:11" s="117" customFormat="1" ht="30" customHeight="1" x14ac:dyDescent="0.3">
      <c r="A120" s="499" t="s">
        <v>103</v>
      </c>
      <c r="B120" s="155"/>
      <c r="C120" s="511" t="s">
        <v>224</v>
      </c>
      <c r="D120" s="508" t="s">
        <v>225</v>
      </c>
      <c r="E120" s="508"/>
      <c r="F120" s="508"/>
      <c r="G120" s="508"/>
      <c r="H120" s="508"/>
      <c r="I120" s="112" t="s">
        <v>226</v>
      </c>
      <c r="J120" s="502" t="s">
        <v>227</v>
      </c>
      <c r="K120" s="504" t="s">
        <v>228</v>
      </c>
    </row>
    <row r="121" spans="1:11" s="118" customFormat="1" ht="55.8" thickBot="1" x14ac:dyDescent="0.35">
      <c r="A121" s="500"/>
      <c r="B121" s="217"/>
      <c r="C121" s="550"/>
      <c r="D121" s="198" t="s">
        <v>229</v>
      </c>
      <c r="E121" s="114" t="s">
        <v>230</v>
      </c>
      <c r="F121" s="113" t="s">
        <v>231</v>
      </c>
      <c r="G121" s="113" t="s">
        <v>232</v>
      </c>
      <c r="H121" s="115" t="s">
        <v>249</v>
      </c>
      <c r="I121" s="116" t="s">
        <v>234</v>
      </c>
      <c r="J121" s="503"/>
      <c r="K121" s="523"/>
    </row>
    <row r="122" spans="1:11" ht="20.25" customHeight="1" x14ac:dyDescent="0.25">
      <c r="A122" s="234" t="str">
        <f>+DESCRIPCION!A19</f>
        <v>Recibir dadivas o beneficios a nombre propio o de terceros por realizar tramites sin el cumplimiento de los requisitos</v>
      </c>
      <c r="B122" s="235" t="str">
        <f>+DESCRIPCION!D20</f>
        <v>Influencia de grupos politicos que afectan la toma de decisiones</v>
      </c>
      <c r="C122" s="234" t="s">
        <v>386</v>
      </c>
      <c r="D122" s="323" t="s">
        <v>235</v>
      </c>
      <c r="E122" s="24" t="s">
        <v>236</v>
      </c>
      <c r="F122" s="23" t="s">
        <v>198</v>
      </c>
      <c r="G122" s="23">
        <f>IF(F122="Asignado",15,0)</f>
        <v>15</v>
      </c>
      <c r="H122" s="506" t="str">
        <f>IF(AND(G129&gt;0,G129&lt;=85),"Débil",IF(AND(G129&gt;85,G129&lt;=95),"Moderado",IF(G129&gt;96,"Fuerte"," ")))</f>
        <v>Débil</v>
      </c>
      <c r="I122" s="322" t="s">
        <v>221</v>
      </c>
      <c r="J122" s="322" t="str">
        <f>IF(AND(H122="Fuerte",I122="Fuerte (Siempre se Ejecuta)"),"Fuerte",IF(AND(H122="Fuerte",I122="Moderado (Algunas veces se ejecuta)"),"Moderado",IF(AND(H122="Fuerte",I122="Débil (No se ejecuta)"),"Débil",IF(AND(H122="Moderado",I122="Fuerte (Siempre se Ejecuta)"),"Moderado",IF(AND(H122="Moderado",I122="Moderado (Algunas veces se ejecuta)"),"Moderado",IF(AND(H122="Moderado",I122="Débil (No se ejecuta)"),"Débil",IF(AND(H122="Débil",I122="Fuerte (Siempre se Ejecuta)"),"Débil",IF(AND(H122="Débil",I122="Moderado (Algunas veces se ejecuta)"),"Débil",IF(AND(H122="Débil",I122="Débil (No se ejecuta)"),"Débil"," ")))))))))</f>
        <v>Débil</v>
      </c>
      <c r="K122" s="544" t="str">
        <f>IF(J122="Fuerte","NO",IF(J122=" "," ","SI"))</f>
        <v>SI</v>
      </c>
    </row>
    <row r="123" spans="1:11" ht="27.6" x14ac:dyDescent="0.25">
      <c r="A123" s="234"/>
      <c r="B123" s="235"/>
      <c r="C123" s="234"/>
      <c r="D123" s="323"/>
      <c r="E123" s="25" t="s">
        <v>237</v>
      </c>
      <c r="F123" s="16" t="s">
        <v>197</v>
      </c>
      <c r="G123" s="16">
        <f>IF(F123="Adecuado",15,0)</f>
        <v>0</v>
      </c>
      <c r="H123" s="506"/>
      <c r="I123" s="234"/>
      <c r="J123" s="234"/>
      <c r="K123" s="501"/>
    </row>
    <row r="124" spans="1:11" ht="27.6" x14ac:dyDescent="0.25">
      <c r="A124" s="234"/>
      <c r="B124" s="235"/>
      <c r="C124" s="234"/>
      <c r="D124" s="201" t="s">
        <v>238</v>
      </c>
      <c r="E124" s="25" t="s">
        <v>239</v>
      </c>
      <c r="F124" s="16" t="s">
        <v>197</v>
      </c>
      <c r="G124" s="16">
        <f>IF(F124="Oportuna",15,0)</f>
        <v>0</v>
      </c>
      <c r="H124" s="506"/>
      <c r="I124" s="234"/>
      <c r="J124" s="234"/>
      <c r="K124" s="501"/>
    </row>
    <row r="125" spans="1:11" ht="41.4" x14ac:dyDescent="0.25">
      <c r="A125" s="234"/>
      <c r="B125" s="235"/>
      <c r="C125" s="234"/>
      <c r="D125" s="201" t="s">
        <v>240</v>
      </c>
      <c r="E125" s="25" t="s">
        <v>241</v>
      </c>
      <c r="F125" s="97" t="s">
        <v>197</v>
      </c>
      <c r="G125" s="16">
        <f>IF(F125="Prevenir",15,IF(F125="Detectar",10,0))</f>
        <v>0</v>
      </c>
      <c r="H125" s="506"/>
      <c r="I125" s="234"/>
      <c r="J125" s="234"/>
      <c r="K125" s="501"/>
    </row>
    <row r="126" spans="1:11" ht="27.6" x14ac:dyDescent="0.25">
      <c r="A126" s="234"/>
      <c r="B126" s="235"/>
      <c r="C126" s="234"/>
      <c r="D126" s="201" t="s">
        <v>242</v>
      </c>
      <c r="E126" s="25" t="s">
        <v>243</v>
      </c>
      <c r="F126" s="16" t="s">
        <v>197</v>
      </c>
      <c r="G126" s="16">
        <f>IF(F126="Confiable",15,0)</f>
        <v>0</v>
      </c>
      <c r="H126" s="506"/>
      <c r="I126" s="234"/>
      <c r="J126" s="234"/>
      <c r="K126" s="501"/>
    </row>
    <row r="127" spans="1:11" ht="41.4" x14ac:dyDescent="0.25">
      <c r="A127" s="234"/>
      <c r="B127" s="235"/>
      <c r="C127" s="234"/>
      <c r="D127" s="201" t="s">
        <v>244</v>
      </c>
      <c r="E127" s="25" t="s">
        <v>245</v>
      </c>
      <c r="F127" s="97" t="s">
        <v>197</v>
      </c>
      <c r="G127" s="16">
        <f>IF(F127="Se investigan y se resuelven oportunamente",15,0)</f>
        <v>0</v>
      </c>
      <c r="H127" s="506"/>
      <c r="I127" s="234"/>
      <c r="J127" s="234"/>
      <c r="K127" s="501"/>
    </row>
    <row r="128" spans="1:11" ht="27.6" x14ac:dyDescent="0.25">
      <c r="A128" s="234"/>
      <c r="B128" s="235"/>
      <c r="C128" s="234"/>
      <c r="D128" s="201" t="s">
        <v>246</v>
      </c>
      <c r="E128" s="25" t="s">
        <v>247</v>
      </c>
      <c r="F128" s="16" t="s">
        <v>197</v>
      </c>
      <c r="G128" s="16">
        <f>IF(F128="Completa",10,IF(F128="Incompleta",5,0))</f>
        <v>0</v>
      </c>
      <c r="H128" s="507"/>
      <c r="I128" s="234"/>
      <c r="J128" s="234"/>
      <c r="K128" s="501"/>
    </row>
    <row r="129" spans="1:8" ht="14.4" x14ac:dyDescent="0.25">
      <c r="A129" s="234"/>
      <c r="B129" s="235"/>
      <c r="C129" s="218"/>
      <c r="D129" s="111"/>
      <c r="E129" s="19" t="s">
        <v>248</v>
      </c>
      <c r="F129" s="18"/>
      <c r="G129" s="18">
        <f>SUM(G122:G128)</f>
        <v>15</v>
      </c>
      <c r="H129" s="53"/>
    </row>
    <row r="130" spans="1:8" x14ac:dyDescent="0.25">
      <c r="A130" s="119"/>
      <c r="B130" s="156"/>
    </row>
  </sheetData>
  <mergeCells count="164">
    <mergeCell ref="A1:A4"/>
    <mergeCell ref="B1:G2"/>
    <mergeCell ref="B3:G4"/>
    <mergeCell ref="J122:J128"/>
    <mergeCell ref="K122:K128"/>
    <mergeCell ref="A122:A129"/>
    <mergeCell ref="C122:C128"/>
    <mergeCell ref="D122:D123"/>
    <mergeCell ref="H122:H128"/>
    <mergeCell ref="I122:I128"/>
    <mergeCell ref="J111:J117"/>
    <mergeCell ref="K111:K117"/>
    <mergeCell ref="A120:A121"/>
    <mergeCell ref="C120:C121"/>
    <mergeCell ref="D120:H120"/>
    <mergeCell ref="J120:J121"/>
    <mergeCell ref="K120:K121"/>
    <mergeCell ref="A111:A118"/>
    <mergeCell ref="C111:C117"/>
    <mergeCell ref="D111:D112"/>
    <mergeCell ref="H111:H117"/>
    <mergeCell ref="I111:I117"/>
    <mergeCell ref="B111:B118"/>
    <mergeCell ref="J100:J106"/>
    <mergeCell ref="K100:K106"/>
    <mergeCell ref="A109:A110"/>
    <mergeCell ref="C109:C110"/>
    <mergeCell ref="D109:H109"/>
    <mergeCell ref="J109:J110"/>
    <mergeCell ref="K109:K110"/>
    <mergeCell ref="A100:A107"/>
    <mergeCell ref="C100:C106"/>
    <mergeCell ref="D100:D101"/>
    <mergeCell ref="H100:H106"/>
    <mergeCell ref="I100:I106"/>
    <mergeCell ref="B100:B107"/>
    <mergeCell ref="B109:B110"/>
    <mergeCell ref="J89:J95"/>
    <mergeCell ref="K89:K95"/>
    <mergeCell ref="A98:A99"/>
    <mergeCell ref="C98:C99"/>
    <mergeCell ref="D98:H98"/>
    <mergeCell ref="J98:J99"/>
    <mergeCell ref="K98:K99"/>
    <mergeCell ref="A89:A96"/>
    <mergeCell ref="C89:C95"/>
    <mergeCell ref="D89:D90"/>
    <mergeCell ref="H89:H95"/>
    <mergeCell ref="I89:I95"/>
    <mergeCell ref="B89:B96"/>
    <mergeCell ref="B98:B99"/>
    <mergeCell ref="J78:J84"/>
    <mergeCell ref="K78:K84"/>
    <mergeCell ref="A87:A88"/>
    <mergeCell ref="C87:C88"/>
    <mergeCell ref="D87:H87"/>
    <mergeCell ref="J87:J88"/>
    <mergeCell ref="K87:K88"/>
    <mergeCell ref="A78:A85"/>
    <mergeCell ref="C78:C84"/>
    <mergeCell ref="D78:D79"/>
    <mergeCell ref="H78:H84"/>
    <mergeCell ref="I78:I84"/>
    <mergeCell ref="B78:B85"/>
    <mergeCell ref="B87:B88"/>
    <mergeCell ref="J67:J73"/>
    <mergeCell ref="K67:K73"/>
    <mergeCell ref="A76:A77"/>
    <mergeCell ref="C76:C77"/>
    <mergeCell ref="D76:H76"/>
    <mergeCell ref="J76:J77"/>
    <mergeCell ref="K76:K77"/>
    <mergeCell ref="A67:A74"/>
    <mergeCell ref="C67:C73"/>
    <mergeCell ref="D67:D68"/>
    <mergeCell ref="H67:H73"/>
    <mergeCell ref="I67:I73"/>
    <mergeCell ref="B67:B74"/>
    <mergeCell ref="B76:B77"/>
    <mergeCell ref="J56:J62"/>
    <mergeCell ref="K56:K62"/>
    <mergeCell ref="A65:A66"/>
    <mergeCell ref="C65:C66"/>
    <mergeCell ref="D65:H65"/>
    <mergeCell ref="J65:J66"/>
    <mergeCell ref="K65:K66"/>
    <mergeCell ref="A56:A63"/>
    <mergeCell ref="C56:C62"/>
    <mergeCell ref="D56:D57"/>
    <mergeCell ref="H56:H62"/>
    <mergeCell ref="I56:I62"/>
    <mergeCell ref="B56:B63"/>
    <mergeCell ref="B65:B66"/>
    <mergeCell ref="A54:A55"/>
    <mergeCell ref="C54:C55"/>
    <mergeCell ref="D54:H54"/>
    <mergeCell ref="J54:J55"/>
    <mergeCell ref="K54:K55"/>
    <mergeCell ref="J33:J39"/>
    <mergeCell ref="K33:K39"/>
    <mergeCell ref="A42:A43"/>
    <mergeCell ref="C42:C43"/>
    <mergeCell ref="D42:H42"/>
    <mergeCell ref="J42:J43"/>
    <mergeCell ref="K42:K43"/>
    <mergeCell ref="J44:J50"/>
    <mergeCell ref="K44:K50"/>
    <mergeCell ref="A44:A51"/>
    <mergeCell ref="C44:C50"/>
    <mergeCell ref="D44:D45"/>
    <mergeCell ref="H44:H50"/>
    <mergeCell ref="I44:I50"/>
    <mergeCell ref="B33:B40"/>
    <mergeCell ref="B44:B51"/>
    <mergeCell ref="B42:B43"/>
    <mergeCell ref="B54:B55"/>
    <mergeCell ref="A22:A29"/>
    <mergeCell ref="B22:B29"/>
    <mergeCell ref="B20:B21"/>
    <mergeCell ref="A31:A32"/>
    <mergeCell ref="C31:C32"/>
    <mergeCell ref="D31:H31"/>
    <mergeCell ref="J31:J32"/>
    <mergeCell ref="K31:K32"/>
    <mergeCell ref="A33:A40"/>
    <mergeCell ref="C33:C39"/>
    <mergeCell ref="D33:D34"/>
    <mergeCell ref="H33:H39"/>
    <mergeCell ref="I33:I39"/>
    <mergeCell ref="B31:B32"/>
    <mergeCell ref="C20:C21"/>
    <mergeCell ref="D20:H20"/>
    <mergeCell ref="J20:J21"/>
    <mergeCell ref="K20:K21"/>
    <mergeCell ref="C22:C28"/>
    <mergeCell ref="D22:D23"/>
    <mergeCell ref="H22:H28"/>
    <mergeCell ref="I22:I28"/>
    <mergeCell ref="J22:J28"/>
    <mergeCell ref="K22:K28"/>
    <mergeCell ref="B122:B129"/>
    <mergeCell ref="J1:J4"/>
    <mergeCell ref="B6:J6"/>
    <mergeCell ref="B7:J7"/>
    <mergeCell ref="A9:A10"/>
    <mergeCell ref="A11:A18"/>
    <mergeCell ref="J11:J17"/>
    <mergeCell ref="K11:K17"/>
    <mergeCell ref="J9:J10"/>
    <mergeCell ref="K9:K10"/>
    <mergeCell ref="D11:D12"/>
    <mergeCell ref="H11:H17"/>
    <mergeCell ref="D9:H9"/>
    <mergeCell ref="I11:I17"/>
    <mergeCell ref="C11:C17"/>
    <mergeCell ref="C9:C10"/>
    <mergeCell ref="B5:G5"/>
    <mergeCell ref="H1:I1"/>
    <mergeCell ref="H2:I2"/>
    <mergeCell ref="H3:I3"/>
    <mergeCell ref="H4:I4"/>
    <mergeCell ref="B9:B10"/>
    <mergeCell ref="B11:B17"/>
    <mergeCell ref="A20:A21"/>
  </mergeCells>
  <pageMargins left="0.7" right="0.7" top="0.75" bottom="0.75" header="0.3" footer="0.3"/>
  <pageSetup orientation="portrait" horizontalDpi="300" verticalDpi="300" r:id="rId1"/>
  <drawing r:id="rId2"/>
  <extLst>
    <ext xmlns:x14="http://schemas.microsoft.com/office/spreadsheetml/2009/9/main" uri="{CCE6A557-97BC-4b89-ADB6-D9C93CAAB3DF}">
      <x14:dataValidations xmlns:xm="http://schemas.microsoft.com/office/excel/2006/main" count="8">
        <x14:dataValidation type="list" allowBlank="1" showInputMessage="1" showErrorMessage="1">
          <x14:formula1>
            <xm:f>Hoja3!$A$152:$A$154</xm:f>
          </x14:formula1>
          <xm:sqref>F11 F22 F33 F44 F56 F67 F78 F89 F100 F111 F122</xm:sqref>
        </x14:dataValidation>
        <x14:dataValidation type="list" allowBlank="1" showInputMessage="1" showErrorMessage="1">
          <x14:formula1>
            <xm:f>Hoja3!$A$155:$A$157</xm:f>
          </x14:formula1>
          <xm:sqref>F12 F23 F34 F45 F57 F68 F79 F90 F101 F112 F123</xm:sqref>
        </x14:dataValidation>
        <x14:dataValidation type="list" allowBlank="1" showInputMessage="1" showErrorMessage="1">
          <x14:formula1>
            <xm:f>Hoja3!$A$160:$A$162</xm:f>
          </x14:formula1>
          <xm:sqref>F13 F24 F35 F46 F58 F69 F80 F91 F102 F113 F124</xm:sqref>
        </x14:dataValidation>
        <x14:dataValidation type="list" allowBlank="1" showInputMessage="1" showErrorMessage="1">
          <x14:formula1>
            <xm:f>Hoja3!$A$165:$A$168</xm:f>
          </x14:formula1>
          <xm:sqref>F14 F25 F36 F47 F59 F70 F81 F92 F103 F114 F125</xm:sqref>
        </x14:dataValidation>
        <x14:dataValidation type="list" allowBlank="1" showInputMessage="1" showErrorMessage="1">
          <x14:formula1>
            <xm:f>Hoja3!$A$171:$A$173</xm:f>
          </x14:formula1>
          <xm:sqref>F15 F26 F37 F48 F60 F71 F82 F93 F104 F115 F126</xm:sqref>
        </x14:dataValidation>
        <x14:dataValidation type="list" allowBlank="1" showInputMessage="1" showErrorMessage="1">
          <x14:formula1>
            <xm:f>Hoja3!$A$176:$A$178</xm:f>
          </x14:formula1>
          <xm:sqref>F16 F27 F38 F49 F61 F72 F83 F94 F105 F116 F127</xm:sqref>
        </x14:dataValidation>
        <x14:dataValidation type="list" allowBlank="1" showInputMessage="1" showErrorMessage="1">
          <x14:formula1>
            <xm:f>Hoja3!$A$181:$A$184</xm:f>
          </x14:formula1>
          <xm:sqref>F17 F28 F39 F50 F62 F73 F84 F95 F106 F117 F128</xm:sqref>
        </x14:dataValidation>
        <x14:dataValidation type="list" allowBlank="1" showInputMessage="1" showErrorMessage="1">
          <x14:formula1>
            <xm:f>Hoja3!$A$187:$A$190</xm:f>
          </x14:formula1>
          <xm:sqref>I11:I17 I22:I28 I33:I39 I44:I50 I56:I62 I67:I73 I78:I84 I89:I95 I100:I106 I111:I117 I122:I128</xm:sqref>
        </x14:dataValidation>
      </x14:dataValidation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H27"/>
  <sheetViews>
    <sheetView zoomScale="80" zoomScaleNormal="80" workbookViewId="0">
      <selection activeCell="H9" sqref="H9:H10"/>
    </sheetView>
  </sheetViews>
  <sheetFormatPr baseColWidth="10" defaultColWidth="11.44140625" defaultRowHeight="13.8" x14ac:dyDescent="0.25"/>
  <cols>
    <col min="1" max="1" width="38.33203125" style="1" customWidth="1"/>
    <col min="2" max="2" width="60.6640625" style="1" customWidth="1"/>
    <col min="3" max="3" width="58.44140625" style="1" customWidth="1"/>
    <col min="4" max="5" width="29.33203125" style="1" customWidth="1"/>
    <col min="6" max="6" width="22.88671875" style="1" customWidth="1"/>
    <col min="7" max="7" width="13.88671875" style="1" customWidth="1"/>
    <col min="8" max="8" width="22" style="1" customWidth="1"/>
    <col min="9" max="16384" width="11.44140625" style="1"/>
  </cols>
  <sheetData>
    <row r="1" spans="1:8" customFormat="1" ht="15.75" customHeight="1" x14ac:dyDescent="0.3">
      <c r="A1" s="548"/>
      <c r="B1" s="268" t="s">
        <v>0</v>
      </c>
      <c r="C1" s="269"/>
      <c r="D1" s="401"/>
      <c r="E1" s="357" t="s">
        <v>23</v>
      </c>
      <c r="F1" s="357"/>
      <c r="G1" s="357"/>
      <c r="H1" s="554"/>
    </row>
    <row r="2" spans="1:8" customFormat="1" ht="15.75" customHeight="1" x14ac:dyDescent="0.3">
      <c r="A2" s="263"/>
      <c r="B2" s="549"/>
      <c r="C2" s="416"/>
      <c r="D2" s="417"/>
      <c r="E2" s="323" t="s">
        <v>2</v>
      </c>
      <c r="F2" s="323"/>
      <c r="G2" s="323"/>
      <c r="H2" s="555"/>
    </row>
    <row r="3" spans="1:8" customFormat="1" ht="36" customHeight="1" x14ac:dyDescent="0.3">
      <c r="A3" s="263"/>
      <c r="B3" s="549" t="s">
        <v>250</v>
      </c>
      <c r="C3" s="416"/>
      <c r="D3" s="417"/>
      <c r="E3" s="323" t="s">
        <v>4</v>
      </c>
      <c r="F3" s="323"/>
      <c r="G3" s="323"/>
      <c r="H3" s="555"/>
    </row>
    <row r="4" spans="1:8" customFormat="1" ht="15.75" customHeight="1" thickBot="1" x14ac:dyDescent="0.35">
      <c r="A4" s="264"/>
      <c r="B4" s="277"/>
      <c r="C4" s="278"/>
      <c r="D4" s="402"/>
      <c r="E4" s="514" t="s">
        <v>5</v>
      </c>
      <c r="F4" s="514"/>
      <c r="G4" s="514"/>
      <c r="H4" s="556"/>
    </row>
    <row r="5" spans="1:8" ht="15" thickBot="1" x14ac:dyDescent="0.25">
      <c r="C5" s="63"/>
      <c r="D5" s="63"/>
      <c r="E5" s="63"/>
      <c r="F5" s="63"/>
      <c r="G5" s="63"/>
    </row>
    <row r="6" spans="1:8" customFormat="1" ht="24" customHeight="1" x14ac:dyDescent="0.3">
      <c r="A6" s="128" t="s">
        <v>7</v>
      </c>
      <c r="B6" s="560" t="s">
        <v>380</v>
      </c>
      <c r="C6" s="561"/>
      <c r="D6" s="561"/>
      <c r="E6" s="561"/>
      <c r="F6" s="561"/>
      <c r="G6" s="561"/>
      <c r="H6" s="562"/>
    </row>
    <row r="7" spans="1:8" customFormat="1" ht="51" customHeight="1" thickBot="1" x14ac:dyDescent="0.3">
      <c r="A7" s="31" t="s">
        <v>8</v>
      </c>
      <c r="B7" s="563" t="str">
        <f>+CONTEXTO!B8</f>
        <v>IMPACTAR POSITIVAMENTE LOS DETERMINANTES SOCIALES DE LA SALUD MEDIANTE LA PARTICIPACIÓN Y COORDINACIÓN INTERSECTORIAL DE LOS ACTORES DEL SISTEMA GENERAL DE SEGURIDAD SOCIAL EN SALUD, OTROS ACTORES SOCIALES Y COMUNITARIOS DEL MUNICIPIO CON EL FIN DE MEJORAR CONTINUAMENTE LAS CONDICIONES EN SALUD DE LA POBLACION IBAGUEREÑA.</v>
      </c>
      <c r="C7" s="564"/>
      <c r="D7" s="564"/>
      <c r="E7" s="564"/>
      <c r="F7" s="564"/>
      <c r="G7" s="564"/>
      <c r="H7" s="565"/>
    </row>
    <row r="8" spans="1:8" ht="15" thickBot="1" x14ac:dyDescent="0.25">
      <c r="C8" s="63"/>
      <c r="D8" s="63"/>
      <c r="E8" s="63"/>
      <c r="F8" s="63"/>
      <c r="G8" s="63"/>
    </row>
    <row r="9" spans="1:8" s="117" customFormat="1" ht="30" customHeight="1" x14ac:dyDescent="0.3">
      <c r="A9" s="557" t="s">
        <v>103</v>
      </c>
      <c r="B9" s="557" t="s">
        <v>251</v>
      </c>
      <c r="C9" s="558" t="s">
        <v>224</v>
      </c>
      <c r="D9" s="558" t="s">
        <v>233</v>
      </c>
      <c r="E9" s="558" t="s">
        <v>252</v>
      </c>
      <c r="F9" s="559" t="s">
        <v>253</v>
      </c>
      <c r="G9" s="559"/>
      <c r="H9" s="567" t="s">
        <v>254</v>
      </c>
    </row>
    <row r="10" spans="1:8" s="118" customFormat="1" ht="48.75" customHeight="1" x14ac:dyDescent="0.3">
      <c r="A10" s="557"/>
      <c r="B10" s="557"/>
      <c r="C10" s="558"/>
      <c r="D10" s="558"/>
      <c r="E10" s="558"/>
      <c r="F10" s="559"/>
      <c r="G10" s="559"/>
      <c r="H10" s="567"/>
    </row>
    <row r="11" spans="1:8" s="118" customFormat="1" ht="151.5" customHeight="1" x14ac:dyDescent="0.3">
      <c r="A11" s="320" t="str">
        <f>+(DESCRIPCION!A10)</f>
        <v>Incumplimiento de las acciones misionales de la institución por desgaste administrativo y reprocesos.</v>
      </c>
      <c r="B11" s="160" t="str">
        <f>+('IDENTIFICACION(GyC)'!B10)</f>
        <v>Revision periodica insuficiente, para el seguimiento en la implementación y actualización del sistema integrado de gestión de la calidad -SIGAMI en el proceso de Gestion de la salud.</v>
      </c>
      <c r="C11" s="161" t="str">
        <f>+('CONTROLES Y EVALUACION'!C11:C17)</f>
        <v xml:space="preserve">Una vez al mes los enlances SIGAMI de la secretaria de salud (Profesional Universitario - Tecnico Operativo) realizan mesas de trabajo con el fin de revisar y dar respuesta a las solicitudes emanadas por la Secretaria de Planeación con todo lo relacionado al sistema integrado de gestión de calidad, de lo anterior no se aportan evidencias. </v>
      </c>
      <c r="D11" s="130" t="s">
        <v>275</v>
      </c>
      <c r="E11" s="130" t="s">
        <v>275</v>
      </c>
      <c r="F11" s="131" t="s">
        <v>275</v>
      </c>
      <c r="G11" s="132">
        <f>IF(F11="Fuerte",100,IF(F11="Moderado",50,IF(F11="Débil",0," ")))</f>
        <v>100</v>
      </c>
      <c r="H11" s="551" t="str">
        <f>IF(G14=100,"Fuerte",IF(AND(G14&gt;=50,G14&lt;=99),"Moderado",IF(AND(G14&gt;0,G14&lt;=49),"Débil"," ")))</f>
        <v>Fuerte</v>
      </c>
    </row>
    <row r="12" spans="1:8" s="118" customFormat="1" ht="182.25" customHeight="1" x14ac:dyDescent="0.3">
      <c r="A12" s="321"/>
      <c r="B12" s="160" t="str">
        <f>+('IDENTIFICACION(GyC)'!B11)</f>
        <v xml:space="preserve">Cambios normativos </v>
      </c>
      <c r="C12" s="161" t="str">
        <f>+('CONTROLES Y EVALUACION'!C22)</f>
        <v>No existe control de la causa</v>
      </c>
      <c r="D12" s="130" t="s">
        <v>275</v>
      </c>
      <c r="E12" s="130" t="s">
        <v>275</v>
      </c>
      <c r="F12" s="131" t="s">
        <v>275</v>
      </c>
      <c r="G12" s="132">
        <f>IF(F12="Fuerte",100,IF(F12="Moderado",50,IF(F12="Débil",0," ")))</f>
        <v>100</v>
      </c>
      <c r="H12" s="552"/>
    </row>
    <row r="13" spans="1:8" s="118" customFormat="1" ht="126" customHeight="1" x14ac:dyDescent="0.3">
      <c r="A13" s="322"/>
      <c r="B13" s="160" t="str">
        <f>+('IDENTIFICACION(GyC)'!B12)</f>
        <v>Por cambio de Gobierno  no se da continuidad a las politicas públicas</v>
      </c>
      <c r="C13" s="161" t="str">
        <f>+('CONTROLES Y EVALUACION'!C33)</f>
        <v xml:space="preserve">Cada vez que la Secretaria de Planeación hace el requerimiento de avance de formulación y seguimiento de la politicas publicas se diligencia la matriz correspondiente por parte de la contartista asignada para dicha tarea, con el proposito de dar cumplimiento a la solicitud, dejando como evidencia los correos electronicos y el respectivo producto. </v>
      </c>
      <c r="D13" s="130" t="s">
        <v>275</v>
      </c>
      <c r="E13" s="130" t="s">
        <v>275</v>
      </c>
      <c r="F13" s="131" t="s">
        <v>275</v>
      </c>
      <c r="G13" s="132">
        <f t="shared" ref="G13:G19" si="0">IF(F13="Fuerte",100,IF(F13="Moderado",50,IF(F13="Débil",0," ")))</f>
        <v>100</v>
      </c>
      <c r="H13" s="552"/>
    </row>
    <row r="14" spans="1:8" s="118" customFormat="1" x14ac:dyDescent="0.3">
      <c r="A14" s="568"/>
      <c r="B14" s="569"/>
      <c r="C14" s="569"/>
      <c r="D14" s="569"/>
      <c r="E14" s="569"/>
      <c r="F14" s="570"/>
      <c r="G14" s="132">
        <f>AVERAGE(G11:G13)</f>
        <v>100</v>
      </c>
      <c r="H14" s="553"/>
    </row>
    <row r="15" spans="1:8" s="118" customFormat="1" ht="153.75" customHeight="1" x14ac:dyDescent="0.3">
      <c r="A15" s="320" t="str">
        <f>+(DESCRIPCION!A13)</f>
        <v>Planificación inadecuada de las acciones y estrategias propias de la entidad en cumplimiento al proceso de gestión en salud.</v>
      </c>
      <c r="B15" s="160" t="str">
        <f>+('IDENTIFICACION(GyC)'!B13)</f>
        <v xml:space="preserve">Dificultad para articular estrategias entre los programas y otros sectores para lograr trabajo en equipo que permita alcanzar las metas esperadas  </v>
      </c>
      <c r="C15" s="161" t="str">
        <f>+('CONTROLES Y EVALUACION'!C44)</f>
        <v>No existe control de la causa</v>
      </c>
      <c r="D15" s="130" t="s">
        <v>275</v>
      </c>
      <c r="E15" s="130" t="s">
        <v>275</v>
      </c>
      <c r="F15" s="131" t="s">
        <v>275</v>
      </c>
      <c r="G15" s="132">
        <f t="shared" si="0"/>
        <v>100</v>
      </c>
      <c r="H15" s="551" t="str">
        <f>IF(G18=100,"Fuerte",IF(AND(G18&gt;=50,G18&lt;=99),"Moderado",IF(AND(G18&gt;0,G18&lt;=49),"Débil"," ")))</f>
        <v>Fuerte</v>
      </c>
    </row>
    <row r="16" spans="1:8" s="118" customFormat="1" ht="153.75" customHeight="1" x14ac:dyDescent="0.3">
      <c r="A16" s="321"/>
      <c r="B16" s="199" t="str">
        <f>+('IDENTIFICACION(GyC)'!B14)</f>
        <v>Falta de liderazgo por la alta dirección para promover y empoderar al personal de la Secretaria de Salud en la aplicabilidad y desarrollo del proceso.</v>
      </c>
      <c r="C16" s="161" t="s">
        <v>386</v>
      </c>
      <c r="D16" s="130" t="s">
        <v>275</v>
      </c>
      <c r="E16" s="130" t="s">
        <v>275</v>
      </c>
      <c r="F16" s="131" t="s">
        <v>275</v>
      </c>
      <c r="G16" s="132">
        <f t="shared" ref="G16" si="1">IF(F16="Fuerte",100,IF(F16="Moderado",50,IF(F16="Débil",0," ")))</f>
        <v>100</v>
      </c>
      <c r="H16" s="552"/>
    </row>
    <row r="17" spans="1:8" s="118" customFormat="1" ht="162" customHeight="1" x14ac:dyDescent="0.3">
      <c r="A17" s="321"/>
      <c r="B17" s="160" t="str">
        <f>+('IDENTIFICACION(GyC)'!B15)</f>
        <v xml:space="preserve">Cambios normativos </v>
      </c>
      <c r="C17" s="161" t="str">
        <f>+('CONTROLES Y EVALUACION'!C56)</f>
        <v>No existe control de la causa</v>
      </c>
      <c r="D17" s="130" t="s">
        <v>275</v>
      </c>
      <c r="E17" s="130" t="s">
        <v>275</v>
      </c>
      <c r="F17" s="131" t="s">
        <v>275</v>
      </c>
      <c r="G17" s="132">
        <f t="shared" si="0"/>
        <v>100</v>
      </c>
      <c r="H17" s="552"/>
    </row>
    <row r="18" spans="1:8" s="118" customFormat="1" x14ac:dyDescent="0.3">
      <c r="A18" s="507"/>
      <c r="B18" s="571"/>
      <c r="C18" s="571"/>
      <c r="D18" s="571"/>
      <c r="E18" s="571"/>
      <c r="F18" s="572"/>
      <c r="G18" s="132">
        <f>AVERAGE(G15:G17)</f>
        <v>100</v>
      </c>
      <c r="H18" s="553"/>
    </row>
    <row r="19" spans="1:8" s="118" customFormat="1" ht="135" customHeight="1" x14ac:dyDescent="0.3">
      <c r="A19" s="320" t="str">
        <f>+(DESCRIPCION!A16)</f>
        <v>Ausencia de un sistema de información en salud que permita sustentar politicas y toma de decisiones.</v>
      </c>
      <c r="B19" s="199" t="str">
        <f>+('IDENTIFICACION(GyC)'!B16)</f>
        <v>No se cuenta con un sistema de información orientado al tratamiento y administración de datos que permita la toma decisiones</v>
      </c>
      <c r="C19" s="161" t="str">
        <f>+('CONTROLES Y EVALUACION'!C67)</f>
        <v>No existe control para la causa</v>
      </c>
      <c r="D19" s="130" t="s">
        <v>275</v>
      </c>
      <c r="E19" s="130" t="s">
        <v>275</v>
      </c>
      <c r="F19" s="131" t="s">
        <v>275</v>
      </c>
      <c r="G19" s="132">
        <f t="shared" si="0"/>
        <v>100</v>
      </c>
      <c r="H19" s="551" t="str">
        <f>IF(G22=100,"Fuerte",IF(AND(G22&gt;=50,G22&lt;=99),"Moderado",IF(AND(G22&gt;0,G22&lt;=49),"Débil"," ")))</f>
        <v>Débil</v>
      </c>
    </row>
    <row r="20" spans="1:8" s="118" customFormat="1" ht="114.75" customHeight="1" x14ac:dyDescent="0.3">
      <c r="A20" s="321"/>
      <c r="B20" s="199" t="str">
        <f>+('IDENTIFICACION(GyC)'!B17)</f>
        <v>Ausencia de datos actualizados de forma rapida y sencilla sobre el estado de salud de la población.</v>
      </c>
      <c r="C20" s="219" t="str">
        <f>+('CONTROLES Y EVALUACION'!C78)</f>
        <v>La Secretaria de Salud actualmente está desarollando el sistema de información AMISALUD para la dirección de aseguramiento y prestación de servicios, en la actualidad se cuenta con los siguientes modulos: Base unica de afiliados, módulo de afiliación y novedade, módulo de Población Pobre no Asegurada - PPNA, Módulo de consulta de afiliados y sisben, cargue de archivos RIPS, modulo estadistico de afiliación. Lo anterior puede ser evidenciado en la pagina pisamipruebas.ibague.gov.co/app/MODULOS/salud</v>
      </c>
      <c r="D20" s="130" t="s">
        <v>276</v>
      </c>
      <c r="E20" s="130" t="s">
        <v>275</v>
      </c>
      <c r="F20" s="131" t="s">
        <v>276</v>
      </c>
      <c r="G20" s="162">
        <v>0</v>
      </c>
      <c r="H20" s="552"/>
    </row>
    <row r="21" spans="1:8" s="118" customFormat="1" ht="117" customHeight="1" x14ac:dyDescent="0.3">
      <c r="A21" s="321"/>
      <c r="B21" s="200" t="str">
        <f>+('IDENTIFICACION(GyC)'!B18)</f>
        <v>Falta de interoperabilidad de las bases de datos y diferentes fuentes de información en salud.</v>
      </c>
      <c r="C21" s="220" t="str">
        <f>+('CONTROLES Y EVALUACION'!C89)</f>
        <v>La Secretaria de Salud actualmente está desarollando el sistema de información AMISALUD para la dirección de aseguramiento y prestación de servicios, en la actualidad se cuenta con los siguientes modulos: Base unica de afiliados, módulo de afiliación y novedade, módulo de Población Pobre no Asegurada - PPNA, Módulo de consulta de afiliados y sisben, cargue de archivos RIPS, modulo estadistico de afiliación. Lo anterior puede ser evidenciado en la pagina pisamipruebas.ibague.gov.co/app/MODULOS/salud</v>
      </c>
      <c r="D21" s="221" t="s">
        <v>276</v>
      </c>
      <c r="E21" s="221" t="s">
        <v>275</v>
      </c>
      <c r="F21" s="222" t="s">
        <v>276</v>
      </c>
      <c r="G21" s="223">
        <v>0</v>
      </c>
      <c r="H21" s="552"/>
    </row>
    <row r="22" spans="1:8" s="118" customFormat="1" x14ac:dyDescent="0.3">
      <c r="A22" s="566"/>
      <c r="B22" s="566"/>
      <c r="C22" s="566"/>
      <c r="D22" s="566"/>
      <c r="E22" s="566"/>
      <c r="F22" s="566"/>
      <c r="G22" s="163">
        <f>AVERAGE(G19:G21)</f>
        <v>33.333333333333336</v>
      </c>
      <c r="H22" s="132"/>
    </row>
    <row r="23" spans="1:8" s="118" customFormat="1" ht="135" customHeight="1" x14ac:dyDescent="0.3">
      <c r="A23" s="320" t="str">
        <f>+(DESCRIPCION!A19)</f>
        <v>Recibir dadivas o beneficios a nombre propio o de terceros por realizar tramites sin el cumplimiento de los requisitos</v>
      </c>
      <c r="B23" s="199" t="str">
        <f>+('IDENTIFICACION(GyC)'!B19)</f>
        <v>Falta de información clara y debilidad en canales de acceso a la publicidad de las condiciones del tramite.</v>
      </c>
      <c r="C23" s="219" t="str">
        <f>+('CONTROLES Y EVALUACION'!C111)</f>
        <v>La Sectretaria de Salud a traves de las redes sociales institucionales, realiza de manera periodica la publicación de los tramites correspondientes a la dirección de salud publica (Solicitud de concepto sanitario) lo cual se puede evidenciar a traves de la pagina web de la Alcaldia y  Facebook.</v>
      </c>
      <c r="D23" s="130" t="s">
        <v>275</v>
      </c>
      <c r="E23" s="130" t="s">
        <v>275</v>
      </c>
      <c r="F23" s="131" t="s">
        <v>275</v>
      </c>
      <c r="G23" s="132">
        <f t="shared" ref="G23" si="2">IF(F23="Fuerte",100,IF(F23="Moderado",50,IF(F23="Débil",0," ")))</f>
        <v>100</v>
      </c>
      <c r="H23" s="551" t="s">
        <v>388</v>
      </c>
    </row>
    <row r="24" spans="1:8" s="118" customFormat="1" ht="114.75" customHeight="1" x14ac:dyDescent="0.3">
      <c r="A24" s="322"/>
      <c r="B24" s="199" t="str">
        <f>+('IDENTIFICACION(GyC)'!B20)</f>
        <v>Influencia de grupos politicos que afectan la toma de decisiones</v>
      </c>
      <c r="C24" s="161" t="str">
        <f>+('CONTROLES Y EVALUACION'!C122)</f>
        <v>No existe control para la causa</v>
      </c>
      <c r="D24" s="130" t="s">
        <v>276</v>
      </c>
      <c r="E24" s="130" t="s">
        <v>275</v>
      </c>
      <c r="F24" s="131" t="s">
        <v>276</v>
      </c>
      <c r="G24" s="162">
        <v>0</v>
      </c>
      <c r="H24" s="553"/>
    </row>
    <row r="25" spans="1:8" s="118" customFormat="1" ht="39.75" customHeight="1" x14ac:dyDescent="0.3">
      <c r="A25" s="129"/>
      <c r="B25" s="129"/>
      <c r="C25" s="130"/>
      <c r="D25" s="133"/>
      <c r="E25" s="133"/>
      <c r="F25" s="133"/>
      <c r="G25" s="134"/>
      <c r="H25" s="132"/>
    </row>
    <row r="26" spans="1:8" x14ac:dyDescent="0.25">
      <c r="A26" s="129"/>
      <c r="B26" s="129"/>
      <c r="C26" s="130"/>
    </row>
    <row r="27" spans="1:8" x14ac:dyDescent="0.25">
      <c r="A27" s="133" t="s">
        <v>255</v>
      </c>
      <c r="B27" s="133"/>
      <c r="C27" s="133"/>
    </row>
  </sheetData>
  <mergeCells count="28">
    <mergeCell ref="F9:G10"/>
    <mergeCell ref="B6:H6"/>
    <mergeCell ref="B7:H7"/>
    <mergeCell ref="A22:F22"/>
    <mergeCell ref="H9:H10"/>
    <mergeCell ref="A11:A13"/>
    <mergeCell ref="A15:A17"/>
    <mergeCell ref="A19:A21"/>
    <mergeCell ref="H11:H14"/>
    <mergeCell ref="A14:F14"/>
    <mergeCell ref="A18:F18"/>
    <mergeCell ref="H15:H18"/>
    <mergeCell ref="A23:A24"/>
    <mergeCell ref="H19:H21"/>
    <mergeCell ref="H23:H24"/>
    <mergeCell ref="E3:G3"/>
    <mergeCell ref="E4:G4"/>
    <mergeCell ref="H1:H4"/>
    <mergeCell ref="A1:A4"/>
    <mergeCell ref="B9:B10"/>
    <mergeCell ref="D9:D10"/>
    <mergeCell ref="B1:D2"/>
    <mergeCell ref="B3:D4"/>
    <mergeCell ref="A9:A10"/>
    <mergeCell ref="C9:C10"/>
    <mergeCell ref="E9:E10"/>
    <mergeCell ref="E1:G1"/>
    <mergeCell ref="E2:G2"/>
  </mergeCells>
  <pageMargins left="0.7" right="0.7" top="0.75" bottom="0.75" header="0.3" footer="0.3"/>
  <pageSetup orientation="portrait" horizontalDpi="300" verticalDpi="300"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M28"/>
  <sheetViews>
    <sheetView tabSelected="1" zoomScale="70" zoomScaleNormal="70" workbookViewId="0">
      <selection activeCell="A5" sqref="A5:L5"/>
    </sheetView>
  </sheetViews>
  <sheetFormatPr baseColWidth="10" defaultColWidth="11.44140625" defaultRowHeight="13.8" x14ac:dyDescent="0.3"/>
  <cols>
    <col min="1" max="1" width="28.109375" style="55" customWidth="1"/>
    <col min="2" max="3" width="18.5546875" style="55" customWidth="1"/>
    <col min="4" max="4" width="20.5546875" style="227" customWidth="1"/>
    <col min="5" max="5" width="15.5546875" style="55" customWidth="1"/>
    <col min="6" max="6" width="15" style="55" customWidth="1"/>
    <col min="7" max="7" width="17.33203125" style="55" customWidth="1"/>
    <col min="8" max="8" width="18" style="55" customWidth="1"/>
    <col min="9" max="9" width="44.33203125" style="55" customWidth="1"/>
    <col min="10" max="10" width="16.109375" style="55" customWidth="1"/>
    <col min="11" max="12" width="13.109375" style="55" customWidth="1"/>
    <col min="13" max="13" width="20" style="55" customWidth="1"/>
    <col min="14" max="16384" width="11.44140625" style="55"/>
  </cols>
  <sheetData>
    <row r="1" spans="1:13" ht="15.75" customHeight="1" x14ac:dyDescent="0.3">
      <c r="A1" s="595"/>
      <c r="B1" s="596" t="s">
        <v>461</v>
      </c>
      <c r="C1" s="596"/>
      <c r="D1" s="596"/>
      <c r="E1" s="596"/>
      <c r="F1" s="596"/>
      <c r="G1" s="596"/>
      <c r="H1" s="596"/>
      <c r="I1" s="596"/>
      <c r="J1" s="357" t="s">
        <v>457</v>
      </c>
      <c r="K1" s="357"/>
      <c r="L1" s="357"/>
      <c r="M1" s="591"/>
    </row>
    <row r="2" spans="1:13" ht="15.75" customHeight="1" x14ac:dyDescent="0.3">
      <c r="A2" s="593"/>
      <c r="B2" s="594"/>
      <c r="C2" s="594"/>
      <c r="D2" s="594"/>
      <c r="E2" s="594"/>
      <c r="F2" s="594"/>
      <c r="G2" s="594"/>
      <c r="H2" s="594"/>
      <c r="I2" s="594"/>
      <c r="J2" s="323" t="s">
        <v>458</v>
      </c>
      <c r="K2" s="323"/>
      <c r="L2" s="323"/>
      <c r="M2" s="592"/>
    </row>
    <row r="3" spans="1:13" ht="15.75" customHeight="1" x14ac:dyDescent="0.3">
      <c r="A3" s="593"/>
      <c r="B3" s="594" t="s">
        <v>256</v>
      </c>
      <c r="C3" s="594"/>
      <c r="D3" s="594"/>
      <c r="E3" s="594"/>
      <c r="F3" s="594"/>
      <c r="G3" s="594"/>
      <c r="H3" s="594"/>
      <c r="I3" s="594"/>
      <c r="J3" s="323" t="s">
        <v>459</v>
      </c>
      <c r="K3" s="323"/>
      <c r="L3" s="323"/>
      <c r="M3" s="592"/>
    </row>
    <row r="4" spans="1:13" ht="15.75" customHeight="1" x14ac:dyDescent="0.3">
      <c r="A4" s="593"/>
      <c r="B4" s="594"/>
      <c r="C4" s="594"/>
      <c r="D4" s="594"/>
      <c r="E4" s="594"/>
      <c r="F4" s="594"/>
      <c r="G4" s="594"/>
      <c r="H4" s="594"/>
      <c r="I4" s="594"/>
      <c r="J4" s="323" t="s">
        <v>460</v>
      </c>
      <c r="K4" s="323"/>
      <c r="L4" s="323"/>
      <c r="M4" s="592"/>
    </row>
    <row r="5" spans="1:13" ht="15" customHeight="1" x14ac:dyDescent="0.3">
      <c r="A5" s="601"/>
      <c r="B5" s="602"/>
      <c r="C5" s="602"/>
      <c r="D5" s="602"/>
      <c r="E5" s="602"/>
      <c r="F5" s="602"/>
      <c r="G5" s="602"/>
      <c r="H5" s="602"/>
      <c r="I5" s="602"/>
      <c r="J5" s="602"/>
      <c r="K5" s="602"/>
      <c r="L5" s="603"/>
      <c r="M5" s="95"/>
    </row>
    <row r="6" spans="1:13" s="56" customFormat="1" ht="15.75" customHeight="1" x14ac:dyDescent="0.25">
      <c r="A6" s="126" t="s">
        <v>257</v>
      </c>
      <c r="B6" s="585" t="s">
        <v>277</v>
      </c>
      <c r="C6" s="585"/>
      <c r="D6" s="585"/>
      <c r="E6" s="585"/>
      <c r="F6" s="585"/>
      <c r="G6" s="585"/>
      <c r="H6" s="585"/>
      <c r="I6" s="585"/>
      <c r="J6" s="585"/>
      <c r="K6" s="585"/>
      <c r="L6" s="585"/>
      <c r="M6" s="586"/>
    </row>
    <row r="7" spans="1:13" s="56" customFormat="1" ht="42.75" customHeight="1" x14ac:dyDescent="0.25">
      <c r="A7" s="126" t="s">
        <v>258</v>
      </c>
      <c r="B7" s="438" t="s">
        <v>278</v>
      </c>
      <c r="C7" s="438"/>
      <c r="D7" s="438"/>
      <c r="E7" s="438"/>
      <c r="F7" s="438"/>
      <c r="G7" s="438"/>
      <c r="H7" s="438"/>
      <c r="I7" s="438"/>
      <c r="J7" s="438"/>
      <c r="K7" s="438"/>
      <c r="L7" s="438"/>
      <c r="M7" s="587"/>
    </row>
    <row r="8" spans="1:13" s="56" customFormat="1" ht="15" customHeight="1" x14ac:dyDescent="0.2">
      <c r="A8" s="588"/>
      <c r="B8" s="589"/>
      <c r="C8" s="589"/>
      <c r="D8" s="589"/>
      <c r="E8" s="589"/>
      <c r="F8" s="589"/>
      <c r="G8" s="125"/>
      <c r="H8" s="125"/>
      <c r="I8" s="125"/>
      <c r="J8" s="125"/>
      <c r="K8" s="125"/>
      <c r="L8" s="125"/>
      <c r="M8" s="127"/>
    </row>
    <row r="9" spans="1:13" s="225" customFormat="1" ht="40.5" customHeight="1" x14ac:dyDescent="0.25">
      <c r="A9" s="224" t="s">
        <v>259</v>
      </c>
      <c r="B9" s="165" t="s">
        <v>260</v>
      </c>
      <c r="C9" s="165" t="s">
        <v>87</v>
      </c>
      <c r="D9" s="226" t="s">
        <v>10</v>
      </c>
      <c r="E9" s="164" t="s">
        <v>261</v>
      </c>
      <c r="F9" s="164" t="s">
        <v>262</v>
      </c>
      <c r="G9" s="164" t="s">
        <v>263</v>
      </c>
      <c r="H9" s="164" t="s">
        <v>264</v>
      </c>
      <c r="I9" s="164" t="s">
        <v>265</v>
      </c>
      <c r="J9" s="165" t="s">
        <v>266</v>
      </c>
      <c r="K9" s="165" t="s">
        <v>267</v>
      </c>
      <c r="L9" s="165" t="s">
        <v>268</v>
      </c>
      <c r="M9" s="166" t="s">
        <v>269</v>
      </c>
    </row>
    <row r="10" spans="1:13" s="56" customFormat="1" ht="132.75" customHeight="1" x14ac:dyDescent="0.25">
      <c r="A10" s="597" t="s">
        <v>389</v>
      </c>
      <c r="B10" s="590" t="str">
        <f>+(PROBABILIDAD!A11)</f>
        <v>Incumplimiento de las acciones misionales de la institución por desgaste administrativo y reprocesos.</v>
      </c>
      <c r="C10" s="584" t="s">
        <v>270</v>
      </c>
      <c r="D10" s="202" t="str">
        <f>+(DESCRIPCION!D10)</f>
        <v>Revision periodica insuficiente, para el seguimiento en la implementación y actualización del sistema integrado de gestión de la calidad -SIGAMI en el proceso de Gestion de la salud.</v>
      </c>
      <c r="E10" s="584" t="s">
        <v>440</v>
      </c>
      <c r="F10" s="584" t="s">
        <v>441</v>
      </c>
      <c r="G10" s="590" t="s">
        <v>143</v>
      </c>
      <c r="H10" s="576" t="s">
        <v>273</v>
      </c>
      <c r="I10" s="202" t="s">
        <v>392</v>
      </c>
      <c r="J10" s="204" t="s">
        <v>393</v>
      </c>
      <c r="K10" s="204" t="s">
        <v>394</v>
      </c>
      <c r="L10" s="203" t="s">
        <v>395</v>
      </c>
      <c r="M10" s="204" t="s">
        <v>396</v>
      </c>
    </row>
    <row r="11" spans="1:13" s="56" customFormat="1" ht="78.75" customHeight="1" x14ac:dyDescent="0.25">
      <c r="A11" s="597"/>
      <c r="B11" s="590"/>
      <c r="C11" s="584"/>
      <c r="D11" s="202" t="str">
        <f>+(DESCRIPCION!D11)</f>
        <v xml:space="preserve">Cambios normativos </v>
      </c>
      <c r="E11" s="584"/>
      <c r="F11" s="584"/>
      <c r="G11" s="590"/>
      <c r="H11" s="577"/>
      <c r="I11" s="202" t="s">
        <v>397</v>
      </c>
      <c r="J11" s="204" t="s">
        <v>398</v>
      </c>
      <c r="K11" s="204" t="s">
        <v>394</v>
      </c>
      <c r="L11" s="204" t="s">
        <v>395</v>
      </c>
      <c r="M11" s="204" t="s">
        <v>399</v>
      </c>
    </row>
    <row r="12" spans="1:13" s="56" customFormat="1" ht="115.5" customHeight="1" x14ac:dyDescent="0.25">
      <c r="A12" s="598" t="s">
        <v>390</v>
      </c>
      <c r="B12" s="590"/>
      <c r="C12" s="584"/>
      <c r="D12" s="202" t="str">
        <f>+(DESCRIPCION!D12)</f>
        <v>Por cambio de Gobierno  no se da continuidad a las politicas públicas</v>
      </c>
      <c r="E12" s="584"/>
      <c r="F12" s="584"/>
      <c r="G12" s="590"/>
      <c r="H12" s="577"/>
      <c r="I12" s="230" t="s">
        <v>400</v>
      </c>
      <c r="J12" s="204" t="s">
        <v>401</v>
      </c>
      <c r="K12" s="204" t="s">
        <v>394</v>
      </c>
      <c r="L12" s="203" t="s">
        <v>402</v>
      </c>
      <c r="M12" s="204" t="s">
        <v>403</v>
      </c>
    </row>
    <row r="13" spans="1:13" s="56" customFormat="1" ht="75" customHeight="1" x14ac:dyDescent="0.25">
      <c r="A13" s="599"/>
      <c r="B13" s="590"/>
      <c r="C13" s="584"/>
      <c r="D13" s="202" t="s">
        <v>391</v>
      </c>
      <c r="E13" s="584"/>
      <c r="F13" s="584"/>
      <c r="G13" s="590"/>
      <c r="H13" s="578"/>
      <c r="I13" s="202" t="s">
        <v>404</v>
      </c>
      <c r="J13" s="204" t="s">
        <v>405</v>
      </c>
      <c r="K13" s="204" t="s">
        <v>394</v>
      </c>
      <c r="L13" s="204" t="s">
        <v>406</v>
      </c>
      <c r="M13" s="204" t="s">
        <v>407</v>
      </c>
    </row>
    <row r="14" spans="1:13" s="56" customFormat="1" ht="108.75" customHeight="1" x14ac:dyDescent="0.25">
      <c r="A14" s="599"/>
      <c r="B14" s="590" t="str">
        <f>+(PROBABILIDAD!A12)</f>
        <v>Planificación inadecuada de las acciones y estrategias propias de la entidad en cumplimiento al proceso de gestión en salud.</v>
      </c>
      <c r="C14" s="584" t="s">
        <v>270</v>
      </c>
      <c r="D14" s="202" t="str">
        <f>+(DESCRIPCION!D13)</f>
        <v xml:space="preserve">Dificultad para articular estrategias entre los programas y otros sectores para lograr trabajo en equipo que permita alcanzar las metas esperadas  </v>
      </c>
      <c r="E14" s="584" t="s">
        <v>440</v>
      </c>
      <c r="F14" s="584" t="s">
        <v>183</v>
      </c>
      <c r="G14" s="584" t="s">
        <v>143</v>
      </c>
      <c r="H14" s="584" t="s">
        <v>273</v>
      </c>
      <c r="I14" s="202" t="s">
        <v>392</v>
      </c>
      <c r="J14" s="204" t="s">
        <v>393</v>
      </c>
      <c r="K14" s="204" t="s">
        <v>394</v>
      </c>
      <c r="L14" s="203" t="s">
        <v>408</v>
      </c>
      <c r="M14" s="204" t="s">
        <v>396</v>
      </c>
    </row>
    <row r="15" spans="1:13" s="56" customFormat="1" ht="108" customHeight="1" x14ac:dyDescent="0.25">
      <c r="A15" s="599"/>
      <c r="B15" s="590"/>
      <c r="C15" s="584"/>
      <c r="D15" s="409" t="str">
        <f>+(DESCRIPCION!D14)</f>
        <v>Falta de liderazgo por la alta dirección para promover y empoderar al personal de la Secretaria de Salud en la aplicabilidad y desarrollo del proceso.</v>
      </c>
      <c r="E15" s="584"/>
      <c r="F15" s="584"/>
      <c r="G15" s="584"/>
      <c r="H15" s="584"/>
      <c r="I15" s="202" t="s">
        <v>409</v>
      </c>
      <c r="J15" s="204" t="s">
        <v>393</v>
      </c>
      <c r="K15" s="204" t="s">
        <v>410</v>
      </c>
      <c r="L15" s="203" t="s">
        <v>411</v>
      </c>
      <c r="M15" s="204" t="s">
        <v>412</v>
      </c>
    </row>
    <row r="16" spans="1:13" s="56" customFormat="1" ht="69.75" customHeight="1" x14ac:dyDescent="0.25">
      <c r="A16" s="599"/>
      <c r="B16" s="590"/>
      <c r="C16" s="584"/>
      <c r="D16" s="409"/>
      <c r="E16" s="584"/>
      <c r="F16" s="584"/>
      <c r="G16" s="584"/>
      <c r="H16" s="584"/>
      <c r="I16" s="202" t="s">
        <v>413</v>
      </c>
      <c r="J16" s="204" t="s">
        <v>393</v>
      </c>
      <c r="K16" s="204" t="s">
        <v>410</v>
      </c>
      <c r="L16" s="203" t="s">
        <v>411</v>
      </c>
      <c r="M16" s="204" t="s">
        <v>414</v>
      </c>
    </row>
    <row r="17" spans="1:13" s="56" customFormat="1" ht="87" customHeight="1" x14ac:dyDescent="0.25">
      <c r="A17" s="599"/>
      <c r="B17" s="590"/>
      <c r="C17" s="584"/>
      <c r="D17" s="202" t="str">
        <f>+(DESCRIPCION!D15)</f>
        <v xml:space="preserve">Cambios normativos </v>
      </c>
      <c r="E17" s="584"/>
      <c r="F17" s="584"/>
      <c r="G17" s="584"/>
      <c r="H17" s="584"/>
      <c r="I17" s="202" t="s">
        <v>397</v>
      </c>
      <c r="J17" s="204" t="s">
        <v>398</v>
      </c>
      <c r="K17" s="204" t="s">
        <v>394</v>
      </c>
      <c r="L17" s="204" t="s">
        <v>415</v>
      </c>
      <c r="M17" s="204" t="s">
        <v>399</v>
      </c>
    </row>
    <row r="18" spans="1:13" s="56" customFormat="1" ht="65.25" customHeight="1" x14ac:dyDescent="0.25">
      <c r="A18" s="599"/>
      <c r="B18" s="590"/>
      <c r="C18" s="584"/>
      <c r="D18" s="202" t="s">
        <v>391</v>
      </c>
      <c r="E18" s="584"/>
      <c r="F18" s="584"/>
      <c r="G18" s="584"/>
      <c r="H18" s="584"/>
      <c r="I18" s="202" t="s">
        <v>404</v>
      </c>
      <c r="J18" s="204" t="s">
        <v>405</v>
      </c>
      <c r="K18" s="204" t="s">
        <v>394</v>
      </c>
      <c r="L18" s="204" t="s">
        <v>406</v>
      </c>
      <c r="M18" s="204" t="s">
        <v>407</v>
      </c>
    </row>
    <row r="19" spans="1:13" s="56" customFormat="1" ht="102" customHeight="1" x14ac:dyDescent="0.25">
      <c r="A19" s="599"/>
      <c r="B19" s="590" t="str">
        <f>+(PROBABILIDAD!A13)</f>
        <v>Ausencia de un sistema de información en salud que permita sustentar politicas y toma de decisiones.</v>
      </c>
      <c r="C19" s="584" t="s">
        <v>270</v>
      </c>
      <c r="D19" s="409" t="str">
        <f>+(DESCRIPCION!D16)</f>
        <v>No se cuenta con un sistema de información orientado al tratamiento y administración de datos que permita la toma decisiones</v>
      </c>
      <c r="E19" s="584" t="s">
        <v>440</v>
      </c>
      <c r="F19" s="584" t="s">
        <v>441</v>
      </c>
      <c r="G19" s="584" t="s">
        <v>143</v>
      </c>
      <c r="H19" s="584" t="s">
        <v>273</v>
      </c>
      <c r="I19" s="202" t="s">
        <v>416</v>
      </c>
      <c r="J19" s="204" t="s">
        <v>417</v>
      </c>
      <c r="K19" s="204" t="s">
        <v>418</v>
      </c>
      <c r="L19" s="203" t="s">
        <v>419</v>
      </c>
      <c r="M19" s="204" t="s">
        <v>420</v>
      </c>
    </row>
    <row r="20" spans="1:13" s="56" customFormat="1" ht="102" customHeight="1" x14ac:dyDescent="0.25">
      <c r="A20" s="599"/>
      <c r="B20" s="590"/>
      <c r="C20" s="584"/>
      <c r="D20" s="409"/>
      <c r="E20" s="584"/>
      <c r="F20" s="584"/>
      <c r="G20" s="584"/>
      <c r="H20" s="584"/>
      <c r="I20" s="202" t="s">
        <v>421</v>
      </c>
      <c r="J20" s="204" t="s">
        <v>393</v>
      </c>
      <c r="K20" s="204" t="s">
        <v>418</v>
      </c>
      <c r="L20" s="203" t="s">
        <v>422</v>
      </c>
      <c r="M20" s="204" t="s">
        <v>414</v>
      </c>
    </row>
    <row r="21" spans="1:13" s="56" customFormat="1" ht="102" customHeight="1" x14ac:dyDescent="0.25">
      <c r="A21" s="599"/>
      <c r="B21" s="590"/>
      <c r="C21" s="584"/>
      <c r="D21" s="409" t="str">
        <f>+(DESCRIPCION!D17)</f>
        <v>Ausencia de datos actualizados de forma rapida y sencilla sobre el estado de salud de la población.</v>
      </c>
      <c r="E21" s="584"/>
      <c r="F21" s="584"/>
      <c r="G21" s="584"/>
      <c r="H21" s="584"/>
      <c r="I21" s="202" t="s">
        <v>423</v>
      </c>
      <c r="J21" s="202" t="s">
        <v>424</v>
      </c>
      <c r="K21" s="202" t="s">
        <v>425</v>
      </c>
      <c r="L21" s="203" t="s">
        <v>422</v>
      </c>
      <c r="M21" s="204" t="s">
        <v>426</v>
      </c>
    </row>
    <row r="22" spans="1:13" s="56" customFormat="1" ht="75.75" customHeight="1" x14ac:dyDescent="0.25">
      <c r="A22" s="599"/>
      <c r="B22" s="590"/>
      <c r="C22" s="584"/>
      <c r="D22" s="409"/>
      <c r="E22" s="584"/>
      <c r="F22" s="584"/>
      <c r="G22" s="584"/>
      <c r="H22" s="584"/>
      <c r="I22" s="202" t="s">
        <v>427</v>
      </c>
      <c r="J22" s="204" t="s">
        <v>428</v>
      </c>
      <c r="K22" s="204" t="s">
        <v>429</v>
      </c>
      <c r="L22" s="203" t="s">
        <v>430</v>
      </c>
      <c r="M22" s="204" t="s">
        <v>431</v>
      </c>
    </row>
    <row r="23" spans="1:13" s="56" customFormat="1" ht="95.25" customHeight="1" x14ac:dyDescent="0.25">
      <c r="A23" s="599"/>
      <c r="B23" s="590"/>
      <c r="C23" s="584"/>
      <c r="D23" s="202" t="str">
        <f>+(DESCRIPCION!D18)</f>
        <v>Falta de interoperabilidad de las bases de datos y diferentes fuentes de información en salud.</v>
      </c>
      <c r="E23" s="584"/>
      <c r="F23" s="584"/>
      <c r="G23" s="584"/>
      <c r="H23" s="584"/>
      <c r="I23" s="202" t="s">
        <v>432</v>
      </c>
      <c r="J23" s="204" t="s">
        <v>433</v>
      </c>
      <c r="K23" s="204" t="s">
        <v>434</v>
      </c>
      <c r="L23" s="203" t="s">
        <v>430</v>
      </c>
      <c r="M23" s="204" t="s">
        <v>403</v>
      </c>
    </row>
    <row r="24" spans="1:13" ht="132.75" customHeight="1" x14ac:dyDescent="0.3">
      <c r="A24" s="599"/>
      <c r="B24" s="590"/>
      <c r="C24" s="584"/>
      <c r="D24" s="202" t="s">
        <v>391</v>
      </c>
      <c r="E24" s="584"/>
      <c r="F24" s="584"/>
      <c r="G24" s="584"/>
      <c r="H24" s="584"/>
      <c r="I24" s="202" t="s">
        <v>435</v>
      </c>
      <c r="J24" s="204" t="s">
        <v>436</v>
      </c>
      <c r="K24" s="203" t="s">
        <v>437</v>
      </c>
      <c r="L24" s="204" t="s">
        <v>406</v>
      </c>
      <c r="M24" s="204" t="s">
        <v>438</v>
      </c>
    </row>
    <row r="25" spans="1:13" ht="117.75" customHeight="1" x14ac:dyDescent="0.3">
      <c r="A25" s="599"/>
      <c r="B25" s="581"/>
      <c r="C25" s="573" t="s">
        <v>271</v>
      </c>
      <c r="D25" s="579" t="str">
        <f>+(DESCRIPCION!D19)</f>
        <v>Falta de información clara y debilidad en canales de acceso a la publicidad de las condiciones del tramite.</v>
      </c>
      <c r="E25" s="573" t="s">
        <v>440</v>
      </c>
      <c r="F25" s="573" t="s">
        <v>177</v>
      </c>
      <c r="G25" s="573" t="s">
        <v>439</v>
      </c>
      <c r="H25" s="573" t="s">
        <v>273</v>
      </c>
      <c r="I25" s="202" t="s">
        <v>442</v>
      </c>
      <c r="J25" s="204" t="s">
        <v>443</v>
      </c>
      <c r="K25" s="204" t="s">
        <v>410</v>
      </c>
      <c r="L25" s="229" t="s">
        <v>402</v>
      </c>
      <c r="M25" s="204" t="s">
        <v>444</v>
      </c>
    </row>
    <row r="26" spans="1:13" ht="117.75" customHeight="1" x14ac:dyDescent="0.3">
      <c r="A26" s="599"/>
      <c r="B26" s="582"/>
      <c r="C26" s="574"/>
      <c r="D26" s="580"/>
      <c r="E26" s="574"/>
      <c r="F26" s="574"/>
      <c r="G26" s="574"/>
      <c r="H26" s="574"/>
      <c r="I26" s="202" t="s">
        <v>445</v>
      </c>
      <c r="J26" s="204" t="s">
        <v>446</v>
      </c>
      <c r="K26" s="204" t="s">
        <v>410</v>
      </c>
      <c r="L26" s="228" t="s">
        <v>422</v>
      </c>
      <c r="M26" s="204" t="s">
        <v>447</v>
      </c>
    </row>
    <row r="27" spans="1:13" ht="72" customHeight="1" x14ac:dyDescent="0.3">
      <c r="A27" s="599"/>
      <c r="B27" s="582"/>
      <c r="C27" s="574"/>
      <c r="D27" s="202" t="str">
        <f>+(DESCRIPCION!D20)</f>
        <v>Influencia de grupos politicos que afectan la toma de decisiones</v>
      </c>
      <c r="E27" s="574"/>
      <c r="F27" s="574"/>
      <c r="G27" s="574"/>
      <c r="H27" s="574"/>
      <c r="I27" s="202" t="s">
        <v>448</v>
      </c>
      <c r="J27" s="204" t="s">
        <v>393</v>
      </c>
      <c r="K27" s="204" t="s">
        <v>410</v>
      </c>
      <c r="L27" s="228" t="s">
        <v>449</v>
      </c>
      <c r="M27" s="204" t="s">
        <v>450</v>
      </c>
    </row>
    <row r="28" spans="1:13" ht="69" customHeight="1" x14ac:dyDescent="0.3">
      <c r="A28" s="600"/>
      <c r="B28" s="583"/>
      <c r="C28" s="575"/>
      <c r="D28" s="202" t="s">
        <v>391</v>
      </c>
      <c r="E28" s="575"/>
      <c r="F28" s="575"/>
      <c r="G28" s="575"/>
      <c r="H28" s="575"/>
      <c r="I28" s="202" t="s">
        <v>451</v>
      </c>
      <c r="J28" s="204" t="s">
        <v>452</v>
      </c>
      <c r="K28" s="204" t="s">
        <v>394</v>
      </c>
      <c r="L28" s="229" t="s">
        <v>453</v>
      </c>
      <c r="M28" s="204" t="s">
        <v>454</v>
      </c>
    </row>
  </sheetData>
  <mergeCells count="42">
    <mergeCell ref="M1:M4"/>
    <mergeCell ref="A1:A4"/>
    <mergeCell ref="J1:L1"/>
    <mergeCell ref="J2:L2"/>
    <mergeCell ref="J3:L3"/>
    <mergeCell ref="J4:L4"/>
    <mergeCell ref="B1:I2"/>
    <mergeCell ref="B3:I4"/>
    <mergeCell ref="A5:L5"/>
    <mergeCell ref="B19:B24"/>
    <mergeCell ref="C19:C24"/>
    <mergeCell ref="E19:E24"/>
    <mergeCell ref="F19:F24"/>
    <mergeCell ref="G19:G24"/>
    <mergeCell ref="B6:M6"/>
    <mergeCell ref="B7:M7"/>
    <mergeCell ref="A8:F8"/>
    <mergeCell ref="F14:F18"/>
    <mergeCell ref="G14:G18"/>
    <mergeCell ref="A10:A11"/>
    <mergeCell ref="G10:G13"/>
    <mergeCell ref="C14:C18"/>
    <mergeCell ref="B14:B18"/>
    <mergeCell ref="E10:E13"/>
    <mergeCell ref="C10:C13"/>
    <mergeCell ref="B10:B13"/>
    <mergeCell ref="G25:G28"/>
    <mergeCell ref="H25:H28"/>
    <mergeCell ref="H10:H13"/>
    <mergeCell ref="D25:D26"/>
    <mergeCell ref="A12:A28"/>
    <mergeCell ref="B25:B28"/>
    <mergeCell ref="C25:C28"/>
    <mergeCell ref="E25:E28"/>
    <mergeCell ref="F25:F28"/>
    <mergeCell ref="H14:H18"/>
    <mergeCell ref="D15:D16"/>
    <mergeCell ref="D19:D20"/>
    <mergeCell ref="D21:D22"/>
    <mergeCell ref="H19:H24"/>
    <mergeCell ref="F10:F13"/>
    <mergeCell ref="E14:E18"/>
  </mergeCells>
  <printOptions horizontalCentered="1"/>
  <pageMargins left="0.35433070866141736" right="0.35433070866141736" top="0.70866141732283472" bottom="0.74803149606299213" header="0.31496062992125984" footer="0.31496062992125984"/>
  <pageSetup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topLeftCell="A7" zoomScale="120" zoomScaleNormal="120" workbookViewId="0">
      <selection activeCell="A12" sqref="A12"/>
    </sheetView>
  </sheetViews>
  <sheetFormatPr baseColWidth="10" defaultColWidth="11.44140625" defaultRowHeight="14.4" x14ac:dyDescent="0.3"/>
  <cols>
    <col min="1" max="1" width="31" customWidth="1"/>
    <col min="2" max="2" width="24.109375" customWidth="1"/>
    <col min="3" max="3" width="22.88671875" customWidth="1"/>
    <col min="4" max="4" width="26.5546875" customWidth="1"/>
    <col min="5" max="5" width="21.44140625" customWidth="1"/>
  </cols>
  <sheetData>
    <row r="1" spans="1:5" ht="15" customHeight="1" x14ac:dyDescent="0.3">
      <c r="A1" s="258"/>
      <c r="B1" s="254" t="s">
        <v>22</v>
      </c>
      <c r="C1" s="255"/>
      <c r="D1" s="3" t="s">
        <v>23</v>
      </c>
      <c r="E1" s="261"/>
    </row>
    <row r="2" spans="1:5" ht="15" customHeight="1" x14ac:dyDescent="0.3">
      <c r="A2" s="258"/>
      <c r="B2" s="256"/>
      <c r="C2" s="257"/>
      <c r="D2" s="3" t="s">
        <v>2</v>
      </c>
      <c r="E2" s="261"/>
    </row>
    <row r="3" spans="1:5" ht="30" customHeight="1" x14ac:dyDescent="0.3">
      <c r="A3" s="258"/>
      <c r="B3" s="254" t="s">
        <v>24</v>
      </c>
      <c r="C3" s="255"/>
      <c r="D3" s="3" t="s">
        <v>25</v>
      </c>
      <c r="E3" s="261"/>
    </row>
    <row r="4" spans="1:5" ht="15" customHeight="1" x14ac:dyDescent="0.3">
      <c r="A4" s="258"/>
      <c r="B4" s="256"/>
      <c r="C4" s="257"/>
      <c r="D4" s="3" t="s">
        <v>5</v>
      </c>
      <c r="E4" s="261"/>
    </row>
    <row r="5" spans="1:5" ht="15.75" thickBot="1" x14ac:dyDescent="0.3"/>
    <row r="6" spans="1:5" x14ac:dyDescent="0.3">
      <c r="A6" s="259" t="s">
        <v>26</v>
      </c>
      <c r="B6" s="260"/>
      <c r="C6" s="260"/>
      <c r="D6" s="260"/>
      <c r="E6" s="260"/>
    </row>
    <row r="7" spans="1:5" ht="28.2" thickBot="1" x14ac:dyDescent="0.35">
      <c r="A7" s="4" t="s">
        <v>27</v>
      </c>
      <c r="B7" s="5" t="s">
        <v>28</v>
      </c>
      <c r="C7" s="5" t="s">
        <v>29</v>
      </c>
      <c r="D7" s="10" t="s">
        <v>30</v>
      </c>
      <c r="E7" s="5" t="s">
        <v>31</v>
      </c>
    </row>
    <row r="8" spans="1:5" ht="45" x14ac:dyDescent="0.25">
      <c r="A8" s="12" t="s">
        <v>32</v>
      </c>
      <c r="B8" s="6" t="s">
        <v>33</v>
      </c>
      <c r="C8" s="6" t="s">
        <v>33</v>
      </c>
      <c r="D8" s="6" t="s">
        <v>33</v>
      </c>
      <c r="E8" s="7" t="s">
        <v>33</v>
      </c>
    </row>
    <row r="9" spans="1:5" ht="40.200000000000003" x14ac:dyDescent="0.3">
      <c r="A9" s="13" t="s">
        <v>34</v>
      </c>
      <c r="B9" s="8" t="s">
        <v>33</v>
      </c>
      <c r="C9" s="8" t="s">
        <v>33</v>
      </c>
      <c r="D9" s="8" t="s">
        <v>33</v>
      </c>
      <c r="E9" s="9" t="s">
        <v>33</v>
      </c>
    </row>
    <row r="10" spans="1:5" ht="30" x14ac:dyDescent="0.25">
      <c r="A10" s="11" t="s">
        <v>35</v>
      </c>
      <c r="B10" s="8" t="s">
        <v>33</v>
      </c>
      <c r="C10" s="8" t="s">
        <v>33</v>
      </c>
      <c r="D10" s="8" t="s">
        <v>33</v>
      </c>
      <c r="E10" s="9" t="s">
        <v>33</v>
      </c>
    </row>
    <row r="11" spans="1:5" ht="40.200000000000003" x14ac:dyDescent="0.3">
      <c r="A11" s="13" t="s">
        <v>36</v>
      </c>
      <c r="B11" s="8" t="s">
        <v>33</v>
      </c>
      <c r="C11" s="8" t="s">
        <v>33</v>
      </c>
      <c r="D11" s="8" t="s">
        <v>33</v>
      </c>
      <c r="E11" s="9" t="s">
        <v>33</v>
      </c>
    </row>
    <row r="12" spans="1:5" ht="53.4" x14ac:dyDescent="0.3">
      <c r="A12" s="13" t="s">
        <v>37</v>
      </c>
      <c r="B12" s="14" t="s">
        <v>33</v>
      </c>
      <c r="C12" s="14" t="s">
        <v>33</v>
      </c>
      <c r="D12" s="14" t="s">
        <v>33</v>
      </c>
      <c r="E12" s="15" t="s">
        <v>33</v>
      </c>
    </row>
  </sheetData>
  <mergeCells count="5">
    <mergeCell ref="B1:C2"/>
    <mergeCell ref="B3:C4"/>
    <mergeCell ref="A1:A4"/>
    <mergeCell ref="A6:E6"/>
    <mergeCell ref="E1:E4"/>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G18"/>
  <sheetViews>
    <sheetView zoomScale="120" zoomScaleNormal="120" workbookViewId="0">
      <selection activeCell="D10" sqref="D10"/>
    </sheetView>
  </sheetViews>
  <sheetFormatPr baseColWidth="10" defaultColWidth="11.44140625" defaultRowHeight="14.4" x14ac:dyDescent="0.3"/>
  <cols>
    <col min="1" max="1" width="31" customWidth="1"/>
    <col min="2" max="2" width="27.33203125" customWidth="1"/>
    <col min="3" max="3" width="24.6640625" customWidth="1"/>
    <col min="4" max="5" width="27.33203125" customWidth="1"/>
    <col min="6" max="6" width="32.88671875" customWidth="1"/>
    <col min="7" max="7" width="26.33203125" customWidth="1"/>
  </cols>
  <sheetData>
    <row r="1" spans="1:7" x14ac:dyDescent="0.3">
      <c r="A1" s="265"/>
      <c r="B1" s="268" t="s">
        <v>0</v>
      </c>
      <c r="C1" s="269"/>
      <c r="D1" s="269"/>
      <c r="E1" s="269"/>
      <c r="F1" s="58" t="s">
        <v>1</v>
      </c>
      <c r="G1" s="272"/>
    </row>
    <row r="2" spans="1:7" x14ac:dyDescent="0.3">
      <c r="A2" s="266"/>
      <c r="B2" s="270"/>
      <c r="C2" s="271"/>
      <c r="D2" s="271"/>
      <c r="E2" s="271"/>
      <c r="F2" s="57" t="s">
        <v>38</v>
      </c>
      <c r="G2" s="273"/>
    </row>
    <row r="3" spans="1:7" x14ac:dyDescent="0.3">
      <c r="A3" s="266"/>
      <c r="B3" s="275" t="s">
        <v>39</v>
      </c>
      <c r="C3" s="276"/>
      <c r="D3" s="276"/>
      <c r="E3" s="276"/>
      <c r="F3" s="57" t="s">
        <v>4</v>
      </c>
      <c r="G3" s="273"/>
    </row>
    <row r="4" spans="1:7" ht="15" thickBot="1" x14ac:dyDescent="0.35">
      <c r="A4" s="267"/>
      <c r="B4" s="277"/>
      <c r="C4" s="278"/>
      <c r="D4" s="278"/>
      <c r="E4" s="278"/>
      <c r="F4" s="59" t="s">
        <v>5</v>
      </c>
      <c r="G4" s="274"/>
    </row>
    <row r="5" spans="1:7" ht="15.75" thickBot="1" x14ac:dyDescent="0.3"/>
    <row r="6" spans="1:7" s="67" customFormat="1" ht="15.75" x14ac:dyDescent="0.25">
      <c r="A6" s="279" t="s">
        <v>40</v>
      </c>
      <c r="B6" s="280"/>
      <c r="C6" s="280"/>
      <c r="D6" s="280"/>
      <c r="E6" s="280"/>
      <c r="F6" s="280"/>
      <c r="G6" s="281"/>
    </row>
    <row r="7" spans="1:7" ht="31.5" customHeight="1" x14ac:dyDescent="0.3">
      <c r="A7" s="51" t="s">
        <v>41</v>
      </c>
      <c r="B7" s="29" t="s">
        <v>42</v>
      </c>
      <c r="C7" s="64" t="s">
        <v>43</v>
      </c>
      <c r="D7" s="52" t="s">
        <v>44</v>
      </c>
      <c r="E7" s="29" t="s">
        <v>45</v>
      </c>
      <c r="F7" s="30" t="s">
        <v>46</v>
      </c>
      <c r="G7" s="30" t="s">
        <v>47</v>
      </c>
    </row>
    <row r="8" spans="1:7" ht="33" customHeight="1" x14ac:dyDescent="0.3">
      <c r="A8" s="262"/>
      <c r="B8" s="8"/>
      <c r="C8" s="8"/>
      <c r="D8" s="8"/>
      <c r="E8" s="8"/>
      <c r="F8" s="8"/>
      <c r="G8" s="9"/>
    </row>
    <row r="9" spans="1:7" ht="33" customHeight="1" x14ac:dyDescent="0.3">
      <c r="A9" s="263"/>
      <c r="B9" s="8"/>
      <c r="C9" s="8"/>
      <c r="D9" s="8"/>
      <c r="E9" s="8"/>
      <c r="F9" s="8"/>
      <c r="G9" s="9"/>
    </row>
    <row r="10" spans="1:7" ht="33" customHeight="1" x14ac:dyDescent="0.3">
      <c r="A10" s="263"/>
      <c r="B10" s="8"/>
      <c r="C10" s="8"/>
      <c r="D10" s="8"/>
      <c r="E10" s="8"/>
      <c r="F10" s="8"/>
      <c r="G10" s="9"/>
    </row>
    <row r="11" spans="1:7" ht="33" customHeight="1" x14ac:dyDescent="0.3">
      <c r="A11" s="263"/>
      <c r="B11" s="8"/>
      <c r="C11" s="8"/>
      <c r="D11" s="8"/>
      <c r="E11" s="8"/>
      <c r="F11" s="8"/>
      <c r="G11" s="9"/>
    </row>
    <row r="12" spans="1:7" ht="33" customHeight="1" x14ac:dyDescent="0.3">
      <c r="A12" s="263"/>
      <c r="B12" s="8"/>
      <c r="C12" s="8"/>
      <c r="D12" s="8"/>
      <c r="E12" s="8"/>
      <c r="F12" s="8"/>
      <c r="G12" s="9"/>
    </row>
    <row r="13" spans="1:7" ht="33" customHeight="1" x14ac:dyDescent="0.3">
      <c r="A13" s="263"/>
      <c r="B13" s="8"/>
      <c r="C13" s="8"/>
      <c r="D13" s="8"/>
      <c r="E13" s="8"/>
      <c r="F13" s="8"/>
      <c r="G13" s="9"/>
    </row>
    <row r="14" spans="1:7" ht="33" customHeight="1" x14ac:dyDescent="0.3">
      <c r="A14" s="263"/>
      <c r="B14" s="8"/>
      <c r="C14" s="8"/>
      <c r="D14" s="8"/>
      <c r="E14" s="8"/>
      <c r="F14" s="8"/>
      <c r="G14" s="9"/>
    </row>
    <row r="15" spans="1:7" ht="33" customHeight="1" x14ac:dyDescent="0.3">
      <c r="A15" s="263"/>
      <c r="B15" s="8"/>
      <c r="C15" s="8"/>
      <c r="D15" s="8"/>
      <c r="E15" s="8"/>
      <c r="F15" s="8"/>
      <c r="G15" s="9"/>
    </row>
    <row r="16" spans="1:7" ht="33" customHeight="1" x14ac:dyDescent="0.3">
      <c r="A16" s="263"/>
      <c r="B16" s="8"/>
      <c r="C16" s="8"/>
      <c r="D16" s="8"/>
      <c r="E16" s="8"/>
      <c r="F16" s="8"/>
      <c r="G16" s="9"/>
    </row>
    <row r="17" spans="1:7" ht="33" customHeight="1" x14ac:dyDescent="0.3">
      <c r="A17" s="263"/>
      <c r="B17" s="8"/>
      <c r="C17" s="8"/>
      <c r="D17" s="8"/>
      <c r="E17" s="8"/>
      <c r="F17" s="8"/>
      <c r="G17" s="9"/>
    </row>
    <row r="18" spans="1:7" ht="33" customHeight="1" thickBot="1" x14ac:dyDescent="0.35">
      <c r="A18" s="264"/>
      <c r="B18" s="65"/>
      <c r="C18" s="65"/>
      <c r="D18" s="65"/>
      <c r="E18" s="65"/>
      <c r="F18" s="65"/>
      <c r="G18" s="66"/>
    </row>
  </sheetData>
  <mergeCells count="6">
    <mergeCell ref="A8:A18"/>
    <mergeCell ref="A1:A4"/>
    <mergeCell ref="B1:E2"/>
    <mergeCell ref="G1:G4"/>
    <mergeCell ref="B3:E4"/>
    <mergeCell ref="A6:G6"/>
  </mergeCells>
  <pageMargins left="0.70866141732283472" right="0.70866141732283472" top="0.74803149606299213" bottom="0.74803149606299213" header="0.31496062992125984" footer="0.31496062992125984"/>
  <pageSetup scale="60" orientation="landscape"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T35"/>
  <sheetViews>
    <sheetView workbookViewId="0">
      <selection activeCell="A7" sqref="A7:S7"/>
    </sheetView>
  </sheetViews>
  <sheetFormatPr baseColWidth="10" defaultColWidth="11.44140625" defaultRowHeight="14.4" x14ac:dyDescent="0.3"/>
  <cols>
    <col min="1" max="1" width="5.109375" style="78" customWidth="1"/>
    <col min="2" max="2" width="40.44140625" style="78" customWidth="1"/>
    <col min="3" max="17" width="6.44140625" style="78" customWidth="1"/>
    <col min="18" max="18" width="8.109375" style="78" customWidth="1"/>
    <col min="19" max="19" width="10.6640625" style="87" customWidth="1"/>
  </cols>
  <sheetData>
    <row r="1" spans="1:20" ht="15" customHeight="1" thickBot="1" x14ac:dyDescent="0.35">
      <c r="A1" s="293"/>
      <c r="B1" s="293"/>
      <c r="C1" s="290" t="s">
        <v>0</v>
      </c>
      <c r="D1" s="290"/>
      <c r="E1" s="290"/>
      <c r="F1" s="290"/>
      <c r="G1" s="290"/>
      <c r="H1" s="290"/>
      <c r="I1" s="290"/>
      <c r="J1" s="290"/>
      <c r="K1" s="290"/>
      <c r="L1" s="290"/>
      <c r="M1" s="290"/>
      <c r="N1" s="294" t="s">
        <v>23</v>
      </c>
      <c r="O1" s="295"/>
      <c r="P1" s="295"/>
      <c r="Q1" s="296"/>
      <c r="R1" s="282"/>
      <c r="S1" s="282"/>
    </row>
    <row r="2" spans="1:20" ht="15" customHeight="1" thickBot="1" x14ac:dyDescent="0.35">
      <c r="A2" s="293"/>
      <c r="B2" s="293"/>
      <c r="C2" s="291"/>
      <c r="D2" s="291"/>
      <c r="E2" s="291"/>
      <c r="F2" s="291"/>
      <c r="G2" s="291"/>
      <c r="H2" s="291"/>
      <c r="I2" s="291"/>
      <c r="J2" s="291"/>
      <c r="K2" s="291"/>
      <c r="L2" s="291"/>
      <c r="M2" s="291"/>
      <c r="N2" s="294" t="s">
        <v>2</v>
      </c>
      <c r="O2" s="295"/>
      <c r="P2" s="295"/>
      <c r="Q2" s="296"/>
      <c r="R2" s="282"/>
      <c r="S2" s="282"/>
    </row>
    <row r="3" spans="1:20" ht="15" customHeight="1" thickBot="1" x14ac:dyDescent="0.35">
      <c r="A3" s="293"/>
      <c r="B3" s="293"/>
      <c r="C3" s="291" t="s">
        <v>48</v>
      </c>
      <c r="D3" s="291"/>
      <c r="E3" s="291"/>
      <c r="F3" s="291"/>
      <c r="G3" s="291"/>
      <c r="H3" s="291"/>
      <c r="I3" s="291"/>
      <c r="J3" s="291"/>
      <c r="K3" s="291"/>
      <c r="L3" s="291"/>
      <c r="M3" s="291"/>
      <c r="N3" s="294" t="s">
        <v>4</v>
      </c>
      <c r="O3" s="295"/>
      <c r="P3" s="295"/>
      <c r="Q3" s="296"/>
      <c r="R3" s="282"/>
      <c r="S3" s="282"/>
    </row>
    <row r="4" spans="1:20" ht="15.75" customHeight="1" thickBot="1" x14ac:dyDescent="0.35">
      <c r="A4" s="293"/>
      <c r="B4" s="293"/>
      <c r="C4" s="292"/>
      <c r="D4" s="292"/>
      <c r="E4" s="292"/>
      <c r="F4" s="292"/>
      <c r="G4" s="292"/>
      <c r="H4" s="292"/>
      <c r="I4" s="292"/>
      <c r="J4" s="292"/>
      <c r="K4" s="292"/>
      <c r="L4" s="292"/>
      <c r="M4" s="292"/>
      <c r="N4" s="294" t="s">
        <v>5</v>
      </c>
      <c r="O4" s="295"/>
      <c r="P4" s="295"/>
      <c r="Q4" s="296"/>
      <c r="R4" s="282"/>
      <c r="S4" s="282"/>
    </row>
    <row r="5" spans="1:20" ht="15.75" customHeight="1" x14ac:dyDescent="0.25">
      <c r="A5" s="81"/>
      <c r="B5" s="81"/>
      <c r="C5" s="82"/>
      <c r="D5" s="82"/>
      <c r="E5" s="82"/>
      <c r="F5" s="82"/>
      <c r="G5" s="82"/>
      <c r="H5" s="82"/>
      <c r="I5" s="82"/>
      <c r="J5" s="82"/>
      <c r="K5" s="82"/>
      <c r="L5" s="82"/>
      <c r="M5" s="82"/>
      <c r="N5" s="83"/>
      <c r="O5" s="83"/>
      <c r="P5" s="83"/>
      <c r="Q5" s="83"/>
      <c r="R5" s="84"/>
      <c r="S5" s="85"/>
    </row>
    <row r="6" spans="1:20" s="1" customFormat="1" ht="27" customHeight="1" x14ac:dyDescent="0.25">
      <c r="A6" s="286" t="s">
        <v>455</v>
      </c>
      <c r="B6" s="286"/>
      <c r="C6" s="286"/>
      <c r="D6" s="286"/>
      <c r="E6" s="286"/>
      <c r="F6" s="286"/>
      <c r="G6" s="286"/>
      <c r="H6" s="286"/>
      <c r="I6" s="286"/>
      <c r="J6" s="286"/>
      <c r="K6" s="286"/>
      <c r="L6" s="286"/>
      <c r="M6" s="286"/>
      <c r="N6" s="286"/>
      <c r="O6" s="286"/>
      <c r="P6" s="286"/>
      <c r="Q6" s="286"/>
      <c r="R6" s="286"/>
      <c r="S6" s="286"/>
    </row>
    <row r="7" spans="1:20" s="1" customFormat="1" ht="81" customHeight="1" x14ac:dyDescent="0.25">
      <c r="A7" s="287" t="s">
        <v>456</v>
      </c>
      <c r="B7" s="288"/>
      <c r="C7" s="288"/>
      <c r="D7" s="288"/>
      <c r="E7" s="288"/>
      <c r="F7" s="288"/>
      <c r="G7" s="288"/>
      <c r="H7" s="288"/>
      <c r="I7" s="288"/>
      <c r="J7" s="288"/>
      <c r="K7" s="288"/>
      <c r="L7" s="288"/>
      <c r="M7" s="288"/>
      <c r="N7" s="288"/>
      <c r="O7" s="288"/>
      <c r="P7" s="288"/>
      <c r="Q7" s="288"/>
      <c r="R7" s="288"/>
      <c r="S7" s="289"/>
    </row>
    <row r="8" spans="1:20" s="1" customFormat="1" ht="28.5" customHeight="1" x14ac:dyDescent="0.25">
      <c r="A8" s="283" t="s">
        <v>49</v>
      </c>
      <c r="B8" s="284"/>
      <c r="C8" s="284"/>
      <c r="D8" s="284"/>
      <c r="E8" s="284"/>
      <c r="F8" s="284"/>
      <c r="G8" s="284"/>
      <c r="H8" s="284"/>
      <c r="I8" s="284"/>
      <c r="J8" s="284"/>
      <c r="K8" s="284"/>
      <c r="L8" s="284"/>
      <c r="M8" s="284"/>
      <c r="N8" s="284"/>
      <c r="O8" s="284"/>
      <c r="P8" s="284"/>
      <c r="Q8" s="284"/>
      <c r="R8" s="284"/>
      <c r="S8" s="285"/>
    </row>
    <row r="9" spans="1:20" s="77" customFormat="1" ht="30" x14ac:dyDescent="0.25">
      <c r="A9" s="79" t="s">
        <v>50</v>
      </c>
      <c r="B9" s="79" t="s">
        <v>51</v>
      </c>
      <c r="C9" s="79" t="s">
        <v>52</v>
      </c>
      <c r="D9" s="79" t="s">
        <v>53</v>
      </c>
      <c r="E9" s="79" t="s">
        <v>54</v>
      </c>
      <c r="F9" s="79" t="s">
        <v>55</v>
      </c>
      <c r="G9" s="79" t="s">
        <v>56</v>
      </c>
      <c r="H9" s="79" t="s">
        <v>57</v>
      </c>
      <c r="I9" s="79" t="s">
        <v>58</v>
      </c>
      <c r="J9" s="79" t="s">
        <v>59</v>
      </c>
      <c r="K9" s="79" t="s">
        <v>60</v>
      </c>
      <c r="L9" s="79" t="s">
        <v>61</v>
      </c>
      <c r="M9" s="79" t="s">
        <v>62</v>
      </c>
      <c r="N9" s="79" t="s">
        <v>63</v>
      </c>
      <c r="O9" s="79" t="s">
        <v>64</v>
      </c>
      <c r="P9" s="79" t="s">
        <v>65</v>
      </c>
      <c r="Q9" s="79" t="s">
        <v>66</v>
      </c>
      <c r="R9" s="79" t="s">
        <v>67</v>
      </c>
      <c r="S9" s="86" t="s">
        <v>68</v>
      </c>
    </row>
    <row r="10" spans="1:20" ht="39.75" customHeight="1" x14ac:dyDescent="0.3">
      <c r="A10" s="140">
        <v>1</v>
      </c>
      <c r="B10" s="181" t="s">
        <v>281</v>
      </c>
      <c r="C10" s="140">
        <v>4</v>
      </c>
      <c r="D10" s="140">
        <v>4</v>
      </c>
      <c r="E10" s="140">
        <v>3</v>
      </c>
      <c r="F10" s="140">
        <v>3</v>
      </c>
      <c r="G10" s="140">
        <v>4</v>
      </c>
      <c r="H10" s="140"/>
      <c r="I10" s="140"/>
      <c r="J10" s="140"/>
      <c r="K10" s="140"/>
      <c r="L10" s="140"/>
      <c r="M10" s="140"/>
      <c r="N10" s="140"/>
      <c r="O10" s="140"/>
      <c r="P10" s="140"/>
      <c r="Q10" s="80"/>
      <c r="R10" s="88">
        <f>SUM(C10:Q10)</f>
        <v>18</v>
      </c>
      <c r="S10" s="89">
        <f>IF(ISERROR(AVERAGE(C10:Q10)),0,AVERAGE(C10:Q10))</f>
        <v>3.6</v>
      </c>
      <c r="T10" s="90"/>
    </row>
    <row r="11" spans="1:20" ht="72.75" customHeight="1" x14ac:dyDescent="0.3">
      <c r="A11" s="140">
        <v>2</v>
      </c>
      <c r="B11" s="181" t="s">
        <v>291</v>
      </c>
      <c r="C11" s="140">
        <v>3</v>
      </c>
      <c r="D11" s="140">
        <v>3</v>
      </c>
      <c r="E11" s="140">
        <v>2</v>
      </c>
      <c r="F11" s="140">
        <v>4</v>
      </c>
      <c r="G11" s="140">
        <v>5</v>
      </c>
      <c r="H11" s="140"/>
      <c r="I11" s="140"/>
      <c r="J11" s="140"/>
      <c r="K11" s="140"/>
      <c r="L11" s="140"/>
      <c r="M11" s="140"/>
      <c r="N11" s="140"/>
      <c r="O11" s="140"/>
      <c r="P11" s="140"/>
      <c r="Q11" s="80"/>
      <c r="R11" s="88">
        <f>SUM(C11:Q11)</f>
        <v>17</v>
      </c>
      <c r="S11" s="89">
        <f t="shared" ref="S11:S33" si="0">IF(ISERROR(AVERAGE(C11:Q11)),0,AVERAGE(C11:Q11))</f>
        <v>3.4</v>
      </c>
      <c r="T11" s="142"/>
    </row>
    <row r="12" spans="1:20" ht="48.75" customHeight="1" x14ac:dyDescent="0.3">
      <c r="A12" s="140">
        <v>3</v>
      </c>
      <c r="B12" s="181" t="s">
        <v>292</v>
      </c>
      <c r="C12" s="140">
        <v>4</v>
      </c>
      <c r="D12" s="140">
        <v>3</v>
      </c>
      <c r="E12" s="140">
        <v>2</v>
      </c>
      <c r="F12" s="140">
        <v>3</v>
      </c>
      <c r="G12" s="140">
        <v>5</v>
      </c>
      <c r="H12" s="140"/>
      <c r="I12" s="140"/>
      <c r="J12" s="140"/>
      <c r="K12" s="140"/>
      <c r="L12" s="140"/>
      <c r="M12" s="140"/>
      <c r="N12" s="140"/>
      <c r="O12" s="140"/>
      <c r="P12" s="140"/>
      <c r="Q12" s="80"/>
      <c r="R12" s="88">
        <f t="shared" ref="R12:R33" si="1">SUM(C12:Q12)</f>
        <v>17</v>
      </c>
      <c r="S12" s="89">
        <f t="shared" si="0"/>
        <v>3.4</v>
      </c>
    </row>
    <row r="13" spans="1:20" ht="39.75" customHeight="1" x14ac:dyDescent="0.25">
      <c r="A13" s="140">
        <v>4</v>
      </c>
      <c r="B13" s="181" t="s">
        <v>306</v>
      </c>
      <c r="C13" s="140">
        <v>3</v>
      </c>
      <c r="D13" s="140">
        <v>4</v>
      </c>
      <c r="E13" s="140">
        <v>3</v>
      </c>
      <c r="F13" s="140">
        <v>3</v>
      </c>
      <c r="G13" s="140">
        <v>5</v>
      </c>
      <c r="H13" s="140"/>
      <c r="I13" s="140"/>
      <c r="J13" s="140"/>
      <c r="K13" s="140"/>
      <c r="L13" s="140"/>
      <c r="M13" s="140"/>
      <c r="N13" s="140"/>
      <c r="O13" s="140"/>
      <c r="P13" s="140"/>
      <c r="Q13" s="80"/>
      <c r="R13" s="88">
        <f t="shared" si="1"/>
        <v>18</v>
      </c>
      <c r="S13" s="89">
        <f t="shared" si="0"/>
        <v>3.6</v>
      </c>
      <c r="T13" s="148"/>
    </row>
    <row r="14" spans="1:20" ht="39.75" customHeight="1" x14ac:dyDescent="0.3">
      <c r="A14" s="140">
        <v>5</v>
      </c>
      <c r="B14" s="182" t="s">
        <v>282</v>
      </c>
      <c r="C14" s="140">
        <v>4</v>
      </c>
      <c r="D14" s="140">
        <v>4</v>
      </c>
      <c r="E14" s="140">
        <v>5</v>
      </c>
      <c r="F14" s="140">
        <v>5</v>
      </c>
      <c r="G14" s="140">
        <v>5</v>
      </c>
      <c r="H14" s="140"/>
      <c r="I14" s="140"/>
      <c r="J14" s="140"/>
      <c r="K14" s="140"/>
      <c r="L14" s="140"/>
      <c r="M14" s="140"/>
      <c r="N14" s="140"/>
      <c r="O14" s="140"/>
      <c r="P14" s="140"/>
      <c r="Q14" s="80"/>
      <c r="R14" s="88">
        <f t="shared" si="1"/>
        <v>23</v>
      </c>
      <c r="S14" s="89">
        <f t="shared" si="0"/>
        <v>4.5999999999999996</v>
      </c>
      <c r="T14" s="148"/>
    </row>
    <row r="15" spans="1:20" ht="39.75" customHeight="1" x14ac:dyDescent="0.3">
      <c r="A15" s="140">
        <v>6</v>
      </c>
      <c r="B15" s="183" t="s">
        <v>283</v>
      </c>
      <c r="C15" s="140">
        <v>5</v>
      </c>
      <c r="D15" s="140">
        <v>5</v>
      </c>
      <c r="E15" s="140">
        <v>5</v>
      </c>
      <c r="F15" s="140">
        <v>5</v>
      </c>
      <c r="G15" s="140">
        <v>3</v>
      </c>
      <c r="H15" s="140"/>
      <c r="I15" s="140"/>
      <c r="J15" s="140"/>
      <c r="K15" s="140"/>
      <c r="L15" s="140"/>
      <c r="M15" s="140"/>
      <c r="N15" s="140"/>
      <c r="O15" s="140"/>
      <c r="P15" s="140"/>
      <c r="Q15" s="80"/>
      <c r="R15" s="88">
        <f t="shared" si="1"/>
        <v>23</v>
      </c>
      <c r="S15" s="89">
        <f t="shared" si="0"/>
        <v>4.5999999999999996</v>
      </c>
      <c r="T15" s="144"/>
    </row>
    <row r="16" spans="1:20" ht="78.75" customHeight="1" x14ac:dyDescent="0.3">
      <c r="A16" s="140">
        <v>7</v>
      </c>
      <c r="B16" s="183" t="s">
        <v>294</v>
      </c>
      <c r="C16" s="140">
        <v>3</v>
      </c>
      <c r="D16" s="140">
        <v>3</v>
      </c>
      <c r="E16" s="140">
        <v>4</v>
      </c>
      <c r="F16" s="140">
        <v>4</v>
      </c>
      <c r="G16" s="140">
        <v>5</v>
      </c>
      <c r="H16" s="140"/>
      <c r="I16" s="140"/>
      <c r="J16" s="140"/>
      <c r="K16" s="140"/>
      <c r="L16" s="140"/>
      <c r="M16" s="140"/>
      <c r="N16" s="140"/>
      <c r="O16" s="140"/>
      <c r="P16" s="140"/>
      <c r="Q16" s="80"/>
      <c r="R16" s="88">
        <f t="shared" si="1"/>
        <v>19</v>
      </c>
      <c r="S16" s="89">
        <f t="shared" si="0"/>
        <v>3.8</v>
      </c>
      <c r="T16" s="144"/>
    </row>
    <row r="17" spans="1:20" ht="57" customHeight="1" x14ac:dyDescent="0.3">
      <c r="A17" s="140">
        <v>8</v>
      </c>
      <c r="B17" s="183" t="s">
        <v>295</v>
      </c>
      <c r="C17" s="140">
        <v>3</v>
      </c>
      <c r="D17" s="140">
        <v>3</v>
      </c>
      <c r="E17" s="140">
        <v>1</v>
      </c>
      <c r="F17" s="140">
        <v>1</v>
      </c>
      <c r="G17" s="140">
        <v>3</v>
      </c>
      <c r="H17" s="140"/>
      <c r="I17" s="140"/>
      <c r="J17" s="140"/>
      <c r="K17" s="140"/>
      <c r="L17" s="140"/>
      <c r="M17" s="140"/>
      <c r="N17" s="140"/>
      <c r="O17" s="140"/>
      <c r="P17" s="140"/>
      <c r="Q17" s="80"/>
      <c r="R17" s="88">
        <f t="shared" si="1"/>
        <v>11</v>
      </c>
      <c r="S17" s="89">
        <f t="shared" si="0"/>
        <v>2.2000000000000002</v>
      </c>
      <c r="T17" s="90"/>
    </row>
    <row r="18" spans="1:20" ht="71.25" customHeight="1" x14ac:dyDescent="0.3">
      <c r="A18" s="140">
        <v>9</v>
      </c>
      <c r="B18" s="183" t="s">
        <v>298</v>
      </c>
      <c r="C18" s="140">
        <v>4</v>
      </c>
      <c r="D18" s="140">
        <v>5</v>
      </c>
      <c r="E18" s="140">
        <v>5</v>
      </c>
      <c r="F18" s="140">
        <v>5</v>
      </c>
      <c r="G18" s="140">
        <v>5</v>
      </c>
      <c r="H18" s="140"/>
      <c r="I18" s="140"/>
      <c r="J18" s="140"/>
      <c r="K18" s="140"/>
      <c r="L18" s="140"/>
      <c r="M18" s="140"/>
      <c r="N18" s="140"/>
      <c r="O18" s="140"/>
      <c r="P18" s="140"/>
      <c r="Q18" s="80"/>
      <c r="R18" s="88">
        <f t="shared" si="1"/>
        <v>24</v>
      </c>
      <c r="S18" s="89">
        <f t="shared" si="0"/>
        <v>4.8</v>
      </c>
      <c r="T18" s="143"/>
    </row>
    <row r="19" spans="1:20" ht="39.75" customHeight="1" x14ac:dyDescent="0.3">
      <c r="A19" s="140">
        <v>10</v>
      </c>
      <c r="B19" s="184" t="s">
        <v>299</v>
      </c>
      <c r="C19" s="186">
        <v>4</v>
      </c>
      <c r="D19" s="186">
        <v>4</v>
      </c>
      <c r="E19" s="187">
        <v>4</v>
      </c>
      <c r="F19" s="187">
        <v>4</v>
      </c>
      <c r="G19" s="140">
        <v>5</v>
      </c>
      <c r="H19" s="140"/>
      <c r="I19" s="140"/>
      <c r="J19" s="140"/>
      <c r="K19" s="140"/>
      <c r="L19" s="140"/>
      <c r="M19" s="140"/>
      <c r="N19" s="140"/>
      <c r="O19" s="140"/>
      <c r="P19" s="140"/>
      <c r="Q19" s="80"/>
      <c r="R19" s="88">
        <f t="shared" si="1"/>
        <v>21</v>
      </c>
      <c r="S19" s="89">
        <f t="shared" si="0"/>
        <v>4.2</v>
      </c>
      <c r="T19" s="143"/>
    </row>
    <row r="20" spans="1:20" ht="39.75" customHeight="1" x14ac:dyDescent="0.3">
      <c r="A20" s="140">
        <v>11</v>
      </c>
      <c r="B20" s="183" t="s">
        <v>300</v>
      </c>
      <c r="C20" s="186">
        <v>4</v>
      </c>
      <c r="D20" s="186">
        <v>4</v>
      </c>
      <c r="E20" s="187">
        <v>4</v>
      </c>
      <c r="F20" s="187">
        <v>4</v>
      </c>
      <c r="G20" s="140">
        <v>5</v>
      </c>
      <c r="H20" s="140"/>
      <c r="I20" s="140"/>
      <c r="J20" s="140"/>
      <c r="K20" s="140"/>
      <c r="L20" s="140"/>
      <c r="M20" s="140"/>
      <c r="N20" s="140"/>
      <c r="O20" s="140"/>
      <c r="P20" s="140"/>
      <c r="Q20" s="80"/>
      <c r="R20" s="88">
        <f t="shared" si="1"/>
        <v>21</v>
      </c>
      <c r="S20" s="89">
        <f t="shared" si="0"/>
        <v>4.2</v>
      </c>
    </row>
    <row r="21" spans="1:20" ht="61.5" customHeight="1" x14ac:dyDescent="0.3">
      <c r="A21" s="140">
        <v>12</v>
      </c>
      <c r="B21" s="183" t="s">
        <v>302</v>
      </c>
      <c r="C21" s="140">
        <v>4</v>
      </c>
      <c r="D21" s="140">
        <v>4</v>
      </c>
      <c r="E21" s="140">
        <v>5</v>
      </c>
      <c r="F21" s="140">
        <v>5</v>
      </c>
      <c r="G21" s="140">
        <v>4</v>
      </c>
      <c r="H21" s="140"/>
      <c r="I21" s="140"/>
      <c r="J21" s="140"/>
      <c r="K21" s="140"/>
      <c r="L21" s="140"/>
      <c r="M21" s="140"/>
      <c r="N21" s="140"/>
      <c r="O21" s="140"/>
      <c r="P21" s="140"/>
      <c r="Q21" s="80"/>
      <c r="R21" s="88">
        <f t="shared" si="1"/>
        <v>22</v>
      </c>
      <c r="S21" s="89">
        <f t="shared" si="0"/>
        <v>4.4000000000000004</v>
      </c>
    </row>
    <row r="22" spans="1:20" ht="60" customHeight="1" x14ac:dyDescent="0.3">
      <c r="A22" s="140">
        <v>13</v>
      </c>
      <c r="B22" s="185" t="s">
        <v>307</v>
      </c>
      <c r="C22" s="140">
        <v>3</v>
      </c>
      <c r="D22" s="140">
        <v>3</v>
      </c>
      <c r="E22" s="140">
        <v>4</v>
      </c>
      <c r="F22" s="140">
        <v>4</v>
      </c>
      <c r="G22" s="140">
        <v>4</v>
      </c>
      <c r="H22" s="140"/>
      <c r="I22" s="140"/>
      <c r="J22" s="140"/>
      <c r="K22" s="140"/>
      <c r="L22" s="140"/>
      <c r="M22" s="140"/>
      <c r="N22" s="140"/>
      <c r="O22" s="140"/>
      <c r="P22" s="140"/>
      <c r="Q22" s="80"/>
      <c r="R22" s="88">
        <f t="shared" si="1"/>
        <v>18</v>
      </c>
      <c r="S22" s="89">
        <f t="shared" si="0"/>
        <v>3.6</v>
      </c>
    </row>
    <row r="23" spans="1:20" ht="39.75" customHeight="1" x14ac:dyDescent="0.3">
      <c r="A23" s="140">
        <v>14</v>
      </c>
      <c r="B23" s="185" t="s">
        <v>308</v>
      </c>
      <c r="C23" s="140">
        <v>3</v>
      </c>
      <c r="D23" s="140">
        <v>4</v>
      </c>
      <c r="E23" s="140">
        <v>2</v>
      </c>
      <c r="F23" s="140">
        <v>2</v>
      </c>
      <c r="G23" s="140">
        <v>4</v>
      </c>
      <c r="H23" s="140"/>
      <c r="I23" s="140"/>
      <c r="J23" s="140"/>
      <c r="K23" s="140"/>
      <c r="L23" s="140"/>
      <c r="M23" s="140"/>
      <c r="N23" s="140"/>
      <c r="O23" s="140"/>
      <c r="P23" s="140"/>
      <c r="Q23" s="80"/>
      <c r="R23" s="88">
        <f t="shared" si="1"/>
        <v>15</v>
      </c>
      <c r="S23" s="89">
        <f t="shared" si="0"/>
        <v>3</v>
      </c>
    </row>
    <row r="24" spans="1:20" ht="39.75" customHeight="1" x14ac:dyDescent="0.3">
      <c r="A24" s="140">
        <v>15</v>
      </c>
      <c r="B24" s="185" t="s">
        <v>289</v>
      </c>
      <c r="C24" s="140">
        <v>4</v>
      </c>
      <c r="D24" s="140">
        <v>4</v>
      </c>
      <c r="E24" s="140">
        <v>5</v>
      </c>
      <c r="F24" s="140">
        <v>5</v>
      </c>
      <c r="G24" s="140">
        <v>4</v>
      </c>
      <c r="H24" s="140"/>
      <c r="I24" s="140"/>
      <c r="J24" s="140"/>
      <c r="K24" s="140"/>
      <c r="L24" s="140"/>
      <c r="M24" s="140"/>
      <c r="N24" s="140"/>
      <c r="O24" s="140"/>
      <c r="P24" s="140"/>
      <c r="Q24" s="80"/>
      <c r="R24" s="88">
        <f t="shared" si="1"/>
        <v>22</v>
      </c>
      <c r="S24" s="89">
        <f t="shared" si="0"/>
        <v>4.4000000000000004</v>
      </c>
    </row>
    <row r="25" spans="1:20" ht="48.75" customHeight="1" x14ac:dyDescent="0.3">
      <c r="A25" s="140">
        <v>16</v>
      </c>
      <c r="B25" s="136" t="s">
        <v>19</v>
      </c>
      <c r="C25" s="140">
        <v>4</v>
      </c>
      <c r="D25" s="140">
        <v>4</v>
      </c>
      <c r="E25" s="140">
        <v>4</v>
      </c>
      <c r="F25" s="140">
        <v>4</v>
      </c>
      <c r="G25" s="140">
        <v>4</v>
      </c>
      <c r="H25" s="140"/>
      <c r="I25" s="140"/>
      <c r="J25" s="140"/>
      <c r="K25" s="140"/>
      <c r="L25" s="140"/>
      <c r="M25" s="140"/>
      <c r="N25" s="140"/>
      <c r="O25" s="140"/>
      <c r="P25" s="140"/>
      <c r="Q25" s="80"/>
      <c r="R25" s="88">
        <f t="shared" si="1"/>
        <v>20</v>
      </c>
      <c r="S25" s="89">
        <f t="shared" si="0"/>
        <v>4</v>
      </c>
      <c r="T25" s="145"/>
    </row>
    <row r="26" spans="1:20" ht="39.75" customHeight="1" x14ac:dyDescent="0.3">
      <c r="A26" s="140">
        <v>17</v>
      </c>
      <c r="B26" s="137" t="s">
        <v>20</v>
      </c>
      <c r="C26" s="140">
        <v>4</v>
      </c>
      <c r="D26" s="140">
        <v>4</v>
      </c>
      <c r="E26" s="140">
        <v>4</v>
      </c>
      <c r="F26" s="140">
        <v>4</v>
      </c>
      <c r="G26" s="140">
        <v>4</v>
      </c>
      <c r="H26" s="140"/>
      <c r="I26" s="140"/>
      <c r="J26" s="140"/>
      <c r="K26" s="140"/>
      <c r="L26" s="140"/>
      <c r="M26" s="140"/>
      <c r="N26" s="140"/>
      <c r="O26" s="140"/>
      <c r="P26" s="140"/>
      <c r="Q26" s="80"/>
      <c r="R26" s="88">
        <f t="shared" si="1"/>
        <v>20</v>
      </c>
      <c r="S26" s="89">
        <f t="shared" si="0"/>
        <v>4</v>
      </c>
      <c r="T26" s="145"/>
    </row>
    <row r="27" spans="1:20" ht="39.75" customHeight="1" x14ac:dyDescent="0.3">
      <c r="A27" s="140">
        <v>18</v>
      </c>
      <c r="B27" s="137" t="s">
        <v>21</v>
      </c>
      <c r="C27" s="140">
        <v>3</v>
      </c>
      <c r="D27" s="140">
        <v>3</v>
      </c>
      <c r="E27" s="140">
        <v>3</v>
      </c>
      <c r="F27" s="140">
        <v>3</v>
      </c>
      <c r="G27" s="140">
        <v>3</v>
      </c>
      <c r="H27" s="140"/>
      <c r="I27" s="140"/>
      <c r="J27" s="140"/>
      <c r="K27" s="140"/>
      <c r="L27" s="140"/>
      <c r="M27" s="140"/>
      <c r="N27" s="140"/>
      <c r="O27" s="140"/>
      <c r="P27" s="140"/>
      <c r="Q27" s="80"/>
      <c r="R27" s="88">
        <f t="shared" si="1"/>
        <v>15</v>
      </c>
      <c r="S27" s="89">
        <f t="shared" si="0"/>
        <v>3</v>
      </c>
    </row>
    <row r="28" spans="1:20" ht="48" customHeight="1" x14ac:dyDescent="0.3">
      <c r="A28" s="140">
        <v>19</v>
      </c>
      <c r="B28" s="138" t="s">
        <v>13</v>
      </c>
      <c r="C28" s="140">
        <v>4</v>
      </c>
      <c r="D28" s="140">
        <v>3</v>
      </c>
      <c r="E28" s="140">
        <v>4</v>
      </c>
      <c r="F28" s="140">
        <v>3</v>
      </c>
      <c r="G28" s="140">
        <v>3</v>
      </c>
      <c r="H28" s="140"/>
      <c r="I28" s="140"/>
      <c r="J28" s="140"/>
      <c r="K28" s="140"/>
      <c r="L28" s="140"/>
      <c r="M28" s="140"/>
      <c r="N28" s="140"/>
      <c r="O28" s="140"/>
      <c r="P28" s="140"/>
      <c r="Q28" s="80"/>
      <c r="R28" s="88">
        <f t="shared" si="1"/>
        <v>17</v>
      </c>
      <c r="S28" s="89">
        <f t="shared" si="0"/>
        <v>3.4</v>
      </c>
    </row>
    <row r="29" spans="1:20" ht="39.75" customHeight="1" x14ac:dyDescent="0.3">
      <c r="A29" s="140">
        <v>20</v>
      </c>
      <c r="B29" s="138" t="s">
        <v>14</v>
      </c>
      <c r="C29" s="140">
        <v>4</v>
      </c>
      <c r="D29" s="140">
        <v>4</v>
      </c>
      <c r="E29" s="140">
        <v>4</v>
      </c>
      <c r="F29" s="140">
        <v>4</v>
      </c>
      <c r="G29" s="140">
        <v>4</v>
      </c>
      <c r="H29" s="140"/>
      <c r="I29" s="140"/>
      <c r="J29" s="140"/>
      <c r="K29" s="140"/>
      <c r="L29" s="140"/>
      <c r="M29" s="140"/>
      <c r="N29" s="140"/>
      <c r="O29" s="140"/>
      <c r="P29" s="140"/>
      <c r="Q29" s="80"/>
      <c r="R29" s="88">
        <f t="shared" si="1"/>
        <v>20</v>
      </c>
      <c r="S29" s="89">
        <f t="shared" si="0"/>
        <v>4</v>
      </c>
      <c r="T29" s="147"/>
    </row>
    <row r="30" spans="1:20" ht="100.5" customHeight="1" x14ac:dyDescent="0.3">
      <c r="A30" s="140">
        <v>21</v>
      </c>
      <c r="B30" s="138" t="s">
        <v>15</v>
      </c>
      <c r="C30" s="140">
        <v>5</v>
      </c>
      <c r="D30" s="140">
        <v>4</v>
      </c>
      <c r="E30" s="140">
        <v>5</v>
      </c>
      <c r="F30" s="140">
        <v>5</v>
      </c>
      <c r="G30" s="140">
        <v>4</v>
      </c>
      <c r="H30" s="140"/>
      <c r="I30" s="140"/>
      <c r="J30" s="140"/>
      <c r="K30" s="140"/>
      <c r="L30" s="140"/>
      <c r="M30" s="140"/>
      <c r="N30" s="140"/>
      <c r="O30" s="140"/>
      <c r="P30" s="140"/>
      <c r="Q30" s="80"/>
      <c r="R30" s="88">
        <f t="shared" si="1"/>
        <v>23</v>
      </c>
      <c r="S30" s="89">
        <f t="shared" si="0"/>
        <v>4.5999999999999996</v>
      </c>
      <c r="T30" s="146"/>
    </row>
    <row r="31" spans="1:20" ht="33.75" customHeight="1" x14ac:dyDescent="0.3">
      <c r="A31" s="140">
        <v>22</v>
      </c>
      <c r="B31" s="139" t="s">
        <v>16</v>
      </c>
      <c r="C31" s="140">
        <v>3</v>
      </c>
      <c r="D31" s="140">
        <v>2</v>
      </c>
      <c r="E31" s="140">
        <v>3</v>
      </c>
      <c r="F31" s="140">
        <v>4</v>
      </c>
      <c r="G31" s="140">
        <v>3</v>
      </c>
      <c r="H31" s="140"/>
      <c r="I31" s="140"/>
      <c r="J31" s="140"/>
      <c r="K31" s="140"/>
      <c r="L31" s="140"/>
      <c r="M31" s="140"/>
      <c r="N31" s="140"/>
      <c r="O31" s="140"/>
      <c r="P31" s="140"/>
      <c r="Q31" s="80"/>
      <c r="R31" s="80">
        <f t="shared" si="1"/>
        <v>15</v>
      </c>
      <c r="S31" s="141">
        <f t="shared" si="0"/>
        <v>3</v>
      </c>
    </row>
    <row r="32" spans="1:20" ht="60.75" customHeight="1" x14ac:dyDescent="0.3">
      <c r="A32" s="140">
        <v>23</v>
      </c>
      <c r="B32" s="139" t="s">
        <v>17</v>
      </c>
      <c r="C32" s="140">
        <v>5</v>
      </c>
      <c r="D32" s="140">
        <v>5</v>
      </c>
      <c r="E32" s="140">
        <v>5</v>
      </c>
      <c r="F32" s="140">
        <v>5</v>
      </c>
      <c r="G32" s="140">
        <v>5</v>
      </c>
      <c r="H32" s="140"/>
      <c r="I32" s="140"/>
      <c r="J32" s="140"/>
      <c r="K32" s="140"/>
      <c r="L32" s="140"/>
      <c r="M32" s="140"/>
      <c r="N32" s="140"/>
      <c r="O32" s="140"/>
      <c r="P32" s="140"/>
      <c r="Q32" s="80"/>
      <c r="R32" s="80">
        <f t="shared" si="1"/>
        <v>25</v>
      </c>
      <c r="S32" s="141">
        <f t="shared" si="0"/>
        <v>5</v>
      </c>
      <c r="T32" s="148"/>
    </row>
    <row r="33" spans="1:19" ht="54.75" customHeight="1" x14ac:dyDescent="0.3">
      <c r="A33" s="140">
        <v>24</v>
      </c>
      <c r="B33" s="139" t="s">
        <v>18</v>
      </c>
      <c r="C33" s="140">
        <v>4</v>
      </c>
      <c r="D33" s="140">
        <v>3</v>
      </c>
      <c r="E33" s="140">
        <v>4</v>
      </c>
      <c r="F33" s="140">
        <v>4</v>
      </c>
      <c r="G33" s="140">
        <v>3</v>
      </c>
      <c r="H33" s="140"/>
      <c r="I33" s="140"/>
      <c r="J33" s="140"/>
      <c r="K33" s="140"/>
      <c r="L33" s="140"/>
      <c r="M33" s="140"/>
      <c r="N33" s="140"/>
      <c r="O33" s="140"/>
      <c r="P33" s="140"/>
      <c r="Q33" s="80"/>
      <c r="R33" s="80">
        <f t="shared" si="1"/>
        <v>18</v>
      </c>
      <c r="S33" s="141">
        <f t="shared" si="0"/>
        <v>3.6</v>
      </c>
    </row>
    <row r="34" spans="1:19" x14ac:dyDescent="0.3">
      <c r="S34" s="87">
        <f>SUM(S10:S33)</f>
        <v>92.4</v>
      </c>
    </row>
    <row r="35" spans="1:19" x14ac:dyDescent="0.3">
      <c r="S35" s="87">
        <f>+S34/24</f>
        <v>3.85</v>
      </c>
    </row>
  </sheetData>
  <mergeCells count="11">
    <mergeCell ref="R1:S4"/>
    <mergeCell ref="A8:S8"/>
    <mergeCell ref="A6:S6"/>
    <mergeCell ref="A7:S7"/>
    <mergeCell ref="C1:M2"/>
    <mergeCell ref="C3:M4"/>
    <mergeCell ref="A1:B4"/>
    <mergeCell ref="N1:Q1"/>
    <mergeCell ref="N2:Q2"/>
    <mergeCell ref="N3:Q3"/>
    <mergeCell ref="N4:Q4"/>
  </mergeCells>
  <dataValidations count="1">
    <dataValidation type="whole" allowBlank="1" showInputMessage="1" showErrorMessage="1" sqref="C10:Q30">
      <formula1>1</formula1>
      <formula2>10</formula2>
    </dataValidation>
  </dataValidation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N108"/>
  <sheetViews>
    <sheetView zoomScale="110" zoomScaleNormal="110" workbookViewId="0">
      <selection activeCell="A7" sqref="A7:D17"/>
    </sheetView>
  </sheetViews>
  <sheetFormatPr baseColWidth="10" defaultColWidth="11.44140625" defaultRowHeight="14.4" x14ac:dyDescent="0.3"/>
  <cols>
    <col min="1" max="2" width="6.5546875" customWidth="1"/>
    <col min="3" max="3" width="32.6640625" customWidth="1"/>
    <col min="4" max="4" width="29.44140625" customWidth="1"/>
    <col min="5" max="5" width="38" customWidth="1"/>
    <col min="6" max="6" width="30.33203125" customWidth="1"/>
    <col min="7" max="7" width="18.33203125" customWidth="1"/>
    <col min="8" max="8" width="15.5546875" customWidth="1"/>
    <col min="9" max="9" width="19.33203125" customWidth="1"/>
    <col min="10" max="10" width="14.5546875" customWidth="1"/>
  </cols>
  <sheetData>
    <row r="1" spans="1:14" ht="15" customHeight="1" x14ac:dyDescent="0.3">
      <c r="C1" s="334"/>
      <c r="D1" s="275" t="s">
        <v>0</v>
      </c>
      <c r="E1" s="276"/>
      <c r="F1" s="276"/>
      <c r="G1" s="335"/>
      <c r="H1" s="323" t="s">
        <v>23</v>
      </c>
      <c r="I1" s="323"/>
      <c r="J1" s="320"/>
      <c r="K1" s="2"/>
      <c r="N1" s="236"/>
    </row>
    <row r="2" spans="1:14" ht="15" customHeight="1" x14ac:dyDescent="0.3">
      <c r="C2" s="334"/>
      <c r="D2" s="270"/>
      <c r="E2" s="271"/>
      <c r="F2" s="271"/>
      <c r="G2" s="336"/>
      <c r="H2" s="323" t="s">
        <v>2</v>
      </c>
      <c r="I2" s="323"/>
      <c r="J2" s="321"/>
      <c r="K2" s="2"/>
      <c r="N2" s="236"/>
    </row>
    <row r="3" spans="1:14" ht="15" customHeight="1" x14ac:dyDescent="0.3">
      <c r="C3" s="334"/>
      <c r="D3" s="275" t="s">
        <v>69</v>
      </c>
      <c r="E3" s="276"/>
      <c r="F3" s="276"/>
      <c r="G3" s="335"/>
      <c r="H3" s="323" t="s">
        <v>4</v>
      </c>
      <c r="I3" s="323"/>
      <c r="J3" s="321"/>
      <c r="K3" s="2"/>
      <c r="N3" s="236"/>
    </row>
    <row r="4" spans="1:14" ht="15.75" customHeight="1" x14ac:dyDescent="0.3">
      <c r="C4" s="334"/>
      <c r="D4" s="270"/>
      <c r="E4" s="271"/>
      <c r="F4" s="271"/>
      <c r="G4" s="336"/>
      <c r="H4" s="323" t="s">
        <v>5</v>
      </c>
      <c r="I4" s="323"/>
      <c r="J4" s="322"/>
      <c r="K4" s="2"/>
      <c r="N4" s="236"/>
    </row>
    <row r="6" spans="1:14" ht="32.25" customHeight="1" x14ac:dyDescent="0.3">
      <c r="A6" s="338" t="s">
        <v>7</v>
      </c>
      <c r="B6" s="338"/>
      <c r="C6" s="337" t="s">
        <v>309</v>
      </c>
      <c r="D6" s="337"/>
      <c r="E6" s="337"/>
      <c r="F6" s="337"/>
      <c r="G6" s="337"/>
      <c r="H6" s="337"/>
      <c r="I6" s="337"/>
      <c r="J6" s="337"/>
    </row>
    <row r="7" spans="1:14" ht="23.25" customHeight="1" x14ac:dyDescent="0.3">
      <c r="A7" s="297" t="s">
        <v>70</v>
      </c>
      <c r="B7" s="297"/>
      <c r="C7" s="297"/>
      <c r="D7" s="298"/>
      <c r="E7" s="329" t="s">
        <v>11</v>
      </c>
      <c r="F7" s="330"/>
      <c r="G7" s="330"/>
      <c r="H7" s="330"/>
      <c r="I7" s="330"/>
      <c r="J7" s="331"/>
    </row>
    <row r="8" spans="1:14" ht="23.25" customHeight="1" x14ac:dyDescent="0.3">
      <c r="A8" s="297"/>
      <c r="B8" s="297"/>
      <c r="C8" s="297"/>
      <c r="D8" s="298"/>
      <c r="E8" s="325" t="s">
        <v>71</v>
      </c>
      <c r="F8" s="325"/>
      <c r="G8" s="325" t="s">
        <v>72</v>
      </c>
      <c r="H8" s="325"/>
      <c r="I8" s="325"/>
      <c r="J8" s="325"/>
    </row>
    <row r="9" spans="1:14" ht="23.25" customHeight="1" x14ac:dyDescent="0.35">
      <c r="A9" s="297"/>
      <c r="B9" s="297"/>
      <c r="C9" s="297"/>
      <c r="D9" s="298"/>
      <c r="E9" s="300" t="s">
        <v>73</v>
      </c>
      <c r="F9" s="300"/>
      <c r="G9" s="326" t="s">
        <v>74</v>
      </c>
      <c r="H9" s="327"/>
      <c r="I9" s="327"/>
      <c r="J9" s="328"/>
    </row>
    <row r="10" spans="1:14" ht="43.5" customHeight="1" x14ac:dyDescent="0.3">
      <c r="A10" s="297"/>
      <c r="B10" s="297"/>
      <c r="C10" s="297"/>
      <c r="D10" s="298"/>
      <c r="E10" s="303" t="s">
        <v>310</v>
      </c>
      <c r="F10" s="304"/>
      <c r="G10" s="324" t="s">
        <v>311</v>
      </c>
      <c r="H10" s="324"/>
      <c r="I10" s="324"/>
      <c r="J10" s="324"/>
    </row>
    <row r="11" spans="1:14" ht="43.5" customHeight="1" x14ac:dyDescent="0.3">
      <c r="A11" s="297"/>
      <c r="B11" s="297"/>
      <c r="C11" s="297"/>
      <c r="D11" s="298"/>
      <c r="E11" s="303" t="s">
        <v>312</v>
      </c>
      <c r="F11" s="304"/>
      <c r="G11" s="301" t="s">
        <v>313</v>
      </c>
      <c r="H11" s="310"/>
      <c r="I11" s="310"/>
      <c r="J11" s="302"/>
    </row>
    <row r="12" spans="1:14" ht="43.5" customHeight="1" x14ac:dyDescent="0.3">
      <c r="A12" s="297"/>
      <c r="B12" s="297"/>
      <c r="C12" s="297"/>
      <c r="D12" s="298"/>
      <c r="E12" s="303" t="s">
        <v>314</v>
      </c>
      <c r="F12" s="304"/>
      <c r="G12" s="301" t="s">
        <v>315</v>
      </c>
      <c r="H12" s="310"/>
      <c r="I12" s="310"/>
      <c r="J12" s="302"/>
    </row>
    <row r="13" spans="1:14" ht="43.5" customHeight="1" x14ac:dyDescent="0.3">
      <c r="A13" s="297"/>
      <c r="B13" s="297"/>
      <c r="C13" s="297"/>
      <c r="D13" s="298"/>
      <c r="E13" s="303" t="s">
        <v>316</v>
      </c>
      <c r="F13" s="304"/>
      <c r="G13" s="303" t="s">
        <v>317</v>
      </c>
      <c r="H13" s="312"/>
      <c r="I13" s="312"/>
      <c r="J13" s="304"/>
    </row>
    <row r="14" spans="1:14" ht="51" customHeight="1" x14ac:dyDescent="0.3">
      <c r="A14" s="297"/>
      <c r="B14" s="297"/>
      <c r="C14" s="297"/>
      <c r="D14" s="298"/>
      <c r="E14" s="303" t="s">
        <v>318</v>
      </c>
      <c r="F14" s="304"/>
      <c r="G14" s="301" t="s">
        <v>319</v>
      </c>
      <c r="H14" s="310"/>
      <c r="I14" s="310"/>
      <c r="J14" s="302"/>
    </row>
    <row r="15" spans="1:14" ht="47.25" customHeight="1" x14ac:dyDescent="0.3">
      <c r="A15" s="297"/>
      <c r="B15" s="297"/>
      <c r="C15" s="297"/>
      <c r="D15" s="298"/>
      <c r="E15" s="303" t="s">
        <v>320</v>
      </c>
      <c r="F15" s="304"/>
      <c r="G15" s="301" t="s">
        <v>321</v>
      </c>
      <c r="H15" s="310"/>
      <c r="I15" s="310"/>
      <c r="J15" s="302"/>
    </row>
    <row r="16" spans="1:14" ht="52.5" customHeight="1" x14ac:dyDescent="0.3">
      <c r="A16" s="297"/>
      <c r="B16" s="297"/>
      <c r="C16" s="297"/>
      <c r="D16" s="298"/>
      <c r="E16" s="311" t="s">
        <v>322</v>
      </c>
      <c r="F16" s="311"/>
      <c r="G16" s="303"/>
      <c r="H16" s="312"/>
      <c r="I16" s="312"/>
      <c r="J16" s="304"/>
    </row>
    <row r="17" spans="1:10" ht="54" customHeight="1" x14ac:dyDescent="0.3">
      <c r="A17" s="297"/>
      <c r="B17" s="297"/>
      <c r="C17" s="297"/>
      <c r="D17" s="298"/>
      <c r="E17" s="303" t="s">
        <v>323</v>
      </c>
      <c r="F17" s="304"/>
      <c r="G17" s="303"/>
      <c r="H17" s="312"/>
      <c r="I17" s="312"/>
      <c r="J17" s="304"/>
    </row>
    <row r="18" spans="1:10" ht="51.75" customHeight="1" x14ac:dyDescent="0.3">
      <c r="A18" s="299" t="s">
        <v>9</v>
      </c>
      <c r="B18" s="299" t="s">
        <v>72</v>
      </c>
      <c r="C18" s="300" t="s">
        <v>75</v>
      </c>
      <c r="D18" s="300"/>
      <c r="E18" s="313" t="s">
        <v>76</v>
      </c>
      <c r="F18" s="314"/>
      <c r="G18" s="315" t="s">
        <v>77</v>
      </c>
      <c r="H18" s="316"/>
      <c r="I18" s="316"/>
      <c r="J18" s="317"/>
    </row>
    <row r="19" spans="1:10" ht="68.25" customHeight="1" x14ac:dyDescent="0.3">
      <c r="A19" s="299"/>
      <c r="B19" s="299"/>
      <c r="C19" s="301" t="s">
        <v>324</v>
      </c>
      <c r="D19" s="302"/>
      <c r="E19" s="350" t="s">
        <v>325</v>
      </c>
      <c r="F19" s="318"/>
      <c r="G19" s="305" t="s">
        <v>326</v>
      </c>
      <c r="H19" s="306"/>
      <c r="I19" s="306"/>
      <c r="J19" s="307"/>
    </row>
    <row r="20" spans="1:10" ht="89.25" customHeight="1" x14ac:dyDescent="0.3">
      <c r="A20" s="299"/>
      <c r="B20" s="299"/>
      <c r="C20" s="303" t="s">
        <v>327</v>
      </c>
      <c r="D20" s="304"/>
      <c r="E20" s="305" t="s">
        <v>328</v>
      </c>
      <c r="F20" s="318"/>
      <c r="G20" s="305" t="s">
        <v>329</v>
      </c>
      <c r="H20" s="306"/>
      <c r="I20" s="306"/>
      <c r="J20" s="307"/>
    </row>
    <row r="21" spans="1:10" ht="49.5" customHeight="1" x14ac:dyDescent="0.3">
      <c r="A21" s="299"/>
      <c r="B21" s="299"/>
      <c r="C21" s="308" t="s">
        <v>330</v>
      </c>
      <c r="D21" s="309"/>
      <c r="E21" s="305" t="s">
        <v>331</v>
      </c>
      <c r="F21" s="318"/>
      <c r="G21" s="305" t="s">
        <v>332</v>
      </c>
      <c r="H21" s="306"/>
      <c r="I21" s="306"/>
      <c r="J21" s="307"/>
    </row>
    <row r="22" spans="1:10" ht="61.5" customHeight="1" x14ac:dyDescent="0.3">
      <c r="A22" s="299"/>
      <c r="B22" s="299"/>
      <c r="C22" s="340" t="s">
        <v>333</v>
      </c>
      <c r="D22" s="340"/>
      <c r="E22" s="305" t="s">
        <v>334</v>
      </c>
      <c r="F22" s="318"/>
      <c r="G22" s="319" t="s">
        <v>335</v>
      </c>
      <c r="H22" s="319"/>
      <c r="I22" s="319"/>
      <c r="J22" s="319"/>
    </row>
    <row r="23" spans="1:10" ht="56.25" customHeight="1" x14ac:dyDescent="0.3">
      <c r="A23" s="299"/>
      <c r="B23" s="299"/>
      <c r="C23" s="340" t="s">
        <v>336</v>
      </c>
      <c r="D23" s="340"/>
      <c r="E23" s="305" t="s">
        <v>337</v>
      </c>
      <c r="F23" s="318"/>
      <c r="G23" s="319"/>
      <c r="H23" s="319"/>
      <c r="I23" s="319"/>
      <c r="J23" s="319"/>
    </row>
    <row r="24" spans="1:10" ht="50.25" customHeight="1" x14ac:dyDescent="0.3">
      <c r="A24" s="299"/>
      <c r="B24" s="299"/>
      <c r="C24" s="308"/>
      <c r="D24" s="309"/>
      <c r="E24" s="235"/>
      <c r="F24" s="235"/>
      <c r="G24" s="339"/>
      <c r="H24" s="339"/>
      <c r="I24" s="339"/>
      <c r="J24" s="339"/>
    </row>
    <row r="25" spans="1:10" ht="50.25" customHeight="1" x14ac:dyDescent="0.35">
      <c r="A25" s="299"/>
      <c r="B25" s="299" t="s">
        <v>71</v>
      </c>
      <c r="C25" s="300" t="s">
        <v>78</v>
      </c>
      <c r="D25" s="300"/>
      <c r="E25" s="345" t="s">
        <v>79</v>
      </c>
      <c r="F25" s="346"/>
      <c r="G25" s="347" t="s">
        <v>80</v>
      </c>
      <c r="H25" s="348"/>
      <c r="I25" s="348"/>
      <c r="J25" s="349"/>
    </row>
    <row r="26" spans="1:10" ht="64.5" customHeight="1" x14ac:dyDescent="0.3">
      <c r="A26" s="299"/>
      <c r="B26" s="299"/>
      <c r="C26" s="301" t="s">
        <v>338</v>
      </c>
      <c r="D26" s="302"/>
      <c r="E26" s="305" t="s">
        <v>339</v>
      </c>
      <c r="F26" s="318"/>
      <c r="G26" s="305" t="s">
        <v>340</v>
      </c>
      <c r="H26" s="342"/>
      <c r="I26" s="342"/>
      <c r="J26" s="318"/>
    </row>
    <row r="27" spans="1:10" ht="72.75" customHeight="1" x14ac:dyDescent="0.3">
      <c r="A27" s="299"/>
      <c r="B27" s="299"/>
      <c r="C27" s="301" t="s">
        <v>341</v>
      </c>
      <c r="D27" s="302"/>
      <c r="E27" s="319" t="s">
        <v>342</v>
      </c>
      <c r="F27" s="339"/>
      <c r="G27" s="305" t="s">
        <v>343</v>
      </c>
      <c r="H27" s="342"/>
      <c r="I27" s="342"/>
      <c r="J27" s="318"/>
    </row>
    <row r="28" spans="1:10" ht="66" customHeight="1" x14ac:dyDescent="0.3">
      <c r="A28" s="299"/>
      <c r="B28" s="299"/>
      <c r="C28" s="301" t="s">
        <v>344</v>
      </c>
      <c r="D28" s="302"/>
      <c r="E28" s="343" t="s">
        <v>345</v>
      </c>
      <c r="F28" s="344"/>
      <c r="G28" s="305" t="s">
        <v>346</v>
      </c>
      <c r="H28" s="342"/>
      <c r="I28" s="342"/>
      <c r="J28" s="318"/>
    </row>
    <row r="29" spans="1:10" ht="67.5" customHeight="1" x14ac:dyDescent="0.3">
      <c r="A29" s="299"/>
      <c r="B29" s="299"/>
      <c r="C29" s="301" t="s">
        <v>347</v>
      </c>
      <c r="D29" s="302"/>
      <c r="E29" s="339"/>
      <c r="F29" s="339"/>
      <c r="G29" s="319" t="s">
        <v>348</v>
      </c>
      <c r="H29" s="339"/>
      <c r="I29" s="339"/>
      <c r="J29" s="339"/>
    </row>
    <row r="30" spans="1:10" ht="50.25" customHeight="1" x14ac:dyDescent="0.3">
      <c r="A30" s="299"/>
      <c r="B30" s="299"/>
      <c r="C30" s="341" t="s">
        <v>349</v>
      </c>
      <c r="D30" s="341"/>
      <c r="E30" s="333"/>
      <c r="F30" s="333"/>
      <c r="G30" s="333"/>
      <c r="H30" s="333"/>
      <c r="I30" s="333"/>
      <c r="J30" s="333"/>
    </row>
    <row r="31" spans="1:10" x14ac:dyDescent="0.3">
      <c r="E31" s="332"/>
      <c r="F31" s="332"/>
      <c r="G31" s="332"/>
      <c r="H31" s="332"/>
      <c r="I31" s="332"/>
      <c r="J31" s="332"/>
    </row>
    <row r="32" spans="1:10" x14ac:dyDescent="0.3">
      <c r="E32" s="332"/>
      <c r="F32" s="332"/>
      <c r="G32" s="332"/>
      <c r="H32" s="332"/>
      <c r="I32" s="332"/>
      <c r="J32" s="332"/>
    </row>
    <row r="33" spans="5:10" x14ac:dyDescent="0.3">
      <c r="E33" s="332"/>
      <c r="F33" s="332"/>
      <c r="G33" s="332"/>
      <c r="H33" s="332"/>
      <c r="I33" s="332"/>
      <c r="J33" s="332"/>
    </row>
    <row r="34" spans="5:10" x14ac:dyDescent="0.3">
      <c r="E34" s="332"/>
      <c r="F34" s="332"/>
      <c r="G34" s="332"/>
      <c r="H34" s="332"/>
      <c r="I34" s="332"/>
      <c r="J34" s="332"/>
    </row>
    <row r="35" spans="5:10" x14ac:dyDescent="0.3">
      <c r="E35" s="332"/>
      <c r="F35" s="332"/>
      <c r="G35" s="332"/>
      <c r="H35" s="332"/>
      <c r="I35" s="332"/>
      <c r="J35" s="332"/>
    </row>
    <row r="36" spans="5:10" x14ac:dyDescent="0.3">
      <c r="E36" s="332"/>
      <c r="F36" s="332"/>
      <c r="G36" s="332"/>
      <c r="H36" s="332"/>
      <c r="I36" s="332"/>
      <c r="J36" s="332"/>
    </row>
    <row r="37" spans="5:10" x14ac:dyDescent="0.3">
      <c r="E37" s="332"/>
      <c r="F37" s="332"/>
      <c r="G37" s="332"/>
      <c r="H37" s="332"/>
      <c r="I37" s="332"/>
      <c r="J37" s="332"/>
    </row>
    <row r="38" spans="5:10" x14ac:dyDescent="0.3">
      <c r="E38" s="332"/>
      <c r="F38" s="332"/>
      <c r="G38" s="332"/>
      <c r="H38" s="332"/>
      <c r="I38" s="332"/>
      <c r="J38" s="332"/>
    </row>
    <row r="39" spans="5:10" x14ac:dyDescent="0.3">
      <c r="E39" s="332"/>
      <c r="F39" s="332"/>
      <c r="G39" s="332"/>
      <c r="H39" s="332"/>
      <c r="I39" s="332"/>
      <c r="J39" s="332"/>
    </row>
    <row r="40" spans="5:10" x14ac:dyDescent="0.3">
      <c r="E40" s="332"/>
      <c r="F40" s="332"/>
      <c r="G40" s="332"/>
      <c r="H40" s="332"/>
      <c r="I40" s="332"/>
      <c r="J40" s="332"/>
    </row>
    <row r="41" spans="5:10" x14ac:dyDescent="0.3">
      <c r="E41" s="332"/>
      <c r="F41" s="332"/>
      <c r="G41" s="332"/>
      <c r="H41" s="332"/>
      <c r="I41" s="332"/>
      <c r="J41" s="332"/>
    </row>
    <row r="42" spans="5:10" x14ac:dyDescent="0.3">
      <c r="E42" s="332"/>
      <c r="F42" s="332"/>
      <c r="G42" s="332"/>
      <c r="H42" s="332"/>
      <c r="I42" s="332"/>
      <c r="J42" s="332"/>
    </row>
    <row r="43" spans="5:10" x14ac:dyDescent="0.3">
      <c r="E43" s="332"/>
      <c r="F43" s="332"/>
      <c r="G43" s="332"/>
      <c r="H43" s="332"/>
      <c r="I43" s="332"/>
      <c r="J43" s="332"/>
    </row>
    <row r="44" spans="5:10" x14ac:dyDescent="0.3">
      <c r="E44" s="332"/>
      <c r="F44" s="332"/>
      <c r="G44" s="332"/>
      <c r="H44" s="332"/>
      <c r="I44" s="332"/>
      <c r="J44" s="332"/>
    </row>
    <row r="45" spans="5:10" x14ac:dyDescent="0.3">
      <c r="E45" s="332"/>
      <c r="F45" s="332"/>
      <c r="G45" s="332"/>
      <c r="H45" s="332"/>
      <c r="I45" s="332"/>
      <c r="J45" s="332"/>
    </row>
    <row r="46" spans="5:10" x14ac:dyDescent="0.3">
      <c r="E46" s="332"/>
      <c r="F46" s="332"/>
      <c r="G46" s="332"/>
      <c r="H46" s="332"/>
      <c r="I46" s="332"/>
      <c r="J46" s="332"/>
    </row>
    <row r="47" spans="5:10" x14ac:dyDescent="0.3">
      <c r="E47" s="332"/>
      <c r="F47" s="332"/>
      <c r="G47" s="332"/>
      <c r="H47" s="332"/>
      <c r="I47" s="332"/>
      <c r="J47" s="332"/>
    </row>
    <row r="48" spans="5:10" x14ac:dyDescent="0.3">
      <c r="E48" s="332"/>
      <c r="F48" s="332"/>
      <c r="G48" s="332"/>
      <c r="H48" s="332"/>
      <c r="I48" s="332"/>
      <c r="J48" s="332"/>
    </row>
    <row r="49" spans="5:10" x14ac:dyDescent="0.3">
      <c r="E49" s="332"/>
      <c r="F49" s="332"/>
      <c r="G49" s="332"/>
      <c r="H49" s="332"/>
      <c r="I49" s="332"/>
      <c r="J49" s="332"/>
    </row>
    <row r="50" spans="5:10" x14ac:dyDescent="0.3">
      <c r="E50" s="332"/>
      <c r="F50" s="332"/>
      <c r="G50" s="332"/>
      <c r="H50" s="332"/>
      <c r="I50" s="332"/>
      <c r="J50" s="332"/>
    </row>
    <row r="51" spans="5:10" x14ac:dyDescent="0.3">
      <c r="E51" s="332"/>
      <c r="F51" s="332"/>
      <c r="G51" s="332"/>
      <c r="H51" s="332"/>
      <c r="I51" s="332"/>
      <c r="J51" s="332"/>
    </row>
    <row r="52" spans="5:10" x14ac:dyDescent="0.3">
      <c r="E52" s="332"/>
      <c r="F52" s="332"/>
      <c r="G52" s="332"/>
      <c r="H52" s="332"/>
      <c r="I52" s="332"/>
      <c r="J52" s="332"/>
    </row>
    <row r="53" spans="5:10" x14ac:dyDescent="0.3">
      <c r="E53" s="332"/>
      <c r="F53" s="332"/>
      <c r="G53" s="332"/>
      <c r="H53" s="332"/>
      <c r="I53" s="332"/>
      <c r="J53" s="332"/>
    </row>
    <row r="54" spans="5:10" x14ac:dyDescent="0.3">
      <c r="E54" s="332"/>
      <c r="F54" s="332"/>
      <c r="G54" s="332"/>
      <c r="H54" s="332"/>
      <c r="I54" s="332"/>
      <c r="J54" s="332"/>
    </row>
    <row r="55" spans="5:10" x14ac:dyDescent="0.3">
      <c r="E55" s="332"/>
      <c r="F55" s="332"/>
      <c r="G55" s="332"/>
      <c r="H55" s="332"/>
      <c r="I55" s="332"/>
      <c r="J55" s="332"/>
    </row>
    <row r="56" spans="5:10" x14ac:dyDescent="0.3">
      <c r="E56" s="332"/>
      <c r="F56" s="332"/>
      <c r="G56" s="332"/>
      <c r="H56" s="332"/>
      <c r="I56" s="332"/>
      <c r="J56" s="332"/>
    </row>
    <row r="57" spans="5:10" x14ac:dyDescent="0.3">
      <c r="E57" s="332"/>
      <c r="F57" s="332"/>
      <c r="G57" s="332"/>
      <c r="H57" s="332"/>
      <c r="I57" s="332"/>
      <c r="J57" s="332"/>
    </row>
    <row r="58" spans="5:10" x14ac:dyDescent="0.3">
      <c r="E58" s="332"/>
      <c r="F58" s="332"/>
      <c r="G58" s="332"/>
      <c r="H58" s="332"/>
      <c r="I58" s="332"/>
      <c r="J58" s="332"/>
    </row>
    <row r="59" spans="5:10" x14ac:dyDescent="0.3">
      <c r="E59" s="332"/>
      <c r="F59" s="332"/>
      <c r="G59" s="332"/>
      <c r="H59" s="332"/>
      <c r="I59" s="332"/>
      <c r="J59" s="332"/>
    </row>
    <row r="60" spans="5:10" x14ac:dyDescent="0.3">
      <c r="E60" s="332"/>
      <c r="F60" s="332"/>
      <c r="G60" s="332"/>
      <c r="H60" s="332"/>
      <c r="I60" s="332"/>
      <c r="J60" s="332"/>
    </row>
    <row r="61" spans="5:10" x14ac:dyDescent="0.3">
      <c r="E61" s="332"/>
      <c r="F61" s="332"/>
      <c r="G61" s="332"/>
      <c r="H61" s="332"/>
      <c r="I61" s="332"/>
      <c r="J61" s="332"/>
    </row>
    <row r="62" spans="5:10" x14ac:dyDescent="0.3">
      <c r="E62" s="332"/>
      <c r="F62" s="332"/>
      <c r="G62" s="332"/>
      <c r="H62" s="332"/>
      <c r="I62" s="332"/>
      <c r="J62" s="332"/>
    </row>
    <row r="63" spans="5:10" x14ac:dyDescent="0.3">
      <c r="E63" s="332"/>
      <c r="F63" s="332"/>
      <c r="G63" s="332"/>
      <c r="H63" s="332"/>
      <c r="I63" s="332"/>
      <c r="J63" s="332"/>
    </row>
    <row r="64" spans="5:10" x14ac:dyDescent="0.3">
      <c r="E64" s="332"/>
      <c r="F64" s="332"/>
      <c r="G64" s="332"/>
      <c r="H64" s="332"/>
      <c r="I64" s="332"/>
      <c r="J64" s="332"/>
    </row>
    <row r="65" spans="5:10" x14ac:dyDescent="0.3">
      <c r="E65" s="332"/>
      <c r="F65" s="332"/>
      <c r="G65" s="332"/>
      <c r="H65" s="332"/>
      <c r="I65" s="332"/>
      <c r="J65" s="332"/>
    </row>
    <row r="66" spans="5:10" x14ac:dyDescent="0.3">
      <c r="E66" s="332"/>
      <c r="F66" s="332"/>
      <c r="G66" s="332"/>
      <c r="H66" s="332"/>
      <c r="I66" s="332"/>
      <c r="J66" s="332"/>
    </row>
    <row r="67" spans="5:10" x14ac:dyDescent="0.3">
      <c r="E67" s="332"/>
      <c r="F67" s="332"/>
      <c r="G67" s="332"/>
      <c r="H67" s="332"/>
      <c r="I67" s="332"/>
      <c r="J67" s="332"/>
    </row>
    <row r="68" spans="5:10" x14ac:dyDescent="0.3">
      <c r="E68" s="332"/>
      <c r="F68" s="332"/>
      <c r="G68" s="332"/>
      <c r="H68" s="332"/>
      <c r="I68" s="332"/>
      <c r="J68" s="332"/>
    </row>
    <row r="69" spans="5:10" x14ac:dyDescent="0.3">
      <c r="E69" s="332"/>
      <c r="F69" s="332"/>
      <c r="G69" s="332"/>
      <c r="H69" s="332"/>
      <c r="I69" s="332"/>
      <c r="J69" s="332"/>
    </row>
    <row r="70" spans="5:10" x14ac:dyDescent="0.3">
      <c r="E70" s="332"/>
      <c r="F70" s="332"/>
      <c r="G70" s="332"/>
      <c r="H70" s="332"/>
      <c r="I70" s="332"/>
      <c r="J70" s="332"/>
    </row>
    <row r="71" spans="5:10" x14ac:dyDescent="0.3">
      <c r="E71" s="332"/>
      <c r="F71" s="332"/>
      <c r="G71" s="332"/>
      <c r="H71" s="332"/>
      <c r="I71" s="332"/>
      <c r="J71" s="332"/>
    </row>
    <row r="72" spans="5:10" x14ac:dyDescent="0.3">
      <c r="E72" s="332"/>
      <c r="F72" s="332"/>
      <c r="G72" s="332"/>
      <c r="H72" s="332"/>
      <c r="I72" s="332"/>
      <c r="J72" s="332"/>
    </row>
    <row r="73" spans="5:10" x14ac:dyDescent="0.3">
      <c r="E73" s="332"/>
      <c r="F73" s="332"/>
      <c r="G73" s="332"/>
      <c r="H73" s="332"/>
      <c r="I73" s="332"/>
      <c r="J73" s="332"/>
    </row>
    <row r="74" spans="5:10" x14ac:dyDescent="0.3">
      <c r="E74" s="332"/>
      <c r="F74" s="332"/>
      <c r="G74" s="332"/>
      <c r="H74" s="332"/>
      <c r="I74" s="332"/>
      <c r="J74" s="332"/>
    </row>
    <row r="75" spans="5:10" x14ac:dyDescent="0.3">
      <c r="E75" s="332"/>
      <c r="F75" s="332"/>
      <c r="G75" s="332"/>
      <c r="H75" s="332"/>
      <c r="I75" s="332"/>
      <c r="J75" s="332"/>
    </row>
    <row r="76" spans="5:10" x14ac:dyDescent="0.3">
      <c r="E76" s="332"/>
      <c r="F76" s="332"/>
      <c r="G76" s="332"/>
      <c r="H76" s="332"/>
      <c r="I76" s="332"/>
      <c r="J76" s="332"/>
    </row>
    <row r="77" spans="5:10" x14ac:dyDescent="0.3">
      <c r="E77" s="332"/>
      <c r="F77" s="332"/>
      <c r="G77" s="332"/>
      <c r="H77" s="332"/>
      <c r="I77" s="332"/>
      <c r="J77" s="332"/>
    </row>
    <row r="78" spans="5:10" x14ac:dyDescent="0.3">
      <c r="E78" s="332"/>
      <c r="F78" s="332"/>
      <c r="G78" s="332"/>
      <c r="H78" s="332"/>
      <c r="I78" s="332"/>
      <c r="J78" s="332"/>
    </row>
    <row r="79" spans="5:10" x14ac:dyDescent="0.3">
      <c r="E79" s="332"/>
      <c r="F79" s="332"/>
      <c r="G79" s="332"/>
      <c r="H79" s="332"/>
      <c r="I79" s="332"/>
      <c r="J79" s="332"/>
    </row>
    <row r="80" spans="5:10" x14ac:dyDescent="0.3">
      <c r="E80" s="332"/>
      <c r="F80" s="332"/>
      <c r="G80" s="332"/>
      <c r="H80" s="332"/>
      <c r="I80" s="332"/>
      <c r="J80" s="332"/>
    </row>
    <row r="81" spans="5:10" x14ac:dyDescent="0.3">
      <c r="E81" s="332"/>
      <c r="F81" s="332"/>
      <c r="G81" s="332"/>
      <c r="H81" s="332"/>
      <c r="I81" s="332"/>
      <c r="J81" s="332"/>
    </row>
    <row r="82" spans="5:10" x14ac:dyDescent="0.3">
      <c r="E82" s="332"/>
      <c r="F82" s="332"/>
      <c r="G82" s="332"/>
      <c r="H82" s="332"/>
      <c r="I82" s="332"/>
      <c r="J82" s="332"/>
    </row>
    <row r="83" spans="5:10" x14ac:dyDescent="0.3">
      <c r="E83" s="332"/>
      <c r="F83" s="332"/>
      <c r="G83" s="332"/>
      <c r="H83" s="332"/>
      <c r="I83" s="332"/>
      <c r="J83" s="332"/>
    </row>
    <row r="84" spans="5:10" x14ac:dyDescent="0.3">
      <c r="E84" s="332"/>
      <c r="F84" s="332"/>
      <c r="G84" s="332"/>
      <c r="H84" s="332"/>
      <c r="I84" s="332"/>
      <c r="J84" s="332"/>
    </row>
    <row r="85" spans="5:10" x14ac:dyDescent="0.3">
      <c r="E85" s="332"/>
      <c r="F85" s="332"/>
      <c r="G85" s="332"/>
      <c r="H85" s="332"/>
      <c r="I85" s="332"/>
      <c r="J85" s="332"/>
    </row>
    <row r="86" spans="5:10" x14ac:dyDescent="0.3">
      <c r="E86" s="332"/>
      <c r="F86" s="332"/>
      <c r="G86" s="332"/>
      <c r="H86" s="332"/>
      <c r="I86" s="332"/>
      <c r="J86" s="332"/>
    </row>
    <row r="87" spans="5:10" x14ac:dyDescent="0.3">
      <c r="E87" s="332"/>
      <c r="F87" s="332"/>
      <c r="G87" s="332"/>
      <c r="H87" s="332"/>
      <c r="I87" s="332"/>
      <c r="J87" s="332"/>
    </row>
    <row r="88" spans="5:10" x14ac:dyDescent="0.3">
      <c r="E88" s="332"/>
      <c r="F88" s="332"/>
      <c r="G88" s="332"/>
      <c r="H88" s="332"/>
      <c r="I88" s="332"/>
      <c r="J88" s="332"/>
    </row>
    <row r="89" spans="5:10" x14ac:dyDescent="0.3">
      <c r="E89" s="332"/>
      <c r="F89" s="332"/>
      <c r="G89" s="332"/>
      <c r="H89" s="332"/>
      <c r="I89" s="332"/>
      <c r="J89" s="332"/>
    </row>
    <row r="90" spans="5:10" x14ac:dyDescent="0.3">
      <c r="E90" s="332"/>
      <c r="F90" s="332"/>
      <c r="G90" s="332"/>
      <c r="H90" s="332"/>
      <c r="I90" s="332"/>
      <c r="J90" s="332"/>
    </row>
    <row r="91" spans="5:10" x14ac:dyDescent="0.3">
      <c r="E91" s="332"/>
      <c r="F91" s="332"/>
      <c r="G91" s="332"/>
      <c r="H91" s="332"/>
      <c r="I91" s="332"/>
      <c r="J91" s="332"/>
    </row>
    <row r="92" spans="5:10" x14ac:dyDescent="0.3">
      <c r="E92" s="332"/>
      <c r="F92" s="332"/>
      <c r="G92" s="332"/>
      <c r="H92" s="332"/>
      <c r="I92" s="332"/>
      <c r="J92" s="332"/>
    </row>
    <row r="93" spans="5:10" x14ac:dyDescent="0.3">
      <c r="E93" s="332"/>
      <c r="F93" s="332"/>
      <c r="G93" s="332"/>
      <c r="H93" s="332"/>
      <c r="I93" s="332"/>
      <c r="J93" s="332"/>
    </row>
    <row r="94" spans="5:10" x14ac:dyDescent="0.3">
      <c r="E94" s="332"/>
      <c r="F94" s="332"/>
      <c r="G94" s="332"/>
      <c r="H94" s="332"/>
      <c r="I94" s="332"/>
      <c r="J94" s="332"/>
    </row>
    <row r="95" spans="5:10" x14ac:dyDescent="0.3">
      <c r="E95" s="332"/>
      <c r="F95" s="332"/>
      <c r="G95" s="332"/>
      <c r="H95" s="332"/>
      <c r="I95" s="332"/>
      <c r="J95" s="332"/>
    </row>
    <row r="96" spans="5:10" x14ac:dyDescent="0.3">
      <c r="E96" s="332"/>
      <c r="F96" s="332"/>
      <c r="G96" s="332"/>
      <c r="H96" s="332"/>
      <c r="I96" s="332"/>
      <c r="J96" s="332"/>
    </row>
    <row r="97" spans="5:10" x14ac:dyDescent="0.3">
      <c r="E97" s="332"/>
      <c r="F97" s="332"/>
      <c r="G97" s="332"/>
      <c r="H97" s="332"/>
      <c r="I97" s="332"/>
      <c r="J97" s="332"/>
    </row>
    <row r="98" spans="5:10" x14ac:dyDescent="0.3">
      <c r="E98" s="332"/>
      <c r="F98" s="332"/>
      <c r="G98" s="332"/>
      <c r="H98" s="332"/>
      <c r="I98" s="332"/>
      <c r="J98" s="332"/>
    </row>
    <row r="99" spans="5:10" x14ac:dyDescent="0.3">
      <c r="E99" s="332"/>
      <c r="F99" s="332"/>
      <c r="G99" s="332"/>
      <c r="H99" s="332"/>
      <c r="I99" s="332"/>
      <c r="J99" s="332"/>
    </row>
    <row r="100" spans="5:10" x14ac:dyDescent="0.3">
      <c r="E100" s="332"/>
      <c r="F100" s="332"/>
      <c r="G100" s="332"/>
      <c r="H100" s="332"/>
      <c r="I100" s="332"/>
      <c r="J100" s="332"/>
    </row>
    <row r="101" spans="5:10" x14ac:dyDescent="0.3">
      <c r="E101" s="332"/>
      <c r="F101" s="332"/>
      <c r="G101" s="332"/>
      <c r="H101" s="332"/>
      <c r="I101" s="332"/>
      <c r="J101" s="332"/>
    </row>
    <row r="102" spans="5:10" x14ac:dyDescent="0.3">
      <c r="E102" s="332"/>
      <c r="F102" s="332"/>
      <c r="G102" s="332"/>
      <c r="H102" s="332"/>
      <c r="I102" s="332"/>
      <c r="J102" s="332"/>
    </row>
    <row r="103" spans="5:10" x14ac:dyDescent="0.3">
      <c r="E103" s="332"/>
      <c r="F103" s="332"/>
      <c r="G103" s="332"/>
      <c r="H103" s="332"/>
      <c r="I103" s="332"/>
      <c r="J103" s="332"/>
    </row>
    <row r="104" spans="5:10" x14ac:dyDescent="0.3">
      <c r="E104" s="332"/>
      <c r="F104" s="332"/>
      <c r="G104" s="332"/>
      <c r="H104" s="332"/>
      <c r="I104" s="332"/>
      <c r="J104" s="332"/>
    </row>
    <row r="105" spans="5:10" x14ac:dyDescent="0.3">
      <c r="E105" s="332"/>
      <c r="F105" s="332"/>
      <c r="G105" s="332"/>
      <c r="H105" s="332"/>
      <c r="I105" s="332"/>
      <c r="J105" s="332"/>
    </row>
    <row r="106" spans="5:10" x14ac:dyDescent="0.3">
      <c r="E106" s="332"/>
      <c r="F106" s="332"/>
      <c r="G106" s="332"/>
      <c r="H106" s="332"/>
      <c r="I106" s="332"/>
      <c r="J106" s="332"/>
    </row>
    <row r="107" spans="5:10" x14ac:dyDescent="0.3">
      <c r="E107" s="332"/>
      <c r="F107" s="332"/>
      <c r="G107" s="332"/>
      <c r="H107" s="332"/>
      <c r="I107" s="332"/>
      <c r="J107" s="332"/>
    </row>
    <row r="108" spans="5:10" x14ac:dyDescent="0.3">
      <c r="E108" s="332"/>
      <c r="F108" s="332"/>
      <c r="G108" s="332"/>
      <c r="H108" s="332"/>
      <c r="I108" s="332"/>
      <c r="J108" s="332"/>
    </row>
  </sheetData>
  <mergeCells count="231">
    <mergeCell ref="A6:B6"/>
    <mergeCell ref="G29:J29"/>
    <mergeCell ref="E29:F29"/>
    <mergeCell ref="E33:F33"/>
    <mergeCell ref="G33:J33"/>
    <mergeCell ref="C22:D22"/>
    <mergeCell ref="C23:D23"/>
    <mergeCell ref="C24:D24"/>
    <mergeCell ref="C29:D29"/>
    <mergeCell ref="C30:D30"/>
    <mergeCell ref="E27:F27"/>
    <mergeCell ref="G27:J27"/>
    <mergeCell ref="E28:F28"/>
    <mergeCell ref="G28:J28"/>
    <mergeCell ref="E24:F24"/>
    <mergeCell ref="G24:J24"/>
    <mergeCell ref="E25:F25"/>
    <mergeCell ref="G25:J25"/>
    <mergeCell ref="E20:F20"/>
    <mergeCell ref="E21:F21"/>
    <mergeCell ref="E26:F26"/>
    <mergeCell ref="G26:J26"/>
    <mergeCell ref="E19:F19"/>
    <mergeCell ref="G19:J19"/>
    <mergeCell ref="E107:F107"/>
    <mergeCell ref="G107:J107"/>
    <mergeCell ref="E108:F108"/>
    <mergeCell ref="G108:J108"/>
    <mergeCell ref="E103:F103"/>
    <mergeCell ref="G103:J103"/>
    <mergeCell ref="E104:F104"/>
    <mergeCell ref="G104:J104"/>
    <mergeCell ref="E105:F105"/>
    <mergeCell ref="G105:J105"/>
    <mergeCell ref="C1:C4"/>
    <mergeCell ref="D1:G2"/>
    <mergeCell ref="D3:G4"/>
    <mergeCell ref="C25:D25"/>
    <mergeCell ref="C26:D26"/>
    <mergeCell ref="C27:D27"/>
    <mergeCell ref="C28:D28"/>
    <mergeCell ref="E106:F106"/>
    <mergeCell ref="G106:J106"/>
    <mergeCell ref="E100:F100"/>
    <mergeCell ref="G100:J100"/>
    <mergeCell ref="E101:F101"/>
    <mergeCell ref="G101:J101"/>
    <mergeCell ref="E102:F102"/>
    <mergeCell ref="C6:J6"/>
    <mergeCell ref="G102:J102"/>
    <mergeCell ref="E97:F97"/>
    <mergeCell ref="G97:J97"/>
    <mergeCell ref="E98:F98"/>
    <mergeCell ref="G98:J98"/>
    <mergeCell ref="E99:F99"/>
    <mergeCell ref="G99:J99"/>
    <mergeCell ref="E94:F94"/>
    <mergeCell ref="G94:J94"/>
    <mergeCell ref="E95:F95"/>
    <mergeCell ref="G95:J95"/>
    <mergeCell ref="E96:F96"/>
    <mergeCell ref="G96:J96"/>
    <mergeCell ref="E91:F91"/>
    <mergeCell ref="G91:J91"/>
    <mergeCell ref="E92:F92"/>
    <mergeCell ref="G92:J92"/>
    <mergeCell ref="E93:F93"/>
    <mergeCell ref="G93:J93"/>
    <mergeCell ref="E88:F88"/>
    <mergeCell ref="G88:J88"/>
    <mergeCell ref="E89:F89"/>
    <mergeCell ref="G89:J89"/>
    <mergeCell ref="E90:F90"/>
    <mergeCell ref="G90:J90"/>
    <mergeCell ref="E85:F85"/>
    <mergeCell ref="G85:J85"/>
    <mergeCell ref="E86:F86"/>
    <mergeCell ref="G86:J86"/>
    <mergeCell ref="E87:F87"/>
    <mergeCell ref="G87:J87"/>
    <mergeCell ref="E82:F82"/>
    <mergeCell ref="G82:J82"/>
    <mergeCell ref="E83:F83"/>
    <mergeCell ref="G83:J83"/>
    <mergeCell ref="E84:F84"/>
    <mergeCell ref="G84:J84"/>
    <mergeCell ref="E79:F79"/>
    <mergeCell ref="G79:J79"/>
    <mergeCell ref="E80:F80"/>
    <mergeCell ref="G80:J80"/>
    <mergeCell ref="E81:F81"/>
    <mergeCell ref="G81:J81"/>
    <mergeCell ref="E76:F76"/>
    <mergeCell ref="G76:J76"/>
    <mergeCell ref="E77:F77"/>
    <mergeCell ref="G77:J77"/>
    <mergeCell ref="E78:F78"/>
    <mergeCell ref="G78:J78"/>
    <mergeCell ref="E73:F73"/>
    <mergeCell ref="G73:J73"/>
    <mergeCell ref="E74:F74"/>
    <mergeCell ref="G74:J74"/>
    <mergeCell ref="E75:F75"/>
    <mergeCell ref="G75:J75"/>
    <mergeCell ref="E70:F70"/>
    <mergeCell ref="G70:J70"/>
    <mergeCell ref="E71:F71"/>
    <mergeCell ref="G71:J71"/>
    <mergeCell ref="E72:F72"/>
    <mergeCell ref="G72:J72"/>
    <mergeCell ref="E67:F67"/>
    <mergeCell ref="G67:J67"/>
    <mergeCell ref="E68:F68"/>
    <mergeCell ref="G68:J68"/>
    <mergeCell ref="E69:F69"/>
    <mergeCell ref="G69:J69"/>
    <mergeCell ref="E64:F64"/>
    <mergeCell ref="G64:J64"/>
    <mergeCell ref="E65:F65"/>
    <mergeCell ref="G65:J65"/>
    <mergeCell ref="E66:F66"/>
    <mergeCell ref="G66:J66"/>
    <mergeCell ref="E61:F61"/>
    <mergeCell ref="G61:J61"/>
    <mergeCell ref="E62:F62"/>
    <mergeCell ref="G62:J62"/>
    <mergeCell ref="E63:F63"/>
    <mergeCell ref="G63:J63"/>
    <mergeCell ref="E58:F58"/>
    <mergeCell ref="G58:J58"/>
    <mergeCell ref="E59:F59"/>
    <mergeCell ref="G59:J59"/>
    <mergeCell ref="E60:F60"/>
    <mergeCell ref="G60:J60"/>
    <mergeCell ref="E55:F55"/>
    <mergeCell ref="G55:J55"/>
    <mergeCell ref="E56:F56"/>
    <mergeCell ref="G56:J56"/>
    <mergeCell ref="E57:F57"/>
    <mergeCell ref="G57:J57"/>
    <mergeCell ref="E52:F52"/>
    <mergeCell ref="G52:J52"/>
    <mergeCell ref="E53:F53"/>
    <mergeCell ref="G53:J53"/>
    <mergeCell ref="E54:F54"/>
    <mergeCell ref="G54:J54"/>
    <mergeCell ref="E49:F49"/>
    <mergeCell ref="G49:J49"/>
    <mergeCell ref="E50:F50"/>
    <mergeCell ref="G50:J50"/>
    <mergeCell ref="E51:F51"/>
    <mergeCell ref="G51:J51"/>
    <mergeCell ref="E46:F46"/>
    <mergeCell ref="G46:J46"/>
    <mergeCell ref="E47:F47"/>
    <mergeCell ref="G47:J47"/>
    <mergeCell ref="E48:F48"/>
    <mergeCell ref="G48:J48"/>
    <mergeCell ref="E34:F34"/>
    <mergeCell ref="G34:J34"/>
    <mergeCell ref="E35:F35"/>
    <mergeCell ref="G35:J35"/>
    <mergeCell ref="E41:F41"/>
    <mergeCell ref="G41:J41"/>
    <mergeCell ref="E42:F42"/>
    <mergeCell ref="G42:J42"/>
    <mergeCell ref="E38:F38"/>
    <mergeCell ref="G38:J38"/>
    <mergeCell ref="E39:F39"/>
    <mergeCell ref="G39:J39"/>
    <mergeCell ref="E40:F40"/>
    <mergeCell ref="G40:J40"/>
    <mergeCell ref="E36:F36"/>
    <mergeCell ref="G36:J36"/>
    <mergeCell ref="E43:F43"/>
    <mergeCell ref="G43:J43"/>
    <mergeCell ref="E44:F44"/>
    <mergeCell ref="G44:J44"/>
    <mergeCell ref="E45:F45"/>
    <mergeCell ref="G45:J45"/>
    <mergeCell ref="E37:F37"/>
    <mergeCell ref="G37:J37"/>
    <mergeCell ref="E30:F30"/>
    <mergeCell ref="G30:J30"/>
    <mergeCell ref="E31:F31"/>
    <mergeCell ref="G31:J31"/>
    <mergeCell ref="E32:F32"/>
    <mergeCell ref="G32:J32"/>
    <mergeCell ref="E22:F22"/>
    <mergeCell ref="G22:J22"/>
    <mergeCell ref="E23:F23"/>
    <mergeCell ref="G23:J23"/>
    <mergeCell ref="J1:J4"/>
    <mergeCell ref="N1:N4"/>
    <mergeCell ref="H1:I1"/>
    <mergeCell ref="H2:I2"/>
    <mergeCell ref="H3:I3"/>
    <mergeCell ref="H4:I4"/>
    <mergeCell ref="E10:F10"/>
    <mergeCell ref="G10:J10"/>
    <mergeCell ref="E11:F11"/>
    <mergeCell ref="G11:J11"/>
    <mergeCell ref="E8:F8"/>
    <mergeCell ref="E9:F9"/>
    <mergeCell ref="G8:J8"/>
    <mergeCell ref="G9:J9"/>
    <mergeCell ref="E7:J7"/>
    <mergeCell ref="A7:D17"/>
    <mergeCell ref="A18:A30"/>
    <mergeCell ref="B18:B24"/>
    <mergeCell ref="C18:D18"/>
    <mergeCell ref="C19:D19"/>
    <mergeCell ref="C20:D20"/>
    <mergeCell ref="G20:J20"/>
    <mergeCell ref="C21:D21"/>
    <mergeCell ref="G21:J21"/>
    <mergeCell ref="B25:B30"/>
    <mergeCell ref="E12:F12"/>
    <mergeCell ref="G12:J12"/>
    <mergeCell ref="E16:F16"/>
    <mergeCell ref="G16:J16"/>
    <mergeCell ref="E17:F17"/>
    <mergeCell ref="G17:J17"/>
    <mergeCell ref="E18:F18"/>
    <mergeCell ref="G18:J18"/>
    <mergeCell ref="E13:F13"/>
    <mergeCell ref="G13:J13"/>
    <mergeCell ref="E14:F14"/>
    <mergeCell ref="G14:J14"/>
    <mergeCell ref="E15:F15"/>
    <mergeCell ref="G15:J15"/>
  </mergeCells>
  <pageMargins left="0.25" right="0.25" top="0.75" bottom="0.75" header="0.3" footer="0.3"/>
  <pageSetup paperSize="258" scale="7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J20"/>
  <sheetViews>
    <sheetView zoomScale="70" zoomScaleNormal="70" workbookViewId="0">
      <selection activeCell="B8" sqref="B8:J8"/>
    </sheetView>
  </sheetViews>
  <sheetFormatPr baseColWidth="10" defaultColWidth="11.44140625" defaultRowHeight="14.4" x14ac:dyDescent="0.3"/>
  <cols>
    <col min="1" max="1" width="31" customWidth="1"/>
    <col min="2" max="2" width="39.5546875" customWidth="1"/>
    <col min="3" max="3" width="29" customWidth="1"/>
    <col min="4" max="4" width="38" customWidth="1"/>
    <col min="5" max="5" width="32.88671875" customWidth="1"/>
    <col min="6" max="9" width="10.44140625" customWidth="1"/>
    <col min="10" max="10" width="16.6640625" customWidth="1"/>
  </cols>
  <sheetData>
    <row r="1" spans="1:10" ht="28.5" customHeight="1" x14ac:dyDescent="0.3">
      <c r="A1" s="265"/>
      <c r="B1" s="251" t="s">
        <v>0</v>
      </c>
      <c r="C1" s="251"/>
      <c r="D1" s="251"/>
      <c r="E1" s="251"/>
      <c r="F1" s="357" t="s">
        <v>1</v>
      </c>
      <c r="G1" s="357"/>
      <c r="H1" s="357"/>
      <c r="I1" s="357"/>
      <c r="J1" s="272"/>
    </row>
    <row r="2" spans="1:10" x14ac:dyDescent="0.3">
      <c r="A2" s="266"/>
      <c r="B2" s="252" t="s">
        <v>81</v>
      </c>
      <c r="C2" s="252"/>
      <c r="D2" s="252"/>
      <c r="E2" s="252"/>
      <c r="F2" s="323" t="s">
        <v>38</v>
      </c>
      <c r="G2" s="323"/>
      <c r="H2" s="323"/>
      <c r="I2" s="323"/>
      <c r="J2" s="273"/>
    </row>
    <row r="3" spans="1:10" ht="15" customHeight="1" x14ac:dyDescent="0.3">
      <c r="A3" s="266"/>
      <c r="B3" s="252"/>
      <c r="C3" s="252"/>
      <c r="D3" s="252"/>
      <c r="E3" s="252"/>
      <c r="F3" s="323" t="s">
        <v>4</v>
      </c>
      <c r="G3" s="323"/>
      <c r="H3" s="323"/>
      <c r="I3" s="323"/>
      <c r="J3" s="273"/>
    </row>
    <row r="4" spans="1:10" ht="15" thickBot="1" x14ac:dyDescent="0.35">
      <c r="A4" s="267"/>
      <c r="B4" s="252"/>
      <c r="C4" s="252"/>
      <c r="D4" s="252"/>
      <c r="E4" s="252"/>
      <c r="F4" s="323" t="s">
        <v>5</v>
      </c>
      <c r="G4" s="323"/>
      <c r="H4" s="323"/>
      <c r="I4" s="323"/>
      <c r="J4" s="274"/>
    </row>
    <row r="5" spans="1:10" ht="15.75" thickBot="1" x14ac:dyDescent="0.3">
      <c r="A5" s="73"/>
      <c r="J5" s="74"/>
    </row>
    <row r="6" spans="1:10" s="67" customFormat="1" ht="15.75" x14ac:dyDescent="0.25">
      <c r="A6" s="279" t="s">
        <v>40</v>
      </c>
      <c r="B6" s="280"/>
      <c r="C6" s="280"/>
      <c r="D6" s="280"/>
      <c r="E6" s="356"/>
      <c r="F6" s="356"/>
      <c r="G6" s="356"/>
      <c r="H6" s="356"/>
      <c r="I6" s="356"/>
      <c r="J6" s="281"/>
    </row>
    <row r="7" spans="1:10" s="67" customFormat="1" ht="25.5" customHeight="1" x14ac:dyDescent="0.3">
      <c r="A7" s="22" t="s">
        <v>7</v>
      </c>
      <c r="B7" s="361" t="s">
        <v>350</v>
      </c>
      <c r="C7" s="362"/>
      <c r="D7" s="362"/>
      <c r="E7" s="362"/>
      <c r="F7" s="362"/>
      <c r="G7" s="362"/>
      <c r="H7" s="362"/>
      <c r="I7" s="362"/>
      <c r="J7" s="363"/>
    </row>
    <row r="8" spans="1:10" s="67" customFormat="1" ht="69" customHeight="1" x14ac:dyDescent="0.3">
      <c r="A8" s="21" t="s">
        <v>8</v>
      </c>
      <c r="B8" s="364" t="s">
        <v>304</v>
      </c>
      <c r="C8" s="364"/>
      <c r="D8" s="364"/>
      <c r="E8" s="364"/>
      <c r="F8" s="364"/>
      <c r="G8" s="364"/>
      <c r="H8" s="364"/>
      <c r="I8" s="364"/>
      <c r="J8" s="364"/>
    </row>
    <row r="9" spans="1:10" ht="39.75" customHeight="1" x14ac:dyDescent="0.3">
      <c r="A9" s="64" t="s">
        <v>43</v>
      </c>
      <c r="B9" s="52" t="s">
        <v>44</v>
      </c>
      <c r="C9" s="29" t="s">
        <v>45</v>
      </c>
      <c r="D9" s="30" t="s">
        <v>46</v>
      </c>
      <c r="E9" s="68" t="s">
        <v>82</v>
      </c>
      <c r="F9" s="70" t="s">
        <v>83</v>
      </c>
      <c r="G9" s="70" t="s">
        <v>84</v>
      </c>
      <c r="H9" s="70" t="s">
        <v>85</v>
      </c>
      <c r="I9" s="70" t="s">
        <v>86</v>
      </c>
      <c r="J9" s="75" t="s">
        <v>87</v>
      </c>
    </row>
    <row r="10" spans="1:10" ht="78.75" customHeight="1" x14ac:dyDescent="0.3">
      <c r="A10" s="358" t="s">
        <v>351</v>
      </c>
      <c r="B10" s="149" t="s">
        <v>352</v>
      </c>
      <c r="C10" s="359" t="s">
        <v>353</v>
      </c>
      <c r="D10" s="179" t="s">
        <v>354</v>
      </c>
      <c r="E10" s="359" t="s">
        <v>357</v>
      </c>
      <c r="F10" s="360" t="s">
        <v>157</v>
      </c>
      <c r="G10" s="360" t="s">
        <v>157</v>
      </c>
      <c r="H10" s="360" t="s">
        <v>158</v>
      </c>
      <c r="I10" s="360" t="s">
        <v>158</v>
      </c>
      <c r="J10" s="375" t="str">
        <f>IF(F10="NA","GESTION",IF(G10="NA","GESTION",IF(H10="NA","GESTION",IF(I10="NA","GESTION",IF(F10&lt;&gt;"X"," ",IF(G10&lt;&gt;"X"," ",IF(H10&lt;&gt;"X"," ",IF(I10&lt;&gt;"X"," ","CORRUPCION"))))))))</f>
        <v>GESTION</v>
      </c>
    </row>
    <row r="11" spans="1:10" ht="57" customHeight="1" x14ac:dyDescent="0.3">
      <c r="A11" s="358"/>
      <c r="B11" s="149" t="s">
        <v>297</v>
      </c>
      <c r="C11" s="359"/>
      <c r="D11" s="179" t="s">
        <v>355</v>
      </c>
      <c r="E11" s="359"/>
      <c r="F11" s="360"/>
      <c r="G11" s="360"/>
      <c r="H11" s="360"/>
      <c r="I11" s="360"/>
      <c r="J11" s="376"/>
    </row>
    <row r="12" spans="1:10" ht="86.25" customHeight="1" x14ac:dyDescent="0.3">
      <c r="A12" s="358"/>
      <c r="B12" s="189" t="s">
        <v>281</v>
      </c>
      <c r="C12" s="359"/>
      <c r="D12" s="179" t="s">
        <v>356</v>
      </c>
      <c r="E12" s="359"/>
      <c r="F12" s="360"/>
      <c r="G12" s="360"/>
      <c r="H12" s="360"/>
      <c r="I12" s="360"/>
      <c r="J12" s="377"/>
    </row>
    <row r="13" spans="1:10" ht="64.5" customHeight="1" x14ac:dyDescent="0.3">
      <c r="A13" s="351" t="s">
        <v>358</v>
      </c>
      <c r="B13" s="179" t="s">
        <v>359</v>
      </c>
      <c r="C13" s="235" t="s">
        <v>353</v>
      </c>
      <c r="D13" s="190" t="s">
        <v>360</v>
      </c>
      <c r="E13" s="235" t="s">
        <v>361</v>
      </c>
      <c r="F13" s="360" t="s">
        <v>157</v>
      </c>
      <c r="G13" s="360" t="s">
        <v>157</v>
      </c>
      <c r="H13" s="360" t="s">
        <v>158</v>
      </c>
      <c r="I13" s="360" t="s">
        <v>158</v>
      </c>
      <c r="J13" s="375" t="str">
        <f>IF(F13="NA","GESTION",IF(G13="NA","GESTION",IF(H13="NA","GESTION",IF(I13="NA","GESTION",IF(F13&lt;&gt;"X"," ",IF(G13&lt;&gt;"X"," ",IF(H13&lt;&gt;"X"," ",IF(I13&lt;&gt;"X"," ","CORRUPCION"))))))))</f>
        <v>GESTION</v>
      </c>
    </row>
    <row r="14" spans="1:10" ht="64.5" customHeight="1" x14ac:dyDescent="0.3">
      <c r="A14" s="351"/>
      <c r="B14" s="179" t="s">
        <v>289</v>
      </c>
      <c r="C14" s="235"/>
      <c r="D14" s="191" t="s">
        <v>362</v>
      </c>
      <c r="E14" s="235"/>
      <c r="F14" s="360"/>
      <c r="G14" s="360"/>
      <c r="H14" s="360"/>
      <c r="I14" s="360"/>
      <c r="J14" s="376"/>
    </row>
    <row r="15" spans="1:10" ht="51" customHeight="1" x14ac:dyDescent="0.3">
      <c r="A15" s="351"/>
      <c r="B15" s="57" t="s">
        <v>297</v>
      </c>
      <c r="C15" s="235"/>
      <c r="D15" s="179" t="s">
        <v>363</v>
      </c>
      <c r="E15" s="235"/>
      <c r="F15" s="360"/>
      <c r="G15" s="360"/>
      <c r="H15" s="360"/>
      <c r="I15" s="360"/>
      <c r="J15" s="377"/>
    </row>
    <row r="16" spans="1:10" ht="84.75" customHeight="1" x14ac:dyDescent="0.3">
      <c r="A16" s="351" t="s">
        <v>369</v>
      </c>
      <c r="B16" s="179" t="s">
        <v>298</v>
      </c>
      <c r="C16" s="352" t="s">
        <v>365</v>
      </c>
      <c r="D16" s="179" t="s">
        <v>370</v>
      </c>
      <c r="E16" s="235" t="s">
        <v>371</v>
      </c>
      <c r="F16" s="353" t="s">
        <v>157</v>
      </c>
      <c r="G16" s="353" t="s">
        <v>157</v>
      </c>
      <c r="H16" s="353" t="s">
        <v>158</v>
      </c>
      <c r="I16" s="353" t="s">
        <v>158</v>
      </c>
      <c r="J16" s="375" t="str">
        <f>IF(F16="NA","GESTION",IF(G16="NA","GESTION",IF(H16="NA","GESTION",IF(I16="NA","GESTION",IF(F16&lt;&gt;"X"," ",IF(G16&lt;&gt;"X"," ",IF(H16&lt;&gt;"X"," ",IF(I16&lt;&gt;"X"," ","CORRUPCION"))))))))</f>
        <v>GESTION</v>
      </c>
    </row>
    <row r="17" spans="1:10" ht="51" customHeight="1" x14ac:dyDescent="0.3">
      <c r="A17" s="351"/>
      <c r="B17" s="194" t="s">
        <v>299</v>
      </c>
      <c r="C17" s="352"/>
      <c r="D17" s="179" t="s">
        <v>372</v>
      </c>
      <c r="E17" s="235"/>
      <c r="F17" s="354"/>
      <c r="G17" s="354"/>
      <c r="H17" s="354"/>
      <c r="I17" s="354"/>
      <c r="J17" s="376"/>
    </row>
    <row r="18" spans="1:10" ht="51" customHeight="1" x14ac:dyDescent="0.3">
      <c r="A18" s="351"/>
      <c r="B18" s="179" t="s">
        <v>300</v>
      </c>
      <c r="C18" s="352"/>
      <c r="D18" s="179" t="s">
        <v>373</v>
      </c>
      <c r="E18" s="235"/>
      <c r="F18" s="355"/>
      <c r="G18" s="355"/>
      <c r="H18" s="355"/>
      <c r="I18" s="355"/>
      <c r="J18" s="377"/>
    </row>
    <row r="19" spans="1:10" ht="50.25" customHeight="1" x14ac:dyDescent="0.3">
      <c r="A19" s="365" t="s">
        <v>358</v>
      </c>
      <c r="B19" s="190" t="s">
        <v>364</v>
      </c>
      <c r="C19" s="367" t="s">
        <v>365</v>
      </c>
      <c r="D19" s="192" t="s">
        <v>366</v>
      </c>
      <c r="E19" s="369" t="s">
        <v>295</v>
      </c>
      <c r="F19" s="371" t="s">
        <v>157</v>
      </c>
      <c r="G19" s="371" t="s">
        <v>157</v>
      </c>
      <c r="H19" s="371" t="s">
        <v>157</v>
      </c>
      <c r="I19" s="371" t="s">
        <v>157</v>
      </c>
      <c r="J19" s="373" t="str">
        <f>IF(F19="NA","GESTION",IF(G19="NA","GESTION",IF(H19="NA","GESTION",IF(I19="NA","GESTION",IF(F19&lt;&gt;"X"," ",IF(G19&lt;&gt;"X"," ",IF(H19&lt;&gt;"X"," ",IF(I19&lt;&gt;"X"," ","CORRUPCION"))))))))</f>
        <v>CORRUPCION</v>
      </c>
    </row>
    <row r="20" spans="1:10" ht="58.5" customHeight="1" x14ac:dyDescent="0.3">
      <c r="A20" s="366"/>
      <c r="B20" s="190" t="s">
        <v>367</v>
      </c>
      <c r="C20" s="368"/>
      <c r="D20" s="190" t="s">
        <v>368</v>
      </c>
      <c r="E20" s="370"/>
      <c r="F20" s="372"/>
      <c r="G20" s="372"/>
      <c r="H20" s="372"/>
      <c r="I20" s="372"/>
      <c r="J20" s="374"/>
    </row>
  </sheetData>
  <mergeCells count="43">
    <mergeCell ref="G16:G18"/>
    <mergeCell ref="H16:H18"/>
    <mergeCell ref="I16:I18"/>
    <mergeCell ref="J16:J18"/>
    <mergeCell ref="C10:C12"/>
    <mergeCell ref="F13:F15"/>
    <mergeCell ref="E13:E15"/>
    <mergeCell ref="J13:J15"/>
    <mergeCell ref="G13:G15"/>
    <mergeCell ref="H13:H15"/>
    <mergeCell ref="I13:I15"/>
    <mergeCell ref="C13:C15"/>
    <mergeCell ref="H19:H20"/>
    <mergeCell ref="I19:I20"/>
    <mergeCell ref="J19:J20"/>
    <mergeCell ref="H10:H12"/>
    <mergeCell ref="I10:I12"/>
    <mergeCell ref="J10:J12"/>
    <mergeCell ref="A19:A20"/>
    <mergeCell ref="C19:C20"/>
    <mergeCell ref="E19:E20"/>
    <mergeCell ref="F19:F20"/>
    <mergeCell ref="G19:G20"/>
    <mergeCell ref="A10:A12"/>
    <mergeCell ref="E10:E12"/>
    <mergeCell ref="F10:F12"/>
    <mergeCell ref="G10:G12"/>
    <mergeCell ref="B7:J7"/>
    <mergeCell ref="B8:J8"/>
    <mergeCell ref="A1:A4"/>
    <mergeCell ref="J1:J4"/>
    <mergeCell ref="A6:J6"/>
    <mergeCell ref="F1:I1"/>
    <mergeCell ref="F2:I2"/>
    <mergeCell ref="F3:I3"/>
    <mergeCell ref="F4:I4"/>
    <mergeCell ref="B1:E1"/>
    <mergeCell ref="B2:E4"/>
    <mergeCell ref="A16:A18"/>
    <mergeCell ref="C16:C18"/>
    <mergeCell ref="E16:E18"/>
    <mergeCell ref="F16:F18"/>
    <mergeCell ref="A13:A15"/>
  </mergeCells>
  <pageMargins left="0.70866141732283472" right="0.70866141732283472" top="0.74803149606299213" bottom="0.74803149606299213" header="0.31496062992125984" footer="0.31496062992125984"/>
  <pageSetup paperSize="5" scale="60" orientation="landscape" verticalDpi="300"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Hoja3!$A$2:$A$4</xm:f>
          </x14:formula1>
          <xm:sqref>F10:I16</xm:sqref>
        </x14:dataValidation>
        <x14:dataValidation type="list" allowBlank="1" showInputMessage="1" showErrorMessage="1">
          <x14:formula1>
            <xm:f>[1]Hoja3!#REF!</xm:f>
          </x14:formula1>
          <xm:sqref>F19:I20</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F20"/>
  <sheetViews>
    <sheetView workbookViewId="0">
      <selection activeCell="D19" sqref="D19"/>
    </sheetView>
  </sheetViews>
  <sheetFormatPr baseColWidth="10" defaultColWidth="11.44140625" defaultRowHeight="14.4" x14ac:dyDescent="0.3"/>
  <cols>
    <col min="1" max="1" width="31" customWidth="1"/>
    <col min="2" max="2" width="47.44140625" customWidth="1"/>
    <col min="3" max="3" width="27.33203125" customWidth="1"/>
    <col min="4" max="4" width="31.88671875" customWidth="1"/>
    <col min="5" max="5" width="15" customWidth="1"/>
    <col min="6" max="6" width="14.5546875" customWidth="1"/>
  </cols>
  <sheetData>
    <row r="1" spans="1:6" ht="28.5" customHeight="1" x14ac:dyDescent="0.3">
      <c r="A1" s="265"/>
      <c r="B1" s="252" t="s">
        <v>0</v>
      </c>
      <c r="C1" s="252"/>
      <c r="D1" s="323" t="s">
        <v>1</v>
      </c>
      <c r="E1" s="323"/>
      <c r="F1" s="272"/>
    </row>
    <row r="2" spans="1:6" x14ac:dyDescent="0.3">
      <c r="A2" s="266"/>
      <c r="B2" s="252" t="s">
        <v>88</v>
      </c>
      <c r="C2" s="252"/>
      <c r="D2" s="323" t="s">
        <v>38</v>
      </c>
      <c r="E2" s="323"/>
      <c r="F2" s="273"/>
    </row>
    <row r="3" spans="1:6" ht="15" customHeight="1" x14ac:dyDescent="0.3">
      <c r="A3" s="266"/>
      <c r="B3" s="252"/>
      <c r="C3" s="252"/>
      <c r="D3" s="323" t="s">
        <v>4</v>
      </c>
      <c r="E3" s="323"/>
      <c r="F3" s="273"/>
    </row>
    <row r="4" spans="1:6" ht="15" thickBot="1" x14ac:dyDescent="0.35">
      <c r="A4" s="267"/>
      <c r="B4" s="252"/>
      <c r="C4" s="252"/>
      <c r="D4" s="323" t="s">
        <v>5</v>
      </c>
      <c r="E4" s="323"/>
      <c r="F4" s="274"/>
    </row>
    <row r="5" spans="1:6" ht="15.75" thickBot="1" x14ac:dyDescent="0.3"/>
    <row r="6" spans="1:6" s="67" customFormat="1" ht="15.75" x14ac:dyDescent="0.25">
      <c r="A6" s="279" t="s">
        <v>89</v>
      </c>
      <c r="B6" s="280"/>
      <c r="C6" s="280"/>
      <c r="D6" s="356"/>
      <c r="E6" s="356"/>
      <c r="F6" s="281"/>
    </row>
    <row r="7" spans="1:6" s="67" customFormat="1" ht="25.5" customHeight="1" x14ac:dyDescent="0.3">
      <c r="A7" s="22" t="s">
        <v>7</v>
      </c>
      <c r="B7" s="385" t="s">
        <v>350</v>
      </c>
      <c r="C7" s="386"/>
      <c r="D7" s="386"/>
      <c r="E7" s="386"/>
      <c r="F7" s="387"/>
    </row>
    <row r="8" spans="1:6" s="67" customFormat="1" ht="51.75" customHeight="1" x14ac:dyDescent="0.3">
      <c r="A8" s="21" t="s">
        <v>8</v>
      </c>
      <c r="B8" s="388" t="s">
        <v>304</v>
      </c>
      <c r="C8" s="389"/>
      <c r="D8" s="389"/>
      <c r="E8" s="389"/>
      <c r="F8" s="390"/>
    </row>
    <row r="9" spans="1:6" ht="39.75" customHeight="1" x14ac:dyDescent="0.3">
      <c r="A9" s="68" t="s">
        <v>82</v>
      </c>
      <c r="B9" s="68" t="s">
        <v>90</v>
      </c>
      <c r="C9" s="68" t="s">
        <v>91</v>
      </c>
      <c r="D9" s="69" t="s">
        <v>92</v>
      </c>
      <c r="E9" s="384" t="s">
        <v>93</v>
      </c>
      <c r="F9" s="384"/>
    </row>
    <row r="10" spans="1:6" ht="113.25" customHeight="1" x14ac:dyDescent="0.3">
      <c r="A10" s="235" t="s">
        <v>357</v>
      </c>
      <c r="B10" s="235" t="s">
        <v>374</v>
      </c>
      <c r="C10" s="333" t="s">
        <v>375</v>
      </c>
      <c r="D10" s="189" t="s">
        <v>352</v>
      </c>
      <c r="E10" s="350" t="s">
        <v>354</v>
      </c>
      <c r="F10" s="318"/>
    </row>
    <row r="11" spans="1:6" ht="76.5" customHeight="1" x14ac:dyDescent="0.3">
      <c r="A11" s="235"/>
      <c r="B11" s="235"/>
      <c r="C11" s="333"/>
      <c r="D11" s="172" t="s">
        <v>297</v>
      </c>
      <c r="E11" s="350" t="s">
        <v>355</v>
      </c>
      <c r="F11" s="318"/>
    </row>
    <row r="12" spans="1:6" ht="79.5" customHeight="1" x14ac:dyDescent="0.3">
      <c r="A12" s="235"/>
      <c r="B12" s="235"/>
      <c r="C12" s="333"/>
      <c r="D12" s="189" t="s">
        <v>281</v>
      </c>
      <c r="E12" s="350" t="s">
        <v>356</v>
      </c>
      <c r="F12" s="318"/>
    </row>
    <row r="13" spans="1:6" ht="97.5" customHeight="1" x14ac:dyDescent="0.3">
      <c r="A13" s="231" t="s">
        <v>361</v>
      </c>
      <c r="B13" s="231" t="s">
        <v>376</v>
      </c>
      <c r="C13" s="382" t="s">
        <v>375</v>
      </c>
      <c r="D13" s="179" t="s">
        <v>359</v>
      </c>
      <c r="E13" s="378" t="s">
        <v>360</v>
      </c>
      <c r="F13" s="379"/>
    </row>
    <row r="14" spans="1:6" ht="97.5" customHeight="1" x14ac:dyDescent="0.3">
      <c r="A14" s="233"/>
      <c r="B14" s="233"/>
      <c r="C14" s="391"/>
      <c r="D14" s="179" t="s">
        <v>289</v>
      </c>
      <c r="E14" s="350" t="s">
        <v>362</v>
      </c>
      <c r="F14" s="318"/>
    </row>
    <row r="15" spans="1:6" ht="82.5" customHeight="1" x14ac:dyDescent="0.3">
      <c r="A15" s="232"/>
      <c r="B15" s="232"/>
      <c r="C15" s="383"/>
      <c r="D15" s="170" t="s">
        <v>297</v>
      </c>
      <c r="E15" s="350" t="s">
        <v>363</v>
      </c>
      <c r="F15" s="318"/>
    </row>
    <row r="16" spans="1:6" ht="111" customHeight="1" x14ac:dyDescent="0.3">
      <c r="A16" s="235" t="s">
        <v>371</v>
      </c>
      <c r="B16" s="235" t="s">
        <v>377</v>
      </c>
      <c r="C16" s="333" t="s">
        <v>375</v>
      </c>
      <c r="D16" s="179" t="s">
        <v>298</v>
      </c>
      <c r="E16" s="350" t="s">
        <v>370</v>
      </c>
      <c r="F16" s="318"/>
    </row>
    <row r="17" spans="1:6" ht="66.75" customHeight="1" x14ac:dyDescent="0.3">
      <c r="A17" s="235"/>
      <c r="B17" s="235"/>
      <c r="C17" s="333"/>
      <c r="D17" s="194" t="s">
        <v>299</v>
      </c>
      <c r="E17" s="350" t="s">
        <v>372</v>
      </c>
      <c r="F17" s="318"/>
    </row>
    <row r="18" spans="1:6" ht="81.75" customHeight="1" x14ac:dyDescent="0.3">
      <c r="A18" s="235"/>
      <c r="B18" s="235"/>
      <c r="C18" s="333"/>
      <c r="D18" s="179" t="s">
        <v>300</v>
      </c>
      <c r="E18" s="350" t="s">
        <v>373</v>
      </c>
      <c r="F18" s="318"/>
    </row>
    <row r="19" spans="1:6" ht="68.25" customHeight="1" x14ac:dyDescent="0.3">
      <c r="A19" s="380" t="s">
        <v>295</v>
      </c>
      <c r="B19" s="231" t="s">
        <v>378</v>
      </c>
      <c r="C19" s="382" t="s">
        <v>271</v>
      </c>
      <c r="D19" s="190" t="s">
        <v>364</v>
      </c>
      <c r="E19" s="378" t="s">
        <v>366</v>
      </c>
      <c r="F19" s="379"/>
    </row>
    <row r="20" spans="1:6" ht="42.75" customHeight="1" x14ac:dyDescent="0.3">
      <c r="A20" s="381"/>
      <c r="B20" s="232"/>
      <c r="C20" s="383"/>
      <c r="D20" s="190" t="s">
        <v>367</v>
      </c>
      <c r="E20" s="378" t="s">
        <v>368</v>
      </c>
      <c r="F20" s="379"/>
    </row>
  </sheetData>
  <mergeCells count="35">
    <mergeCell ref="A16:A18"/>
    <mergeCell ref="B16:B18"/>
    <mergeCell ref="C16:C18"/>
    <mergeCell ref="E16:F16"/>
    <mergeCell ref="E17:F17"/>
    <mergeCell ref="E18:F18"/>
    <mergeCell ref="A13:A15"/>
    <mergeCell ref="B13:B15"/>
    <mergeCell ref="B7:F7"/>
    <mergeCell ref="B8:F8"/>
    <mergeCell ref="E13:F13"/>
    <mergeCell ref="E15:F15"/>
    <mergeCell ref="C13:C15"/>
    <mergeCell ref="E14:F14"/>
    <mergeCell ref="A1:A4"/>
    <mergeCell ref="B1:C1"/>
    <mergeCell ref="D1:E1"/>
    <mergeCell ref="F1:F4"/>
    <mergeCell ref="B2:C4"/>
    <mergeCell ref="D2:E2"/>
    <mergeCell ref="D3:E3"/>
    <mergeCell ref="D4:E4"/>
    <mergeCell ref="A6:F6"/>
    <mergeCell ref="A10:A12"/>
    <mergeCell ref="B10:B12"/>
    <mergeCell ref="E9:F9"/>
    <mergeCell ref="E10:F10"/>
    <mergeCell ref="C10:C12"/>
    <mergeCell ref="E11:F11"/>
    <mergeCell ref="E12:F12"/>
    <mergeCell ref="E19:F19"/>
    <mergeCell ref="E20:F20"/>
    <mergeCell ref="A19:A20"/>
    <mergeCell ref="B19:B20"/>
    <mergeCell ref="C19:C20"/>
  </mergeCells>
  <pageMargins left="0.70866141732283472" right="0.70866141732283472" top="0.74803149606299213" bottom="0.74803149606299213" header="0.31496062992125984" footer="0.31496062992125984"/>
  <pageSetup paperSize="5" scale="60" orientation="landscape" verticalDpi="3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W20"/>
  <sheetViews>
    <sheetView zoomScale="110" zoomScaleNormal="110" workbookViewId="0">
      <selection activeCell="B8" sqref="B8:T8"/>
    </sheetView>
  </sheetViews>
  <sheetFormatPr baseColWidth="10" defaultColWidth="11.44140625" defaultRowHeight="14.4" x14ac:dyDescent="0.3"/>
  <cols>
    <col min="1" max="1" width="31.6640625" customWidth="1"/>
    <col min="2" max="2" width="21.6640625" customWidth="1"/>
    <col min="3" max="17" width="4" customWidth="1"/>
    <col min="18" max="18" width="7" customWidth="1"/>
    <col min="19" max="19" width="15.33203125" style="167" customWidth="1"/>
    <col min="20" max="20" width="18.88671875" customWidth="1"/>
  </cols>
  <sheetData>
    <row r="1" spans="1:23" ht="27.75" customHeight="1" x14ac:dyDescent="0.3">
      <c r="A1" s="265"/>
      <c r="B1" s="268" t="s">
        <v>0</v>
      </c>
      <c r="C1" s="269"/>
      <c r="D1" s="269"/>
      <c r="E1" s="269"/>
      <c r="F1" s="269"/>
      <c r="G1" s="269"/>
      <c r="H1" s="269"/>
      <c r="I1" s="269"/>
      <c r="J1" s="269"/>
      <c r="K1" s="269"/>
      <c r="L1" s="269"/>
      <c r="M1" s="269"/>
      <c r="N1" s="269"/>
      <c r="O1" s="269"/>
      <c r="P1" s="401"/>
      <c r="Q1" s="323" t="s">
        <v>95</v>
      </c>
      <c r="R1" s="323"/>
      <c r="S1" s="323"/>
      <c r="T1" s="272"/>
    </row>
    <row r="2" spans="1:23" ht="20.25" customHeight="1" x14ac:dyDescent="0.3">
      <c r="A2" s="266"/>
      <c r="B2" s="270"/>
      <c r="C2" s="271"/>
      <c r="D2" s="271"/>
      <c r="E2" s="271"/>
      <c r="F2" s="271"/>
      <c r="G2" s="271"/>
      <c r="H2" s="271"/>
      <c r="I2" s="271"/>
      <c r="J2" s="271"/>
      <c r="K2" s="271"/>
      <c r="L2" s="271"/>
      <c r="M2" s="271"/>
      <c r="N2" s="271"/>
      <c r="O2" s="271"/>
      <c r="P2" s="336"/>
      <c r="Q2" s="323" t="s">
        <v>38</v>
      </c>
      <c r="R2" s="323"/>
      <c r="S2" s="323"/>
      <c r="T2" s="273"/>
    </row>
    <row r="3" spans="1:23" ht="18.75" customHeight="1" x14ac:dyDescent="0.3">
      <c r="A3" s="266"/>
      <c r="B3" s="275" t="s">
        <v>96</v>
      </c>
      <c r="C3" s="276"/>
      <c r="D3" s="276"/>
      <c r="E3" s="276"/>
      <c r="F3" s="276"/>
      <c r="G3" s="276"/>
      <c r="H3" s="276"/>
      <c r="I3" s="276"/>
      <c r="J3" s="276"/>
      <c r="K3" s="276"/>
      <c r="L3" s="276"/>
      <c r="M3" s="276"/>
      <c r="N3" s="276"/>
      <c r="O3" s="276"/>
      <c r="P3" s="335"/>
      <c r="Q3" s="323" t="s">
        <v>4</v>
      </c>
      <c r="R3" s="323"/>
      <c r="S3" s="323"/>
      <c r="T3" s="273"/>
    </row>
    <row r="4" spans="1:23" ht="19.5" customHeight="1" thickBot="1" x14ac:dyDescent="0.35">
      <c r="A4" s="267"/>
      <c r="B4" s="277"/>
      <c r="C4" s="278"/>
      <c r="D4" s="278"/>
      <c r="E4" s="278"/>
      <c r="F4" s="278"/>
      <c r="G4" s="278"/>
      <c r="H4" s="278"/>
      <c r="I4" s="278"/>
      <c r="J4" s="278"/>
      <c r="K4" s="278"/>
      <c r="L4" s="278"/>
      <c r="M4" s="278"/>
      <c r="N4" s="278"/>
      <c r="O4" s="278"/>
      <c r="P4" s="402"/>
      <c r="Q4" s="323" t="s">
        <v>5</v>
      </c>
      <c r="R4" s="323"/>
      <c r="S4" s="323"/>
      <c r="T4" s="274"/>
    </row>
    <row r="5" spans="1:23" ht="15.75" thickBot="1" x14ac:dyDescent="0.3"/>
    <row r="6" spans="1:23" ht="15.75" x14ac:dyDescent="0.25">
      <c r="A6" s="392" t="s">
        <v>97</v>
      </c>
      <c r="B6" s="393"/>
      <c r="C6" s="393"/>
      <c r="D6" s="393"/>
      <c r="E6" s="393"/>
      <c r="F6" s="393"/>
      <c r="G6" s="393"/>
      <c r="H6" s="393"/>
      <c r="I6" s="393"/>
      <c r="J6" s="393"/>
      <c r="K6" s="393"/>
      <c r="L6" s="393"/>
      <c r="M6" s="393"/>
      <c r="N6" s="393"/>
      <c r="O6" s="394"/>
      <c r="P6" s="394"/>
      <c r="Q6" s="394"/>
      <c r="R6" s="394"/>
      <c r="S6" s="394"/>
      <c r="T6" s="395"/>
    </row>
    <row r="7" spans="1:23" ht="33" customHeight="1" x14ac:dyDescent="0.3">
      <c r="A7" s="93" t="s">
        <v>7</v>
      </c>
      <c r="B7" s="385" t="s">
        <v>350</v>
      </c>
      <c r="C7" s="386"/>
      <c r="D7" s="386"/>
      <c r="E7" s="386"/>
      <c r="F7" s="386"/>
      <c r="G7" s="386"/>
      <c r="H7" s="386"/>
      <c r="I7" s="386"/>
      <c r="J7" s="386"/>
      <c r="K7" s="386"/>
      <c r="L7" s="386"/>
      <c r="M7" s="386"/>
      <c r="N7" s="386"/>
      <c r="O7" s="386"/>
      <c r="P7" s="386"/>
      <c r="Q7" s="386"/>
      <c r="R7" s="386"/>
      <c r="S7" s="386"/>
      <c r="T7" s="387"/>
    </row>
    <row r="8" spans="1:23" ht="55.5" customHeight="1" x14ac:dyDescent="0.25">
      <c r="A8" s="94" t="s">
        <v>8</v>
      </c>
      <c r="B8" s="398" t="str">
        <f>+CONTEXTO!B8</f>
        <v>IMPACTAR POSITIVAMENTE LOS DETERMINANTES SOCIALES DE LA SALUD MEDIANTE LA PARTICIPACIÓN Y COORDINACIÓN INTERSECTORIAL DE LOS ACTORES DEL SISTEMA GENERAL DE SEGURIDAD SOCIAL EN SALUD, OTROS ACTORES SOCIALES Y COMUNITARIOS DEL MUNICIPIO CON EL FIN DE MEJORAR CONTINUAMENTE LAS CONDICIONES EN SALUD DE LA POBLACION IBAGUEREÑA.</v>
      </c>
      <c r="C8" s="399"/>
      <c r="D8" s="399"/>
      <c r="E8" s="399"/>
      <c r="F8" s="399"/>
      <c r="G8" s="399"/>
      <c r="H8" s="399"/>
      <c r="I8" s="399"/>
      <c r="J8" s="399"/>
      <c r="K8" s="399"/>
      <c r="L8" s="399"/>
      <c r="M8" s="399"/>
      <c r="N8" s="399"/>
      <c r="O8" s="399"/>
      <c r="P8" s="399"/>
      <c r="Q8" s="399"/>
      <c r="R8" s="399"/>
      <c r="S8" s="399"/>
      <c r="T8" s="400"/>
    </row>
    <row r="9" spans="1:23" ht="37.5" customHeight="1" x14ac:dyDescent="0.3">
      <c r="A9" s="403" t="s">
        <v>82</v>
      </c>
      <c r="B9" s="403"/>
      <c r="C9" s="405" t="s">
        <v>98</v>
      </c>
      <c r="D9" s="406"/>
      <c r="E9" s="406"/>
      <c r="F9" s="406"/>
      <c r="G9" s="406"/>
      <c r="H9" s="406"/>
      <c r="I9" s="406"/>
      <c r="J9" s="406"/>
      <c r="K9" s="406"/>
      <c r="L9" s="406"/>
      <c r="M9" s="406"/>
      <c r="N9" s="406"/>
      <c r="O9" s="406"/>
      <c r="P9" s="406"/>
      <c r="Q9" s="406"/>
      <c r="R9" s="406"/>
      <c r="S9" s="406"/>
      <c r="T9" s="406"/>
    </row>
    <row r="10" spans="1:23" ht="25.5" customHeight="1" x14ac:dyDescent="0.3">
      <c r="A10" s="404"/>
      <c r="B10" s="404"/>
      <c r="C10" s="101" t="s">
        <v>52</v>
      </c>
      <c r="D10" s="101" t="s">
        <v>53</v>
      </c>
      <c r="E10" s="101" t="s">
        <v>54</v>
      </c>
      <c r="F10" s="101" t="s">
        <v>55</v>
      </c>
      <c r="G10" s="101" t="s">
        <v>56</v>
      </c>
      <c r="H10" s="101" t="s">
        <v>57</v>
      </c>
      <c r="I10" s="101" t="s">
        <v>58</v>
      </c>
      <c r="J10" s="101" t="s">
        <v>59</v>
      </c>
      <c r="K10" s="101" t="s">
        <v>60</v>
      </c>
      <c r="L10" s="101" t="s">
        <v>61</v>
      </c>
      <c r="M10" s="101" t="s">
        <v>62</v>
      </c>
      <c r="N10" s="101" t="s">
        <v>63</v>
      </c>
      <c r="O10" s="101" t="s">
        <v>64</v>
      </c>
      <c r="P10" s="101" t="s">
        <v>65</v>
      </c>
      <c r="Q10" s="101" t="s">
        <v>66</v>
      </c>
      <c r="R10" s="101" t="s">
        <v>67</v>
      </c>
      <c r="S10" s="169" t="s">
        <v>68</v>
      </c>
      <c r="T10" s="102" t="s">
        <v>99</v>
      </c>
    </row>
    <row r="11" spans="1:23" ht="55.5" customHeight="1" x14ac:dyDescent="0.3">
      <c r="A11" s="407" t="s">
        <v>357</v>
      </c>
      <c r="B11" s="408"/>
      <c r="C11" s="193">
        <v>4</v>
      </c>
      <c r="D11" s="193">
        <v>5</v>
      </c>
      <c r="E11" s="193">
        <v>5</v>
      </c>
      <c r="F11" s="193">
        <v>4</v>
      </c>
      <c r="G11" s="193">
        <v>4</v>
      </c>
      <c r="H11" s="96"/>
      <c r="I11" s="96"/>
      <c r="J11" s="96"/>
      <c r="K11" s="96"/>
      <c r="L11" s="96"/>
      <c r="M11" s="96"/>
      <c r="N11" s="96"/>
      <c r="O11" s="96"/>
      <c r="P11" s="96"/>
      <c r="Q11" s="96"/>
      <c r="R11" s="99">
        <f>SUM(C11:Q11)</f>
        <v>22</v>
      </c>
      <c r="S11" s="100">
        <f t="shared" ref="S11:S20" si="0">IF(ISERROR(AVERAGE(C11:Q11)),0,AVERAGE(C11:Q11))</f>
        <v>4.4000000000000004</v>
      </c>
      <c r="T11" s="54" t="str">
        <f>IF(AND(S11&gt;=1,S11&lt;1.5),"Rara Vez",IF(AND(S11&gt;=1.6,S11&lt;2.5),"Improbable",IF(AND(S11&gt;=2.6,S11&lt;3.5),"Posible",IF(AND(S11&gt;=3.6,S11&lt;4.5),"Probable",IF(AND(S11&gt;=4.6),"Casi Seguro"," ")))))</f>
        <v>Probable</v>
      </c>
      <c r="W11" s="168"/>
    </row>
    <row r="12" spans="1:23" ht="48" customHeight="1" x14ac:dyDescent="0.3">
      <c r="A12" s="407" t="s">
        <v>361</v>
      </c>
      <c r="B12" s="408"/>
      <c r="C12" s="193">
        <v>4</v>
      </c>
      <c r="D12" s="193">
        <v>4</v>
      </c>
      <c r="E12" s="195">
        <v>4</v>
      </c>
      <c r="F12" s="193">
        <v>4</v>
      </c>
      <c r="G12" s="193">
        <v>5</v>
      </c>
      <c r="H12" s="96"/>
      <c r="I12" s="96"/>
      <c r="J12" s="96"/>
      <c r="K12" s="96"/>
      <c r="L12" s="96"/>
      <c r="M12" s="96"/>
      <c r="N12" s="96"/>
      <c r="O12" s="96"/>
      <c r="P12" s="96"/>
      <c r="Q12" s="96"/>
      <c r="R12" s="99">
        <f t="shared" ref="R12:R20" si="1">SUM(C12:Q12)</f>
        <v>21</v>
      </c>
      <c r="S12" s="100">
        <f t="shared" si="0"/>
        <v>4.2</v>
      </c>
      <c r="T12" s="54" t="str">
        <f t="shared" ref="T12:T20" si="2">IF(AND(S12&gt;=1,S12&lt;1.5),"Rara Vez",IF(AND(S12&gt;=1.6,S12&lt;2.5),"Improbable",IF(AND(S12&gt;=2.6,S12&lt;3.5),"Posible",IF(AND(S12&gt;=3.6,S12&lt;4.5),"Probable",IF(AND(S12&gt;=4.6),"Casi Seguro"," ")))))</f>
        <v>Probable</v>
      </c>
    </row>
    <row r="13" spans="1:23" ht="39.75" customHeight="1" x14ac:dyDescent="0.3">
      <c r="A13" s="407" t="s">
        <v>371</v>
      </c>
      <c r="B13" s="408"/>
      <c r="C13" s="193">
        <v>4</v>
      </c>
      <c r="D13" s="193">
        <v>4</v>
      </c>
      <c r="E13" s="193">
        <v>4</v>
      </c>
      <c r="F13" s="193">
        <v>4</v>
      </c>
      <c r="G13" s="193">
        <v>5</v>
      </c>
      <c r="H13" s="96"/>
      <c r="I13" s="96"/>
      <c r="J13" s="96"/>
      <c r="K13" s="96"/>
      <c r="L13" s="96"/>
      <c r="M13" s="96"/>
      <c r="N13" s="96"/>
      <c r="O13" s="96"/>
      <c r="P13" s="96"/>
      <c r="Q13" s="96"/>
      <c r="R13" s="99">
        <f t="shared" si="1"/>
        <v>21</v>
      </c>
      <c r="S13" s="100">
        <f t="shared" si="0"/>
        <v>4.2</v>
      </c>
      <c r="T13" s="54" t="str">
        <f t="shared" si="2"/>
        <v>Probable</v>
      </c>
    </row>
    <row r="14" spans="1:23" ht="39.75" customHeight="1" x14ac:dyDescent="0.3">
      <c r="A14" s="407" t="s">
        <v>295</v>
      </c>
      <c r="B14" s="408"/>
      <c r="C14" s="193">
        <v>4</v>
      </c>
      <c r="D14" s="193">
        <v>4</v>
      </c>
      <c r="E14" s="193">
        <v>4</v>
      </c>
      <c r="F14" s="193">
        <v>4</v>
      </c>
      <c r="G14" s="193">
        <v>4</v>
      </c>
      <c r="H14" s="96"/>
      <c r="I14" s="96"/>
      <c r="J14" s="96"/>
      <c r="K14" s="96"/>
      <c r="L14" s="96"/>
      <c r="M14" s="96"/>
      <c r="N14" s="96"/>
      <c r="O14" s="96"/>
      <c r="P14" s="96"/>
      <c r="Q14" s="96"/>
      <c r="R14" s="99">
        <f t="shared" si="1"/>
        <v>20</v>
      </c>
      <c r="S14" s="100">
        <f t="shared" si="0"/>
        <v>4</v>
      </c>
      <c r="T14" s="54" t="str">
        <f t="shared" si="2"/>
        <v>Probable</v>
      </c>
    </row>
    <row r="15" spans="1:23" ht="39.75" customHeight="1" x14ac:dyDescent="0.3">
      <c r="A15" s="396"/>
      <c r="B15" s="397"/>
      <c r="C15" s="96"/>
      <c r="D15" s="96"/>
      <c r="E15" s="96"/>
      <c r="F15" s="96"/>
      <c r="G15" s="96"/>
      <c r="H15" s="96"/>
      <c r="I15" s="96"/>
      <c r="J15" s="96"/>
      <c r="K15" s="96"/>
      <c r="L15" s="96"/>
      <c r="M15" s="96"/>
      <c r="N15" s="96"/>
      <c r="O15" s="96"/>
      <c r="P15" s="96"/>
      <c r="Q15" s="96"/>
      <c r="R15" s="99">
        <f t="shared" si="1"/>
        <v>0</v>
      </c>
      <c r="S15" s="100">
        <f t="shared" si="0"/>
        <v>0</v>
      </c>
      <c r="T15" s="54" t="str">
        <f t="shared" si="2"/>
        <v xml:space="preserve"> </v>
      </c>
    </row>
    <row r="16" spans="1:23" ht="39.75" customHeight="1" x14ac:dyDescent="0.3">
      <c r="A16" s="396"/>
      <c r="B16" s="397"/>
      <c r="C16" s="96"/>
      <c r="D16" s="96"/>
      <c r="E16" s="96"/>
      <c r="F16" s="96"/>
      <c r="G16" s="96"/>
      <c r="H16" s="96"/>
      <c r="I16" s="96"/>
      <c r="J16" s="96"/>
      <c r="K16" s="96"/>
      <c r="L16" s="96"/>
      <c r="M16" s="96"/>
      <c r="N16" s="96"/>
      <c r="O16" s="96"/>
      <c r="P16" s="96"/>
      <c r="Q16" s="96"/>
      <c r="R16" s="99">
        <f t="shared" si="1"/>
        <v>0</v>
      </c>
      <c r="S16" s="100">
        <f t="shared" si="0"/>
        <v>0</v>
      </c>
      <c r="T16" s="54" t="str">
        <f t="shared" si="2"/>
        <v xml:space="preserve"> </v>
      </c>
    </row>
    <row r="17" spans="1:20" ht="39.75" customHeight="1" x14ac:dyDescent="0.3">
      <c r="A17" s="396"/>
      <c r="B17" s="397"/>
      <c r="C17" s="96"/>
      <c r="D17" s="96"/>
      <c r="E17" s="96"/>
      <c r="F17" s="96"/>
      <c r="G17" s="96"/>
      <c r="H17" s="96"/>
      <c r="I17" s="96"/>
      <c r="J17" s="96"/>
      <c r="K17" s="96"/>
      <c r="L17" s="96"/>
      <c r="M17" s="96"/>
      <c r="N17" s="96"/>
      <c r="O17" s="96"/>
      <c r="P17" s="96"/>
      <c r="Q17" s="96"/>
      <c r="R17" s="99">
        <f t="shared" si="1"/>
        <v>0</v>
      </c>
      <c r="S17" s="100">
        <f t="shared" si="0"/>
        <v>0</v>
      </c>
      <c r="T17" s="54" t="str">
        <f t="shared" si="2"/>
        <v xml:space="preserve"> </v>
      </c>
    </row>
    <row r="18" spans="1:20" ht="39.75" customHeight="1" x14ac:dyDescent="0.3">
      <c r="A18" s="396"/>
      <c r="B18" s="397"/>
      <c r="C18" s="96"/>
      <c r="D18" s="96"/>
      <c r="E18" s="96"/>
      <c r="F18" s="96"/>
      <c r="G18" s="96"/>
      <c r="H18" s="96"/>
      <c r="I18" s="96"/>
      <c r="J18" s="96"/>
      <c r="K18" s="96"/>
      <c r="L18" s="96"/>
      <c r="M18" s="96"/>
      <c r="N18" s="96"/>
      <c r="O18" s="96"/>
      <c r="P18" s="96"/>
      <c r="Q18" s="96"/>
      <c r="R18" s="99">
        <f t="shared" si="1"/>
        <v>0</v>
      </c>
      <c r="S18" s="100">
        <f t="shared" si="0"/>
        <v>0</v>
      </c>
      <c r="T18" s="54" t="str">
        <f t="shared" si="2"/>
        <v xml:space="preserve"> </v>
      </c>
    </row>
    <row r="19" spans="1:20" ht="39.75" customHeight="1" x14ac:dyDescent="0.3">
      <c r="A19" s="396"/>
      <c r="B19" s="397"/>
      <c r="C19" s="96"/>
      <c r="D19" s="96"/>
      <c r="E19" s="96"/>
      <c r="F19" s="96"/>
      <c r="G19" s="96"/>
      <c r="H19" s="96"/>
      <c r="I19" s="96"/>
      <c r="J19" s="96"/>
      <c r="K19" s="96"/>
      <c r="L19" s="96"/>
      <c r="M19" s="96"/>
      <c r="N19" s="96"/>
      <c r="O19" s="96"/>
      <c r="P19" s="96"/>
      <c r="Q19" s="96"/>
      <c r="R19" s="99">
        <f t="shared" si="1"/>
        <v>0</v>
      </c>
      <c r="S19" s="100">
        <f t="shared" si="0"/>
        <v>0</v>
      </c>
      <c r="T19" s="54" t="str">
        <f t="shared" si="2"/>
        <v xml:space="preserve"> </v>
      </c>
    </row>
    <row r="20" spans="1:20" ht="39.75" customHeight="1" x14ac:dyDescent="0.3">
      <c r="A20" s="396"/>
      <c r="B20" s="397"/>
      <c r="C20" s="96"/>
      <c r="D20" s="96"/>
      <c r="E20" s="96"/>
      <c r="F20" s="96"/>
      <c r="G20" s="96"/>
      <c r="H20" s="96"/>
      <c r="I20" s="96"/>
      <c r="J20" s="96"/>
      <c r="K20" s="96"/>
      <c r="L20" s="96"/>
      <c r="M20" s="96"/>
      <c r="N20" s="96"/>
      <c r="O20" s="96"/>
      <c r="P20" s="96"/>
      <c r="Q20" s="96"/>
      <c r="R20" s="99">
        <f t="shared" si="1"/>
        <v>0</v>
      </c>
      <c r="S20" s="100">
        <f t="shared" si="0"/>
        <v>0</v>
      </c>
      <c r="T20" s="54" t="str">
        <f t="shared" si="2"/>
        <v xml:space="preserve"> </v>
      </c>
    </row>
  </sheetData>
  <mergeCells count="23">
    <mergeCell ref="A19:B19"/>
    <mergeCell ref="A20:B20"/>
    <mergeCell ref="B7:T7"/>
    <mergeCell ref="B8:T8"/>
    <mergeCell ref="B1:P2"/>
    <mergeCell ref="B3:P4"/>
    <mergeCell ref="A9:B10"/>
    <mergeCell ref="C9:T9"/>
    <mergeCell ref="A14:B14"/>
    <mergeCell ref="A15:B15"/>
    <mergeCell ref="A16:B16"/>
    <mergeCell ref="A17:B17"/>
    <mergeCell ref="A18:B18"/>
    <mergeCell ref="A11:B11"/>
    <mergeCell ref="A12:B12"/>
    <mergeCell ref="A13:B13"/>
    <mergeCell ref="T1:T4"/>
    <mergeCell ref="A6:T6"/>
    <mergeCell ref="Q1:S1"/>
    <mergeCell ref="Q2:S2"/>
    <mergeCell ref="Q3:S3"/>
    <mergeCell ref="Q4:S4"/>
    <mergeCell ref="A1:A4"/>
  </mergeCells>
  <dataValidations count="1">
    <dataValidation type="whole" allowBlank="1" showInputMessage="1" showErrorMessage="1" sqref="C11:Q20">
      <formula1>1</formula1>
      <formula2>5</formula2>
    </dataValidation>
  </dataValidations>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F14"/>
  <sheetViews>
    <sheetView zoomScale="80" zoomScaleNormal="80" workbookViewId="0">
      <selection activeCell="B14" sqref="B14"/>
    </sheetView>
  </sheetViews>
  <sheetFormatPr baseColWidth="10" defaultColWidth="11.44140625" defaultRowHeight="14.4" x14ac:dyDescent="0.3"/>
  <cols>
    <col min="1" max="1" width="34" customWidth="1"/>
    <col min="2" max="2" width="22.44140625" customWidth="1"/>
    <col min="3" max="3" width="24.109375" customWidth="1"/>
    <col min="4" max="4" width="32.6640625" customWidth="1"/>
    <col min="5" max="5" width="39.44140625" customWidth="1"/>
    <col min="6" max="6" width="17.88671875" customWidth="1"/>
  </cols>
  <sheetData>
    <row r="1" spans="1:6" ht="22.5" customHeight="1" x14ac:dyDescent="0.3">
      <c r="A1" s="419"/>
      <c r="B1" s="414" t="s">
        <v>0</v>
      </c>
      <c r="C1" s="269"/>
      <c r="D1" s="401"/>
      <c r="E1" s="60" t="s">
        <v>100</v>
      </c>
      <c r="F1" s="272"/>
    </row>
    <row r="2" spans="1:6" ht="15.75" customHeight="1" x14ac:dyDescent="0.3">
      <c r="A2" s="419"/>
      <c r="B2" s="415"/>
      <c r="C2" s="416"/>
      <c r="D2" s="417"/>
      <c r="E2" s="61" t="s">
        <v>2</v>
      </c>
      <c r="F2" s="273"/>
    </row>
    <row r="3" spans="1:6" ht="15" customHeight="1" x14ac:dyDescent="0.3">
      <c r="A3" s="419"/>
      <c r="B3" s="415" t="s">
        <v>101</v>
      </c>
      <c r="C3" s="416"/>
      <c r="D3" s="417"/>
      <c r="E3" s="61" t="s">
        <v>102</v>
      </c>
      <c r="F3" s="273"/>
    </row>
    <row r="4" spans="1:6" ht="15.75" customHeight="1" thickBot="1" x14ac:dyDescent="0.35">
      <c r="A4" s="419"/>
      <c r="B4" s="418"/>
      <c r="C4" s="278"/>
      <c r="D4" s="402"/>
      <c r="E4" s="62" t="s">
        <v>5</v>
      </c>
      <c r="F4" s="274"/>
    </row>
    <row r="6" spans="1:6" ht="33" customHeight="1" x14ac:dyDescent="0.3">
      <c r="A6" s="106" t="s">
        <v>7</v>
      </c>
      <c r="B6" s="385" t="s">
        <v>350</v>
      </c>
      <c r="C6" s="386"/>
      <c r="D6" s="386"/>
      <c r="E6" s="386"/>
      <c r="F6" s="386"/>
    </row>
    <row r="7" spans="1:6" ht="59.25" customHeight="1" x14ac:dyDescent="0.25">
      <c r="A7" s="107" t="s">
        <v>8</v>
      </c>
      <c r="B7" s="420" t="str">
        <f>+CONTEXTO!B8</f>
        <v>IMPACTAR POSITIVAMENTE LOS DETERMINANTES SOCIALES DE LA SALUD MEDIANTE LA PARTICIPACIÓN Y COORDINACIÓN INTERSECTORIAL DE LOS ACTORES DEL SISTEMA GENERAL DE SEGURIDAD SOCIAL EN SALUD, OTROS ACTORES SOCIALES Y COMUNITARIOS DEL MUNICIPIO CON EL FIN DE MEJORAR CONTINUAMENTE LAS CONDICIONES EN SALUD DE LA POBLACION IBAGUEREÑA.</v>
      </c>
      <c r="C7" s="421"/>
      <c r="D7" s="421"/>
      <c r="E7" s="421"/>
      <c r="F7" s="421"/>
    </row>
    <row r="8" spans="1:6" ht="15.75" thickBot="1" x14ac:dyDescent="0.3"/>
    <row r="9" spans="1:6" ht="51" customHeight="1" x14ac:dyDescent="0.3">
      <c r="A9" s="427" t="s">
        <v>103</v>
      </c>
      <c r="B9" s="422" t="s">
        <v>104</v>
      </c>
      <c r="C9" s="422" t="s">
        <v>105</v>
      </c>
      <c r="D9" s="422"/>
      <c r="E9" s="422"/>
      <c r="F9" s="424"/>
    </row>
    <row r="10" spans="1:6" x14ac:dyDescent="0.3">
      <c r="A10" s="428"/>
      <c r="B10" s="423"/>
      <c r="C10" s="423" t="s">
        <v>106</v>
      </c>
      <c r="D10" s="423"/>
      <c r="E10" s="425" t="s">
        <v>107</v>
      </c>
      <c r="F10" s="426"/>
    </row>
    <row r="11" spans="1:6" ht="174" customHeight="1" x14ac:dyDescent="0.3">
      <c r="A11" s="196" t="s">
        <v>357</v>
      </c>
      <c r="B11" s="99" t="s">
        <v>171</v>
      </c>
      <c r="C11" s="235" t="str">
        <f>IF(B11="5. CATASTROFICO",+[1]Hoja3!$C$28,IF(B11="4. MAYOR",+[1]Hoja3!$C$29,IF(B11="3. MODERADO",+[1]Hoja3!$C$30,IF(B11="2. MENOR",+[1]Hoja3!$C$31,IF(B11="1. INSIGNIFICANTE",[1]Hoja3!$C$32," ")))))</f>
        <v>* Impacto que afecte la ejecución presupuestal en un valor ≥5%
* Pérdida de cobertura en la prestación de los servicios de la entidad ≥10%.
* Pago de indemnizaciones a terceros por acciones legales que pueden afectar el presupuesto total de la entidad en un valor ≥5%
* Pago de sanciones económicas por incumplimiento en la normatividad aplicable ante un ente regulador, las cuales afectan en un valor ≥5% del presupuesto general de la entidad.</v>
      </c>
      <c r="D11" s="235"/>
      <c r="E11" s="409" t="str">
        <f>IF(B11="5. CATASTROFICO",+[1]Hoja3!$B$28,IF(B11="4. MAYOR",+[1]Hoja3!$B$29,IF(B11="3. MODERADO",+[1]Hoja3!$B$30,IF(B11="2. MENOR",+[1]Hoja3!$B$31,IF(B11="1. INSIGNIFICANTE",[1]Hoja3!$B$32," ")))))</f>
        <v>* Interrupción de las operaciones de la Entidad por un (1) día.
* Reclamaciones o quejas de los usuarios que podrían implicar una denuncia ante los entes reguladores o una demanda de largo alcance para la entidad.
* Inoportunidad en la información ocasionando retrasos en la atención a los usuarios.
* Reproceso de actividades y aumento de carga operativa.
* Imagen institucional afectada en el orden nacional o regional por retrasos en la prestación del servicio a los usuarios o ciudadanos.
* Investigaciones penales, fiscales o disciplinarias.</v>
      </c>
      <c r="F11" s="410"/>
    </row>
    <row r="12" spans="1:6" ht="174" customHeight="1" x14ac:dyDescent="0.3">
      <c r="A12" s="196" t="s">
        <v>361</v>
      </c>
      <c r="B12" s="99" t="s">
        <v>172</v>
      </c>
      <c r="C12" s="411" t="str">
        <f>IF(B12="5. CATASTROFICO",+[1]Hoja3!$C$28,IF(B12="4. MAYOR",+[1]Hoja3!$C$29,IF(B12="3. MODERADO",+[1]Hoja3!$C$30,IF(B12="2. MENOR",+[1]Hoja3!$C$31,IF(B12="1. INSIGNIFICANTE",[1]Hoja3!$C$32," ")))))</f>
        <v>* Impacto que afecte la ejecución presupuestal en un valor ≥1%
* Pérdida de cobertura en la prestación de los servicios de la entidad ≥5%.
* Pago de indemnizaciones a terceros por acciones legales que pueden afectar el presupuesto total de la entidad en un valor ≥1%
* Pago de sanciones económicas por incumplimiento en la normatividad aplicable ante un ente regulador, las cuales afectan en un valor ≥1%del presupuesto general de la entidad.</v>
      </c>
      <c r="D12" s="411"/>
      <c r="E12" s="412" t="str">
        <f>IF(B12="5. CATASTROFICO",+[1]Hoja3!$B$28,IF(B12="4. MAYOR",+[1]Hoja3!$B$29,IF(B12="3. MODERADO",+[1]Hoja3!$B$30,IF(B12="2. MENOR",+[1]Hoja3!$B$31,IF(B12="1. INSIGNIFICANTE",[1]Hoja3!$B$32," ")))))</f>
        <v>* Interrupción de las operaciones de la Entidad por algunas horas.
* Reclamaciones o quejas de los usuarios que implican investigaciones internas disciplinarias.
* Imagen institucional afectada localmente por retrasos en la prestación del servicio a los usuarios o ciudadanos.</v>
      </c>
      <c r="F12" s="413"/>
    </row>
    <row r="13" spans="1:6" ht="174" customHeight="1" x14ac:dyDescent="0.3">
      <c r="A13" s="196" t="s">
        <v>371</v>
      </c>
      <c r="B13" s="99" t="s">
        <v>171</v>
      </c>
      <c r="C13" s="235" t="str">
        <f>IF(B13="5. CATASTROFICO",+[1]Hoja3!$C$28,IF(B13="4. MAYOR",+[1]Hoja3!$C$29,IF(B13="3. MODERADO",+[1]Hoja3!$C$30,IF(B13="2. MENOR",+[1]Hoja3!$C$31,IF(B13="1. INSIGNIFICANTE",[1]Hoja3!$C$32," ")))))</f>
        <v>* Impacto que afecte la ejecución presupuestal en un valor ≥5%
* Pérdida de cobertura en la prestación de los servicios de la entidad ≥10%.
* Pago de indemnizaciones a terceros por acciones legales que pueden afectar el presupuesto total de la entidad en un valor ≥5%
* Pago de sanciones económicas por incumplimiento en la normatividad aplicable ante un ente regulador, las cuales afectan en un valor ≥5% del presupuesto general de la entidad.</v>
      </c>
      <c r="D13" s="235"/>
      <c r="E13" s="409" t="str">
        <f>IF(B13="5. CATASTROFICO",+[1]Hoja3!$B$28,IF(B13="4. MAYOR",+[1]Hoja3!$B$29,IF(B13="3. MODERADO",+[1]Hoja3!$B$30,IF(B13="2. MENOR",+[1]Hoja3!$B$31,IF(B13="1. INSIGNIFICANTE",[1]Hoja3!$B$32," ")))))</f>
        <v>* Interrupción de las operaciones de la Entidad por un (1) día.
* Reclamaciones o quejas de los usuarios que podrían implicar una denuncia ante los entes reguladores o una demanda de largo alcance para la entidad.
* Inoportunidad en la información ocasionando retrasos en la atención a los usuarios.
* Reproceso de actividades y aumento de carga operativa.
* Imagen institucional afectada en el orden nacional o regional por retrasos en la prestación del servicio a los usuarios o ciudadanos.
* Investigaciones penales, fiscales o disciplinarias.</v>
      </c>
      <c r="F13" s="410"/>
    </row>
    <row r="14" spans="1:6" ht="174" customHeight="1" x14ac:dyDescent="0.3">
      <c r="A14" s="196" t="s">
        <v>295</v>
      </c>
      <c r="B14" s="99" t="s">
        <v>172</v>
      </c>
      <c r="C14" s="411" t="str">
        <f>IF(B14="5. CATASTROFICO",+[1]Hoja3!$C$28,IF(B14="4. MAYOR",+[1]Hoja3!$C$29,IF(B14="3. MODERADO",+[1]Hoja3!$C$30,IF(B14="2. MENOR",+[1]Hoja3!$C$31,IF(B14="1. INSIGNIFICANTE",[1]Hoja3!$C$32," ")))))</f>
        <v>* Impacto que afecte la ejecución presupuestal en un valor ≥1%
* Pérdida de cobertura en la prestación de los servicios de la entidad ≥5%.
* Pago de indemnizaciones a terceros por acciones legales que pueden afectar el presupuesto total de la entidad en un valor ≥1%
* Pago de sanciones económicas por incumplimiento en la normatividad aplicable ante un ente regulador, las cuales afectan en un valor ≥1%del presupuesto general de la entidad.</v>
      </c>
      <c r="D14" s="411"/>
      <c r="E14" s="412" t="str">
        <f>IF(B14="5. CATASTROFICO",+[1]Hoja3!$B$28,IF(B14="4. MAYOR",+[1]Hoja3!$B$29,IF(B14="3. MODERADO",+[1]Hoja3!$B$30,IF(B14="2. MENOR",+[1]Hoja3!$B$31,IF(B14="1. INSIGNIFICANTE",[1]Hoja3!$B$32," ")))))</f>
        <v>* Interrupción de las operaciones de la Entidad por algunas horas.
* Reclamaciones o quejas de los usuarios que implican investigaciones internas disciplinarias.
* Imagen institucional afectada localmente por retrasos en la prestación del servicio a los usuarios o ciudadanos.</v>
      </c>
      <c r="F14" s="413"/>
    </row>
  </sheetData>
  <mergeCells count="19">
    <mergeCell ref="A1:A4"/>
    <mergeCell ref="B7:F7"/>
    <mergeCell ref="C12:D12"/>
    <mergeCell ref="E12:F12"/>
    <mergeCell ref="C11:D11"/>
    <mergeCell ref="E11:F11"/>
    <mergeCell ref="B6:F6"/>
    <mergeCell ref="B9:B10"/>
    <mergeCell ref="C9:F9"/>
    <mergeCell ref="C10:D10"/>
    <mergeCell ref="E10:F10"/>
    <mergeCell ref="F1:F4"/>
    <mergeCell ref="A9:A10"/>
    <mergeCell ref="C13:D13"/>
    <mergeCell ref="E13:F13"/>
    <mergeCell ref="C14:D14"/>
    <mergeCell ref="E14:F14"/>
    <mergeCell ref="B1:D2"/>
    <mergeCell ref="B3:D4"/>
  </mergeCells>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Hoja3!$A$20:$A$25</xm:f>
          </x14:formula1>
          <xm:sqref>B11:B14</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18</vt:i4>
      </vt:variant>
      <vt:variant>
        <vt:lpstr>Rangos con nombre</vt:lpstr>
      </vt:variant>
      <vt:variant>
        <vt:i4>2</vt:i4>
      </vt:variant>
    </vt:vector>
  </HeadingPairs>
  <TitlesOfParts>
    <vt:vector size="20" baseType="lpstr">
      <vt:lpstr>CONTEXTO</vt:lpstr>
      <vt:lpstr>matriz definicion riesgo</vt:lpstr>
      <vt:lpstr>IDENTIFICACION</vt:lpstr>
      <vt:lpstr>PRIORIZACIÓN DE CAUSA</vt:lpstr>
      <vt:lpstr>DOFA</vt:lpstr>
      <vt:lpstr>IDENTIFICACION(GyC)</vt:lpstr>
      <vt:lpstr>DESCRIPCION</vt:lpstr>
      <vt:lpstr>PROBABILIDAD</vt:lpstr>
      <vt:lpstr> IMPACTO RIESGOS GESTION</vt:lpstr>
      <vt:lpstr> IMPACTO RIESGOS CORRUPCION</vt:lpstr>
      <vt:lpstr>VALORACION RIESGO (1)</vt:lpstr>
      <vt:lpstr>VALORACION RIESGO (2)</vt:lpstr>
      <vt:lpstr>VALORACION RIESGO (3)</vt:lpstr>
      <vt:lpstr>VALORACION RIESGO (4)</vt:lpstr>
      <vt:lpstr>Hoja3</vt:lpstr>
      <vt:lpstr>CONTROLES Y EVALUACION</vt:lpstr>
      <vt:lpstr>SOLIDEZ DE LOS CONTROLES</vt:lpstr>
      <vt:lpstr>MAPA DE RIESGO ADMON</vt:lpstr>
      <vt:lpstr>DESCRIPCION!Títulos_a_imprimir</vt:lpstr>
      <vt:lpstr>'IDENTIFICACION(GyC)'!Títulos_a_imprimir</vt:lpstr>
    </vt:vector>
  </TitlesOfParts>
  <Company>Hewlett-Packard Company</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PLANEACION5</dc:creator>
  <cp:lastModifiedBy>Maria Paula</cp:lastModifiedBy>
  <cp:revision/>
  <cp:lastPrinted>2018-11-07T13:36:21Z</cp:lastPrinted>
  <dcterms:created xsi:type="dcterms:W3CDTF">2014-12-30T19:27:19Z</dcterms:created>
  <dcterms:modified xsi:type="dcterms:W3CDTF">2019-05-01T15:52:41Z</dcterms:modified>
</cp:coreProperties>
</file>