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212" tabRatio="763" firstSheet="14" activeTab="21"/>
  </bookViews>
  <sheets>
    <sheet name="Gráfico1" sheetId="39" r:id="rId1"/>
    <sheet name="CONTEXTO" sheetId="4" r:id="rId2"/>
    <sheet name="matriz definicion riesgo" sheetId="5" state="hidden" r:id="rId3"/>
    <sheet name="IDENTIFICACION" sheetId="6" state="hidden" r:id="rId4"/>
    <sheet name="PRIORIZACIÓN DE CAUSA" sheetId="24" r:id="rId5"/>
    <sheet name="DOFA" sheetId="23" r:id="rId6"/>
    <sheet name="IDENTIFICACION(GyC)" sheetId="20"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VALORACION RIESGO (5)" sheetId="34" r:id="rId15"/>
    <sheet name="Hoja3" sheetId="21" state="hidden" r:id="rId16"/>
    <sheet name="VALORACION RIESGO (6)" sheetId="36" r:id="rId17"/>
    <sheet name="CONTROLES Y EVALUACION (2)" sheetId="38" r:id="rId18"/>
    <sheet name="CONTROLES Y EVALUACION" sheetId="3" state="hidden" r:id="rId19"/>
    <sheet name="SOLIDEZ DE LOS CONTROLES" sheetId="26" r:id="rId20"/>
    <sheet name="DESCRIPCION" sheetId="22" r:id="rId21"/>
    <sheet name="MAPA DE RIESGO ADMON" sheetId="1" r:id="rId22"/>
    <sheet name="Hoja1" sheetId="40" r:id="rId23"/>
  </sheets>
  <definedNames>
    <definedName name="_xlnm.Print_Titles" localSheetId="20">DESCRIPCION!$1:$9</definedName>
    <definedName name="_xlnm.Print_Titles" localSheetId="6">'IDENTIFICACION(GyC)'!$1:$9</definedName>
  </definedNames>
  <calcPr calcId="144525"/>
</workbook>
</file>

<file path=xl/calcChain.xml><?xml version="1.0" encoding="utf-8"?>
<calcChain xmlns="http://schemas.openxmlformats.org/spreadsheetml/2006/main">
  <c r="F32" i="1" l="1"/>
  <c r="T11" i="8" l="1"/>
  <c r="D26" i="1" l="1"/>
  <c r="D27" i="1"/>
  <c r="D30" i="1"/>
  <c r="F29" i="1"/>
  <c r="F17" i="1"/>
  <c r="F10" i="1"/>
  <c r="F34" i="25"/>
  <c r="F14" i="1" s="1"/>
  <c r="D32" i="1"/>
  <c r="D29" i="1"/>
  <c r="D24" i="1"/>
  <c r="D19" i="1"/>
  <c r="D17" i="1"/>
  <c r="B29" i="1" l="1"/>
  <c r="B32" i="1"/>
  <c r="B26" i="1"/>
  <c r="J20" i="20"/>
  <c r="C32" i="1" s="1"/>
  <c r="J19" i="20"/>
  <c r="C29" i="1" s="1"/>
  <c r="J18" i="20"/>
  <c r="C26" i="1" s="1"/>
  <c r="J15" i="20"/>
  <c r="C17" i="1" s="1"/>
  <c r="B14" i="1"/>
  <c r="R17" i="8"/>
  <c r="S17" i="8"/>
  <c r="T17" i="8" s="1"/>
  <c r="K176" i="38" l="1"/>
  <c r="G160" i="38"/>
  <c r="G159" i="38"/>
  <c r="G158" i="38"/>
  <c r="G157" i="38"/>
  <c r="G156" i="38"/>
  <c r="G155" i="38"/>
  <c r="G154" i="38"/>
  <c r="G149" i="38"/>
  <c r="G148" i="38"/>
  <c r="G147" i="38"/>
  <c r="G146" i="38"/>
  <c r="G145" i="38"/>
  <c r="G144" i="38"/>
  <c r="G143" i="38"/>
  <c r="G138" i="38"/>
  <c r="G137" i="38"/>
  <c r="G136" i="38"/>
  <c r="G135" i="38"/>
  <c r="G134" i="38"/>
  <c r="G133" i="38"/>
  <c r="G132" i="38"/>
  <c r="G102" i="38"/>
  <c r="G101" i="38"/>
  <c r="G100" i="38"/>
  <c r="G99" i="38"/>
  <c r="G98" i="38"/>
  <c r="G97" i="38"/>
  <c r="G96" i="38"/>
  <c r="G93" i="38"/>
  <c r="G92" i="38"/>
  <c r="G91" i="38"/>
  <c r="G90" i="38"/>
  <c r="G89" i="38"/>
  <c r="G88" i="38"/>
  <c r="G87" i="38"/>
  <c r="G82" i="38"/>
  <c r="G81" i="38"/>
  <c r="G80" i="38"/>
  <c r="G79" i="38"/>
  <c r="G78" i="38"/>
  <c r="G77" i="38"/>
  <c r="G76" i="38"/>
  <c r="G71" i="38"/>
  <c r="G70" i="38"/>
  <c r="G69" i="38"/>
  <c r="G68" i="38"/>
  <c r="G67" i="38"/>
  <c r="G66" i="38"/>
  <c r="G65" i="38"/>
  <c r="G59" i="38"/>
  <c r="G58" i="38"/>
  <c r="G57" i="38"/>
  <c r="G56" i="38"/>
  <c r="G55" i="38"/>
  <c r="G54" i="38"/>
  <c r="G53" i="38"/>
  <c r="G50" i="38"/>
  <c r="G49" i="38"/>
  <c r="G48" i="38"/>
  <c r="G47" i="38"/>
  <c r="G46" i="38"/>
  <c r="G45" i="38"/>
  <c r="J44" i="38"/>
  <c r="K44" i="38" s="1"/>
  <c r="G44" i="38"/>
  <c r="B44" i="38"/>
  <c r="A44" i="38"/>
  <c r="G37" i="38"/>
  <c r="G36" i="38"/>
  <c r="G35" i="38"/>
  <c r="G34" i="38"/>
  <c r="G33" i="38"/>
  <c r="G25" i="38"/>
  <c r="G24" i="38"/>
  <c r="G23" i="38"/>
  <c r="G22" i="38"/>
  <c r="J21" i="38"/>
  <c r="K21" i="38" s="1"/>
  <c r="G21" i="38"/>
  <c r="G17" i="38"/>
  <c r="G16" i="38"/>
  <c r="G15" i="38"/>
  <c r="G14" i="38"/>
  <c r="G13" i="38"/>
  <c r="G12" i="38"/>
  <c r="J11" i="38"/>
  <c r="K11" i="38" s="1"/>
  <c r="G11" i="38"/>
  <c r="G83" i="38" l="1"/>
  <c r="H76" i="38" s="1"/>
  <c r="J76" i="38" s="1"/>
  <c r="K76" i="38" s="1"/>
  <c r="G150" i="38"/>
  <c r="G139" i="38"/>
  <c r="H132" i="38" s="1"/>
  <c r="J132" i="38" s="1"/>
  <c r="K132" i="38" s="1"/>
  <c r="G103" i="38"/>
  <c r="H96" i="38" s="1"/>
  <c r="J96" i="38" s="1"/>
  <c r="K96" i="38" s="1"/>
  <c r="G161" i="38"/>
  <c r="H154" i="38" s="1"/>
  <c r="J154" i="38" s="1"/>
  <c r="K154" i="38" s="1"/>
  <c r="G72" i="38"/>
  <c r="H65" i="38" s="1"/>
  <c r="J65" i="38" s="1"/>
  <c r="K65" i="38" s="1"/>
  <c r="G56" i="3"/>
  <c r="G55" i="3"/>
  <c r="G54" i="3"/>
  <c r="G53" i="3"/>
  <c r="G52" i="3"/>
  <c r="G51" i="3"/>
  <c r="G50" i="3"/>
  <c r="G34" i="3"/>
  <c r="G33" i="3"/>
  <c r="G32" i="3"/>
  <c r="G31" i="3"/>
  <c r="G30" i="3"/>
  <c r="G99" i="3" l="1"/>
  <c r="G98" i="3"/>
  <c r="G97" i="3"/>
  <c r="G96" i="3"/>
  <c r="G95" i="3"/>
  <c r="G94" i="3"/>
  <c r="G93" i="3"/>
  <c r="G100" i="3" l="1"/>
  <c r="H93" i="3" s="1"/>
  <c r="J93" i="3" s="1"/>
  <c r="K93" i="3" s="1"/>
  <c r="J20" i="3"/>
  <c r="K20" i="3" s="1"/>
  <c r="G24" i="3"/>
  <c r="G23" i="3"/>
  <c r="G22" i="3"/>
  <c r="G21" i="3"/>
  <c r="G20" i="3"/>
  <c r="R36" i="24" l="1"/>
  <c r="S36" i="24"/>
  <c r="A41" i="3" l="1"/>
  <c r="G47" i="3" l="1"/>
  <c r="E14" i="13" l="1"/>
  <c r="C14" i="13"/>
  <c r="R35" i="24"/>
  <c r="S35" i="24"/>
  <c r="R34" i="24"/>
  <c r="S34" i="24"/>
  <c r="R33" i="24"/>
  <c r="S33" i="24"/>
  <c r="R32" i="24"/>
  <c r="S32" i="24"/>
  <c r="R31" i="24"/>
  <c r="S31" i="24"/>
  <c r="R30" i="24"/>
  <c r="S30" i="24"/>
  <c r="B41" i="3" l="1"/>
  <c r="C13" i="13" l="1"/>
  <c r="R29" i="24"/>
  <c r="S29" i="24"/>
  <c r="S11" i="24" l="1"/>
  <c r="S27" i="24"/>
  <c r="S28" i="24"/>
  <c r="S26" i="24"/>
  <c r="S24" i="24"/>
  <c r="S23" i="24"/>
  <c r="R27" i="24"/>
  <c r="R24" i="24"/>
  <c r="R26" i="24"/>
  <c r="R28" i="24"/>
  <c r="R23" i="24"/>
  <c r="D11" i="1" l="1"/>
  <c r="D12" i="1"/>
  <c r="D10" i="1"/>
  <c r="B10" i="1"/>
  <c r="S18" i="24" l="1"/>
  <c r="S13" i="24"/>
  <c r="S12" i="24"/>
  <c r="S22" i="24"/>
  <c r="S25" i="24"/>
  <c r="S10" i="24"/>
  <c r="S17" i="24"/>
  <c r="S14" i="24"/>
  <c r="S20" i="24"/>
  <c r="S19" i="24"/>
  <c r="S21" i="24"/>
  <c r="S15" i="24"/>
  <c r="S16" i="24"/>
  <c r="R16" i="24"/>
  <c r="R11" i="24"/>
  <c r="G12" i="26"/>
  <c r="G13" i="26"/>
  <c r="G14" i="26"/>
  <c r="G22" i="26"/>
  <c r="G20" i="26"/>
  <c r="G19" i="26"/>
  <c r="G17" i="26"/>
  <c r="G16" i="26"/>
  <c r="G15" i="26"/>
  <c r="G157" i="3"/>
  <c r="G156" i="3"/>
  <c r="G155" i="3"/>
  <c r="G154" i="3"/>
  <c r="G153" i="3"/>
  <c r="G152" i="3"/>
  <c r="G151" i="3"/>
  <c r="G146" i="3"/>
  <c r="G145" i="3"/>
  <c r="G144" i="3"/>
  <c r="G143" i="3"/>
  <c r="G142" i="3"/>
  <c r="G141" i="3"/>
  <c r="G140" i="3"/>
  <c r="G135" i="3"/>
  <c r="G134" i="3"/>
  <c r="G133" i="3"/>
  <c r="G132" i="3"/>
  <c r="G131" i="3"/>
  <c r="G130" i="3"/>
  <c r="G129" i="3"/>
  <c r="G90" i="3"/>
  <c r="G89" i="3"/>
  <c r="G88" i="3"/>
  <c r="G87" i="3"/>
  <c r="G86" i="3"/>
  <c r="G85" i="3"/>
  <c r="G84" i="3"/>
  <c r="G79" i="3"/>
  <c r="G78" i="3"/>
  <c r="G77" i="3"/>
  <c r="G76" i="3"/>
  <c r="G75" i="3"/>
  <c r="G74" i="3"/>
  <c r="G73" i="3"/>
  <c r="G68" i="3"/>
  <c r="G67" i="3"/>
  <c r="G66" i="3"/>
  <c r="G65" i="3"/>
  <c r="G64" i="3"/>
  <c r="G63" i="3"/>
  <c r="G62" i="3"/>
  <c r="G46" i="3"/>
  <c r="G45" i="3"/>
  <c r="G44" i="3"/>
  <c r="G43" i="3"/>
  <c r="G42" i="3"/>
  <c r="G41"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3" i="13"/>
  <c r="E12" i="13"/>
  <c r="C12" i="13"/>
  <c r="E11" i="13"/>
  <c r="C11" i="13"/>
  <c r="S20" i="8"/>
  <c r="T20" i="8" s="1"/>
  <c r="R20" i="8"/>
  <c r="S19" i="8"/>
  <c r="T19" i="8" s="1"/>
  <c r="R19" i="8"/>
  <c r="S18" i="8"/>
  <c r="T18" i="8" s="1"/>
  <c r="R18" i="8"/>
  <c r="S16" i="8"/>
  <c r="T16" i="8" s="1"/>
  <c r="E32" i="1" s="1"/>
  <c r="R16" i="8"/>
  <c r="S15" i="8"/>
  <c r="T15" i="8" s="1"/>
  <c r="E29" i="1" s="1"/>
  <c r="R15" i="8"/>
  <c r="S14" i="8"/>
  <c r="T14" i="8" s="1"/>
  <c r="E26" i="1" s="1"/>
  <c r="R14" i="8"/>
  <c r="S13" i="8"/>
  <c r="T13" i="8" s="1"/>
  <c r="E17" i="1" s="1"/>
  <c r="R13" i="8"/>
  <c r="S12" i="8"/>
  <c r="T12" i="8" s="1"/>
  <c r="E14" i="1" s="1"/>
  <c r="R12" i="8"/>
  <c r="S11" i="8"/>
  <c r="E10" i="1" s="1"/>
  <c r="R11" i="8"/>
  <c r="R15" i="24"/>
  <c r="R21" i="24"/>
  <c r="R19" i="24"/>
  <c r="R20" i="24"/>
  <c r="R14" i="24"/>
  <c r="R17" i="24"/>
  <c r="R10" i="24"/>
  <c r="R25" i="24"/>
  <c r="R22" i="24"/>
  <c r="R12" i="24"/>
  <c r="R13" i="24"/>
  <c r="R18" i="24"/>
  <c r="J13" i="20"/>
  <c r="C14" i="1" s="1"/>
  <c r="J10" i="20"/>
  <c r="C10" i="1" s="1"/>
  <c r="B100" i="21" l="1"/>
  <c r="D76" i="25" s="1"/>
  <c r="F57" i="25" s="1"/>
  <c r="G158" i="3"/>
  <c r="B123" i="21"/>
  <c r="D99" i="25" s="1"/>
  <c r="F80" i="25" s="1"/>
  <c r="G80" i="3"/>
  <c r="B146" i="21"/>
  <c r="D122" i="25" s="1"/>
  <c r="F103" i="25" s="1"/>
  <c r="G72" i="26"/>
  <c r="H11" i="26" s="1"/>
  <c r="J41" i="3"/>
  <c r="K41" i="3" s="1"/>
  <c r="G147" i="3"/>
  <c r="G69" i="3"/>
  <c r="H62" i="3" s="1"/>
  <c r="J62" i="3" s="1"/>
  <c r="K62" i="3" s="1"/>
  <c r="H151" i="3"/>
  <c r="J151" i="3" s="1"/>
  <c r="K151" i="3" s="1"/>
  <c r="H73" i="3"/>
  <c r="J73" i="3" s="1"/>
  <c r="K73" i="3" s="1"/>
  <c r="G136" i="3"/>
  <c r="H129" i="3" s="1"/>
  <c r="J129" i="3" s="1"/>
  <c r="K129" i="3" s="1"/>
  <c r="J11" i="3"/>
  <c r="K11" i="3" s="1"/>
  <c r="B77" i="21"/>
  <c r="D53" i="25" s="1"/>
  <c r="B54" i="21"/>
  <c r="D30" i="25" s="1"/>
  <c r="F11" i="25" s="1"/>
  <c r="F26" i="1" s="1"/>
  <c r="K173" i="3" l="1"/>
</calcChain>
</file>

<file path=xl/sharedStrings.xml><?xml version="1.0" encoding="utf-8"?>
<sst xmlns="http://schemas.openxmlformats.org/spreadsheetml/2006/main" count="2180" uniqueCount="602">
  <si>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</si>
  <si>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</si>
  <si>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</si>
  <si>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</si>
  <si>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</si>
  <si>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</si>
  <si>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</si>
  <si>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</si>
  <si>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</si>
  <si>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</si>
  <si>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</si>
  <si>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</si>
  <si>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</si>
  <si>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</si>
  <si>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</si>
  <si>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NORMATIVOS: Modificaciones normativas</t>
  </si>
  <si>
    <t>Constantes cambios normativos, diversidad jurídica.</t>
  </si>
  <si>
    <t>PERSONAL: Capacidad del personal, políticas de manejo del talento humano, idoneidad.</t>
  </si>
  <si>
    <t>Interacción con otros procesos</t>
  </si>
  <si>
    <t>SOCIALES: Orden Público</t>
  </si>
  <si>
    <t xml:space="preserve">POLITICOS </t>
  </si>
  <si>
    <t>OPERATIVOS / PROCESOS</t>
  </si>
  <si>
    <t>NORMATIVO: Cambios Normativos</t>
  </si>
  <si>
    <t>Desconocimiento de la actualización normativa</t>
  </si>
  <si>
    <t>TECNOLOGICO: Cambios tecnológicos</t>
  </si>
  <si>
    <t>Comunicación entre los procesos</t>
  </si>
  <si>
    <t>Procedimientos del proceso</t>
  </si>
  <si>
    <t xml:space="preserve">TECNOLOGÍA: integridad de datos, disponibilidad de datos y sistemas, desarrollo, producción, mantenimiento de sistemas de información.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</si>
  <si>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</si>
  <si>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</si>
  <si>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</si>
  <si>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</si>
  <si>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</si>
  <si>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</si>
  <si>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</si>
  <si>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</si>
  <si>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</si>
  <si>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</si>
  <si>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</si>
  <si>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</si>
  <si>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</si>
  <si>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</si>
  <si>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</si>
  <si>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</si>
  <si>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</si>
  <si>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</si>
  <si>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</si>
  <si>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</si>
  <si>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</si>
  <si>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</si>
  <si>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</si>
  <si>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</si>
  <si>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</si>
  <si>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</si>
  <si>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</si>
  <si>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</si>
  <si>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</si>
  <si>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</si>
  <si>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</si>
  <si>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</si>
  <si>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</si>
  <si>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</si>
  <si>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</si>
  <si>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</si>
  <si>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</si>
  <si>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</si>
  <si>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</si>
  <si>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</si>
  <si>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</si>
  <si>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</si>
  <si>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</si>
  <si>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</si>
  <si>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</si>
  <si>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</si>
  <si>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</si>
  <si>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</si>
  <si>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</si>
  <si>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</si>
  <si>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</si>
  <si>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</si>
  <si>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</si>
  <si>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</si>
  <si>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</si>
  <si>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</si>
  <si>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</si>
  <si>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</si>
  <si>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</si>
  <si>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</si>
  <si>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</si>
  <si>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</si>
  <si>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</si>
  <si>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</si>
  <si>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</si>
  <si>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</si>
  <si>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</si>
  <si>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</si>
  <si>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</si>
  <si>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</si>
  <si>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</si>
  <si>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</si>
  <si>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</si>
  <si>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</si>
  <si>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</si>
  <si>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</si>
  <si>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</si>
  <si>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</si>
  <si>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</si>
  <si>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</si>
  <si>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</si>
  <si>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</si>
  <si>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</si>
  <si>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</si>
  <si>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</si>
  <si>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</si>
  <si>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</si>
  <si>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</si>
  <si>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</si>
  <si>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</si>
  <si>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</si>
  <si>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</si>
  <si>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</si>
  <si>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</si>
  <si>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</si>
  <si>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</si>
  <si>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</si>
  <si>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</si>
  <si>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</si>
  <si>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</si>
  <si>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</si>
  <si>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</si>
  <si>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</si>
  <si>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</si>
  <si>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</si>
  <si>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</si>
  <si>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</si>
  <si>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</si>
  <si>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</si>
  <si>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</si>
  <si>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</si>
  <si>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</si>
  <si>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</si>
  <si>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</si>
  <si>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</si>
  <si>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</si>
  <si>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</si>
  <si>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</si>
  <si>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</si>
  <si>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</si>
  <si>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</si>
  <si>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</si>
  <si>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</si>
  <si>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</si>
  <si>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</si>
  <si>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</si>
  <si>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</si>
  <si>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</si>
  <si>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</si>
  <si>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</si>
  <si>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</si>
  <si>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</si>
  <si>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</si>
  <si>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</si>
  <si>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</si>
  <si>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</si>
  <si>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</si>
  <si>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</si>
  <si>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</si>
  <si>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</si>
  <si>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</si>
  <si>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</si>
  <si>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</si>
  <si>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</si>
  <si>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</si>
  <si>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</si>
  <si>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</si>
  <si>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</si>
  <si>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</si>
  <si>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</si>
  <si>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</si>
  <si>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</si>
  <si>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</si>
  <si>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</si>
  <si>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</si>
  <si>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</si>
  <si>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</si>
  <si>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</si>
  <si>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</si>
  <si>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</si>
  <si>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</si>
  <si>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</si>
  <si>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</si>
  <si>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</si>
  <si>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</si>
  <si>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</si>
  <si>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</si>
  <si>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</si>
  <si>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</si>
  <si>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</si>
  <si>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</si>
  <si>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</si>
  <si>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</si>
  <si>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</si>
  <si>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</si>
  <si>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</si>
  <si>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</si>
  <si>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</si>
  <si>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</si>
  <si>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</si>
  <si>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</si>
  <si>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</si>
  <si>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</si>
  <si>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</si>
  <si>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</si>
  <si>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</si>
  <si>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</si>
  <si>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</si>
  <si>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</si>
  <si>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</si>
  <si>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</si>
  <si>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</si>
  <si>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</si>
  <si>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</si>
  <si>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</si>
  <si>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</si>
  <si>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</si>
  <si>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</si>
  <si>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</si>
  <si>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</si>
  <si>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</si>
  <si>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</si>
  <si>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</si>
  <si>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</si>
  <si>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</si>
  <si>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</si>
  <si>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</si>
  <si>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</si>
  <si>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</si>
  <si>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</si>
  <si>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</si>
  <si>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</si>
  <si>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</si>
  <si>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</si>
  <si>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</si>
  <si>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</si>
  <si>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</si>
  <si>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</si>
  <si>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</si>
  <si>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</si>
  <si>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</si>
  <si>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</si>
  <si>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</si>
  <si>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</si>
  <si>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</si>
  <si>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</si>
  <si>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</si>
  <si>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</si>
  <si>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</si>
  <si>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</si>
  <si>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</si>
  <si>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</si>
  <si>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</si>
  <si>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</si>
  <si>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</si>
  <si>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</si>
  <si>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</si>
  <si>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</si>
  <si>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</si>
  <si>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</si>
  <si>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</si>
  <si>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</si>
  <si>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</si>
  <si>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</si>
  <si>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</si>
  <si>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</si>
  <si>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</si>
  <si>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</si>
  <si>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</si>
  <si>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</si>
  <si>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</si>
  <si>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Incumplimiento a metas del plan de desarrollo</t>
  </si>
  <si>
    <t>GESTIÓN</t>
  </si>
  <si>
    <t>ALTO</t>
  </si>
  <si>
    <t>Improbable</t>
  </si>
  <si>
    <t>REDUCIR</t>
  </si>
  <si>
    <t>Gestión Educativa</t>
  </si>
  <si>
    <t>Talento humano en condiciones de salud y edad que no permiten el desarrollo satisfactorio de las actidades academicas.</t>
  </si>
  <si>
    <t>Falta de liderazgo y compromiso por parte de las Directivas de algunas Insituciones Educativas</t>
  </si>
  <si>
    <t xml:space="preserve"> autorizacion de licencias de funcionamiento para instituciones privadas sin el cumplimiento de requisitos</t>
  </si>
  <si>
    <t>no contar con la tecnologia adecuada en cuanto a equipos tecnologicos para el desarrollo diario de las actividades laborales</t>
  </si>
  <si>
    <t>falta de articulacion con otros procesos de la administracion central</t>
  </si>
  <si>
    <t>falta de comunicación oportuna con otros procesos, que genera demora en respuestas de PQR y requerimientos de entes de control</t>
  </si>
  <si>
    <t>procedimientos con actividades o pasos que generan demora y traumatismo en los procesos</t>
  </si>
  <si>
    <t>ok</t>
  </si>
  <si>
    <t>cese de actividades por parte de la comunidad educativa</t>
  </si>
  <si>
    <t>Cambios de Gobierno</t>
  </si>
  <si>
    <t xml:space="preserve">La información se maneja a traves de servidores externos que provee el Ministerio de Educación, existiendo interrupcion en el  uso de estas herramientas cuando hay mantenimiento o fallas en dichas plataformas.   </t>
  </si>
  <si>
    <t>Cambios normativos en lo que concierne a la implementación de politicas educativas nacionales</t>
  </si>
  <si>
    <t>Personal insuficiente para la implementación de las estrategias y polìticas educativas Nacionales</t>
  </si>
  <si>
    <t>Trafico de influencias en los diferentes tràmites de la entidad</t>
  </si>
  <si>
    <t>Deficiencia de recursos para la implementaciòn de las polìticas educativas Nacionales</t>
  </si>
  <si>
    <t>Ubicaciòn de sedes educativas en zonas de dificil acceso que genera difultad en la prestaciòn del servicio educativo</t>
  </si>
  <si>
    <t>Oferta insuficiente en el sector rural en los niveles de secundaria y media</t>
  </si>
  <si>
    <t>RECURSOS FISICOS Y FINANCIEROS</t>
  </si>
  <si>
    <t xml:space="preserve">Falta de legalizaciòn de predios </t>
  </si>
  <si>
    <t>No contar con la tecnologia adecuada en cuanto a equipos tecnologicos para el desarrollo diario de las actividades laborales</t>
  </si>
  <si>
    <t>Autorizacion de licencias de funcionamiento para instituciones privadas sin el cumplimiento de requisitos</t>
  </si>
  <si>
    <t>Cese de actividades por parte de la comunidad educativa</t>
  </si>
  <si>
    <t>Falta de articulacion con otros procesos de la administracion central</t>
  </si>
  <si>
    <t>Falta de comunicación oportuna con otros procesos, que genera demora en respuestas de PQR y requerimientos de entes de control</t>
  </si>
  <si>
    <t>Procedimientos con actividades o pasos que generan demora y traumatismo en los procesos</t>
  </si>
  <si>
    <t xml:space="preserve"> Cumplimiento de las metas plasmadas en el plan de desarrollo.</t>
  </si>
  <si>
    <t>Procesos Certificados por el ICONTEC</t>
  </si>
  <si>
    <t>Inversión significativa para implementar Jornada Única</t>
  </si>
  <si>
    <t>Mejoramiento constante del ISCE en todos los niveles.</t>
  </si>
  <si>
    <t>Recursos continuos para el pago de nomina  que garantizan la prestación y continuidad básica del servicio educativo.</t>
  </si>
  <si>
    <t>Convenio con MIN TIC para la dotación de 38.000 terminales.</t>
  </si>
  <si>
    <t xml:space="preserve"> Personal de planta con nivele académico adecuado y experiencia laboral.</t>
  </si>
  <si>
    <t>No implementaciòn de las estrategias para cumplir con las politicas educativas de nivel nacional.</t>
  </si>
  <si>
    <t>Durante el desarrollo del calendario escolar</t>
  </si>
  <si>
    <t>Bajo nivel de la gestiòn academica</t>
  </si>
  <si>
    <t>Deserciòn escolar</t>
  </si>
  <si>
    <t>Inequidad en la prestaciòn de los servicios y tramites  de la secretaria de educaciòn</t>
  </si>
  <si>
    <t>No cumplimiento de tiempos establecidos por cada uno de los tramites, segùn la fecha de readicaciòn</t>
  </si>
  <si>
    <t>Permanentemente</t>
  </si>
  <si>
    <t>Investigaciones disciplinarias, sanciones.</t>
  </si>
  <si>
    <t>Perdida de imagen y confianza institucional</t>
  </si>
  <si>
    <t>x</t>
  </si>
  <si>
    <t>Utilizaciòn del cargo, para favorecer a un tercero en la realizaciòn de un tramite</t>
  </si>
  <si>
    <t>Desescolarizaciòn de los NNA en las instituciones educativas oficiales</t>
  </si>
  <si>
    <t>Falta de implementaciòn de metologias flexibles pertinentes a las condiciones de vulnerabilidad</t>
  </si>
  <si>
    <t>Desconocimiento e infracciòn a la normatividad educativa, por parte de los funcionarios de los establecimientos educativos ( directivos) docentes, administrativos)</t>
  </si>
  <si>
    <t>Aumento de problemas sociales tales como:  menores trabajadores, consumidroes de spa, embarazos adolescentes,prostituciòn,infractores de la ley penal, suicidios)</t>
  </si>
  <si>
    <t>Barreras para ingresar y permanecer al servicio educativo oficial</t>
  </si>
  <si>
    <t>No garantizar la prestaciòn del servicio educativo integral</t>
  </si>
  <si>
    <t>Para la implementaciòn de las politicas nacionales se requiere personal y recursos econòmicos, compormiso y liderazgo para garantizar la prestaciòn idonea del servicio educativo</t>
  </si>
  <si>
    <t>Agilizaciòn, demora o favorecimiento en un tràmite  por parte de un funcionario pùblico evidenciando falta de valores eticos</t>
  </si>
  <si>
    <t>Establecimiento de politicas por parte de los establecimientos en contravìa de la normatividad educativa que genera dificultades para acceder y/o permanecer en el  servicio eductivo</t>
  </si>
  <si>
    <t>CORRUPCIÒN</t>
  </si>
  <si>
    <t>falta de formación en valores eticos</t>
  </si>
  <si>
    <t>Falta de formación en valores eticos</t>
  </si>
  <si>
    <t xml:space="preserve">inadecuado manejo de los recursos de los Fondos Educativos </t>
  </si>
  <si>
    <t>Desconociendose por parte de los Rectores de las I:E Oficiales el cumplimiento de las normas en el manejo de los recursos de los Fondos de Servicio Educativos</t>
  </si>
  <si>
    <t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t>
  </si>
  <si>
    <t>Investigaciones,sancionesdisciplinarias, penales,detrimento del erario público.</t>
  </si>
  <si>
    <t>Desconocimiento de las normas que rigen el manejo de los recursos Públicos y de la aplicación en cuanto al cumplimiento de los requisitos establecidos para la contrataci´on y ejecución de los mismos</t>
  </si>
  <si>
    <t>Investigaciones,sanciones disciplinarias, penales,detrimento del erario público.</t>
  </si>
  <si>
    <t xml:space="preserve">GESTION EDUCATIVA </t>
  </si>
  <si>
    <t xml:space="preserve">DESCRIPCION DEL CONTROL </t>
  </si>
  <si>
    <t>ECONÓMICOS</t>
  </si>
  <si>
    <t>Alto nivel de desempleo en ibagué ,bajos ingresos y pérdida de empleo. Problemas de matoneo, drogadicción . 5.insactifacion de necisidades basicas .</t>
  </si>
  <si>
    <t>El entorno social afecta los comportamientos de los estudiantes, los problemas juveniles como drogas, embarazos, riñas, bulling, exclusiòn, baja autoestima  etc.</t>
  </si>
  <si>
    <t>Los problemas económicos de las familias desencadenan situaciones de violencia intrafamiliar</t>
  </si>
  <si>
    <t>Exclusion y discriminacion por parte del docente hacia el educando.</t>
  </si>
  <si>
    <t>Falta de mayor difusión e interiorización del manual de convi8vencia escolar</t>
  </si>
  <si>
    <t>Falta de mayor difusión e interiorización del manual de convievencia escolar</t>
  </si>
  <si>
    <t xml:space="preserve">Gestion </t>
  </si>
  <si>
    <t>No garantizar  la prestaciòn del servicio educativo integral</t>
  </si>
  <si>
    <t>Falta de personal suficiente para hacer seguimiento al cumplimiento de requisitos de funcionamiento en instituciones Educativas privadas.</t>
  </si>
  <si>
    <t>que se afecte la población estudiantil con certificados y Diplomas no validos, falta de calidad educativa,.</t>
  </si>
  <si>
    <t>al momento de realizar visitas y otorgar licencias de funcionamiento</t>
  </si>
  <si>
    <t>con otorgamiento de licencias de funcionamiento sin el lleno de requisitos como resultado de los informes de visita de los funcionarios encargados de practicarlas.</t>
  </si>
  <si>
    <t>que se otorguen licencias de funcionamiento a establecimientos educativos privados sin el lleno de requisitos</t>
  </si>
  <si>
    <t>Que Instituciones Educativas de educacion formal oferten  servicios educativos sin contar con el lleno de requisitos  para su funcionamiento y/o sin  autorizacion de la secretaria de educacion municipal</t>
  </si>
  <si>
    <t>GESTION EDUCATIVA</t>
  </si>
  <si>
    <t>No  garantizar la prestaciòn del servicio educativo integral</t>
  </si>
  <si>
    <t>Instituciones Educativas privadasde educacion formal oferten  servicios educativos sin contar con el lleno de requisitos  para su funcionamiento y/o sin  autorizacion de la secretaria de educacion municipal</t>
  </si>
  <si>
    <t>Instituciones Educativasprivadas de educacion formal oferten  servicios educativos sin contar con el lleno de requisitos  para su funcionamiento y/o sin  autorizacion de la secretaria de educacion municipal</t>
  </si>
  <si>
    <t xml:space="preserve">1)Líder de  Talento Humano; 2) Permanente ; 3) Socializar y Aplicar Codigo de Integridad y Buen Gobierno entre los funcionarios  de la Secretaría de Educación; 4) con capacitaciones mediante las cuales se interioricen en los funcionarios el código de ética;5) Se tomarán los  correctivosque sean del caso;6) listado de asistencia a capacitaciones </t>
  </si>
  <si>
    <t xml:space="preserve">1) LÍder de Talento Humano; 2) semestralmente: 3) Cimentar en los funcionarios los valores y prinjcipios éticos y actualizarlos sobre lo normado en el Código de Integridad y Buen Gobierno; 4) mediante capacitaciones ; 5) Se tomarán correctivos ; 6) Como evidencia se aportará listado de asistencia a capacitaciones. </t>
  </si>
  <si>
    <t xml:space="preserve">1) Comite de riesgos 2) Trimestralmente 3)Hacer seguimiento a Las Instituciones Educativas que exigen para matrícula requisitos no contemplados en la normatividad educativa y  verificar el avance en el cumplimiento del cronograma establecido en el mapa de riesgos 4) comparando lo programado con lo ejecutado ; 5) Se har.an ajustes a posibles desviaciones de acuerdo a lo observado, 6) Quedando como evidencia el el acta de Comite de Mapa de Riesgos y  memorando de envío de ajustes a la Secretaría de Planeación. </t>
  </si>
  <si>
    <t xml:space="preserve"> Falta de personal suficiente para hacer seguimiento al cumplimiento de requisitos legales para funcionamiento en los establecimiuentos educativos privados,  y falta de apoyo logistico para el personal que realiza las visitas de verificación y seguimiento .</t>
  </si>
  <si>
    <t xml:space="preserve"> Falta de personal suficiente para hacer seguimiento al cumplimiento de requisitos legales para funcionamiento en los establecimiuentos educativos privados</t>
  </si>
  <si>
    <t xml:space="preserve">  Falta de apoyo logistico para el personal que realiza las visitas de verificación y seguimiento .</t>
  </si>
  <si>
    <t>1) Secretaria de Educación ; 2) permanente; 3) Fortalecer el área de Inspección y Vigilancia con npersonal para hacer seguimiento a los establecimientos Educativos Privados en Cum0plimiento de Requisitos; 4) mediante visitas de verificación y seguimiento; 5) Realizar correctivos y ajustes; 6) Actas de visitas.</t>
  </si>
  <si>
    <t xml:space="preserve">1) Secretaria de Educación y Directora Administrativa y Financiera; 2) cuando se necesite; 3) facilitar el desplazamiento de personal a las istituciones educativas con medio de transporte brindando el apoyo loistico que se requiera para el buen cumjplimiento de esa función de seguimiento; 4) con vehículos de la Alcaldía programabdo fechas de visitas; 5) Realizar ajustes; 6) la evidencia son los desplazamientos en vehículos de la Alcaldía lo cual se realizará por escrito la autorización nde vehiculos . </t>
  </si>
  <si>
    <t>fallas en los reportes de matrícula al simat por parte de las Instituciones Educativas</t>
  </si>
  <si>
    <t>que se genere información incorrecta de alumnos matriculados por parte de las Instituciones Educativas</t>
  </si>
  <si>
    <t xml:space="preserve">por error en el cargue de información </t>
  </si>
  <si>
    <t>en el momento de realizar el cargue de información de matrícula</t>
  </si>
  <si>
    <t xml:space="preserve">Información errónea de matrícula , investigaciones , sanciones </t>
  </si>
  <si>
    <t xml:space="preserve">Inconsistencia en los registros de matrícula </t>
  </si>
  <si>
    <t xml:space="preserve">Gestión </t>
  </si>
  <si>
    <t>información errónea, investigaciones, sanciones</t>
  </si>
  <si>
    <t>Inconsistencia en el registro de matrícula</t>
  </si>
  <si>
    <t xml:space="preserve">1) Director de Cobertura Educativa; 2) anual por Institución Educativa; hacer seguimientoa las 59 Instituciones Educativas Oficiales del Municipio de Ibagué  y verificar en aula de clase la matrícula real y efectuar cruce con los datos del SIMAT; 4) se hace mediante visitas de auditoria en aulas de clase; 5) se toman correctivos y se hacen ajustes; 6) la evidencia son los informes de visita. </t>
  </si>
  <si>
    <t xml:space="preserve"> Instituciones Educativas de educacion formal que  oferten  servicios educativos sin contar con el lleno de requisitos  para su funcionamiento y/o sin  autorizacion de la secretaria de educacion municipal</t>
  </si>
  <si>
    <t xml:space="preserve"> Instituciones Educativas de educacion formalque  oferten  servicios educativos sin contar con el lleno de requisitos  para su funcionamiento y/o sin  autorizacion de la secretaria de educacion municipal</t>
  </si>
  <si>
    <t>Falta de controles efectivos en los recursos de los fondos de servicio educativo.</t>
  </si>
  <si>
    <t>1) Director Administrativo y Financiero; 2) anual; 3) hacer seguimiento a la ejecución Presupuestal  de los Fondos de Servicio Educativo acorde a la normatividad que los rige; 4) mediante visitas de auditoria y seguimiento; 5) se toman correctivos y/o ajustes; 6) informes de visitas y seguimiento.</t>
  </si>
  <si>
    <t>1)Direcciónj Administrativa y Financiero y Talento Humano de la Alcaldía de Ibagué.; 2) Semestral  ; 3) Socializar y Aplicar Codigo de Integridad y Buen Gobierno entre los funcionarios  de la Secretaría de Educación y sensibilizar a la comunidad educativa sobre la prohibición de dar dadivas por realización de trámites; 4) con capacitaciones mediante las cuales se interioricen en los funcionarios el código de ética y utilización de medios de comunicación como la página web, circulares y /o avisos informativos;5) Se tomarán los  correctivosque sean del caso;6) listado de asistencia a capacitaciones , circulares , pantallazo de la página web y avisos.</t>
  </si>
  <si>
    <t xml:space="preserve">1. Responsable </t>
  </si>
  <si>
    <t>1)Coordinador del SAC ;2) teimestralmente; 3) verificar los tiempos establecidos para cada uno de los trámites 4) Realizar por muestreo control de los tiempos en los trámites de acuerdo a fecha de radicación en el SAC; 5) se dará a conocer a cada funcionario para evitar su ocurrencia futura; 6)  memorando donde se indica a los funcionarios  responsables el incumplimiento.</t>
  </si>
  <si>
    <t xml:space="preserve"> Desconocimiento de la actualización normativa</t>
  </si>
  <si>
    <t xml:space="preserve">1) Directora Administrativa y Financiera ; 2) semestralmente: 3)Capácitaciones en lo relativo a actualización normativa sobre el manejo de los Fondos de Servicio Educativo 4) mediante capacitaciones ; 5) Se tomarán correctivos ; 6) Como evidencia se aportará listado de asistencia a capacitaciones. </t>
  </si>
  <si>
    <t>DEBIL</t>
  </si>
  <si>
    <t>Debil</t>
  </si>
  <si>
    <t>débil</t>
  </si>
  <si>
    <t xml:space="preserve">Debil </t>
  </si>
  <si>
    <t>dsi</t>
  </si>
  <si>
    <t>Debil (No se ejecuta)</t>
  </si>
  <si>
    <t>Débil</t>
  </si>
  <si>
    <t>DEBIL (No se ejecuta)</t>
  </si>
  <si>
    <t>FUERTE(Siempre se ejecuta)</t>
  </si>
  <si>
    <t>Desconocimiento de la actualizacion normativa</t>
  </si>
  <si>
    <t>Fuerte  (Siempre se ejecuta)</t>
  </si>
  <si>
    <t>FUERTE</t>
  </si>
  <si>
    <t>Dar autorización de licencias de funcionamiento a establecimientos educativos privados  sin que cumplan con los requisitos de ley para el funcionamiento, tales como licencia de curaduría urbana, uso del suelo, etc.</t>
  </si>
  <si>
    <t xml:space="preserve">Realizar registros de matrículas erroneos en el proceso de digitación y cargue de la información a la plataforma del SIMAT. digitación </t>
  </si>
  <si>
    <t xml:space="preserve">Personal insuficiente para la implementación de las estrategias y polìticas educativas </t>
  </si>
  <si>
    <t>resposable</t>
  </si>
  <si>
    <t>informes de seguimientos</t>
  </si>
  <si>
    <t>direccion de cobertura.</t>
  </si>
  <si>
    <t xml:space="preserve">Planillas de asistencia de socialización  </t>
  </si>
  <si>
    <t>1)Direcciónj Administrativa y Financiero y Talento Humano de la Alcaldía de Ibagué.; 2) Semestral  ; 3) Socializar y Aplicar Codigo de Integridad y Buen Gobierno entre los funcionarios  de la Secretaría de Educación  ; 4) con capacitaciones mediante las cuales se interioricen en los funcionarios el código de ética y utilización de medios de comunicación como la página web, circulares y /o avisos informativos;5) Se tomarán los  correctivosque sean del caso;6) listado de asistencia a capacitaciones , circulares , pantallazo de la página web y avisos.</t>
  </si>
  <si>
    <t>Falta de controles efectivos en la ejecución los recursos de los Fondos de Servicios Educativos</t>
  </si>
  <si>
    <t>Inconsistencia en los registros de matrícula</t>
  </si>
  <si>
    <t>ACCIÓN DE CONTINGENCIA</t>
  </si>
  <si>
    <t>Falta de apoyo logistico para el personal que realiza las visitas de verificación y seguimiento .</t>
  </si>
  <si>
    <t>Oficio donde se comunique el inicio de investigación  o su remisión para tal efecto.</t>
  </si>
  <si>
    <t xml:space="preserve">Director Administrativo y Financiero </t>
  </si>
  <si>
    <t>dentro de los quince diaz siguientes una ves se materialice el riesgo</t>
  </si>
  <si>
    <t>1. Falta de liderazgo y compromiso por parte de las Directivas de algunas Insituciones Educativas</t>
  </si>
  <si>
    <t>2. Ubicaciòn de sedes educativas en zonas de dificil acceso que genera difultad en la prestaciòn del servicio educativo</t>
  </si>
  <si>
    <t>3. Oferta insuficiente en el sector rural en los niveles de secundaria y media</t>
  </si>
  <si>
    <t>4. Talento humano en condiciones de salud y edad que no permiten el desarrollo satisfactorio de las actidades academicas.</t>
  </si>
  <si>
    <t>5. . Falta de formación en valores eticos</t>
  </si>
  <si>
    <t>6. Exclusion y discriminacion por parte del docente hacia el educando.</t>
  </si>
  <si>
    <t>7. Falta de mayor difusión e interiorización del manual de convievencia escolar</t>
  </si>
  <si>
    <t>8. Falta de personal suficiente para hacer seguimiento al cumplimiento de requisitos de funcionamiento en instituciones Educativas privadas.</t>
  </si>
  <si>
    <t>9. fallas en los reportes de matrícula al simat por parte de las Instituciones Educativas</t>
  </si>
  <si>
    <t>1. Participación de empresas privadas y públicas para la financiación de proyectos educativos</t>
  </si>
  <si>
    <t>2.  Ley general de la educación que da lineamientos bases para la formulación y el desarrollo pedagógico del aula.</t>
  </si>
  <si>
    <t>5. Apoyo Personal de piicoorientadores en las Instituciones Educativas</t>
  </si>
  <si>
    <t>6. Capacitaciones a comunidad educativa en la ley1620 de 2013, sobre manual de convivencia escolar</t>
  </si>
  <si>
    <t>D7O6 MEDIANTE CAPACITACIONES SOCIALIZAR Y APLICAR EL Código de Integridad y Buen Gobierno</t>
  </si>
  <si>
    <t>D6O5 ASISTENCIA Y ACOMPAÑAMIENTO CON PSICOORIANTADORES PARA DISMINUIR LOS CASOS DE DISCRIMINATORIOS Y DE EXCLUSIÓN.</t>
  </si>
  <si>
    <t>10.Desactualización , desconocimiento de normatividad vigente.</t>
  </si>
  <si>
    <t>1 .Deficiencia de recursos para la implementaciòn de las polìticas educativas Nacionales</t>
  </si>
  <si>
    <t>2. Cambios normativos en lo que concierne a la implementación de politicas educativas nacionales</t>
  </si>
  <si>
    <t>3.Alto nivel de desempleo en ibagué ,bajos ingresos y pérdida de empleo. Problemas de matoneo, drogadicción . 5.insactifacion de necisidades basicas .</t>
  </si>
  <si>
    <t>4.'El entorno social afecta los comportamientos de los estudiantes, los problemas juveniles como drogas, embarazos, riñas, bulling, exclusiòn, baja autoestima  etc.</t>
  </si>
  <si>
    <t>5. Los problemas económicos de las familias desencadenan situaciones de violencia intrafamiliar</t>
  </si>
  <si>
    <t xml:space="preserve">D10A2 capacitación sobre actualización normativa </t>
  </si>
  <si>
    <t>Investigaciones discilinarias</t>
  </si>
  <si>
    <t>Incluir recursos en el plan anual de presupuesto para dar cumplimiento a los compromisos establecidos</t>
  </si>
  <si>
    <t>11. Insuficiente recursos para atender las necesdidades de las Instituciones Educativas, en personal, equipos, infraestructura.</t>
  </si>
  <si>
    <t>Acta de Comité Directivo Ampliado</t>
  </si>
  <si>
    <t>Secretaria de Educación  quien Convoca</t>
  </si>
  <si>
    <t>Dentro de los Quince días siguientes a la Materialización del Riesgo.</t>
  </si>
  <si>
    <t>1)Secretario de Educación; 3) lograr la prestación Integral del Servicio Educativo Integral; 6) contratos, planillas</t>
  </si>
  <si>
    <t>1.resposable</t>
  </si>
  <si>
    <t xml:space="preserve">Secretario de Educación </t>
  </si>
  <si>
    <t>Realizar visitas de auditorias de matricula a los IE para detectar posibles inconsistencias en los registros de las mismas.</t>
  </si>
  <si>
    <t>1)Dirección de Calidad y Coertura;2)semestral; 3)Fortalecer el liderazgo en los directores de las I.E4)capacitaciones al personal directivo de las I:E  sobre la gestion educativa para fortalecer SU  liderazgo;6 planillas de asistencia.</t>
  </si>
  <si>
    <t>1) Director de cobertura Educativa; 2)anual; 39 FACILITAR EL ACCESO A PERSONAS EN EXTAEDAD Y EN CONDICIONES DE VULNERABILIDAD; 4) adopción de nuevas metodologías flexibles para manejo de población en extraedad y condiciones de vulnerabilidad; 6 actas de entrega de la s metodologías a las I.E</t>
  </si>
  <si>
    <t>Cobertura y Calidad Educativa ; 2) semestral; 3) actualiza a los funcionarios de los establecimientos educativos en la parte normativa; 4) mediante capacitaciones ; 5 tomar correctivos; 6) planillas de asistencia.</t>
  </si>
  <si>
    <t>1) Dirección Administrativa y Financiera; 29)ANUAL; 3)GARANTIZAR LA PRESTACIÓN DEL SERVICIO Integral; 4) gestionando recursos para suplir  la deficiencia de algunos programas</t>
  </si>
  <si>
    <t>1) Direcciones  de Calidad ,Cobertura y Dirección Administrativa y Financiera; 2) semestral; 4) mediante capacitaciones  a personal directivo sobre la gestion educativa; 5)tomar correctivos; 6) planillas de asistencia a capacitaciones.</t>
  </si>
  <si>
    <t>OBJETIVO DEL PROCESO DE GESTION EDUCATIVA: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</si>
  <si>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 xml:space="preserve"> Instituciones EducativasPrivadas de educacion formal que oferten  servicios educativos sin contar con el lleno de requisitos  para su funcionamiento y/o sin  autorizacion de la secretaria de educacion municipal</t>
  </si>
  <si>
    <t>ALCALDIA DE IBAGUÉ</t>
  </si>
  <si>
    <t>LA ALCALDIA DE IBAGUÉ COMO ENTIDAD PÚBLICA DEL ORDEN TERRITORIAL, GARANTIZA LAS CONDICIONES Y LOS RECURSOS ECONÓMICOS  Y HUMANOS NECESARIOS PARA LA OPORTUNA PRESTACIÓN DE LOS SERVICIOS QUE PROMUEVEN EL DESARROLLO SOCIAL, ECONÓMICO, CULTURAL,AMBIENTAL Y DEL TERRITORIO, A PARTIR DE LA IMPLEMENTACIÓN DE PLANESY PROGRAMAS QUE FOMENTEN EL ADECUADO EJERCICIO DE LOS DERECHOS HUMANOS, LA EQUIDAD Y LA JUSTICIA, CON UNA ADMINISTRACIÓN TRANSPARENTE Y EFECTIVA DE LOS RECURSOS PÚBLICOS.</t>
  </si>
  <si>
    <t>Alto nivel de desempleo en ibagué ,bajos ingresos y pérdida de empleo,insactifacion de necisidades basicas .</t>
  </si>
  <si>
    <t>Disponibilidad de plataformas tecnológicas de apoyo al componente pedagógico de las Instituciones Educativas</t>
  </si>
  <si>
    <t>4. Apoyo del Ministerio de Educación para el desarrollo de programas de calidad y cobertura en el marco de la Jornada única.</t>
  </si>
  <si>
    <t>7. Apoyo del MEN para desarrollo de programas de Calidad y Cobertura en el marco de la Jornada aúanica</t>
  </si>
  <si>
    <t>8. Implementación de modelos flexibles.</t>
  </si>
  <si>
    <t xml:space="preserve">9. Implementación del modelo de Gestión de Educación  Inicial </t>
  </si>
  <si>
    <t xml:space="preserve">3. Fortalecimiento de la Inclusión </t>
  </si>
  <si>
    <t>01/01/2019 - 31/13/2019</t>
  </si>
  <si>
    <t>01/01/2019  -  31/12/2019</t>
  </si>
  <si>
    <t>Remitir a la Secretaría  Administrativa de la Alcaldía, Control Disciplinario para inicio de investigaciones disciplinarias e inicio de acciones administrativas a que haya lugar</t>
  </si>
  <si>
    <t>Convocar de manera  extrahordinaria al Comité Directivo Ampliado de la SEM a fin de tomar medidas que permitan garantizar el acceso del Servicio Educativo Integral.</t>
  </si>
  <si>
    <t>Convocar de manera  extrahordinaria al Comité Directivo Ampliado de la SEM a fin de tomar medidas que permitan asegurar el cumplimiento de requisitos para el funcionamiento de las I:E Privadas .</t>
  </si>
  <si>
    <t>01/01/2019 - 31/12/2019</t>
  </si>
  <si>
    <t xml:space="preserve">Proporcionar los recursos para poder desarrollar las actividades de inspeccion y control como vehiculos </t>
  </si>
  <si>
    <t>Recursos asignados</t>
  </si>
  <si>
    <t>Fortalecer con personal  el area de inspeccion y vigilancia para hacer el seguimiento y control a las IE oficiales y privadas asi como las instituciones para el trabajo y desarrollo humano</t>
  </si>
  <si>
    <t>Contratar personal a traves de ordenes de prestación de servicios para cumplir las metas que hacen parte del servicio educativo</t>
  </si>
  <si>
    <t>Gestionar y racionalizar recursos para la  optimización de  programas educativos</t>
  </si>
  <si>
    <t xml:space="preserve">Realizar investigación previamente para determinar su remisión o no a Control Disciplinario </t>
  </si>
  <si>
    <t xml:space="preserve">informe de investigación </t>
  </si>
  <si>
    <t xml:space="preserve">Acta de comite ampliado </t>
  </si>
  <si>
    <t>Convocar de manera  extraordinaria al Comité Directivo Ampliado de la SEM a fin de tomar medidas que permitan  corregir las inconsiostencias de matrículas  presentadas en I:E.</t>
  </si>
  <si>
    <t>Contratos Realizados</t>
  </si>
  <si>
    <t>Documento mediante el cual se gestionan recursos</t>
  </si>
  <si>
    <t>Dirección Administrativa y Financiera</t>
  </si>
  <si>
    <t>Planillas de asistencia de las capacticaciones</t>
  </si>
  <si>
    <t>Capacitaciones al personal directivo sobre la gestion educativa</t>
  </si>
  <si>
    <t>Direccion de Calidad, Dirección de Cobetura y Direccion  Administrativa y Financiera</t>
  </si>
  <si>
    <t>Convocar de manera  extrahordinaria al Comité Directivo Ampliado de la SEM a fin de tomar medidas que permitan garantizar la prestación del Servicio Educativo Integral.</t>
  </si>
  <si>
    <t>Dentro de los quince dias siguientes una ves se materialice el riesgo</t>
  </si>
  <si>
    <t xml:space="preserve">Mediante capacitaciones Socializar y Aplicar Codigo de Integridad y Buen Gobierno entre los funcionarios  de la Secretaría de Educación </t>
  </si>
  <si>
    <t>Capacitaciones al personal directivo de las I:E   para fortalecer el  liderazgo .</t>
  </si>
  <si>
    <t>Direccion de Cobertura</t>
  </si>
  <si>
    <t>Direccion de calidad y Direccion de cobertura</t>
  </si>
  <si>
    <t>Secretaria de Educación</t>
  </si>
  <si>
    <t>Capacitaciones al personal directivo sobre actualizacion normativa relacionada con el manejo de fondos de servicios educativos</t>
  </si>
  <si>
    <t>Contrataciones o Nombramientos</t>
  </si>
  <si>
    <t>Secretaria de educacion</t>
  </si>
  <si>
    <t>Fallas en los reportes de matrícula al simat por parte de las Instituciones Educativas Oficiales</t>
  </si>
  <si>
    <t>Plan de auditorias, actas de visitas, informe de auditoria</t>
  </si>
  <si>
    <t>Capacitaciones al personal directivo sobre Normatividad  Y la gestion educativa en el ingreso de NNA al sistema educativo</t>
  </si>
  <si>
    <r>
      <rPr>
        <b/>
        <sz val="12"/>
        <rFont val="Arial"/>
        <family val="2"/>
      </rPr>
      <t>EFICIENCIA</t>
    </r>
    <r>
      <rPr>
        <sz val="12"/>
        <rFont val="Arial"/>
        <family val="2"/>
      </rPr>
      <t xml:space="preserve"> : Personal contratado en las direcciones de calidad y cobertura /número de contratos programados. </t>
    </r>
    <r>
      <rPr>
        <b/>
        <sz val="12"/>
        <rFont val="Arial"/>
        <family val="2"/>
      </rPr>
      <t xml:space="preserve">EFECTIVIDAD: </t>
    </r>
    <r>
      <rPr>
        <sz val="12"/>
        <rFont val="Arial"/>
        <family val="2"/>
      </rPr>
      <t>Mejoramiento en la calidad educativa</t>
    </r>
  </si>
  <si>
    <r>
      <rPr>
        <b/>
        <sz val="12"/>
        <rFont val="Arial"/>
        <family val="2"/>
      </rPr>
      <t>EFICIENCIA</t>
    </r>
    <r>
      <rPr>
        <sz val="12"/>
        <rFont val="Arial"/>
        <family val="2"/>
      </rPr>
      <t xml:space="preserve">: Rrecursos asignados / recursos solicitados. </t>
    </r>
    <r>
      <rPr>
        <b/>
        <sz val="12"/>
        <rFont val="Arial"/>
        <family val="2"/>
      </rPr>
      <t xml:space="preserve">Efectividad </t>
    </r>
    <r>
      <rPr>
        <sz val="12"/>
        <rFont val="Arial"/>
        <family val="2"/>
      </rPr>
      <t>: Mejor gestión en el seguimiento y control a las IE privadas.</t>
    </r>
  </si>
  <si>
    <t xml:space="preserve">Presentación de barreras para el ingreso y permanencia al Servicio Educativo Oficial </t>
  </si>
  <si>
    <r>
      <rPr>
        <b/>
        <sz val="12"/>
        <color theme="1"/>
        <rFont val="Arial"/>
        <family val="2"/>
      </rPr>
      <t xml:space="preserve">EFICACIA </t>
    </r>
    <r>
      <rPr>
        <sz val="12"/>
        <color theme="1"/>
        <rFont val="Arial"/>
        <family val="2"/>
      </rPr>
      <t>Capacitaciones realizadas en gestión educativa /capacitaciones programadas.</t>
    </r>
    <r>
      <rPr>
        <b/>
        <sz val="12"/>
        <color theme="1"/>
        <rFont val="Arial"/>
        <family val="2"/>
      </rPr>
      <t xml:space="preserve"> EFECTIVIDAD</t>
    </r>
    <r>
      <rPr>
        <sz val="12"/>
        <color theme="1"/>
        <rFont val="Arial"/>
        <family val="2"/>
      </rPr>
      <t>:  Mejoramiento en la Calidad Educativa</t>
    </r>
  </si>
  <si>
    <r>
      <rPr>
        <b/>
        <sz val="12"/>
        <rFont val="Arial"/>
        <family val="2"/>
      </rPr>
      <t xml:space="preserve"> EFICACIA</t>
    </r>
    <r>
      <rPr>
        <sz val="12"/>
        <rFont val="Arial"/>
        <family val="2"/>
      </rPr>
      <t>: Número de visitas realizadas / Total de IE. s.</t>
    </r>
  </si>
  <si>
    <r>
      <rPr>
        <b/>
        <sz val="12"/>
        <rFont val="Arial"/>
        <family val="2"/>
      </rPr>
      <t>EFICACIA</t>
    </r>
    <r>
      <rPr>
        <sz val="12"/>
        <rFont val="Arial"/>
        <family val="2"/>
      </rPr>
      <t>: Número de auditorias realizadas / Auditorias programadas.</t>
    </r>
    <r>
      <rPr>
        <b/>
        <sz val="12"/>
        <rFont val="Arial"/>
        <family val="2"/>
      </rPr>
      <t xml:space="preserve"> EFECTIVIDAD</t>
    </r>
    <r>
      <rPr>
        <sz val="12"/>
        <rFont val="Arial"/>
        <family val="2"/>
      </rPr>
      <t>:Reducción en el número de inconsistencias .</t>
    </r>
  </si>
  <si>
    <r>
      <rPr>
        <b/>
        <sz val="12"/>
        <rFont val="Arial"/>
        <family val="2"/>
      </rPr>
      <t>EFICACIA:</t>
    </r>
    <r>
      <rPr>
        <sz val="12"/>
        <rFont val="Arial"/>
        <family val="2"/>
      </rPr>
      <t xml:space="preserve"> Capacitaciones realizadas/ Capacitaciones programadas</t>
    </r>
    <r>
      <rPr>
        <b/>
        <sz val="12"/>
        <rFont val="Arial"/>
        <family val="2"/>
      </rPr>
      <t>.</t>
    </r>
  </si>
  <si>
    <r>
      <rPr>
        <b/>
        <sz val="12"/>
        <rFont val="Arial"/>
        <family val="2"/>
      </rPr>
      <t xml:space="preserve">EFICACIA: </t>
    </r>
    <r>
      <rPr>
        <sz val="12"/>
        <rFont val="Arial"/>
        <family val="2"/>
      </rPr>
      <t>Capacitaciones realizadas/ Capacitaciones programadas</t>
    </r>
  </si>
  <si>
    <r>
      <rPr>
        <b/>
        <sz val="12"/>
        <rFont val="Arial"/>
        <family val="2"/>
      </rPr>
      <t>EFICACIA</t>
    </r>
    <r>
      <rPr>
        <sz val="12"/>
        <rFont val="Arial"/>
        <family val="2"/>
      </rPr>
      <t xml:space="preserve">:Numero de metodologias flexibles implementadas /numero de metodologias flexibles programadas. </t>
    </r>
    <r>
      <rPr>
        <b/>
        <sz val="12"/>
        <rFont val="Arial"/>
        <family val="2"/>
      </rPr>
      <t>EFECTIVIDAD:</t>
    </r>
    <r>
      <rPr>
        <sz val="12"/>
        <rFont val="Arial"/>
        <family val="2"/>
      </rPr>
      <t xml:space="preserve"> Aumento de cobertura</t>
    </r>
  </si>
  <si>
    <r>
      <rPr>
        <b/>
        <sz val="12"/>
        <rFont val="Arial"/>
        <family val="2"/>
      </rPr>
      <t>EFICIENCIA</t>
    </r>
    <r>
      <rPr>
        <sz val="12"/>
        <rFont val="Arial"/>
        <family val="2"/>
      </rPr>
      <t xml:space="preserve">:Numero de personas nuevas asigandas para las funciones de Insp y Vig/Total Personal de Insp y Vigilancia </t>
    </r>
  </si>
  <si>
    <t>Falta de ética en  algunos funcionarios encargados de la recepción Y   ejecución de trámites en la Entidad.</t>
  </si>
  <si>
    <r>
      <rPr>
        <b/>
        <sz val="12"/>
        <rFont val="Arial"/>
        <family val="2"/>
      </rPr>
      <t>EFICACIA</t>
    </r>
    <r>
      <rPr>
        <sz val="12"/>
        <rFont val="Arial"/>
        <family val="2"/>
      </rPr>
      <t xml:space="preserve">:capacitaciones realizadas/ capacitaciones programadas. </t>
    </r>
  </si>
  <si>
    <t>Adopciòn de estrategia de  metodologia flexible para manejo de poblacion en extraedad y en condicion de vulnerabilidad</t>
  </si>
  <si>
    <t>Actas, materiales de la metodologia entrega de las mismas a las IE</t>
  </si>
  <si>
    <r>
      <rPr>
        <b/>
        <sz val="12"/>
        <rFont val="Arial"/>
        <family val="2"/>
      </rPr>
      <t>EFICACIA:</t>
    </r>
    <r>
      <rPr>
        <sz val="12"/>
        <rFont val="Arial"/>
        <family val="2"/>
      </rPr>
      <t xml:space="preserve">Capacitaciones realizadasal personal diredctivo sobre normatividad y  gestión educativa en el ingreso de NNA al sistema educativo / Capacitaciones programadas. </t>
    </r>
  </si>
  <si>
    <r>
      <rPr>
        <b/>
        <sz val="12"/>
        <rFont val="Arial"/>
        <family val="2"/>
      </rPr>
      <t>EFICIENCIA</t>
    </r>
    <r>
      <rPr>
        <sz val="12"/>
        <rFont val="Arial"/>
        <family val="2"/>
      </rPr>
      <t>:Recursos asignados / Recursos Gestionados.</t>
    </r>
    <r>
      <rPr>
        <b/>
        <sz val="12"/>
        <rFont val="Arial"/>
        <family val="2"/>
      </rPr>
      <t xml:space="preserve"> EFECTIVIDAD: </t>
    </r>
    <r>
      <rPr>
        <sz val="12"/>
        <rFont val="Arial"/>
        <family val="2"/>
      </rPr>
      <t>Mejoramiento en la Calidad Educativa.</t>
    </r>
  </si>
  <si>
    <t>Realizar visitas de asesoria, monitoreo y control de  las IE a la ejecucion de recursos de los fondo de servicio  educativos</t>
  </si>
  <si>
    <t>CONTRATISTAS DEL AREA DE COBERTURA HASTA EL 30/03/2019</t>
  </si>
  <si>
    <t>PRESTACION DE SERVICIOS PROFESIONALES PARA REALIZAR LAS ACTIVIDADES DE PLANEACION, ORGANIZACION, EJECUCION Y SEGUIMIENTO DEL PROGRAMA DE ALIMENTACION ESCOLAR, AREA DE COBERTURA, DE LA SECRETARIA DE EDUCACION</t>
  </si>
  <si>
    <t>PRESTACION DE SERVICIOS PROFESIONALES PARA LA EJECUCION Y SEGUIMIENTO AL DESARROLLO DEL PROGRAMA DE ALIMENTACION ESCOLAR REALIZADO POR LA SECRETARIA DE EDUCACION DE IBAGUE Y LAS INSTITUCIONES Y CENTROS EDUCATIVOS OFICIALES DEL MUNICIPIO DE IBAGUE TOLIMA</t>
  </si>
  <si>
    <t>JULIAN ANDRES MORALES GIL</t>
  </si>
  <si>
    <t>MARTHA NYDIA AMAYA GALLARDO</t>
  </si>
  <si>
    <t>ANGEL HORACIO CAICEDO LOPEZ</t>
  </si>
  <si>
    <t>LILIANA ALBEAR CASTA¿O</t>
  </si>
  <si>
    <t>PRESTACION DE SERVICIOS PROFESIONALES PARA REALIZAR LAS ACTIVIDADES DE PLANEACION, ORGANIZACION, EJECUCION Y SEGUIMIENTO DEL PROGRAMA DE ALIMENTACION ESCOLAR, AREA COBERTURA, DE LA SECRETARIA DE EDUCACION.</t>
  </si>
  <si>
    <t>MAIRENA LUZ RODRIGUEZ DURAN</t>
  </si>
  <si>
    <t>PRESTACION DE SERVICIOS DE APOYO A LA GESTION PARA LA EJECUCION, ORGANIZACION Y SEGUIMIENTO AL DESARROLLO DEL PROGRAMA DE ALIMENTACION ESCOLAR DEL MUNICIPIO DE IBAGUE</t>
  </si>
  <si>
    <t>LINA MARIA SANCHEZ LOZANO</t>
  </si>
  <si>
    <t>PRESTACION DE SERVICIOS PROFESIONALES PARA APOYAR LA DIRECCION DE COBERTURA DE LA SECRETARIA DE EDUCACION DEL MUNICIPIO DE IBAGUE</t>
  </si>
  <si>
    <t>LAURA MARYERY NARANJO GONZALEZ</t>
  </si>
  <si>
    <t>PRESTACION DE SERVICIOS PROFESIONALES PARA APOYAR EL AREA DE COBERTURA DE LA SECRETARIA DE EDUCACION DEL MUNICIPIO DE IBAGUE</t>
  </si>
  <si>
    <t>HILDA PINEDO HERNANDEZ</t>
  </si>
  <si>
    <t>prestacion de servicios profesionales para apoyar el area de cobertura de la secretaria de educacion, del municipio de ibague</t>
  </si>
  <si>
    <t>ANA MARIA CASTELLANOS BOHORQUEZ</t>
  </si>
  <si>
    <t>PRESTACION DE SERVICIOS PROFESIONALES PARA APOYAR LA DIRECCION COBERTURA DE LA SECRETARIA DE EDUCACION MUNICIPAL DE IBAGUE</t>
  </si>
  <si>
    <t>OSCAR EDUARDO RAMIREZ TRUJILLO</t>
  </si>
  <si>
    <t>PRESTACION DE SERVICIOS DE APOYO A LA GESTION PARA APOYAR LA DIRECCION DE COBERTURA DE LA SECRETARIA DE EDUCACION DEL MUNICIPIO DE IBAGUE</t>
  </si>
  <si>
    <t>DANIEL ANDRES PLAZA ALVIS</t>
  </si>
  <si>
    <t>EMMA ALEXANDRA LAVERDE CASTAÑO</t>
  </si>
  <si>
    <t>CONTRATISTAS  AREA CALIDAD HASTA 30/03/2019</t>
  </si>
  <si>
    <t>PRESTACIÓN DE SERVICIOS PROFESIONALES PARA GARANTIZAR EL APOYO PEDAGÓGICO REQUERIDO Y BRINDAR LA ATENCIÓN A ESTUDIANTES CON DISCAPACIDAD DE TIPO AUDITIVO EN EL DESARROLLO DEL PROYECTO “IMPLEMENTACIÓN DE ESTRATEGIAS DE ACCESO Y PERMANENCIA A NNA EN EDAD ESCOLAR EN LAS INSTITUCIONES Y CENTROS DE IBAGUÉ TOLIMA”.</t>
  </si>
  <si>
    <t>LADY BRIGITTE BUENAVENTURA LLANOS</t>
  </si>
  <si>
    <t>NINA YIRETH VILLARREAL GUZMAN</t>
  </si>
  <si>
    <t>SEBASTIAN CARVAJAL GUTIERREZ</t>
  </si>
  <si>
    <t>PRESTACION DE SERVICIOS PROFESIONALES PARA APOYAR LAS ACTIVIDADES DEL AREA DE CALIDAD DE LA SECRETARIA DE EDUCACION, EN DESARROLLO DEL PROYECTO DENOMINADO MEJORAMIENTO DE LA CALIDAD DEL SERVICIO EDUCATIVO PRESTADO EN LOS ESTABLECIMIENTOS EDUCATIVOS OFICIALES IBAGUE – TOLIMA</t>
  </si>
  <si>
    <t>EDILA USECHE LOZANO</t>
  </si>
  <si>
    <t>PRESTACION DE SERVICIOS PROFESIONALES PARA APOYAR LAS ACTIVIDADES DE AREA DE CALIDAD DE LA SECRETARIA DE EDUCACION EN DESARROLLO DEL PROYECTO DENOMINADO MEJORAMIENTO DE LA CALIDAD DEL SERVICIO EDUCATIVO PRESTADO EN LOS ESTABLECIMIENTOS EDUCATIVOS OFICIALES IBAGUE – TOLIMA</t>
  </si>
  <si>
    <t>CICERON CAICEDO DUARTE</t>
  </si>
  <si>
    <t>PRESTACION DE SERVICIOS PROFESIONALES, PARA APOYAR LAS ACTIVIDADES DEL AREA DE CALIDAD DE LA SECRETARIA DE EDUCACION, EN DESARROLLO DEL PROYECTO DENOMINADO MEJORAMIENTO DE LA CALIDAD DEL SERVICIO EDUCATIVO PRESTADO EN LOS ESTABLECIMIENTOS EDUCATIVOS OFICIALES IBAGUE – TOLIMA</t>
  </si>
  <si>
    <t>JENNIFER KATERINE VARGAS ACOSTA</t>
  </si>
  <si>
    <t>LAURA LIZETH VIDAL GALVEZ</t>
  </si>
  <si>
    <t>PRESTACIÓN DE SERVICIOS DE APOYO A LA GESTION PARA GARANTIZAR EL APOYO PEDAGÓGICO REQUERIDO Y BRINDAR LA ATENCIÓN A ESTUDIANTES CON DISCAPACIDAD DE TIPO AUDITIVO EN EL DESARROLLO DEL PROYECTO “IMPLEMENTACIÓN DE ESTRATEGIAS DE ACCESO Y PERMANENCIA A NNA EN EDAD ESCOLAR EN LAS INSTITUCIONES Y CENTROS DE IBAGUÉ TOLIMA”.</t>
  </si>
  <si>
    <t>ESTEFANY GUARNIZO GONZALEZ</t>
  </si>
  <si>
    <t>DEISY CAROLINA ANTIA GONZALEZ</t>
  </si>
  <si>
    <t>PRESTACIÓN DE SERVICIOS DE APOYO A LA GESTION PARA GARANTIZAR EL APOYO PEDAGOGICO REQUERIDO Y BRINDAR LA ATENCION A ESTUDIANTES CON DISCAPACIDAD DE TIPO AUDITIVO EN EL DESARROLLO DEL PROYECTO “IMPLEMENTACIÓN DE ESTRATEGIAS DE ACCESO Y PERMANENCIA A NNA EN EDAD ESCOLAR EN LAS INSTITUCIONES Y CENTROS DE IBAGUÉ TOLIMA”.</t>
  </si>
  <si>
    <t>JONATHAN DAVID HUAMAN MELO</t>
  </si>
  <si>
    <t>CIARA VANESA REYES PRADA</t>
  </si>
  <si>
    <t>LILIVED LOPEZ RUIZ</t>
  </si>
  <si>
    <t>PRESTACION DE SERVICIOS PROFESIONALES PARA APOYAR EL AREA DE CALIDAD DE LA SECRETARIA DE EDUCACION EN EJECUCION DEL PROYECTO DENOMINADO MEJORAMIENTO DE LA CALIDAD DEL SERVICIO EDUCATIVO PRESTADO EN LOS ESTABLECIMIENTOS EDUCATIVOS OFICIALES IBAGUE – TOLIMA</t>
  </si>
  <si>
    <t>GENNY LUCERO CASALLAS ROCHA</t>
  </si>
  <si>
    <t>LINA MARIA CESPEDES CRUZ</t>
  </si>
  <si>
    <t>LEIDY TATIANA NARANJO MEJIA</t>
  </si>
  <si>
    <t>DIEGO FERNANDO CASTIBLANCO FRANCO</t>
  </si>
  <si>
    <t>HENRY HERNANDEZ FARFAN</t>
  </si>
  <si>
    <t>JHON JAIRO RIVEROS LUGO</t>
  </si>
  <si>
    <t>RICARDO ANDRES FAJARDO SANCHEZ</t>
  </si>
  <si>
    <t>JOAQUIN JOSE HERNANDEZ VILLANUEVA</t>
  </si>
  <si>
    <t>ANDREA CAROLINA MURILLO ALARCON</t>
  </si>
  <si>
    <t>IVAN RODRIGO MEDINA</t>
  </si>
  <si>
    <t>EDWIN ANDERSON CAVIEDES RODRIGUEZ</t>
  </si>
  <si>
    <t>DANIEL ANDRES FIGUEROA LOZANO</t>
  </si>
  <si>
    <t>MAGDA GINNETH GARAY MORA</t>
  </si>
  <si>
    <t>LOREN MARCELA ALARCON VARGAS</t>
  </si>
  <si>
    <t>CARIDAD MAGALLY OSPINA HERNANDEZ</t>
  </si>
  <si>
    <t>VALENTINA BARBOSA RIVERA</t>
  </si>
  <si>
    <t>ALEXANDER ARROYAVE OVALLE</t>
  </si>
  <si>
    <t>OLBER OBANDO CHAVEZ</t>
  </si>
  <si>
    <t>MARIA VICTORIA RODRIGUEZ MURILLO</t>
  </si>
  <si>
    <t>RENE MAURICIO CARVAJAL GALVIS</t>
  </si>
  <si>
    <t>PRESTACION DE SERVICIOS PROFESIONALES PARA LA EJECUCION DEL PROYECTO DENOMINADO FORTALECIMIENTO A LA PLATAFORMA TECNOLOGICA DE LAS INSTITUCIONES EDUCATIVAS DEL MUNICIPIO DE IBAGUE</t>
  </si>
  <si>
    <t>CAMILO ANDRES GONZALEZ CASAS</t>
  </si>
  <si>
    <t>LEIDY CALLE CORRALES</t>
  </si>
  <si>
    <t>MARYURY ANGELICA ARIAS VILLANUEVA</t>
  </si>
  <si>
    <t>INGRID CRISTINA MU??OZ BARRIOS</t>
  </si>
  <si>
    <t>PRESTACION DE SERVICIOS PROFESIONALES  PARA APOYAR LA DIRECCION DE COBERTURA DE LA SECRETARIA DE EDUCACION DEL MUNICIPIO DE IBAGUE</t>
  </si>
  <si>
    <t>NINI JOHANA HERRERA CORREA</t>
  </si>
  <si>
    <t>PRESTACION DE SERVICIOS PROFESIONALES PARA APOYAR LAS ACTIVIDADES DEL AREA DE CALIDAD DE LA SECRETARIA DE EDUCACION MUNICIPAL EN DESARROLLO DEL PROYECTO DENOMINADO MEJORAMIENTO DE LA CALIDAD DEL SERVICIO EDUCATIVO PRESTADO EN LOS ESTABLECIMIENTOS EDUCATIVOS OFICIALES IBAGUE – TOLIMA</t>
  </si>
  <si>
    <t>MARIA EUGENIA VARON DUQUE</t>
  </si>
  <si>
    <t>PRESTACION DE SERVICIOSDE APOYO A LA GESTION PARA APOYAR LA DIRECCION DE CALIDAD  DE LA SECRETARIA DE EDUCACION DEL MUNICIPIO DE IBAGUE</t>
  </si>
  <si>
    <t>DIANA PAOLA FERNANDEZ JIMENEZ</t>
  </si>
  <si>
    <t>CONTRATAR LA PRESTACIÓN DE SERVICIOS PROFESIONALES DE UN LICENCIADO EN MUSICA, PARA  APOYAR LAS ACTIVIDADES DEL AREA DE MUSICA, EN EL CONSERVATORIO DE IBAGUE  INSTITUCION EDUCATIVA AMINA MELENDRO DE PULECIO DEL MUNICIPIO DE IBAGUE</t>
  </si>
  <si>
    <t>WILLINGTON RODRIGUEZ JIMENEZ</t>
  </si>
  <si>
    <t>PrestaciÓn De Servicios De Apoyo A La Gestion  Para Garantizar El Apoyo Pedagogico Requerido Y Brindar La Atencion A Estudiantes Con Discapacidad De Tipo Auditivo En El Desarrollo Del Proyecto “implementaciÓn De Estrategias De Acceso Y Permanencia A Nna En Edad Escolar En Las Instituciones Y Centros De IbaguÉ Tolima</t>
  </si>
  <si>
    <t>JESSICA FERNANDA PEREZ MONSALVE</t>
  </si>
  <si>
    <t>Codigo: FOR-13-PRO-GIC-03</t>
  </si>
  <si>
    <t>Versión: 03</t>
  </si>
  <si>
    <t>Fecha: 2018/12/05</t>
  </si>
  <si>
    <t>PROCESO: GESTION EDUCATIVA</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</si>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</sst>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name val="Arial"/>
      <family val="2"/>
    </font>
    <font>
      <sz val="11"/>
      <color rgb="FFFF0000"/>
      <name val="Calibri"/>
      <family val="2"/>
      <scheme val="minor"/>
    </font>
    <font>
      <sz val="10"/>
      <name val="Arial"/>
      <family val="2"/>
    </font>
    <font>
      <sz val="9"/>
      <color theme="1"/>
      <name val="Arial"/>
      <family val="2"/>
    </font>
    <font>
      <sz val="14"/>
      <name val="Arial"/>
      <family val="2"/>
    </font>
    <font>
      <sz val="14"/>
      <color theme="1"/>
      <name val="Arial"/>
      <family val="2"/>
    </font>
    <font>
      <sz val="14"/>
      <color theme="1"/>
      <name val="Calibri"/>
      <family val="2"/>
      <scheme val="minor"/>
    </font>
    <font>
      <sz val="12"/>
      <name val="Arial"/>
      <family val="2"/>
    </font>
    <font>
      <b/>
      <sz val="12"/>
      <name val="Arial"/>
      <family val="2"/>
    </font>
    <font>
      <sz val="10"/>
      <color rgb="FFFF0000"/>
      <name val="Arial"/>
      <family val="2"/>
    </font>
    <font>
      <sz val="7"/>
      <color rgb="FF000000"/>
      <name val="Verdana"/>
      <family val="2"/>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5"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3" fillId="0" borderId="0"/>
  </cellStyleXfs>
  <cellXfs count="810">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2" fillId="0" borderId="0" xfId="0" applyFont="1"/>
    <xf numFmtId="0" fontId="6" fillId="0" borderId="0" xfId="0" applyFont="1"/>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7"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1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2" fillId="0" borderId="0" xfId="0" applyFont="1" applyAlignment="1">
      <alignment wrapText="1"/>
    </xf>
    <xf numFmtId="0" fontId="12"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2"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3" fillId="0" borderId="0" xfId="0" applyFont="1"/>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60" xfId="0" applyFont="1" applyBorder="1" applyAlignment="1">
      <alignment horizontal="left"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13" borderId="5" xfId="0"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1" xfId="0" applyFont="1" applyBorder="1" applyAlignment="1">
      <alignment horizontal="left" vertical="center" wrapText="1"/>
    </xf>
    <xf numFmtId="0" fontId="7" fillId="5" borderId="25" xfId="0" applyFont="1" applyFill="1" applyBorder="1" applyAlignment="1">
      <alignmen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21" fillId="0" borderId="1" xfId="0" applyFont="1" applyBorder="1" applyAlignment="1">
      <alignment wrapText="1"/>
    </xf>
    <xf numFmtId="0" fontId="4" fillId="0" borderId="1" xfId="0" applyFont="1" applyBorder="1" applyAlignment="1">
      <alignment wrapText="1"/>
    </xf>
    <xf numFmtId="0" fontId="4" fillId="0" borderId="1" xfId="0" applyFont="1" applyBorder="1"/>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22" fillId="0" borderId="0" xfId="0" applyFont="1" applyFill="1"/>
    <xf numFmtId="0" fontId="0" fillId="0" borderId="1" xfId="0"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0" fillId="0" borderId="1" xfId="0" applyFill="1" applyBorder="1" applyProtection="1">
      <protection locked="0"/>
    </xf>
    <xf numFmtId="0" fontId="21" fillId="0" borderId="10" xfId="0" applyFont="1" applyFill="1" applyBorder="1" applyAlignment="1">
      <alignment wrapText="1"/>
    </xf>
    <xf numFmtId="0" fontId="4" fillId="0" borderId="60" xfId="0" applyFont="1" applyFill="1" applyBorder="1" applyAlignment="1">
      <alignment horizontal="left" vertical="top" wrapText="1"/>
    </xf>
    <xf numFmtId="0" fontId="4" fillId="0" borderId="10" xfId="0" applyFont="1" applyFill="1" applyBorder="1" applyAlignment="1">
      <alignment horizontal="left" vertical="center" wrapText="1"/>
    </xf>
    <xf numFmtId="0" fontId="21" fillId="0" borderId="1" xfId="0" applyFont="1" applyFill="1" applyBorder="1" applyAlignment="1">
      <alignment vertical="center" wrapText="1"/>
    </xf>
    <xf numFmtId="0" fontId="4" fillId="0" borderId="1" xfId="0" applyFont="1" applyFill="1" applyBorder="1" applyAlignment="1">
      <alignment wrapText="1"/>
    </xf>
    <xf numFmtId="0" fontId="4" fillId="0" borderId="10" xfId="0" applyFont="1" applyFill="1" applyBorder="1" applyAlignment="1">
      <alignment vertical="top" wrapText="1"/>
    </xf>
    <xf numFmtId="0" fontId="21" fillId="0" borderId="1" xfId="0" applyFont="1" applyFill="1" applyBorder="1" applyAlignment="1">
      <alignment horizontal="left" vertical="center" wrapText="1"/>
    </xf>
    <xf numFmtId="0" fontId="0" fillId="0" borderId="1" xfId="0" applyFill="1" applyBorder="1" applyAlignment="1" applyProtection="1">
      <alignment horizontal="center"/>
      <protection locked="0"/>
    </xf>
    <xf numFmtId="0" fontId="4" fillId="0" borderId="1" xfId="0" applyFont="1" applyFill="1" applyBorder="1"/>
    <xf numFmtId="0" fontId="4" fillId="0" borderId="1" xfId="0" applyFont="1" applyFill="1" applyBorder="1" applyAlignment="1">
      <alignment vertical="center" wrapText="1"/>
    </xf>
    <xf numFmtId="165" fontId="0" fillId="16" borderId="1" xfId="0" applyNumberFormat="1" applyFill="1" applyBorder="1"/>
    <xf numFmtId="165" fontId="0" fillId="4" borderId="1" xfId="0" applyNumberFormat="1" applyFill="1" applyBorder="1"/>
    <xf numFmtId="164" fontId="0" fillId="4" borderId="1" xfId="0" applyNumberFormat="1" applyFill="1" applyBorder="1" applyProtection="1">
      <protection locked="0"/>
    </xf>
    <xf numFmtId="0" fontId="0" fillId="4" borderId="1" xfId="0" applyFill="1" applyBorder="1" applyAlignment="1" applyProtection="1">
      <alignment horizontal="center" vertical="center"/>
      <protection locked="0"/>
    </xf>
    <xf numFmtId="0" fontId="21" fillId="0" borderId="60"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62" xfId="0" applyFont="1" applyFill="1" applyBorder="1" applyAlignment="1">
      <alignment horizontal="center" vertical="center"/>
    </xf>
    <xf numFmtId="0" fontId="8" fillId="0" borderId="28" xfId="0" applyFont="1" applyBorder="1" applyAlignment="1">
      <alignment vertical="center" wrapText="1"/>
    </xf>
    <xf numFmtId="0" fontId="7" fillId="5" borderId="15" xfId="0" applyFont="1" applyFill="1" applyBorder="1" applyAlignment="1">
      <alignment vertical="center" wrapText="1"/>
    </xf>
    <xf numFmtId="0" fontId="8" fillId="5" borderId="10" xfId="0" applyFont="1" applyFill="1" applyBorder="1" applyAlignment="1">
      <alignment horizontal="center" vertical="center"/>
    </xf>
    <xf numFmtId="0" fontId="0" fillId="0" borderId="1" xfId="0" applyBorder="1" applyProtection="1">
      <protection locked="0"/>
    </xf>
    <xf numFmtId="164" fontId="0" fillId="0" borderId="1" xfId="0" applyNumberFormat="1" applyBorder="1" applyProtection="1">
      <protection locked="0"/>
    </xf>
    <xf numFmtId="0" fontId="8" fillId="0" borderId="1" xfId="0" applyFont="1" applyFill="1" applyBorder="1" applyAlignment="1">
      <alignment vertical="center" wrapText="1"/>
    </xf>
    <xf numFmtId="0" fontId="7" fillId="5" borderId="14" xfId="0" applyFont="1" applyFill="1"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horizontal="center" vertical="center" wrapText="1"/>
    </xf>
    <xf numFmtId="0" fontId="0" fillId="0" borderId="1" xfId="0" applyBorder="1" applyAlignment="1">
      <alignment horizontal="center" vertical="center" wrapText="1"/>
    </xf>
    <xf numFmtId="0" fontId="0" fillId="3" borderId="4" xfId="0" applyFill="1" applyBorder="1" applyAlignment="1">
      <alignment horizontal="center" vertical="center" wrapText="1"/>
    </xf>
    <xf numFmtId="0" fontId="0" fillId="3" borderId="58" xfId="0" applyFill="1" applyBorder="1" applyAlignment="1">
      <alignment horizontal="left" vertical="center" wrapText="1"/>
    </xf>
    <xf numFmtId="0" fontId="4" fillId="3" borderId="5" xfId="0" applyFont="1" applyFill="1" applyBorder="1" applyAlignment="1">
      <alignment horizontal="center" wrapText="1"/>
    </xf>
    <xf numFmtId="0" fontId="4" fillId="3" borderId="5" xfId="0" applyFont="1" applyFill="1" applyBorder="1" applyAlignment="1">
      <alignment horizontal="center"/>
    </xf>
    <xf numFmtId="0" fontId="5" fillId="13" borderId="28" xfId="0" applyFont="1" applyFill="1" applyBorder="1" applyAlignment="1">
      <alignment horizontal="center" vertical="center" wrapText="1"/>
    </xf>
    <xf numFmtId="0" fontId="4" fillId="4" borderId="1" xfId="0" applyFont="1" applyFill="1" applyBorder="1" applyAlignment="1">
      <alignment vertical="top" wrapText="1"/>
    </xf>
    <xf numFmtId="0" fontId="4" fillId="4" borderId="11" xfId="0" applyFont="1" applyFill="1" applyBorder="1" applyAlignment="1">
      <alignment horizontal="center" vertical="center" wrapText="1"/>
    </xf>
    <xf numFmtId="0" fontId="4" fillId="4" borderId="1" xfId="0" quotePrefix="1" applyFont="1" applyFill="1" applyBorder="1" applyAlignment="1">
      <alignment vertical="top" wrapText="1"/>
    </xf>
    <xf numFmtId="0" fontId="23" fillId="0" borderId="1" xfId="1" applyFont="1" applyBorder="1" applyAlignment="1" applyProtection="1">
      <alignment vertical="top" wrapText="1"/>
      <protection locked="0"/>
    </xf>
    <xf numFmtId="0" fontId="8" fillId="3" borderId="1" xfId="0" applyFont="1" applyFill="1" applyBorder="1" applyAlignment="1" applyProtection="1">
      <alignment vertical="top" wrapText="1"/>
      <protection locked="0"/>
    </xf>
    <xf numFmtId="164" fontId="0" fillId="3" borderId="1" xfId="0" applyNumberFormat="1" applyFill="1" applyBorder="1" applyProtection="1">
      <protection locked="0"/>
    </xf>
    <xf numFmtId="0" fontId="4" fillId="4" borderId="1" xfId="0" applyFont="1" applyFill="1" applyBorder="1" applyAlignment="1">
      <alignment horizontal="center" vertical="center" wrapText="1"/>
    </xf>
    <xf numFmtId="0" fontId="4" fillId="4" borderId="1" xfId="0" applyFont="1" applyFill="1" applyBorder="1" applyAlignment="1">
      <alignment horizontal="center" wrapText="1"/>
    </xf>
    <xf numFmtId="0" fontId="23" fillId="0" borderId="11" xfId="1" applyFont="1" applyBorder="1" applyAlignment="1" applyProtection="1">
      <alignment vertical="top" wrapText="1"/>
      <protection locked="0"/>
    </xf>
    <xf numFmtId="0" fontId="23" fillId="0" borderId="28" xfId="1" applyFont="1" applyBorder="1" applyAlignment="1" applyProtection="1">
      <alignment vertical="top" wrapText="1"/>
      <protection locked="0"/>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0" fillId="0" borderId="10" xfId="0" applyBorder="1" applyAlignment="1">
      <alignment horizontal="center" vertical="center" wrapText="1"/>
    </xf>
    <xf numFmtId="0" fontId="4" fillId="0" borderId="13" xfId="0" applyFont="1" applyBorder="1" applyAlignment="1">
      <alignment horizontal="center" vertical="center"/>
    </xf>
    <xf numFmtId="0" fontId="4" fillId="3" borderId="1" xfId="0" applyFont="1" applyFill="1" applyBorder="1" applyAlignment="1">
      <alignment horizontal="left" vertical="center" wrapText="1"/>
    </xf>
    <xf numFmtId="0" fontId="0" fillId="0" borderId="28" xfId="0" applyBorder="1" applyAlignment="1">
      <alignment horizontal="center" vertical="center" wrapText="1"/>
    </xf>
    <xf numFmtId="1" fontId="0" fillId="0" borderId="28" xfId="0" applyNumberFormat="1" applyBorder="1" applyAlignment="1">
      <alignment vertical="center"/>
    </xf>
    <xf numFmtId="0" fontId="4" fillId="0" borderId="29" xfId="0" applyFont="1" applyBorder="1" applyAlignment="1">
      <alignment horizontal="center" vertical="center"/>
    </xf>
    <xf numFmtId="0" fontId="0" fillId="0" borderId="28" xfId="0" applyBorder="1" applyAlignment="1">
      <alignment vertical="center" wrapText="1"/>
    </xf>
    <xf numFmtId="1" fontId="0" fillId="0" borderId="10" xfId="0" applyNumberFormat="1" applyBorder="1" applyAlignment="1">
      <alignment horizontal="center" vertical="center"/>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5" fillId="12" borderId="10" xfId="0" applyFont="1" applyFill="1" applyBorder="1" applyAlignment="1">
      <alignment horizontal="center" vertical="center" wrapText="1"/>
    </xf>
    <xf numFmtId="0" fontId="5" fillId="13" borderId="65" xfId="0" applyFont="1" applyFill="1" applyBorder="1" applyAlignment="1">
      <alignment vertical="center"/>
    </xf>
    <xf numFmtId="0" fontId="5" fillId="13" borderId="11" xfId="0" applyFont="1" applyFill="1" applyBorder="1" applyAlignment="1">
      <alignment vertical="center"/>
    </xf>
    <xf numFmtId="0" fontId="5" fillId="13" borderId="30" xfId="0" applyFont="1" applyFill="1" applyBorder="1" applyAlignment="1">
      <alignment vertical="center"/>
    </xf>
    <xf numFmtId="0" fontId="5" fillId="13" borderId="27" xfId="0" applyFont="1" applyFill="1" applyBorder="1" applyAlignment="1">
      <alignment vertical="center"/>
    </xf>
    <xf numFmtId="0" fontId="5" fillId="3" borderId="15"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0" xfId="0" applyFont="1" applyFill="1" applyBorder="1" applyAlignment="1">
      <alignment vertical="center" wrapText="1"/>
    </xf>
    <xf numFmtId="0" fontId="9" fillId="3" borderId="1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12" borderId="1" xfId="0" applyFont="1" applyFill="1" applyBorder="1" applyAlignment="1">
      <alignment vertical="center" wrapText="1"/>
    </xf>
    <xf numFmtId="0" fontId="9" fillId="3" borderId="1" xfId="0" applyFont="1" applyFill="1" applyBorder="1" applyAlignment="1">
      <alignment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13" borderId="15" xfId="0" applyFont="1" applyFill="1" applyBorder="1" applyAlignment="1">
      <alignment horizontal="center" vertical="center"/>
    </xf>
    <xf numFmtId="0" fontId="0" fillId="5" borderId="1" xfId="0" applyFill="1" applyBorder="1" applyAlignment="1">
      <alignment horizontal="center" vertical="center" wrapText="1"/>
    </xf>
    <xf numFmtId="0" fontId="26" fillId="0" borderId="1" xfId="0" applyFont="1" applyBorder="1" applyAlignment="1">
      <alignment vertical="center" wrapText="1"/>
    </xf>
    <xf numFmtId="0" fontId="26" fillId="0" borderId="10" xfId="0" applyFont="1" applyBorder="1" applyAlignment="1">
      <alignment vertical="center" wrapText="1"/>
    </xf>
    <xf numFmtId="0" fontId="23" fillId="3" borderId="1" xfId="1" applyFont="1" applyFill="1" applyBorder="1" applyAlignment="1" applyProtection="1">
      <alignment vertical="top" wrapText="1"/>
      <protection locked="0"/>
    </xf>
    <xf numFmtId="0" fontId="4" fillId="0" borderId="1" xfId="0" applyFont="1" applyBorder="1" applyAlignment="1">
      <alignment horizontal="center"/>
    </xf>
    <xf numFmtId="0" fontId="5" fillId="1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0" borderId="10" xfId="0" applyFont="1" applyBorder="1" applyAlignment="1">
      <alignment horizontal="center"/>
    </xf>
    <xf numFmtId="0" fontId="4" fillId="0" borderId="1" xfId="0" applyFont="1" applyBorder="1" applyAlignment="1">
      <alignment horizontal="center"/>
    </xf>
    <xf numFmtId="0" fontId="5" fillId="13" borderId="5" xfId="0" applyFont="1" applyFill="1" applyBorder="1" applyAlignment="1">
      <alignment horizontal="center" vertical="center" wrapText="1"/>
    </xf>
    <xf numFmtId="0" fontId="4" fillId="0" borderId="10" xfId="0" applyFont="1" applyBorder="1" applyAlignment="1">
      <alignment horizontal="left" wrapText="1"/>
    </xf>
    <xf numFmtId="0" fontId="5" fillId="13" borderId="17" xfId="0" applyFont="1" applyFill="1" applyBorder="1" applyAlignment="1">
      <alignment horizontal="center" vertical="center"/>
    </xf>
    <xf numFmtId="0" fontId="0" fillId="5" borderId="1" xfId="0" applyFill="1" applyBorder="1" applyAlignment="1">
      <alignment horizontal="left" vertical="center" wrapText="1"/>
    </xf>
    <xf numFmtId="0" fontId="5" fillId="3" borderId="15" xfId="0" applyFont="1" applyFill="1" applyBorder="1" applyAlignment="1">
      <alignment horizontal="center" vertical="center"/>
    </xf>
    <xf numFmtId="0" fontId="4" fillId="0" borderId="1" xfId="0" applyFont="1" applyBorder="1" applyAlignment="1">
      <alignment horizontal="center"/>
    </xf>
    <xf numFmtId="0" fontId="5" fillId="3" borderId="1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9" borderId="54" xfId="0" applyFont="1" applyFill="1" applyBorder="1" applyAlignment="1">
      <alignment vertical="center" wrapText="1"/>
    </xf>
    <xf numFmtId="0" fontId="4" fillId="0" borderId="20" xfId="0" applyFont="1" applyBorder="1" applyAlignment="1">
      <alignment vertical="center" wrapText="1"/>
    </xf>
    <xf numFmtId="0" fontId="4" fillId="0" borderId="27" xfId="0" applyFont="1" applyBorder="1" applyAlignment="1">
      <alignment vertical="center" wrapText="1"/>
    </xf>
    <xf numFmtId="0" fontId="4" fillId="0" borderId="10" xfId="0" applyFont="1" applyBorder="1" applyAlignment="1">
      <alignment horizontal="center"/>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5" fillId="13" borderId="11" xfId="0" applyFont="1" applyFill="1" applyBorder="1" applyAlignment="1">
      <alignment horizontal="center" vertical="center"/>
    </xf>
    <xf numFmtId="0" fontId="5" fillId="3" borderId="1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17" xfId="0" applyFont="1" applyFill="1" applyBorder="1" applyAlignment="1">
      <alignment horizontal="center" vertical="center"/>
    </xf>
    <xf numFmtId="0" fontId="9" fillId="12"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13" borderId="36" xfId="0" applyFont="1" applyFill="1" applyBorder="1" applyAlignment="1">
      <alignment horizontal="center" vertical="center"/>
    </xf>
    <xf numFmtId="0" fontId="5" fillId="13" borderId="11" xfId="0" applyFont="1" applyFill="1" applyBorder="1" applyAlignment="1">
      <alignment horizontal="center" vertical="center" wrapText="1"/>
    </xf>
    <xf numFmtId="0" fontId="5" fillId="13" borderId="36" xfId="0" applyFont="1" applyFill="1" applyBorder="1" applyAlignment="1">
      <alignment horizontal="center" vertical="center" wrapText="1"/>
    </xf>
    <xf numFmtId="0" fontId="5" fillId="13" borderId="18" xfId="0" applyFont="1" applyFill="1" applyBorder="1" applyAlignment="1">
      <alignment vertical="center" wrapText="1"/>
    </xf>
    <xf numFmtId="0" fontId="5" fillId="12" borderId="11"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5" fillId="13" borderId="36" xfId="0" applyFont="1" applyFill="1" applyBorder="1" applyAlignment="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wrapText="1"/>
    </xf>
    <xf numFmtId="0" fontId="8" fillId="0" borderId="1" xfId="0" applyFont="1" applyFill="1" applyBorder="1" applyAlignment="1">
      <alignment horizontal="center" vertical="center" wrapText="1"/>
    </xf>
    <xf numFmtId="0" fontId="7" fillId="14" borderId="2" xfId="0" applyFont="1" applyFill="1" applyBorder="1" applyAlignment="1">
      <alignment horizontal="center" vertical="center"/>
    </xf>
    <xf numFmtId="0" fontId="1" fillId="14" borderId="2" xfId="0" applyFont="1" applyFill="1" applyBorder="1" applyAlignment="1">
      <alignment horizontal="center" vertical="center" wrapText="1"/>
    </xf>
    <xf numFmtId="0" fontId="0" fillId="0" borderId="0" xfId="0" applyAlignment="1">
      <alignment horizontal="center" vertical="center"/>
    </xf>
    <xf numFmtId="0" fontId="23" fillId="0" borderId="1" xfId="1" applyFont="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5" fillId="0" borderId="10" xfId="0" applyFont="1" applyBorder="1" applyAlignment="1">
      <alignment vertical="center"/>
    </xf>
    <xf numFmtId="0" fontId="5" fillId="0" borderId="11" xfId="0" applyFont="1" applyBorder="1" applyAlignment="1">
      <alignment vertical="center"/>
    </xf>
    <xf numFmtId="0" fontId="5" fillId="0" borderId="28" xfId="0" applyFont="1" applyBorder="1" applyAlignment="1">
      <alignment vertical="center"/>
    </xf>
    <xf numFmtId="0" fontId="7" fillId="5" borderId="65" xfId="0" applyFont="1" applyFill="1" applyBorder="1" applyAlignment="1">
      <alignment vertical="center"/>
    </xf>
    <xf numFmtId="0" fontId="7" fillId="6" borderId="65" xfId="0" applyFont="1" applyFill="1" applyBorder="1" applyAlignment="1">
      <alignment vertical="center"/>
    </xf>
    <xf numFmtId="0" fontId="7" fillId="6" borderId="46" xfId="0" applyFont="1" applyFill="1" applyBorder="1" applyAlignment="1">
      <alignment vertical="center"/>
    </xf>
    <xf numFmtId="0" fontId="7" fillId="5" borderId="30" xfId="0" applyFont="1" applyFill="1" applyBorder="1" applyAlignment="1">
      <alignment vertical="center"/>
    </xf>
    <xf numFmtId="0" fontId="1" fillId="5" borderId="1" xfId="0" applyFont="1" applyFill="1" applyBorder="1" applyAlignment="1">
      <alignment vertical="center" wrapText="1"/>
    </xf>
    <xf numFmtId="0" fontId="4" fillId="0" borderId="10" xfId="0" applyFont="1" applyBorder="1" applyAlignment="1">
      <alignment vertical="center" wrapText="1"/>
    </xf>
    <xf numFmtId="0" fontId="6" fillId="0" borderId="0" xfId="0" applyFont="1" applyAlignment="1">
      <alignment horizontal="center" vertical="center"/>
    </xf>
    <xf numFmtId="0" fontId="8" fillId="0" borderId="0" xfId="0" applyFont="1"/>
    <xf numFmtId="0" fontId="8" fillId="0" borderId="1" xfId="0" applyFont="1" applyBorder="1"/>
    <xf numFmtId="0" fontId="8" fillId="0" borderId="3" xfId="0" applyFont="1" applyBorder="1"/>
    <xf numFmtId="0" fontId="7" fillId="5" borderId="2" xfId="0" applyFont="1" applyFill="1" applyBorder="1" applyAlignment="1">
      <alignment horizontal="left"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shrinkToFit="1"/>
    </xf>
    <xf numFmtId="0" fontId="8" fillId="0" borderId="1" xfId="0" applyFont="1" applyBorder="1" applyAlignment="1">
      <alignment vertical="center"/>
    </xf>
    <xf numFmtId="0" fontId="28" fillId="0" borderId="1" xfId="0" applyFont="1" applyFill="1" applyBorder="1" applyAlignment="1">
      <alignment vertical="center"/>
    </xf>
    <xf numFmtId="0" fontId="31" fillId="17" borderId="1" xfId="0" applyFont="1" applyFill="1" applyBorder="1" applyAlignment="1">
      <alignment horizontal="center" vertical="center" wrapText="1"/>
    </xf>
    <xf numFmtId="14" fontId="31" fillId="17" borderId="1" xfId="0" applyNumberFormat="1" applyFont="1" applyFill="1" applyBorder="1" applyAlignment="1">
      <alignment horizontal="center" vertical="center"/>
    </xf>
    <xf numFmtId="0" fontId="31" fillId="17" borderId="1" xfId="0" applyFont="1" applyFill="1" applyBorder="1" applyAlignment="1">
      <alignment horizontal="center" vertical="center"/>
    </xf>
    <xf numFmtId="0" fontId="31" fillId="18" borderId="1" xfId="0" applyFont="1" applyFill="1" applyBorder="1" applyAlignment="1">
      <alignment horizontal="center" vertical="center" wrapText="1"/>
    </xf>
    <xf numFmtId="14" fontId="31" fillId="18" borderId="1" xfId="0" applyNumberFormat="1" applyFont="1" applyFill="1" applyBorder="1" applyAlignment="1">
      <alignment horizontal="center" vertical="center"/>
    </xf>
    <xf numFmtId="0" fontId="31" fillId="18" borderId="1" xfId="0" applyFont="1" applyFill="1" applyBorder="1" applyAlignment="1">
      <alignment horizontal="center" vertical="center"/>
    </xf>
    <xf numFmtId="14" fontId="31" fillId="18"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8"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4" fillId="0" borderId="10" xfId="0" applyFont="1" applyBorder="1" applyAlignment="1">
      <alignment horizontal="left" vertical="center" wrapText="1"/>
    </xf>
    <xf numFmtId="0" fontId="4" fillId="0" borderId="28" xfId="0" applyFont="1" applyBorder="1" applyAlignment="1">
      <alignment horizontal="left" vertical="center" wrapText="1"/>
    </xf>
    <xf numFmtId="0" fontId="4" fillId="3" borderId="10" xfId="0" applyFont="1" applyFill="1" applyBorder="1" applyAlignment="1">
      <alignment horizontal="left" vertical="top" wrapText="1"/>
    </xf>
    <xf numFmtId="0" fontId="4" fillId="3" borderId="28" xfId="0" applyFont="1" applyFill="1" applyBorder="1" applyAlignment="1">
      <alignment horizontal="left" vertical="top"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4" fillId="6" borderId="1" xfId="0" applyFont="1" applyFill="1" applyBorder="1" applyAlignment="1">
      <alignment vertical="center" wrapText="1"/>
    </xf>
    <xf numFmtId="0" fontId="14"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28" xfId="0" applyFont="1" applyBorder="1" applyAlignment="1">
      <alignment horizontal="left" vertical="center" wrapText="1"/>
    </xf>
    <xf numFmtId="0" fontId="4" fillId="0" borderId="11"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4"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8"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1" fillId="0" borderId="60"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4" fillId="4" borderId="60" xfId="0" quotePrefix="1" applyFont="1" applyFill="1" applyBorder="1" applyAlignment="1">
      <alignment horizontal="center" vertical="top" wrapText="1"/>
    </xf>
    <xf numFmtId="0" fontId="4" fillId="4" borderId="62" xfId="0" quotePrefix="1" applyFont="1" applyFill="1" applyBorder="1" applyAlignment="1">
      <alignment horizontal="center" vertical="top" wrapText="1"/>
    </xf>
    <xf numFmtId="0" fontId="4" fillId="4" borderId="60" xfId="0" applyFont="1" applyFill="1" applyBorder="1" applyAlignment="1">
      <alignment horizontal="center" vertical="top" wrapText="1"/>
    </xf>
    <xf numFmtId="0" fontId="4" fillId="4" borderId="62" xfId="0" applyFont="1" applyFill="1" applyBorder="1" applyAlignment="1">
      <alignment horizontal="center" vertical="top" wrapText="1"/>
    </xf>
    <xf numFmtId="0" fontId="21" fillId="0" borderId="60"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0" fillId="0" borderId="0" xfId="0" applyAlignment="1">
      <alignment horizontal="center"/>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36" xfId="0" applyBorder="1" applyAlignment="1">
      <alignment horizontal="center"/>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 xfId="0" applyFont="1" applyBorder="1" applyAlignment="1">
      <alignment horizontal="center"/>
    </xf>
    <xf numFmtId="0" fontId="4" fillId="0" borderId="10" xfId="0" applyFont="1" applyBorder="1" applyAlignment="1">
      <alignment horizont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5" fillId="0" borderId="56" xfId="0" applyFont="1" applyBorder="1" applyAlignment="1">
      <alignment horizontal="center" vertical="center" wrapText="1"/>
    </xf>
    <xf numFmtId="0" fontId="4" fillId="0" borderId="1" xfId="0" applyFont="1" applyBorder="1" applyAlignment="1">
      <alignment horizontal="left" vertical="center" wrapText="1"/>
    </xf>
    <xf numFmtId="0" fontId="10" fillId="6" borderId="1" xfId="0" applyFont="1" applyFill="1" applyBorder="1" applyAlignment="1">
      <alignment horizontal="center" vertical="top"/>
    </xf>
    <xf numFmtId="0" fontId="18" fillId="14" borderId="1"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4" fillId="4" borderId="60"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62" xfId="0" applyFont="1" applyFill="1" applyBorder="1" applyAlignment="1">
      <alignment horizontal="center" vertical="center" wrapText="1"/>
    </xf>
    <xf numFmtId="0" fontId="21" fillId="0" borderId="56" xfId="0" applyFont="1" applyFill="1" applyBorder="1" applyAlignment="1">
      <alignment horizontal="center" vertical="center"/>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17"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4" fillId="0" borderId="44" xfId="0" applyFont="1" applyBorder="1" applyAlignment="1">
      <alignment horizontal="center" vertical="center" wrapText="1"/>
    </xf>
    <xf numFmtId="0" fontId="14"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0" fillId="0" borderId="1" xfId="0" applyBorder="1" applyAlignment="1">
      <alignment horizontal="center" wrapText="1"/>
    </xf>
    <xf numFmtId="0" fontId="8" fillId="3" borderId="60" xfId="0" applyFont="1" applyFill="1" applyBorder="1" applyAlignment="1" applyProtection="1">
      <alignment horizontal="center" vertical="top" wrapText="1"/>
      <protection locked="0"/>
    </xf>
    <xf numFmtId="0" fontId="8" fillId="3" borderId="62" xfId="0" applyFont="1" applyFill="1" applyBorder="1" applyAlignment="1" applyProtection="1">
      <alignment horizontal="center" vertical="top" wrapText="1"/>
      <protection locked="0"/>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4" fillId="0" borderId="2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0" xfId="0" applyFont="1" applyAlignment="1">
      <alignment horizontal="center" vertical="center" wrapText="1"/>
    </xf>
    <xf numFmtId="0" fontId="14" fillId="0" borderId="36" xfId="0" applyFont="1" applyBorder="1" applyAlignment="1">
      <alignment horizontal="center" vertical="center" wrapText="1"/>
    </xf>
    <xf numFmtId="0" fontId="14" fillId="0" borderId="40" xfId="0" applyFont="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4" fillId="0" borderId="60" xfId="0" applyFont="1" applyBorder="1" applyAlignment="1">
      <alignment horizontal="left" vertical="top" wrapText="1"/>
    </xf>
    <xf numFmtId="0" fontId="4" fillId="0" borderId="62" xfId="0" applyFont="1" applyBorder="1" applyAlignment="1">
      <alignment horizontal="left" vertical="top"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14" fillId="6" borderId="60" xfId="0" applyFont="1" applyFill="1" applyBorder="1" applyAlignment="1">
      <alignment horizontal="center" vertical="center" wrapText="1"/>
    </xf>
    <xf numFmtId="0" fontId="14" fillId="6" borderId="56"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8" xfId="0" applyFont="1" applyBorder="1" applyAlignment="1">
      <alignment horizontal="center"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0" fillId="10" borderId="31" xfId="0"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8"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8" xfId="0" applyFont="1" applyBorder="1" applyAlignment="1">
      <alignment horizontal="center" vertical="center" wrapText="1"/>
    </xf>
    <xf numFmtId="0" fontId="4" fillId="0" borderId="0" xfId="0" applyFont="1" applyAlignment="1">
      <alignment horizontal="center"/>
    </xf>
    <xf numFmtId="0" fontId="7" fillId="6" borderId="1"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0" fillId="0" borderId="30" xfId="0" applyBorder="1" applyAlignment="1">
      <alignment horizontal="center"/>
    </xf>
    <xf numFmtId="0" fontId="14" fillId="0" borderId="18" xfId="0" applyFont="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4" fillId="0" borderId="5" xfId="0" applyFont="1" applyBorder="1" applyAlignment="1">
      <alignment horizontal="left" vertical="center" wrapText="1"/>
    </xf>
    <xf numFmtId="0" fontId="5" fillId="13" borderId="4" xfId="0" applyFont="1" applyFill="1" applyBorder="1" applyAlignment="1">
      <alignment horizontal="center" vertical="center"/>
    </xf>
    <xf numFmtId="0" fontId="9" fillId="12" borderId="10"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6"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66"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5" fillId="13" borderId="30" xfId="0" applyFont="1" applyFill="1" applyBorder="1" applyAlignment="1">
      <alignment horizontal="center" vertical="center"/>
    </xf>
    <xf numFmtId="0" fontId="5" fillId="13" borderId="45" xfId="0" applyFont="1" applyFill="1" applyBorder="1" applyAlignment="1">
      <alignment horizontal="center" vertical="center"/>
    </xf>
    <xf numFmtId="0" fontId="5" fillId="13" borderId="66" xfId="0" applyFont="1" applyFill="1" applyBorder="1" applyAlignment="1">
      <alignment horizontal="center" vertical="center"/>
    </xf>
    <xf numFmtId="0" fontId="5" fillId="13" borderId="66" xfId="0" applyFont="1" applyFill="1" applyBorder="1" applyAlignment="1">
      <alignment horizontal="center" vertical="center" wrapText="1"/>
    </xf>
    <xf numFmtId="0" fontId="5" fillId="13" borderId="60" xfId="0" applyFont="1" applyFill="1" applyBorder="1" applyAlignment="1">
      <alignment horizontal="center" vertical="center"/>
    </xf>
    <xf numFmtId="0" fontId="5" fillId="13" borderId="56" xfId="0" applyFont="1" applyFill="1" applyBorder="1" applyAlignment="1">
      <alignment horizontal="center" vertical="center"/>
    </xf>
    <xf numFmtId="0" fontId="5" fillId="13" borderId="62" xfId="0" applyFont="1" applyFill="1" applyBorder="1" applyAlignment="1">
      <alignment horizontal="center" vertical="center"/>
    </xf>
    <xf numFmtId="0" fontId="9" fillId="12" borderId="11"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13" fillId="13" borderId="4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8" fillId="0" borderId="65" xfId="0" applyFont="1" applyBorder="1" applyAlignment="1">
      <alignment horizontal="center" vertical="center" wrapText="1"/>
    </xf>
    <xf numFmtId="0" fontId="4" fillId="3" borderId="28"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16" fillId="0" borderId="28" xfId="0" applyFont="1" applyBorder="1" applyAlignment="1">
      <alignment horizontal="center" vertical="center"/>
    </xf>
    <xf numFmtId="0" fontId="8" fillId="0" borderId="43" xfId="0" applyFont="1" applyBorder="1" applyAlignment="1">
      <alignment horizontal="center" vertical="center" wrapText="1"/>
    </xf>
    <xf numFmtId="0" fontId="8"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16" fillId="0" borderId="10" xfId="0" applyFont="1" applyBorder="1" applyAlignment="1">
      <alignment horizontal="center" vertical="center"/>
    </xf>
    <xf numFmtId="0" fontId="5" fillId="13" borderId="27" xfId="0" applyFont="1" applyFill="1" applyBorder="1" applyAlignment="1">
      <alignment horizontal="center" vertical="center"/>
    </xf>
    <xf numFmtId="0" fontId="5" fillId="13" borderId="28" xfId="0" applyFont="1" applyFill="1" applyBorder="1" applyAlignment="1">
      <alignment horizontal="center" vertical="center" wrapText="1"/>
    </xf>
    <xf numFmtId="0" fontId="5" fillId="13" borderId="16" xfId="0" applyFont="1" applyFill="1" applyBorder="1" applyAlignment="1">
      <alignment horizontal="center" vertical="center"/>
    </xf>
    <xf numFmtId="0" fontId="5" fillId="13" borderId="38" xfId="0" applyFont="1" applyFill="1" applyBorder="1" applyAlignment="1">
      <alignment horizontal="center" vertical="center"/>
    </xf>
    <xf numFmtId="0" fontId="5" fillId="13" borderId="17" xfId="0" applyFont="1" applyFill="1" applyBorder="1" applyAlignment="1">
      <alignment horizontal="center" vertical="center"/>
    </xf>
    <xf numFmtId="0" fontId="9" fillId="12" borderId="28" xfId="0" applyFont="1" applyFill="1" applyBorder="1" applyAlignment="1">
      <alignment horizontal="center" vertical="center" wrapText="1"/>
    </xf>
    <xf numFmtId="0" fontId="13" fillId="13" borderId="29" xfId="0" applyFont="1" applyFill="1" applyBorder="1" applyAlignment="1">
      <alignment horizontal="center" vertical="center" wrapText="1"/>
    </xf>
    <xf numFmtId="0" fontId="4" fillId="0" borderId="53" xfId="0" applyFont="1" applyBorder="1" applyAlignment="1">
      <alignment horizontal="center" wrapText="1"/>
    </xf>
    <xf numFmtId="0" fontId="4" fillId="0" borderId="54" xfId="0" applyFont="1" applyBorder="1" applyAlignment="1">
      <alignment horizontal="center" wrapText="1"/>
    </xf>
    <xf numFmtId="0" fontId="0" fillId="0" borderId="53" xfId="0" applyBorder="1" applyAlignment="1">
      <alignment vertical="center" wrapText="1"/>
    </xf>
    <xf numFmtId="0" fontId="0" fillId="0" borderId="54" xfId="0" applyBorder="1" applyAlignment="1">
      <alignment vertical="center" wrapText="1"/>
    </xf>
    <xf numFmtId="0" fontId="8" fillId="3" borderId="21" xfId="0" applyFont="1" applyFill="1" applyBorder="1" applyAlignment="1" applyProtection="1">
      <alignment horizontal="center" vertical="top" wrapText="1"/>
      <protection locked="0"/>
    </xf>
    <xf numFmtId="0" fontId="8" fillId="3" borderId="22" xfId="0" applyFont="1" applyFill="1" applyBorder="1" applyAlignment="1" applyProtection="1">
      <alignment horizontal="center" vertical="top" wrapText="1"/>
      <protection locked="0"/>
    </xf>
    <xf numFmtId="0" fontId="8" fillId="3" borderId="24" xfId="0" applyFont="1" applyFill="1" applyBorder="1" applyAlignment="1" applyProtection="1">
      <alignment horizontal="center" vertical="top" wrapText="1"/>
      <protection locked="0"/>
    </xf>
    <xf numFmtId="0" fontId="4" fillId="0" borderId="55" xfId="0" applyFont="1" applyBorder="1" applyAlignment="1">
      <alignment horizontal="center" vertical="center" wrapText="1"/>
    </xf>
    <xf numFmtId="0" fontId="8" fillId="3" borderId="19"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41" xfId="0" applyFont="1" applyFill="1" applyBorder="1" applyAlignment="1" applyProtection="1">
      <alignment horizontal="center" vertical="top" wrapText="1"/>
      <protection locked="0"/>
    </xf>
    <xf numFmtId="0" fontId="4" fillId="0" borderId="55" xfId="0" applyFont="1" applyBorder="1" applyAlignment="1">
      <alignment horizont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5" borderId="69"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7"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6" fillId="3" borderId="10" xfId="0" applyFont="1" applyFill="1" applyBorder="1" applyAlignment="1" applyProtection="1">
      <alignment horizontal="center" vertical="top" wrapText="1"/>
      <protection locked="0"/>
    </xf>
    <xf numFmtId="0" fontId="26" fillId="3" borderId="11" xfId="0" applyFont="1" applyFill="1" applyBorder="1" applyAlignment="1" applyProtection="1">
      <alignment horizontal="center" vertical="top" wrapText="1"/>
      <protection locked="0"/>
    </xf>
    <xf numFmtId="0" fontId="26" fillId="3" borderId="28" xfId="0" applyFont="1" applyFill="1" applyBorder="1" applyAlignment="1" applyProtection="1">
      <alignment horizontal="center" vertical="top" wrapText="1"/>
      <protection locked="0"/>
    </xf>
    <xf numFmtId="0" fontId="26" fillId="3" borderId="14" xfId="0" applyFont="1" applyFill="1" applyBorder="1" applyAlignment="1">
      <alignment horizontal="center" vertical="top" wrapText="1"/>
    </xf>
    <xf numFmtId="0" fontId="26" fillId="3" borderId="18" xfId="0" applyFont="1" applyFill="1" applyBorder="1" applyAlignment="1">
      <alignment horizontal="center" vertical="top" wrapText="1"/>
    </xf>
    <xf numFmtId="0" fontId="26" fillId="3" borderId="16" xfId="0" applyFont="1" applyFill="1" applyBorder="1" applyAlignment="1">
      <alignment horizontal="center" vertical="top" wrapText="1"/>
    </xf>
    <xf numFmtId="0" fontId="26" fillId="0" borderId="26" xfId="0" applyFont="1" applyBorder="1" applyAlignment="1">
      <alignment horizontal="center" vertical="center" wrapText="1"/>
    </xf>
    <xf numFmtId="0" fontId="26" fillId="0" borderId="39" xfId="0" applyFont="1" applyBorder="1" applyAlignment="1">
      <alignment horizontal="center" vertical="center" wrapText="1"/>
    </xf>
    <xf numFmtId="0" fontId="25" fillId="0" borderId="10" xfId="1" applyFont="1" applyBorder="1" applyAlignment="1" applyProtection="1">
      <alignment horizontal="center" vertical="top" wrapText="1"/>
      <protection locked="0"/>
    </xf>
    <xf numFmtId="0" fontId="25" fillId="0" borderId="11" xfId="1" applyFont="1" applyBorder="1" applyAlignment="1" applyProtection="1">
      <alignment horizontal="center" vertical="top" wrapText="1"/>
      <protection locked="0"/>
    </xf>
    <xf numFmtId="0" fontId="25" fillId="0" borderId="28" xfId="1" applyFont="1" applyBorder="1" applyAlignment="1" applyProtection="1">
      <alignment horizontal="center" vertical="top" wrapText="1"/>
      <protection locked="0"/>
    </xf>
    <xf numFmtId="0" fontId="26" fillId="0" borderId="66" xfId="0" applyFont="1" applyBorder="1" applyAlignment="1">
      <alignment horizontal="center" vertical="center" wrapText="1"/>
    </xf>
    <xf numFmtId="0" fontId="25" fillId="0" borderId="10" xfId="1" applyFont="1" applyBorder="1" applyAlignment="1" applyProtection="1">
      <alignment horizontal="center" vertical="center" wrapText="1"/>
      <protection locked="0"/>
    </xf>
    <xf numFmtId="0" fontId="25" fillId="0" borderId="11" xfId="1" applyFont="1" applyBorder="1" applyAlignment="1" applyProtection="1">
      <alignment horizontal="center" vertical="center" wrapText="1"/>
      <protection locked="0"/>
    </xf>
    <xf numFmtId="0" fontId="25" fillId="0" borderId="28" xfId="1" applyFont="1" applyBorder="1" applyAlignment="1" applyProtection="1">
      <alignment horizontal="center" vertical="center" wrapText="1"/>
      <protection locked="0"/>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5" fillId="0" borderId="1" xfId="0" applyFont="1" applyBorder="1" applyAlignment="1">
      <alignment horizontal="center" vertical="center"/>
    </xf>
    <xf numFmtId="0" fontId="0" fillId="0" borderId="28" xfId="0" applyBorder="1" applyAlignment="1">
      <alignment horizontal="center" vertical="center" wrapText="1"/>
    </xf>
    <xf numFmtId="0" fontId="8" fillId="0" borderId="6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23" fillId="3" borderId="10" xfId="1" applyFont="1" applyFill="1" applyBorder="1" applyAlignment="1" applyProtection="1">
      <alignment horizontal="center" vertical="center" wrapText="1"/>
      <protection locked="0"/>
    </xf>
    <xf numFmtId="0" fontId="23" fillId="3" borderId="28" xfId="1" applyFont="1" applyFill="1" applyBorder="1" applyAlignment="1" applyProtection="1">
      <alignment horizontal="center" vertical="center" wrapText="1"/>
      <protection locked="0"/>
    </xf>
    <xf numFmtId="0" fontId="0" fillId="0" borderId="60" xfId="0" applyBorder="1" applyAlignment="1">
      <alignment horizontal="center" wrapText="1"/>
    </xf>
    <xf numFmtId="0" fontId="0" fillId="0" borderId="62" xfId="0" applyBorder="1" applyAlignment="1">
      <alignment horizont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center" vertical="center"/>
    </xf>
    <xf numFmtId="0" fontId="0" fillId="0" borderId="60" xfId="0" applyBorder="1" applyAlignment="1">
      <alignment vertical="center" wrapText="1"/>
    </xf>
    <xf numFmtId="0" fontId="0" fillId="0" borderId="62" xfId="0" applyBorder="1" applyAlignment="1">
      <alignment vertical="center" wrapText="1"/>
    </xf>
    <xf numFmtId="0" fontId="7" fillId="5"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8" fillId="0" borderId="46" xfId="0" applyFont="1" applyBorder="1" applyAlignment="1">
      <alignment horizontal="center"/>
    </xf>
    <xf numFmtId="0" fontId="8" fillId="0" borderId="12" xfId="0" applyFont="1" applyBorder="1" applyAlignment="1">
      <alignment horizontal="center"/>
    </xf>
    <xf numFmtId="0" fontId="8" fillId="0" borderId="29" xfId="0" applyFont="1" applyBorder="1" applyAlignment="1">
      <alignment horizontal="center"/>
    </xf>
    <xf numFmtId="0" fontId="1" fillId="0" borderId="67"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7" xfId="0" applyFont="1" applyBorder="1" applyAlignment="1">
      <alignment horizontal="center" vertical="center" wrapText="1"/>
    </xf>
    <xf numFmtId="0" fontId="8" fillId="0" borderId="60" xfId="0" applyFont="1" applyBorder="1" applyAlignment="1">
      <alignment horizontal="left" vertical="center" wrapText="1"/>
    </xf>
    <xf numFmtId="0" fontId="8" fillId="0" borderId="56" xfId="0" applyFont="1" applyBorder="1" applyAlignment="1">
      <alignment horizontal="left" vertical="center" wrapText="1"/>
    </xf>
    <xf numFmtId="0" fontId="1" fillId="0" borderId="4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60" xfId="0" applyFont="1" applyBorder="1" applyAlignment="1">
      <alignment horizontal="left"/>
    </xf>
    <xf numFmtId="0" fontId="8" fillId="0" borderId="56" xfId="0" applyFont="1" applyBorder="1" applyAlignment="1">
      <alignment horizontal="left"/>
    </xf>
    <xf numFmtId="0" fontId="8" fillId="0" borderId="68" xfId="0" applyFont="1" applyBorder="1" applyAlignment="1">
      <alignment horizontal="left"/>
    </xf>
    <xf numFmtId="0" fontId="8" fillId="0" borderId="68" xfId="0" applyFont="1" applyBorder="1" applyAlignment="1">
      <alignment horizontal="left" vertical="center" wrapText="1"/>
    </xf>
    <xf numFmtId="0" fontId="8" fillId="0" borderId="67" xfId="0" applyFont="1" applyBorder="1" applyAlignment="1">
      <alignment horizontal="center"/>
    </xf>
    <xf numFmtId="0" fontId="8" fillId="0" borderId="56" xfId="0" applyFont="1" applyBorder="1" applyAlignment="1">
      <alignment horizontal="center"/>
    </xf>
    <xf numFmtId="0" fontId="8" fillId="0" borderId="62"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shrinkToFit="1"/>
    </xf>
    <xf numFmtId="0" fontId="9" fillId="17" borderId="0" xfId="0" applyFont="1" applyFill="1" applyAlignment="1">
      <alignment horizontal="center"/>
    </xf>
    <xf numFmtId="0" fontId="9" fillId="18" borderId="0" xfId="0" applyFont="1" applyFill="1" applyAlignment="1">
      <alignment horizontal="center"/>
    </xf>
    <xf numFmtId="0" fontId="6" fillId="0" borderId="0" xfId="0" applyFont="1" applyBorder="1"/>
    <xf numFmtId="0" fontId="6" fillId="0" borderId="0" xfId="0" applyFont="1" applyBorder="1" applyAlignment="1">
      <alignment horizontal="center" vertical="center" wrapText="1"/>
    </xf>
    <xf numFmtId="0" fontId="26" fillId="0" borderId="0" xfId="0" applyFont="1" applyBorder="1" applyAlignment="1">
      <alignment vertical="center" wrapText="1"/>
    </xf>
    <xf numFmtId="0" fontId="6" fillId="0" borderId="0" xfId="0" applyFont="1" applyBorder="1" applyAlignment="1">
      <alignment wrapText="1"/>
    </xf>
    <xf numFmtId="0" fontId="6" fillId="0" borderId="0" xfId="0" applyFont="1" applyBorder="1" applyAlignment="1">
      <alignment horizontal="center" vertical="center"/>
    </xf>
    <xf numFmtId="0" fontId="7" fillId="5" borderId="10" xfId="0" applyFont="1" applyFill="1" applyBorder="1" applyAlignment="1">
      <alignment vertical="center" wrapText="1"/>
    </xf>
    <xf numFmtId="0" fontId="29" fillId="0" borderId="10" xfId="0" applyFont="1" applyBorder="1" applyAlignment="1">
      <alignment horizontal="center" vertical="top" wrapText="1"/>
    </xf>
    <xf numFmtId="0" fontId="29" fillId="0" borderId="11" xfId="0" applyFont="1" applyBorder="1" applyAlignment="1">
      <alignment horizontal="center" vertical="top" wrapText="1"/>
    </xf>
    <xf numFmtId="0" fontId="29" fillId="0" borderId="28" xfId="0" applyFont="1" applyBorder="1" applyAlignment="1">
      <alignment horizontal="center" vertical="top" wrapText="1"/>
    </xf>
    <xf numFmtId="0" fontId="28" fillId="3" borderId="1" xfId="0" applyFont="1" applyFill="1" applyBorder="1" applyAlignment="1">
      <alignment horizontal="center" vertical="center" wrapText="1"/>
    </xf>
    <xf numFmtId="0" fontId="28" fillId="0" borderId="60" xfId="0" applyFont="1" applyFill="1" applyBorder="1" applyAlignment="1">
      <alignment horizontal="center" vertical="center" wrapText="1"/>
    </xf>
    <xf numFmtId="0" fontId="8" fillId="0" borderId="60" xfId="0" applyFont="1" applyBorder="1" applyAlignment="1">
      <alignment wrapText="1"/>
    </xf>
    <xf numFmtId="0" fontId="28" fillId="0" borderId="60" xfId="0" applyFont="1" applyFill="1" applyBorder="1" applyAlignment="1">
      <alignment horizontal="center" vertical="center" wrapText="1" shrinkToFit="1"/>
    </xf>
    <xf numFmtId="0" fontId="28" fillId="0" borderId="60" xfId="0" applyFont="1" applyFill="1" applyBorder="1" applyAlignment="1">
      <alignment horizontal="center" vertical="center" wrapText="1"/>
    </xf>
    <xf numFmtId="0" fontId="28" fillId="0" borderId="60" xfId="0" applyFont="1" applyFill="1" applyBorder="1" applyAlignment="1">
      <alignment vertical="center"/>
    </xf>
    <xf numFmtId="0" fontId="13" fillId="0" borderId="0" xfId="0" applyFont="1" applyBorder="1"/>
    <xf numFmtId="0" fontId="6" fillId="4" borderId="0" xfId="0" applyFont="1" applyFill="1" applyBorder="1"/>
    <xf numFmtId="0" fontId="30" fillId="0" borderId="0" xfId="0" applyFont="1" applyBorder="1"/>
    <xf numFmtId="0" fontId="6" fillId="3" borderId="0" xfId="0" applyFont="1" applyFill="1" applyBorder="1"/>
    <xf numFmtId="0" fontId="7" fillId="0" borderId="18" xfId="0" applyFont="1" applyBorder="1" applyAlignment="1">
      <alignment wrapText="1"/>
    </xf>
    <xf numFmtId="0" fontId="8" fillId="0" borderId="18" xfId="0" applyFont="1" applyBorder="1" applyAlignment="1">
      <alignment wrapText="1"/>
    </xf>
    <xf numFmtId="0" fontId="8" fillId="0" borderId="18" xfId="0" applyFont="1" applyBorder="1"/>
    <xf numFmtId="0" fontId="8" fillId="0" borderId="18" xfId="0" applyFont="1" applyBorder="1" applyAlignment="1">
      <alignment horizontal="justify" vertical="center"/>
    </xf>
    <xf numFmtId="0" fontId="8" fillId="0" borderId="18" xfId="0" applyFont="1" applyBorder="1" applyAlignment="1">
      <alignment vertical="center" wrapText="1"/>
    </xf>
  </cellXfs>
  <cellStyles count="2">
    <cellStyle name="Normal" xfId="0" builtinId="0"/>
    <cellStyle name="Normal 3" xfId="1"/>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CONTEXTO!$E$6:$E$19</c:f>
              <c:strCache>
                <c:ptCount val="1"/>
                <c:pt idx="0">
                  <c:v>CONTEXTO ESTRATEGICO  Gestión Educativa OBJETIVO DEL PROCESO DE GESTION EDUCATIVA: GARANTIZAR PERMANENTEMENTE  LA PRESTACIÓN INTEGRAL DEL SERVICIO EDUCATIVO A TODOS LOS  NIÑOS NIÑAS Y ADOLESCENTES DEL MUNICIPIO DE IBAGUÉ, MEDIANTE LA IMPLEMENTACIÓN Y DESA</c:v>
                </c:pt>
              </c:strCache>
            </c:strRef>
          </c:tx>
          <c:invertIfNegative val="0"/>
          <c:cat>
            <c:multiLvlStrRef>
              <c:f>CONTEXTO!$A$20:$D$26</c:f>
              <c:multiLvlStrCache>
                <c:ptCount val="7"/>
                <c:lvl>
                  <c:pt idx="0">
                    <c:v>no contar con la tecnologia adecuada en cuanto a equipos tecnologicos para el desarrollo diario de las actividades laborales</c:v>
                  </c:pt>
                  <c:pt idx="1">
                    <c:v>Ubicaciòn de sedes educativas en zonas de dificil acceso que genera difultad en la prestaciòn del servicio educativo</c:v>
                  </c:pt>
                  <c:pt idx="2">
                    <c:v>Deficiencia de recursos para la implementaciòn de las polìticas educativas Nacionales</c:v>
                  </c:pt>
                  <c:pt idx="3">
                    <c:v>Oferta insuficiente en el sector rural en los niveles de secundaria y media</c:v>
                  </c:pt>
                  <c:pt idx="4">
                    <c:v>Falta de legalizaciòn de predios </c:v>
                  </c:pt>
                  <c:pt idx="5">
                    <c:v>Falta de personal suficiente para hacer seguimiento al cumplimiento de requisitos de funcionamiento en instituciones Educativas privadas.</c:v>
                  </c:pt>
                  <c:pt idx="6">
                    <c:v>fallas en los reportes de matrícula al simat por parte de las Instituciones Educativas</c:v>
                  </c:pt>
                </c:lvl>
                <c:lvl>
                  <c:pt idx="0">
                    <c:v>TECNOLOGÍA: integridad de datos, disponibilidad de datos y sistemas, desarrollo, producción, mantenimiento de sistemas de información. </c:v>
                  </c:pt>
                  <c:pt idx="1">
                    <c:v>FACTORES GEOGRÁFICOS (ubicación, espacio,topografía, clima, recursos naturales, etc.)</c:v>
                  </c:pt>
                  <c:pt idx="3">
                    <c:v>RECURSOS FISICOS Y FINANCIEROS</c:v>
                  </c:pt>
                </c:lvl>
                <c:lvl>
                  <c:pt idx="0">
                    <c:v>Alto nivel de desempleo en ibagué ,bajos ingresos y pérdida de empleo,insactifacion de necisidades basicas .</c:v>
                  </c:pt>
                </c:lvl>
                <c:lvl>
                  <c:pt idx="0">
                    <c:v>ECONÓMICOS</c:v>
                  </c:pt>
                </c:lvl>
              </c:multiLvlStrCache>
            </c:multiLvlStrRef>
          </c:cat>
          <c:val>
            <c:numRef>
              <c:f>CONTEXTO!$E$20:$E$26</c:f>
              <c:numCache>
                <c:formatCode>General</c:formatCode>
                <c:ptCount val="7"/>
              </c:numCache>
            </c:numRef>
          </c:val>
          <c:extLst xmlns:c16r2="http://schemas.microsoft.com/office/drawing/2015/06/chart">
            <c:ext xmlns:c16="http://schemas.microsoft.com/office/drawing/2014/chart" uri="{C3380CC4-5D6E-409C-BE32-E72D297353CC}">
              <c16:uniqueId val="{00000000-0E5A-42D3-9917-7973E3960882}"/>
            </c:ext>
          </c:extLst>
        </c:ser>
        <c:ser>
          <c:idx val="1"/>
          <c:order val="1"/>
          <c:tx>
            <c:strRef>
              <c:f>CONTEXTO!$F$6:$F$19</c:f>
              <c:strCache>
                <c:ptCount val="1"/>
                <c:pt idx="0">
                  <c:v>CONTEXTO ESTRATEGICO  Gestión Educativa OBJETIVO DEL PROCESO DE GESTION EDUCATIVA: GARANTIZAR PERMANENTEMENTE  LA PRESTACIÓN INTEGRAL DEL SERVICIO EDUCATIVO A TODOS LOS  NIÑOS NIÑAS Y ADOLESCENTES DEL MUNICIPIO DE IBAGUÉ, MEDIANTE LA IMPLEMENTACIÓN Y DESA</c:v>
                </c:pt>
              </c:strCache>
            </c:strRef>
          </c:tx>
          <c:invertIfNegative val="0"/>
          <c:cat>
            <c:multiLvlStrRef>
              <c:f>CONTEXTO!$A$20:$D$26</c:f>
              <c:multiLvlStrCache>
                <c:ptCount val="7"/>
                <c:lvl>
                  <c:pt idx="0">
                    <c:v>no contar con la tecnologia adecuada en cuanto a equipos tecnologicos para el desarrollo diario de las actividades laborales</c:v>
                  </c:pt>
                  <c:pt idx="1">
                    <c:v>Ubicaciòn de sedes educativas en zonas de dificil acceso que genera difultad en la prestaciòn del servicio educativo</c:v>
                  </c:pt>
                  <c:pt idx="2">
                    <c:v>Deficiencia de recursos para la implementaciòn de las polìticas educativas Nacionales</c:v>
                  </c:pt>
                  <c:pt idx="3">
                    <c:v>Oferta insuficiente en el sector rural en los niveles de secundaria y media</c:v>
                  </c:pt>
                  <c:pt idx="4">
                    <c:v>Falta de legalizaciòn de predios </c:v>
                  </c:pt>
                  <c:pt idx="5">
                    <c:v>Falta de personal suficiente para hacer seguimiento al cumplimiento de requisitos de funcionamiento en instituciones Educativas privadas.</c:v>
                  </c:pt>
                  <c:pt idx="6">
                    <c:v>fallas en los reportes de matrícula al simat por parte de las Instituciones Educativas</c:v>
                  </c:pt>
                </c:lvl>
                <c:lvl>
                  <c:pt idx="0">
                    <c:v>TECNOLOGÍA: integridad de datos, disponibilidad de datos y sistemas, desarrollo, producción, mantenimiento de sistemas de información. </c:v>
                  </c:pt>
                  <c:pt idx="1">
                    <c:v>FACTORES GEOGRÁFICOS (ubicación, espacio,topografía, clima, recursos naturales, etc.)</c:v>
                  </c:pt>
                  <c:pt idx="3">
                    <c:v>RECURSOS FISICOS Y FINANCIEROS</c:v>
                  </c:pt>
                </c:lvl>
                <c:lvl>
                  <c:pt idx="0">
                    <c:v>Alto nivel de desempleo en ibagué ,bajos ingresos y pérdida de empleo,insactifacion de necisidades basicas .</c:v>
                  </c:pt>
                </c:lvl>
                <c:lvl>
                  <c:pt idx="0">
                    <c:v>ECONÓMICOS</c:v>
                  </c:pt>
                </c:lvl>
              </c:multiLvlStrCache>
            </c:multiLvlStrRef>
          </c:cat>
          <c:val>
            <c:numRef>
              <c:f>CONTEXTO!$F$20:$F$26</c:f>
              <c:numCache>
                <c:formatCode>General</c:formatCode>
                <c:ptCount val="7"/>
              </c:numCache>
            </c:numRef>
          </c:val>
          <c:extLst xmlns:c16r2="http://schemas.microsoft.com/office/drawing/2015/06/chart">
            <c:ext xmlns:c16="http://schemas.microsoft.com/office/drawing/2014/chart" uri="{C3380CC4-5D6E-409C-BE32-E72D297353CC}">
              <c16:uniqueId val="{00000001-0E5A-42D3-9917-7973E3960882}"/>
            </c:ext>
          </c:extLst>
        </c:ser>
        <c:dLbls>
          <c:showLegendKey val="0"/>
          <c:showVal val="0"/>
          <c:showCatName val="0"/>
          <c:showSerName val="0"/>
          <c:showPercent val="0"/>
          <c:showBubbleSize val="0"/>
        </c:dLbls>
        <c:gapWidth val="150"/>
        <c:axId val="138220672"/>
        <c:axId val="138222208"/>
      </c:barChart>
      <c:catAx>
        <c:axId val="138220672"/>
        <c:scaling>
          <c:orientation val="minMax"/>
        </c:scaling>
        <c:delete val="0"/>
        <c:axPos val="b"/>
        <c:numFmt formatCode="General" sourceLinked="0"/>
        <c:majorTickMark val="out"/>
        <c:minorTickMark val="none"/>
        <c:tickLblPos val="nextTo"/>
        <c:crossAx val="138222208"/>
        <c:crosses val="autoZero"/>
        <c:auto val="1"/>
        <c:lblAlgn val="ctr"/>
        <c:lblOffset val="100"/>
        <c:noMultiLvlLbl val="0"/>
      </c:catAx>
      <c:valAx>
        <c:axId val="138222208"/>
        <c:scaling>
          <c:orientation val="minMax"/>
        </c:scaling>
        <c:delete val="0"/>
        <c:axPos val="l"/>
        <c:majorGridlines/>
        <c:numFmt formatCode="General" sourceLinked="1"/>
        <c:majorTickMark val="out"/>
        <c:minorTickMark val="none"/>
        <c:tickLblPos val="nextTo"/>
        <c:crossAx val="13822067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6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75077" cy="6301154"/>
    <xdr:graphicFrame macro="">
      <xdr:nvGraphicFramePr>
        <xdr:cNvPr id="2" name="1 Gráfico">
          <a:extLst>
            <a:ext uri="{FF2B5EF4-FFF2-40B4-BE49-F238E27FC236}">
              <a16:creationId xmlns=""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D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D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E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E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10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10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2" name="1 Imagen" descr="logocapitalmusical">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8346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3" name="1 Imagen" descr="logocapitalmusical">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8346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 xmlns:a16="http://schemas.microsoft.com/office/drawing/2014/main" id="{00000000-0008-0000-12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83004</xdr:rowOff>
    </xdr:to>
    <xdr:pic>
      <xdr:nvPicPr>
        <xdr:cNvPr id="2150" name="1 Imagen" descr="logocapitalmusical">
          <a:extLst>
            <a:ext uri="{FF2B5EF4-FFF2-40B4-BE49-F238E27FC236}">
              <a16:creationId xmlns="" xmlns:a16="http://schemas.microsoft.com/office/drawing/2014/main" id="{00000000-0008-0000-01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 xmlns:a16="http://schemas.microsoft.com/office/drawing/2014/main" id="{00000000-0008-0000-15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 xmlns:a16="http://schemas.microsoft.com/office/drawing/2014/main" id="{00000000-0008-0000-02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 xmlns:a16="http://schemas.microsoft.com/office/drawing/2014/main" id="{00000000-0008-0000-03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112766</xdr:rowOff>
    </xdr:to>
    <xdr:pic>
      <xdr:nvPicPr>
        <xdr:cNvPr id="2" name="1 Imagen" descr="logocapitalmusical">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topLeftCell="C1" zoomScale="120" zoomScaleNormal="120" workbookViewId="0">
      <selection activeCell="C21" sqref="C21:C22"/>
    </sheetView>
  </sheetViews>
  <sheetFormatPr baseColWidth="10" defaultColWidth="11.44140625" defaultRowHeight="13.8" x14ac:dyDescent="0.25"/>
  <cols>
    <col min="1" max="1" width="20" style="1" customWidth="1"/>
    <col min="2" max="2" width="36.6640625" style="1" customWidth="1"/>
    <col min="3" max="3" width="51.6640625" style="1" customWidth="1"/>
    <col min="4" max="4" width="60.33203125" style="1" customWidth="1"/>
    <col min="5" max="5" width="47.44140625" style="1" customWidth="1"/>
    <col min="6" max="6" width="51.5546875" style="1" customWidth="1"/>
    <col min="7" max="16384" width="11.44140625" style="1"/>
  </cols>
  <sheetData>
    <row r="1" spans="1:10" ht="15.6" x14ac:dyDescent="0.25">
      <c r="A1" s="337"/>
      <c r="B1" s="347" t="s">
        <v>0</v>
      </c>
      <c r="C1" s="347"/>
      <c r="D1" s="347"/>
      <c r="E1" s="57" t="s">
        <v>1</v>
      </c>
      <c r="F1" s="334"/>
      <c r="G1" s="2"/>
      <c r="J1" s="333"/>
    </row>
    <row r="2" spans="1:10" ht="15.6" x14ac:dyDescent="0.25">
      <c r="A2" s="338"/>
      <c r="B2" s="348"/>
      <c r="C2" s="348"/>
      <c r="D2" s="348"/>
      <c r="E2" s="56" t="s">
        <v>2</v>
      </c>
      <c r="F2" s="335"/>
      <c r="G2" s="2"/>
      <c r="J2" s="333"/>
    </row>
    <row r="3" spans="1:10" ht="15.6" x14ac:dyDescent="0.25">
      <c r="A3" s="338"/>
      <c r="B3" s="348" t="s">
        <v>3</v>
      </c>
      <c r="C3" s="348"/>
      <c r="D3" s="348"/>
      <c r="E3" s="56" t="s">
        <v>4</v>
      </c>
      <c r="F3" s="335"/>
      <c r="G3" s="2"/>
      <c r="J3" s="333"/>
    </row>
    <row r="4" spans="1:10" ht="16.2" thickBot="1" x14ac:dyDescent="0.3">
      <c r="A4" s="339"/>
      <c r="B4" s="349"/>
      <c r="C4" s="349"/>
      <c r="D4" s="349"/>
      <c r="E4" s="58" t="s">
        <v>5</v>
      </c>
      <c r="F4" s="336"/>
      <c r="G4" s="2"/>
      <c r="J4" s="333"/>
    </row>
    <row r="5" spans="1:10" ht="15" thickBot="1" x14ac:dyDescent="0.25"/>
    <row r="6" spans="1:10" ht="15.75" x14ac:dyDescent="0.2">
      <c r="A6" s="344" t="s">
        <v>6</v>
      </c>
      <c r="B6" s="345"/>
      <c r="C6" s="345"/>
      <c r="D6" s="345"/>
      <c r="E6" s="345"/>
      <c r="F6" s="346"/>
    </row>
    <row r="7" spans="1:10" ht="15.6" x14ac:dyDescent="0.25">
      <c r="A7" s="22" t="s">
        <v>7</v>
      </c>
      <c r="B7" s="340" t="s">
        <v>284</v>
      </c>
      <c r="C7" s="340"/>
      <c r="D7" s="340"/>
      <c r="E7" s="340"/>
      <c r="F7" s="341"/>
    </row>
    <row r="8" spans="1:10" ht="60" customHeight="1" x14ac:dyDescent="0.25">
      <c r="A8" s="21" t="s">
        <v>9</v>
      </c>
      <c r="B8" s="342" t="s">
        <v>458</v>
      </c>
      <c r="C8" s="342"/>
      <c r="D8" s="342"/>
      <c r="E8" s="342"/>
      <c r="F8" s="343"/>
    </row>
    <row r="9" spans="1:10" ht="31.5" x14ac:dyDescent="0.2">
      <c r="A9" s="151" t="s">
        <v>11</v>
      </c>
      <c r="B9" s="29" t="s">
        <v>12</v>
      </c>
      <c r="C9" s="29" t="s">
        <v>13</v>
      </c>
      <c r="D9" s="29" t="s">
        <v>12</v>
      </c>
      <c r="E9" s="29" t="s">
        <v>14</v>
      </c>
      <c r="F9" s="30" t="s">
        <v>12</v>
      </c>
    </row>
    <row r="10" spans="1:10" ht="15.6" x14ac:dyDescent="0.25">
      <c r="A10" s="182"/>
      <c r="B10" s="29"/>
      <c r="C10" s="330" t="s">
        <v>17</v>
      </c>
      <c r="D10" s="183" t="s">
        <v>338</v>
      </c>
      <c r="E10" s="29"/>
      <c r="F10" s="67"/>
    </row>
    <row r="11" spans="1:10" ht="28.5" customHeight="1" x14ac:dyDescent="0.25">
      <c r="A11" s="326" t="s">
        <v>15</v>
      </c>
      <c r="B11" s="107" t="s">
        <v>16</v>
      </c>
      <c r="C11" s="332"/>
      <c r="D11" s="131" t="s">
        <v>297</v>
      </c>
      <c r="E11" s="325" t="s">
        <v>18</v>
      </c>
      <c r="F11" s="326" t="s">
        <v>289</v>
      </c>
    </row>
    <row r="12" spans="1:10" ht="27.6" x14ac:dyDescent="0.25">
      <c r="A12" s="352"/>
      <c r="B12" s="328" t="s">
        <v>296</v>
      </c>
      <c r="C12" s="332"/>
      <c r="D12" s="131" t="s">
        <v>285</v>
      </c>
      <c r="E12" s="325"/>
      <c r="F12" s="327"/>
    </row>
    <row r="13" spans="1:10" ht="17.25" customHeight="1" x14ac:dyDescent="0.25">
      <c r="A13" s="327"/>
      <c r="B13" s="329"/>
      <c r="C13" s="332"/>
      <c r="D13" s="330" t="s">
        <v>286</v>
      </c>
      <c r="E13" s="325"/>
      <c r="F13" s="326"/>
    </row>
    <row r="14" spans="1:10" ht="84.75" customHeight="1" x14ac:dyDescent="0.25">
      <c r="A14" s="330" t="s">
        <v>19</v>
      </c>
      <c r="B14" s="131" t="s">
        <v>293</v>
      </c>
      <c r="C14" s="331"/>
      <c r="D14" s="331"/>
      <c r="E14" s="325"/>
      <c r="F14" s="327"/>
    </row>
    <row r="15" spans="1:10" ht="84.75" customHeight="1" x14ac:dyDescent="0.25">
      <c r="A15" s="332"/>
      <c r="B15" s="200" t="s">
        <v>350</v>
      </c>
      <c r="C15" s="191"/>
      <c r="D15" s="198" t="s">
        <v>352</v>
      </c>
      <c r="E15" s="189"/>
      <c r="F15" s="190"/>
    </row>
    <row r="16" spans="1:10" ht="84.75" customHeight="1" x14ac:dyDescent="0.25">
      <c r="A16" s="331"/>
      <c r="B16" s="198" t="s">
        <v>351</v>
      </c>
      <c r="C16" s="191"/>
      <c r="D16" s="199" t="s">
        <v>353</v>
      </c>
      <c r="E16" s="189"/>
      <c r="F16" s="190"/>
    </row>
    <row r="17" spans="1:6" ht="24" customHeight="1" x14ac:dyDescent="0.25">
      <c r="A17" s="56" t="s">
        <v>20</v>
      </c>
      <c r="B17" s="132" t="s">
        <v>294</v>
      </c>
      <c r="C17" s="325" t="s">
        <v>21</v>
      </c>
      <c r="D17" s="350" t="s">
        <v>298</v>
      </c>
      <c r="E17" s="56" t="s">
        <v>22</v>
      </c>
      <c r="F17" s="56" t="s">
        <v>23</v>
      </c>
    </row>
    <row r="18" spans="1:6" ht="99.75" customHeight="1" x14ac:dyDescent="0.25">
      <c r="A18" s="325" t="s">
        <v>24</v>
      </c>
      <c r="B18" s="330" t="s">
        <v>295</v>
      </c>
      <c r="C18" s="325"/>
      <c r="D18" s="351"/>
      <c r="E18" s="56" t="s">
        <v>25</v>
      </c>
      <c r="F18" s="150" t="s">
        <v>290</v>
      </c>
    </row>
    <row r="19" spans="1:6" ht="27.6" x14ac:dyDescent="0.25">
      <c r="A19" s="325"/>
      <c r="B19" s="331"/>
      <c r="C19" s="325"/>
      <c r="D19" s="139" t="s">
        <v>287</v>
      </c>
      <c r="E19" s="56" t="s">
        <v>26</v>
      </c>
      <c r="F19" s="56" t="s">
        <v>291</v>
      </c>
    </row>
    <row r="20" spans="1:6" ht="55.2" x14ac:dyDescent="0.25">
      <c r="A20" s="1" t="s">
        <v>348</v>
      </c>
      <c r="B20" s="198" t="s">
        <v>462</v>
      </c>
      <c r="C20" s="305" t="s">
        <v>27</v>
      </c>
      <c r="D20" s="140" t="s">
        <v>288</v>
      </c>
    </row>
    <row r="21" spans="1:6" ht="27.6" x14ac:dyDescent="0.25">
      <c r="C21" s="332" t="s">
        <v>28</v>
      </c>
      <c r="D21" s="140" t="s">
        <v>300</v>
      </c>
    </row>
    <row r="22" spans="1:6" ht="27.6" x14ac:dyDescent="0.25">
      <c r="C22" s="331"/>
      <c r="D22" s="154" t="s">
        <v>299</v>
      </c>
    </row>
    <row r="23" spans="1:6" ht="27.6" x14ac:dyDescent="0.25">
      <c r="C23" s="325" t="s">
        <v>302</v>
      </c>
      <c r="D23" s="155" t="s">
        <v>301</v>
      </c>
    </row>
    <row r="24" spans="1:6" x14ac:dyDescent="0.25">
      <c r="C24" s="325"/>
      <c r="D24" s="156" t="s">
        <v>303</v>
      </c>
    </row>
    <row r="25" spans="1:6" ht="41.4" x14ac:dyDescent="0.25">
      <c r="D25" s="93" t="s">
        <v>357</v>
      </c>
    </row>
    <row r="26" spans="1:6" ht="27.6" x14ac:dyDescent="0.25">
      <c r="D26" s="155" t="s">
        <v>375</v>
      </c>
    </row>
    <row r="27" spans="1:6" x14ac:dyDescent="0.25">
      <c r="D27" s="156"/>
    </row>
    <row r="28" spans="1:6" x14ac:dyDescent="0.25">
      <c r="D28" s="156"/>
    </row>
    <row r="29" spans="1:6" x14ac:dyDescent="0.25">
      <c r="D29" s="156"/>
    </row>
    <row r="30" spans="1:6" x14ac:dyDescent="0.25">
      <c r="D30" s="156"/>
    </row>
  </sheetData>
  <mergeCells count="22">
    <mergeCell ref="A18:A19"/>
    <mergeCell ref="C17:C19"/>
    <mergeCell ref="J1:J4"/>
    <mergeCell ref="F1:F4"/>
    <mergeCell ref="A1:A4"/>
    <mergeCell ref="B7:F7"/>
    <mergeCell ref="B8:F8"/>
    <mergeCell ref="A6:F6"/>
    <mergeCell ref="B1:D2"/>
    <mergeCell ref="B3:D4"/>
    <mergeCell ref="E11:E14"/>
    <mergeCell ref="D17:D18"/>
    <mergeCell ref="A11:A13"/>
    <mergeCell ref="B18:B19"/>
    <mergeCell ref="A14:A16"/>
    <mergeCell ref="C23:C24"/>
    <mergeCell ref="F13:F14"/>
    <mergeCell ref="F11:F12"/>
    <mergeCell ref="B12:B13"/>
    <mergeCell ref="D13:D14"/>
    <mergeCell ref="C10:C14"/>
    <mergeCell ref="C21:C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9" zoomScale="120" zoomScaleNormal="120" workbookViewId="0">
      <selection activeCell="B19" sqref="B1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145</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
      <c r="A9" s="31" t="s">
        <v>147</v>
      </c>
      <c r="B9" s="560" t="s">
        <v>332</v>
      </c>
      <c r="C9" s="561"/>
      <c r="D9" s="561"/>
      <c r="E9" s="561"/>
      <c r="F9" s="561"/>
      <c r="G9" s="561"/>
      <c r="H9" s="561"/>
      <c r="I9" s="561"/>
      <c r="J9" s="561"/>
      <c r="K9" s="562"/>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t="s">
        <v>166</v>
      </c>
      <c r="F15" s="538"/>
      <c r="G15" s="540"/>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c r="F17" s="538"/>
      <c r="G17" s="540"/>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40"/>
      <c r="H19" s="41"/>
      <c r="I19" s="41"/>
      <c r="J19" s="36"/>
      <c r="K19" s="47" t="s">
        <v>156</v>
      </c>
    </row>
    <row r="20" spans="1:11" ht="30" customHeight="1" thickBot="1" x14ac:dyDescent="0.35">
      <c r="A20" s="565"/>
      <c r="B20" s="28" t="s">
        <v>282</v>
      </c>
      <c r="C20" s="534"/>
      <c r="D20" s="541"/>
      <c r="E20" s="543"/>
      <c r="F20" s="545"/>
      <c r="G20" s="540"/>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7" sqref="B7:K7"/>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164</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5">
      <c r="A9" s="31" t="s">
        <v>147</v>
      </c>
      <c r="B9" s="568" t="s">
        <v>364</v>
      </c>
      <c r="C9" s="569"/>
      <c r="D9" s="569"/>
      <c r="E9" s="569"/>
      <c r="F9" s="569"/>
      <c r="G9" s="569"/>
      <c r="H9" s="569"/>
      <c r="I9" s="569"/>
      <c r="J9" s="569"/>
      <c r="K9" s="57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c r="F15" s="538"/>
      <c r="G15" s="540"/>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t="s">
        <v>166</v>
      </c>
      <c r="F17" s="538"/>
      <c r="G17" s="540"/>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40"/>
      <c r="H19" s="41"/>
      <c r="I19" s="41"/>
      <c r="J19" s="36"/>
      <c r="K19" s="47" t="s">
        <v>156</v>
      </c>
    </row>
    <row r="20" spans="1:11" ht="30" customHeight="1" thickBot="1" x14ac:dyDescent="0.35">
      <c r="A20" s="565"/>
      <c r="B20" s="28" t="s">
        <v>282</v>
      </c>
      <c r="C20" s="534"/>
      <c r="D20" s="541"/>
      <c r="E20" s="543"/>
      <c r="F20" s="545"/>
      <c r="G20" s="540"/>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5" zoomScale="120" zoomScaleNormal="120" workbookViewId="0">
      <selection activeCell="B7" sqref="B7:K7"/>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145</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5">
      <c r="A9" s="31" t="s">
        <v>147</v>
      </c>
      <c r="B9" s="568" t="s">
        <v>327</v>
      </c>
      <c r="C9" s="569"/>
      <c r="D9" s="569"/>
      <c r="E9" s="569"/>
      <c r="F9" s="569"/>
      <c r="G9" s="569"/>
      <c r="H9" s="569"/>
      <c r="I9" s="569"/>
      <c r="J9" s="569"/>
      <c r="K9" s="57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c r="F15" s="538"/>
      <c r="G15" s="540" t="s">
        <v>326</v>
      </c>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c r="F17" s="538"/>
      <c r="G17" s="540"/>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40"/>
      <c r="H19" s="41"/>
      <c r="I19" s="41"/>
      <c r="J19" s="36"/>
      <c r="K19" s="47" t="s">
        <v>156</v>
      </c>
    </row>
    <row r="20" spans="1:11" ht="30" customHeight="1" thickBot="1" x14ac:dyDescent="0.35">
      <c r="A20" s="565"/>
      <c r="B20" s="28" t="s">
        <v>282</v>
      </c>
      <c r="C20" s="534"/>
      <c r="D20" s="541"/>
      <c r="E20" s="543"/>
      <c r="F20" s="545"/>
      <c r="G20" s="540"/>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workbookViewId="0">
      <selection activeCell="N25" sqref="N25"/>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145</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
      <c r="A9" s="31" t="s">
        <v>147</v>
      </c>
      <c r="B9" s="572" t="s">
        <v>342</v>
      </c>
      <c r="C9" s="573"/>
      <c r="D9" s="573"/>
      <c r="E9" s="573"/>
      <c r="F9" s="573"/>
      <c r="G9" s="573"/>
      <c r="H9" s="573"/>
      <c r="I9" s="573"/>
      <c r="J9" s="573"/>
      <c r="K9" s="574"/>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c r="F15" s="538"/>
      <c r="G15" s="540"/>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c r="F17" s="538"/>
      <c r="G17" s="540" t="s">
        <v>326</v>
      </c>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71"/>
      <c r="H19" s="41"/>
      <c r="I19" s="41"/>
      <c r="J19" s="36"/>
      <c r="K19" s="47" t="s">
        <v>156</v>
      </c>
    </row>
    <row r="20" spans="1:11" ht="30" customHeight="1" thickBot="1" x14ac:dyDescent="0.35">
      <c r="A20" s="565"/>
      <c r="B20" s="28" t="s">
        <v>282</v>
      </c>
      <c r="C20" s="534"/>
      <c r="D20" s="541"/>
      <c r="E20" s="543"/>
      <c r="F20" s="545"/>
      <c r="G20" s="571"/>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N15" sqref="N15"/>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145</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
      <c r="A9" s="31" t="s">
        <v>147</v>
      </c>
      <c r="B9" s="575" t="s">
        <v>459</v>
      </c>
      <c r="C9" s="576"/>
      <c r="D9" s="576"/>
      <c r="E9" s="576"/>
      <c r="F9" s="576"/>
      <c r="G9" s="576"/>
      <c r="H9" s="576"/>
      <c r="I9" s="576"/>
      <c r="J9" s="576"/>
      <c r="K9" s="577"/>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t="s">
        <v>326</v>
      </c>
      <c r="F15" s="538"/>
      <c r="G15" s="540"/>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c r="F17" s="538"/>
      <c r="G17" s="540"/>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71"/>
      <c r="H19" s="41"/>
      <c r="I19" s="41"/>
      <c r="J19" s="36"/>
      <c r="K19" s="47" t="s">
        <v>156</v>
      </c>
    </row>
    <row r="20" spans="1:11" ht="30" customHeight="1" thickBot="1" x14ac:dyDescent="0.35">
      <c r="A20" s="565"/>
      <c r="B20" s="28" t="s">
        <v>282</v>
      </c>
      <c r="C20" s="534"/>
      <c r="D20" s="541"/>
      <c r="E20" s="543"/>
      <c r="F20" s="545"/>
      <c r="G20" s="571"/>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4" customWidth="1"/>
  </cols>
  <sheetData>
    <row r="1" spans="1:1" ht="15" x14ac:dyDescent="0.25">
      <c r="A1" s="71" t="s">
        <v>165</v>
      </c>
    </row>
    <row r="2" spans="1:1" ht="15" x14ac:dyDescent="0.25">
      <c r="A2" s="8"/>
    </row>
    <row r="3" spans="1:1" ht="15" x14ac:dyDescent="0.25">
      <c r="A3" s="8" t="s">
        <v>166</v>
      </c>
    </row>
    <row r="4" spans="1:1" ht="15" x14ac:dyDescent="0.25">
      <c r="A4" s="8" t="s">
        <v>167</v>
      </c>
    </row>
    <row r="6" spans="1:1" ht="15" x14ac:dyDescent="0.25">
      <c r="A6" s="71" t="s">
        <v>168</v>
      </c>
    </row>
    <row r="7" spans="1:1" ht="15" x14ac:dyDescent="0.25">
      <c r="A7" t="s">
        <v>103</v>
      </c>
    </row>
    <row r="8" spans="1:1" x14ac:dyDescent="0.3">
      <c r="A8" t="s">
        <v>169</v>
      </c>
    </row>
    <row r="9" spans="1:1" ht="15" x14ac:dyDescent="0.25">
      <c r="A9" t="s">
        <v>170</v>
      </c>
    </row>
    <row r="10" spans="1:1" ht="15" x14ac:dyDescent="0.25">
      <c r="A10" t="s">
        <v>171</v>
      </c>
    </row>
    <row r="11" spans="1:1" ht="15" x14ac:dyDescent="0.25">
      <c r="A11" t="s">
        <v>172</v>
      </c>
    </row>
    <row r="12" spans="1:1" x14ac:dyDescent="0.3">
      <c r="A12" t="s">
        <v>173</v>
      </c>
    </row>
    <row r="13" spans="1:1" ht="15" x14ac:dyDescent="0.25">
      <c r="A13" t="s">
        <v>174</v>
      </c>
    </row>
    <row r="14" spans="1:1" x14ac:dyDescent="0.3">
      <c r="A14" t="s">
        <v>175</v>
      </c>
    </row>
    <row r="15" spans="1:1" x14ac:dyDescent="0.3">
      <c r="A15" t="s">
        <v>176</v>
      </c>
    </row>
    <row r="16" spans="1:1" ht="15" x14ac:dyDescent="0.25">
      <c r="A16" t="s">
        <v>177</v>
      </c>
    </row>
    <row r="19" spans="1:3" ht="15" x14ac:dyDescent="0.25">
      <c r="A19" s="71" t="s">
        <v>163</v>
      </c>
    </row>
    <row r="20" spans="1:3" ht="15" x14ac:dyDescent="0.25">
      <c r="A20" t="s">
        <v>117</v>
      </c>
    </row>
    <row r="21" spans="1:3" ht="15" x14ac:dyDescent="0.25">
      <c r="A21" t="s">
        <v>178</v>
      </c>
    </row>
    <row r="22" spans="1:3" ht="15" x14ac:dyDescent="0.25">
      <c r="A22" t="s">
        <v>179</v>
      </c>
    </row>
    <row r="23" spans="1:3" ht="15" x14ac:dyDescent="0.25">
      <c r="A23" t="s">
        <v>180</v>
      </c>
    </row>
    <row r="24" spans="1:3" ht="15" x14ac:dyDescent="0.25">
      <c r="A24" t="s">
        <v>181</v>
      </c>
    </row>
    <row r="25" spans="1:3" ht="15" x14ac:dyDescent="0.25">
      <c r="A25" t="s">
        <v>182</v>
      </c>
    </row>
    <row r="28" spans="1:3" ht="141" customHeight="1" x14ac:dyDescent="0.3">
      <c r="A28" s="100" t="s">
        <v>183</v>
      </c>
      <c r="B28" s="102" t="s">
        <v>184</v>
      </c>
      <c r="C28" s="102" t="s">
        <v>185</v>
      </c>
    </row>
    <row r="29" spans="1:3" ht="144" customHeight="1" x14ac:dyDescent="0.3">
      <c r="A29" t="s">
        <v>186</v>
      </c>
      <c r="B29" s="75" t="s">
        <v>187</v>
      </c>
      <c r="C29" s="101" t="s">
        <v>188</v>
      </c>
    </row>
    <row r="30" spans="1:3" ht="115.2" x14ac:dyDescent="0.3">
      <c r="A30" s="94" t="s">
        <v>189</v>
      </c>
      <c r="B30" s="70" t="s">
        <v>190</v>
      </c>
      <c r="C30" s="101" t="s">
        <v>191</v>
      </c>
    </row>
    <row r="31" spans="1:3" ht="96.6" x14ac:dyDescent="0.3">
      <c r="A31" t="s">
        <v>192</v>
      </c>
      <c r="B31" s="70" t="s">
        <v>193</v>
      </c>
      <c r="C31" s="101" t="s">
        <v>194</v>
      </c>
    </row>
    <row r="32" spans="1:3" ht="96.6" x14ac:dyDescent="0.3">
      <c r="A32" t="s">
        <v>195</v>
      </c>
      <c r="B32" s="70" t="s">
        <v>196</v>
      </c>
      <c r="C32" s="101" t="s">
        <v>197</v>
      </c>
    </row>
    <row r="34" spans="1:3" ht="15" x14ac:dyDescent="0.25">
      <c r="A34" t="s">
        <v>198</v>
      </c>
      <c r="C34" s="105" t="s">
        <v>199</v>
      </c>
    </row>
    <row r="35" spans="1:3" ht="15" x14ac:dyDescent="0.25">
      <c r="A35">
        <v>1</v>
      </c>
      <c r="B35">
        <f>IF(' IMPACTO RIESGOS CORRUPCION'!D11="X",1,0)</f>
        <v>1</v>
      </c>
    </row>
    <row r="36" spans="1:3" ht="15" x14ac:dyDescent="0.25">
      <c r="A36">
        <v>2</v>
      </c>
      <c r="B36">
        <f>IF(' IMPACTO RIESGOS CORRUPCION'!D12="X",1,0)</f>
        <v>1</v>
      </c>
      <c r="C36" s="54" t="s">
        <v>166</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1</v>
      </c>
    </row>
    <row r="42" spans="1:3" ht="15" x14ac:dyDescent="0.25">
      <c r="A42">
        <v>8</v>
      </c>
      <c r="B42">
        <f>IF(' IMPACTO RIESGOS CORRUPCION'!D18="X",1,0)</f>
        <v>0</v>
      </c>
    </row>
    <row r="43" spans="1:3" ht="15" x14ac:dyDescent="0.25">
      <c r="A43">
        <v>9</v>
      </c>
      <c r="B43">
        <f>IF(' IMPACTO RIESGOS CORRUPCION'!D19="X",1,0)</f>
        <v>0</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1</v>
      </c>
    </row>
    <row r="52" spans="1:2" ht="15" x14ac:dyDescent="0.25">
      <c r="A52">
        <v>18</v>
      </c>
      <c r="B52">
        <f>IF(' IMPACTO RIESGOS CORRUPCION'!D28="X",1,0)</f>
        <v>1</v>
      </c>
    </row>
    <row r="53" spans="1:2" ht="15" x14ac:dyDescent="0.25">
      <c r="A53">
        <v>19</v>
      </c>
      <c r="B53">
        <f>IF(' IMPACTO RIESGOS CORRUPCION'!D29="X",1,0)</f>
        <v>0</v>
      </c>
    </row>
    <row r="54" spans="1:2" ht="15" x14ac:dyDescent="0.25">
      <c r="A54" t="s">
        <v>200</v>
      </c>
      <c r="B54">
        <f>SUM(B35:B53)</f>
        <v>14</v>
      </c>
    </row>
    <row r="57" spans="1:2" ht="15" x14ac:dyDescent="0.25">
      <c r="A57" t="s">
        <v>201</v>
      </c>
    </row>
    <row r="58" spans="1:2" ht="15" x14ac:dyDescent="0.25">
      <c r="A58">
        <v>1</v>
      </c>
      <c r="B58">
        <f>IF(' IMPACTO RIESGOS CORRUPCION'!D34="X",1,0)</f>
        <v>1</v>
      </c>
    </row>
    <row r="59" spans="1:2" ht="15" x14ac:dyDescent="0.25">
      <c r="A59">
        <v>2</v>
      </c>
      <c r="B59">
        <f>IF(' IMPACTO RIESGOS CORRUPCION'!D35="X",1,0)</f>
        <v>1</v>
      </c>
    </row>
    <row r="60" spans="1:2" ht="15" x14ac:dyDescent="0.25">
      <c r="A60">
        <v>3</v>
      </c>
      <c r="B60">
        <f>IF(' IMPACTO RIESGOS CORRUPCION'!D36="X",1,0)</f>
        <v>1</v>
      </c>
    </row>
    <row r="61" spans="1:2" ht="15" x14ac:dyDescent="0.25">
      <c r="A61">
        <v>4</v>
      </c>
      <c r="B61">
        <f>IF(' IMPACTO RIESGOS CORRUPCION'!D37="X",1,0)</f>
        <v>1</v>
      </c>
    </row>
    <row r="62" spans="1:2" ht="15" x14ac:dyDescent="0.25">
      <c r="A62">
        <v>5</v>
      </c>
      <c r="B62">
        <f>IF(' IMPACTO RIESGOS CORRUPCION'!D38="X",1,0)</f>
        <v>0</v>
      </c>
    </row>
    <row r="63" spans="1:2" ht="15" x14ac:dyDescent="0.25">
      <c r="A63">
        <v>6</v>
      </c>
      <c r="B63">
        <f>IF(' IMPACTO RIESGOS CORRUPCION'!D39="X",1,0)</f>
        <v>1</v>
      </c>
    </row>
    <row r="64" spans="1:2" ht="15" x14ac:dyDescent="0.25">
      <c r="A64">
        <v>7</v>
      </c>
      <c r="B64">
        <f>IF(' IMPACTO RIESGOS CORRUPCION'!D40="X",1,0)</f>
        <v>1</v>
      </c>
    </row>
    <row r="65" spans="1:2" ht="15" x14ac:dyDescent="0.25">
      <c r="A65">
        <v>8</v>
      </c>
      <c r="B65">
        <f>IF(' IMPACTO RIESGOS CORRUPCION'!D41="X",1,0)</f>
        <v>1</v>
      </c>
    </row>
    <row r="66" spans="1:2" ht="15" x14ac:dyDescent="0.25">
      <c r="A66">
        <v>9</v>
      </c>
      <c r="B66">
        <f>IF(' IMPACTO RIESGOS CORRUPCION'!D42="X",1,0)</f>
        <v>0</v>
      </c>
    </row>
    <row r="67" spans="1:2" ht="15" x14ac:dyDescent="0.25">
      <c r="A67">
        <v>10</v>
      </c>
      <c r="B67">
        <f>IF(' IMPACTO RIESGOS CORRUPCION'!D43="X",1,0)</f>
        <v>1</v>
      </c>
    </row>
    <row r="68" spans="1:2" ht="15" x14ac:dyDescent="0.25">
      <c r="A68">
        <v>11</v>
      </c>
      <c r="B68">
        <f>IF(' IMPACTO RIESGOS CORRUPCION'!D44="X",1,0)</f>
        <v>1</v>
      </c>
    </row>
    <row r="69" spans="1:2" ht="15" x14ac:dyDescent="0.25">
      <c r="A69">
        <v>12</v>
      </c>
      <c r="B69">
        <f>IF(' IMPACTO RIESGOS CORRUPCION'!D45="X",1,0)</f>
        <v>1</v>
      </c>
    </row>
    <row r="70" spans="1:2" ht="15" x14ac:dyDescent="0.25">
      <c r="A70">
        <v>13</v>
      </c>
      <c r="B70">
        <f>IF(' IMPACTO RIESGOS CORRUPCION'!D46="X",1,0)</f>
        <v>1</v>
      </c>
    </row>
    <row r="71" spans="1:2" ht="15" x14ac:dyDescent="0.25">
      <c r="A71">
        <v>14</v>
      </c>
      <c r="B71">
        <f>IF(' IMPACTO RIESGOS CORRUPCION'!D47="X",1,0)</f>
        <v>1</v>
      </c>
    </row>
    <row r="72" spans="1:2" ht="15" x14ac:dyDescent="0.25">
      <c r="A72">
        <v>15</v>
      </c>
      <c r="B72">
        <f>IF(' IMPACTO RIESGOS CORRUPCION'!D48="X",1,0)</f>
        <v>1</v>
      </c>
    </row>
    <row r="73" spans="1:2" ht="15" x14ac:dyDescent="0.25">
      <c r="A73">
        <v>16</v>
      </c>
      <c r="B73">
        <f>IF(' IMPACTO RIESGOS CORRUPCION'!D49="X",1,0)</f>
        <v>1</v>
      </c>
    </row>
    <row r="74" spans="1:2" ht="15" x14ac:dyDescent="0.25">
      <c r="A74">
        <v>17</v>
      </c>
      <c r="B74">
        <f>IF(' IMPACTO RIESGOS CORRUPCION'!D50="X",1,0)</f>
        <v>1</v>
      </c>
    </row>
    <row r="75" spans="1:2" ht="15" x14ac:dyDescent="0.25">
      <c r="A75">
        <v>18</v>
      </c>
      <c r="B75">
        <f>IF(' IMPACTO RIESGOS CORRUPCION'!D51="X",1,0)</f>
        <v>1</v>
      </c>
    </row>
    <row r="76" spans="1:2" ht="15" x14ac:dyDescent="0.25">
      <c r="A76">
        <v>19</v>
      </c>
      <c r="B76">
        <f>IF(' IMPACTO RIESGOS CORRUPCION'!D52="X",1,0)</f>
        <v>0</v>
      </c>
    </row>
    <row r="77" spans="1:2" ht="15" x14ac:dyDescent="0.25">
      <c r="A77" t="s">
        <v>200</v>
      </c>
      <c r="B77">
        <f>SUM(B58:B76)</f>
        <v>16</v>
      </c>
    </row>
    <row r="80" spans="1:2" ht="15" x14ac:dyDescent="0.25">
      <c r="A80" t="s">
        <v>202</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200</v>
      </c>
      <c r="B100">
        <f>SUM(B81:B99)</f>
        <v>0</v>
      </c>
    </row>
    <row r="103" spans="1:2" ht="15" x14ac:dyDescent="0.25">
      <c r="A103" t="s">
        <v>203</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200</v>
      </c>
      <c r="B123">
        <f>SUM(B104:B122)</f>
        <v>0</v>
      </c>
    </row>
    <row r="126" spans="1:2" ht="15" x14ac:dyDescent="0.25">
      <c r="A126" t="s">
        <v>203</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200</v>
      </c>
      <c r="B146">
        <f>SUM(B127:B145)</f>
        <v>0</v>
      </c>
    </row>
    <row r="150" spans="1:2" ht="15" x14ac:dyDescent="0.25">
      <c r="A150" t="s">
        <v>204</v>
      </c>
    </row>
    <row r="151" spans="1:2" ht="15" x14ac:dyDescent="0.25">
      <c r="A151" s="86" t="s">
        <v>205</v>
      </c>
    </row>
    <row r="152" spans="1:2" ht="15" x14ac:dyDescent="0.25">
      <c r="A152" t="s">
        <v>206</v>
      </c>
    </row>
    <row r="153" spans="1:2" ht="15" x14ac:dyDescent="0.25">
      <c r="A153" t="s">
        <v>207</v>
      </c>
    </row>
    <row r="154" spans="1:2" ht="15" x14ac:dyDescent="0.25">
      <c r="A154" t="s">
        <v>208</v>
      </c>
    </row>
    <row r="155" spans="1:2" ht="15" x14ac:dyDescent="0.25">
      <c r="A155" t="s">
        <v>206</v>
      </c>
    </row>
    <row r="156" spans="1:2" ht="15" x14ac:dyDescent="0.25">
      <c r="A156" t="s">
        <v>209</v>
      </c>
    </row>
    <row r="157" spans="1:2" ht="15" x14ac:dyDescent="0.25">
      <c r="A157" t="s">
        <v>210</v>
      </c>
    </row>
    <row r="159" spans="1:2" ht="15" x14ac:dyDescent="0.25">
      <c r="A159" s="86" t="s">
        <v>211</v>
      </c>
      <c r="B159" t="s">
        <v>167</v>
      </c>
    </row>
    <row r="160" spans="1:2" ht="15" x14ac:dyDescent="0.25">
      <c r="A160" t="s">
        <v>206</v>
      </c>
    </row>
    <row r="161" spans="1:1" ht="15" x14ac:dyDescent="0.25">
      <c r="A161" t="s">
        <v>212</v>
      </c>
    </row>
    <row r="162" spans="1:1" ht="15" x14ac:dyDescent="0.25">
      <c r="A162" t="s">
        <v>213</v>
      </c>
    </row>
    <row r="164" spans="1:1" ht="15" x14ac:dyDescent="0.25">
      <c r="A164" s="86" t="s">
        <v>214</v>
      </c>
    </row>
    <row r="165" spans="1:1" ht="15" x14ac:dyDescent="0.25">
      <c r="A165" t="s">
        <v>206</v>
      </c>
    </row>
    <row r="166" spans="1:1" ht="15" x14ac:dyDescent="0.25">
      <c r="A166" t="s">
        <v>215</v>
      </c>
    </row>
    <row r="167" spans="1:1" ht="15" x14ac:dyDescent="0.25">
      <c r="A167" t="s">
        <v>216</v>
      </c>
    </row>
    <row r="168" spans="1:1" ht="15" x14ac:dyDescent="0.25">
      <c r="A168" t="s">
        <v>217</v>
      </c>
    </row>
    <row r="170" spans="1:1" ht="15" x14ac:dyDescent="0.25">
      <c r="A170" s="86" t="s">
        <v>218</v>
      </c>
    </row>
    <row r="171" spans="1:1" ht="15" x14ac:dyDescent="0.25">
      <c r="A171" t="s">
        <v>206</v>
      </c>
    </row>
    <row r="172" spans="1:1" ht="15" x14ac:dyDescent="0.25">
      <c r="A172" t="s">
        <v>219</v>
      </c>
    </row>
    <row r="173" spans="1:1" ht="15" x14ac:dyDescent="0.25">
      <c r="A173" t="s">
        <v>220</v>
      </c>
    </row>
    <row r="175" spans="1:1" ht="15" x14ac:dyDescent="0.25">
      <c r="A175" s="86" t="s">
        <v>221</v>
      </c>
    </row>
    <row r="176" spans="1:1" ht="15" x14ac:dyDescent="0.25">
      <c r="A176" t="s">
        <v>206</v>
      </c>
    </row>
    <row r="177" spans="1:1" ht="15" x14ac:dyDescent="0.25">
      <c r="A177" t="s">
        <v>222</v>
      </c>
    </row>
    <row r="178" spans="1:1" ht="15" x14ac:dyDescent="0.25">
      <c r="A178" t="s">
        <v>223</v>
      </c>
    </row>
    <row r="180" spans="1:1" ht="15" x14ac:dyDescent="0.25">
      <c r="A180" s="86" t="s">
        <v>224</v>
      </c>
    </row>
    <row r="181" spans="1:1" ht="15" x14ac:dyDescent="0.25">
      <c r="A181" t="s">
        <v>206</v>
      </c>
    </row>
    <row r="182" spans="1:1" ht="15" x14ac:dyDescent="0.25">
      <c r="A182" t="s">
        <v>225</v>
      </c>
    </row>
    <row r="183" spans="1:1" ht="15" x14ac:dyDescent="0.25">
      <c r="A183" t="s">
        <v>226</v>
      </c>
    </row>
    <row r="184" spans="1:1" ht="15" x14ac:dyDescent="0.25">
      <c r="A184" t="s">
        <v>227</v>
      </c>
    </row>
    <row r="186" spans="1:1" ht="15" x14ac:dyDescent="0.25">
      <c r="A186" s="86" t="s">
        <v>228</v>
      </c>
    </row>
    <row r="187" spans="1:1" ht="15" x14ac:dyDescent="0.25">
      <c r="A187" t="s">
        <v>206</v>
      </c>
    </row>
    <row r="188" spans="1:1" ht="15" x14ac:dyDescent="0.25">
      <c r="A188" t="s">
        <v>229</v>
      </c>
    </row>
    <row r="189" spans="1:1" ht="15" x14ac:dyDescent="0.25">
      <c r="A189" t="s">
        <v>230</v>
      </c>
    </row>
    <row r="190" spans="1:1" x14ac:dyDescent="0.3">
      <c r="A190" t="s">
        <v>231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B8" sqref="B8:K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57"/>
      <c r="B1" s="357"/>
      <c r="C1" s="348" t="s">
        <v>0</v>
      </c>
      <c r="D1" s="348"/>
      <c r="E1" s="348"/>
      <c r="F1" s="348"/>
      <c r="G1" s="439" t="s">
        <v>1</v>
      </c>
      <c r="H1" s="439"/>
      <c r="I1" s="439"/>
      <c r="J1" s="567"/>
      <c r="K1" s="567"/>
    </row>
    <row r="2" spans="1:11" ht="15" customHeight="1" x14ac:dyDescent="0.3">
      <c r="A2" s="357"/>
      <c r="B2" s="357"/>
      <c r="C2" s="348"/>
      <c r="D2" s="348"/>
      <c r="E2" s="348"/>
      <c r="F2" s="348"/>
      <c r="G2" s="439" t="s">
        <v>144</v>
      </c>
      <c r="H2" s="439"/>
      <c r="I2" s="439"/>
      <c r="J2" s="567"/>
      <c r="K2" s="567"/>
    </row>
    <row r="3" spans="1:11" ht="34.5" customHeight="1" x14ac:dyDescent="0.3">
      <c r="A3" s="357"/>
      <c r="B3" s="357"/>
      <c r="C3" s="348" t="s">
        <v>46</v>
      </c>
      <c r="D3" s="348"/>
      <c r="E3" s="348"/>
      <c r="F3" s="348"/>
      <c r="G3" s="439" t="s">
        <v>145</v>
      </c>
      <c r="H3" s="439"/>
      <c r="I3" s="439"/>
      <c r="J3" s="567"/>
      <c r="K3" s="567"/>
    </row>
    <row r="4" spans="1:11" ht="15.75" customHeight="1" x14ac:dyDescent="0.3">
      <c r="A4" s="357"/>
      <c r="B4" s="357"/>
      <c r="C4" s="348"/>
      <c r="D4" s="348"/>
      <c r="E4" s="348"/>
      <c r="F4" s="348"/>
      <c r="G4" s="439" t="s">
        <v>5</v>
      </c>
      <c r="H4" s="439"/>
      <c r="I4" s="439"/>
      <c r="J4" s="567"/>
      <c r="K4" s="567"/>
    </row>
    <row r="5" spans="1:11" ht="15.75" thickBot="1" x14ac:dyDescent="0.3"/>
    <row r="6" spans="1:11" ht="26.25" customHeight="1" x14ac:dyDescent="0.3">
      <c r="A6" s="552" t="s">
        <v>146</v>
      </c>
      <c r="B6" s="553"/>
      <c r="C6" s="553"/>
      <c r="D6" s="553"/>
      <c r="E6" s="553"/>
      <c r="F6" s="553"/>
      <c r="G6" s="553"/>
      <c r="H6" s="553"/>
      <c r="I6" s="553"/>
      <c r="J6" s="553"/>
      <c r="K6" s="554"/>
    </row>
    <row r="7" spans="1:11" ht="24" customHeight="1" x14ac:dyDescent="0.25">
      <c r="A7" s="22" t="s">
        <v>7</v>
      </c>
      <c r="B7" s="555" t="s">
        <v>363</v>
      </c>
      <c r="C7" s="555"/>
      <c r="D7" s="555"/>
      <c r="E7" s="555"/>
      <c r="F7" s="555"/>
      <c r="G7" s="555"/>
      <c r="H7" s="555"/>
      <c r="I7" s="555"/>
      <c r="J7" s="555"/>
      <c r="K7" s="556"/>
    </row>
    <row r="8" spans="1:11" ht="35.25" customHeight="1" x14ac:dyDescent="0.3">
      <c r="A8" s="21" t="s">
        <v>9</v>
      </c>
      <c r="B8" s="557" t="s">
        <v>458</v>
      </c>
      <c r="C8" s="558"/>
      <c r="D8" s="558"/>
      <c r="E8" s="558"/>
      <c r="F8" s="558"/>
      <c r="G8" s="558"/>
      <c r="H8" s="558"/>
      <c r="I8" s="558"/>
      <c r="J8" s="558"/>
      <c r="K8" s="559"/>
    </row>
    <row r="9" spans="1:11" ht="29.25" customHeight="1" thickBot="1" x14ac:dyDescent="0.35">
      <c r="A9" s="31" t="s">
        <v>147</v>
      </c>
      <c r="B9" s="578" t="s">
        <v>383</v>
      </c>
      <c r="C9" s="579"/>
      <c r="D9" s="579"/>
      <c r="E9" s="579"/>
      <c r="F9" s="579"/>
      <c r="G9" s="579"/>
      <c r="H9" s="579"/>
      <c r="I9" s="579"/>
      <c r="J9" s="579"/>
      <c r="K9" s="5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63" t="s">
        <v>148</v>
      </c>
      <c r="K11" s="564"/>
    </row>
    <row r="12" spans="1:11" ht="15.75" thickBot="1" x14ac:dyDescent="0.3">
      <c r="A12" s="40"/>
      <c r="B12" s="42"/>
      <c r="C12" s="41"/>
      <c r="D12" s="41"/>
      <c r="E12" s="41"/>
      <c r="F12" s="41"/>
      <c r="G12" s="41"/>
      <c r="H12" s="41"/>
      <c r="I12" s="41"/>
      <c r="J12" s="43"/>
      <c r="K12" s="44"/>
    </row>
    <row r="13" spans="1:11" ht="30" customHeight="1" thickBot="1" x14ac:dyDescent="0.35">
      <c r="A13" s="565" t="s">
        <v>149</v>
      </c>
      <c r="B13" s="27">
        <v>5</v>
      </c>
      <c r="C13" s="566"/>
      <c r="D13" s="549"/>
      <c r="E13" s="540"/>
      <c r="F13" s="540"/>
      <c r="G13" s="540"/>
      <c r="H13" s="41"/>
      <c r="I13" s="41"/>
      <c r="J13" s="33"/>
      <c r="K13" s="47" t="s">
        <v>150</v>
      </c>
    </row>
    <row r="14" spans="1:11" ht="30" customHeight="1" thickBot="1" x14ac:dyDescent="0.35">
      <c r="A14" s="565"/>
      <c r="B14" s="28" t="s">
        <v>151</v>
      </c>
      <c r="C14" s="566"/>
      <c r="D14" s="549"/>
      <c r="E14" s="540"/>
      <c r="F14" s="540"/>
      <c r="G14" s="540"/>
      <c r="H14" s="41"/>
      <c r="I14" s="41"/>
      <c r="J14" s="43"/>
      <c r="K14" s="47"/>
    </row>
    <row r="15" spans="1:11" ht="30" customHeight="1" thickBot="1" x14ac:dyDescent="0.35">
      <c r="A15" s="565"/>
      <c r="B15" s="27">
        <v>4</v>
      </c>
      <c r="C15" s="551"/>
      <c r="D15" s="549"/>
      <c r="E15" s="549"/>
      <c r="F15" s="538"/>
      <c r="G15" s="540"/>
      <c r="H15" s="41"/>
      <c r="I15" s="41"/>
      <c r="J15" s="34"/>
      <c r="K15" s="47" t="s">
        <v>152</v>
      </c>
    </row>
    <row r="16" spans="1:11" ht="30" customHeight="1" thickBot="1" x14ac:dyDescent="0.35">
      <c r="A16" s="565"/>
      <c r="B16" s="28" t="s">
        <v>153</v>
      </c>
      <c r="C16" s="551"/>
      <c r="D16" s="549"/>
      <c r="E16" s="549"/>
      <c r="F16" s="539"/>
      <c r="G16" s="540"/>
      <c r="H16" s="41"/>
      <c r="I16" s="41"/>
      <c r="J16" s="32"/>
      <c r="K16" s="47"/>
    </row>
    <row r="17" spans="1:11" ht="30" customHeight="1" thickBot="1" x14ac:dyDescent="0.35">
      <c r="A17" s="565"/>
      <c r="B17" s="27">
        <v>3</v>
      </c>
      <c r="C17" s="534"/>
      <c r="D17" s="535"/>
      <c r="E17" s="536" t="s">
        <v>326</v>
      </c>
      <c r="F17" s="538"/>
      <c r="G17" s="540"/>
      <c r="H17" s="41"/>
      <c r="I17" s="41"/>
      <c r="J17" s="35"/>
      <c r="K17" s="47" t="s">
        <v>154</v>
      </c>
    </row>
    <row r="18" spans="1:11" ht="30" customHeight="1" thickBot="1" x14ac:dyDescent="0.35">
      <c r="A18" s="565"/>
      <c r="B18" s="28" t="s">
        <v>155</v>
      </c>
      <c r="C18" s="534"/>
      <c r="D18" s="535"/>
      <c r="E18" s="537"/>
      <c r="F18" s="539"/>
      <c r="G18" s="540"/>
      <c r="H18" s="41"/>
      <c r="I18" s="41"/>
      <c r="J18" s="32"/>
      <c r="K18" s="47"/>
    </row>
    <row r="19" spans="1:11" ht="30" customHeight="1" thickBot="1" x14ac:dyDescent="0.35">
      <c r="A19" s="565"/>
      <c r="B19" s="27">
        <v>2</v>
      </c>
      <c r="C19" s="534"/>
      <c r="D19" s="541"/>
      <c r="E19" s="542"/>
      <c r="F19" s="544"/>
      <c r="G19" s="571"/>
      <c r="H19" s="41"/>
      <c r="I19" s="41"/>
      <c r="J19" s="36"/>
      <c r="K19" s="47" t="s">
        <v>156</v>
      </c>
    </row>
    <row r="20" spans="1:11" ht="30" customHeight="1" thickBot="1" x14ac:dyDescent="0.35">
      <c r="A20" s="565"/>
      <c r="B20" s="28" t="s">
        <v>282</v>
      </c>
      <c r="C20" s="534"/>
      <c r="D20" s="541"/>
      <c r="E20" s="543"/>
      <c r="F20" s="545"/>
      <c r="G20" s="571"/>
      <c r="H20" s="41"/>
      <c r="I20" s="41"/>
      <c r="J20" s="41"/>
      <c r="K20" s="42"/>
    </row>
    <row r="21" spans="1:11" ht="30" customHeight="1" thickBot="1" x14ac:dyDescent="0.35">
      <c r="A21" s="565"/>
      <c r="B21" s="27">
        <v>1</v>
      </c>
      <c r="C21" s="534"/>
      <c r="D21" s="541"/>
      <c r="E21" s="535"/>
      <c r="F21" s="549"/>
      <c r="G21" s="549"/>
      <c r="H21" s="41"/>
      <c r="I21" s="41"/>
      <c r="J21" s="41"/>
      <c r="K21" s="42"/>
    </row>
    <row r="22" spans="1:11" ht="30" customHeight="1" thickBot="1" x14ac:dyDescent="0.35">
      <c r="A22" s="565"/>
      <c r="B22" s="28" t="s">
        <v>157</v>
      </c>
      <c r="C22" s="546"/>
      <c r="D22" s="547"/>
      <c r="E22" s="548"/>
      <c r="F22" s="550"/>
      <c r="G22" s="55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158</v>
      </c>
      <c r="D24" s="26" t="s">
        <v>159</v>
      </c>
      <c r="E24" s="26" t="s">
        <v>160</v>
      </c>
      <c r="F24" s="26" t="s">
        <v>161</v>
      </c>
      <c r="G24" s="26" t="s">
        <v>162</v>
      </c>
      <c r="H24" s="41"/>
      <c r="I24" s="41"/>
      <c r="J24" s="41"/>
      <c r="K24" s="42"/>
    </row>
    <row r="25" spans="1:11" x14ac:dyDescent="0.3">
      <c r="A25" s="40"/>
      <c r="B25" s="41"/>
      <c r="C25" s="533" t="s">
        <v>163</v>
      </c>
      <c r="D25" s="533"/>
      <c r="E25" s="533"/>
      <c r="F25" s="533"/>
      <c r="G25" s="533"/>
      <c r="H25" s="41"/>
      <c r="I25" s="41"/>
      <c r="J25" s="41"/>
      <c r="K25" s="42"/>
    </row>
    <row r="26" spans="1:11" x14ac:dyDescent="0.3">
      <c r="A26" s="40"/>
      <c r="B26" s="41"/>
      <c r="C26" s="533"/>
      <c r="D26" s="533"/>
      <c r="E26" s="533"/>
      <c r="F26" s="533"/>
      <c r="G26" s="533"/>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3"/>
  <sheetViews>
    <sheetView topLeftCell="C4" zoomScale="80" zoomScaleNormal="80" workbookViewId="0">
      <selection activeCell="N18" sqref="N18"/>
    </sheetView>
  </sheetViews>
  <sheetFormatPr baseColWidth="10" defaultColWidth="11.44140625" defaultRowHeight="13.8" x14ac:dyDescent="0.25"/>
  <cols>
    <col min="1" max="1" width="31.109375" style="1" customWidth="1"/>
    <col min="2" max="2" width="32.886718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92"/>
      <c r="B1" s="367" t="s">
        <v>0</v>
      </c>
      <c r="C1" s="368"/>
      <c r="D1" s="368"/>
      <c r="E1" s="368"/>
      <c r="F1" s="368"/>
      <c r="G1" s="475"/>
      <c r="H1" s="469" t="s">
        <v>30</v>
      </c>
      <c r="I1" s="469"/>
      <c r="J1" s="594"/>
    </row>
    <row r="2" spans="1:12" customFormat="1" ht="15.75" customHeight="1" x14ac:dyDescent="0.3">
      <c r="A2" s="362"/>
      <c r="B2" s="593"/>
      <c r="C2" s="503"/>
      <c r="D2" s="503"/>
      <c r="E2" s="503"/>
      <c r="F2" s="503"/>
      <c r="G2" s="504"/>
      <c r="H2" s="439" t="s">
        <v>2</v>
      </c>
      <c r="I2" s="439"/>
      <c r="J2" s="595"/>
    </row>
    <row r="3" spans="1:12" customFormat="1" ht="36" customHeight="1" x14ac:dyDescent="0.3">
      <c r="A3" s="362"/>
      <c r="B3" s="593" t="s">
        <v>232</v>
      </c>
      <c r="C3" s="503"/>
      <c r="D3" s="503"/>
      <c r="E3" s="503"/>
      <c r="F3" s="503"/>
      <c r="G3" s="504"/>
      <c r="H3" s="439" t="s">
        <v>4</v>
      </c>
      <c r="I3" s="439"/>
      <c r="J3" s="595"/>
    </row>
    <row r="4" spans="1:12" customFormat="1" ht="15.75" customHeight="1" thickBot="1" x14ac:dyDescent="0.35">
      <c r="A4" s="363"/>
      <c r="B4" s="376"/>
      <c r="C4" s="377"/>
      <c r="D4" s="377"/>
      <c r="E4" s="377"/>
      <c r="F4" s="377"/>
      <c r="G4" s="476"/>
      <c r="H4" s="597" t="s">
        <v>5</v>
      </c>
      <c r="I4" s="597"/>
      <c r="J4" s="596"/>
    </row>
    <row r="5" spans="1:12" ht="14.25" x14ac:dyDescent="0.2">
      <c r="B5" s="581"/>
      <c r="C5" s="581"/>
      <c r="D5" s="581"/>
      <c r="E5" s="581"/>
      <c r="F5" s="581"/>
      <c r="G5" s="581"/>
    </row>
    <row r="6" spans="1:12" customFormat="1" ht="24" customHeight="1" x14ac:dyDescent="0.25">
      <c r="A6" s="87" t="s">
        <v>7</v>
      </c>
      <c r="B6" s="582" t="s">
        <v>346</v>
      </c>
      <c r="C6" s="582"/>
      <c r="D6" s="582"/>
      <c r="E6" s="582"/>
      <c r="F6" s="582"/>
      <c r="G6" s="582"/>
      <c r="H6" s="582"/>
      <c r="I6" s="582"/>
      <c r="J6" s="582"/>
    </row>
    <row r="7" spans="1:12" customFormat="1" ht="35.25" customHeight="1" x14ac:dyDescent="0.3">
      <c r="A7" s="88" t="s">
        <v>9</v>
      </c>
      <c r="B7" s="557" t="s">
        <v>458</v>
      </c>
      <c r="C7" s="558"/>
      <c r="D7" s="558"/>
      <c r="E7" s="558"/>
      <c r="F7" s="558"/>
      <c r="G7" s="558"/>
      <c r="H7" s="558"/>
      <c r="I7" s="558"/>
      <c r="J7" s="558"/>
      <c r="K7" s="559"/>
    </row>
    <row r="8" spans="1:12" ht="15" thickBot="1" x14ac:dyDescent="0.25">
      <c r="C8" s="269"/>
      <c r="D8" s="269"/>
      <c r="E8" s="269"/>
      <c r="F8" s="269"/>
      <c r="G8" s="269"/>
      <c r="H8" s="269"/>
    </row>
    <row r="9" spans="1:12" s="117" customFormat="1" ht="30" customHeight="1" x14ac:dyDescent="0.3">
      <c r="A9" s="583" t="s">
        <v>112</v>
      </c>
      <c r="B9" s="585" t="s">
        <v>260</v>
      </c>
      <c r="C9" s="587" t="s">
        <v>347</v>
      </c>
      <c r="D9" s="589" t="s">
        <v>234</v>
      </c>
      <c r="E9" s="589"/>
      <c r="F9" s="589"/>
      <c r="G9" s="589"/>
      <c r="H9" s="589"/>
      <c r="I9" s="267" t="s">
        <v>235</v>
      </c>
      <c r="J9" s="590" t="s">
        <v>236</v>
      </c>
      <c r="K9" s="600" t="s">
        <v>237</v>
      </c>
    </row>
    <row r="10" spans="1:12" s="118" customFormat="1" ht="55.8" thickBot="1" x14ac:dyDescent="0.35">
      <c r="A10" s="584"/>
      <c r="B10" s="586"/>
      <c r="C10" s="588"/>
      <c r="D10" s="268" t="s">
        <v>238</v>
      </c>
      <c r="E10" s="114" t="s">
        <v>239</v>
      </c>
      <c r="F10" s="268" t="s">
        <v>240</v>
      </c>
      <c r="G10" s="268" t="s">
        <v>241</v>
      </c>
      <c r="H10" s="115" t="s">
        <v>242</v>
      </c>
      <c r="I10" s="116" t="s">
        <v>243</v>
      </c>
      <c r="J10" s="591"/>
      <c r="K10" s="601"/>
    </row>
    <row r="11" spans="1:12" ht="20.25" customHeight="1" x14ac:dyDescent="0.25">
      <c r="A11" s="602" t="s">
        <v>332</v>
      </c>
      <c r="B11" s="325" t="s">
        <v>286</v>
      </c>
      <c r="C11" s="603" t="s">
        <v>453</v>
      </c>
      <c r="D11" s="352" t="s">
        <v>244</v>
      </c>
      <c r="E11" s="24" t="s">
        <v>245</v>
      </c>
      <c r="F11" s="23" t="s">
        <v>207</v>
      </c>
      <c r="G11" s="23">
        <f>IF(F11="Asignado",15,0)</f>
        <v>15</v>
      </c>
      <c r="H11" s="606" t="s">
        <v>396</v>
      </c>
      <c r="I11" s="331" t="s">
        <v>231</v>
      </c>
      <c r="J11" s="33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608" t="str">
        <f>IF(J11="Fuerte","NO",IF(J11=" "," ","SI"))</f>
        <v>SI</v>
      </c>
      <c r="L11" s="143"/>
    </row>
    <row r="12" spans="1:12" ht="27.6" x14ac:dyDescent="0.25">
      <c r="A12" s="603"/>
      <c r="B12" s="325"/>
      <c r="C12" s="603"/>
      <c r="D12" s="352"/>
      <c r="E12" s="25" t="s">
        <v>246</v>
      </c>
      <c r="F12" s="266" t="s">
        <v>209</v>
      </c>
      <c r="G12" s="266">
        <f>IF(F12="Adecuado",15,0)</f>
        <v>15</v>
      </c>
      <c r="H12" s="606"/>
      <c r="I12" s="325"/>
      <c r="J12" s="325"/>
      <c r="K12" s="608"/>
    </row>
    <row r="13" spans="1:12" ht="27.6" x14ac:dyDescent="0.25">
      <c r="A13" s="603"/>
      <c r="B13" s="325"/>
      <c r="C13" s="603"/>
      <c r="D13" s="110" t="s">
        <v>247</v>
      </c>
      <c r="E13" s="25" t="s">
        <v>248</v>
      </c>
      <c r="F13" s="266" t="s">
        <v>213</v>
      </c>
      <c r="G13" s="266">
        <f>IF(F13="Oportuna",15,0)</f>
        <v>0</v>
      </c>
      <c r="H13" s="606"/>
      <c r="I13" s="325"/>
      <c r="J13" s="325"/>
      <c r="K13" s="608"/>
    </row>
    <row r="14" spans="1:12" ht="41.4" x14ac:dyDescent="0.25">
      <c r="A14" s="603"/>
      <c r="B14" s="325"/>
      <c r="C14" s="603"/>
      <c r="D14" s="110" t="s">
        <v>249</v>
      </c>
      <c r="E14" s="25" t="s">
        <v>250</v>
      </c>
      <c r="F14" s="93" t="s">
        <v>215</v>
      </c>
      <c r="G14" s="266">
        <f>IF(F14="Prevenir",15,IF(F14="Detectar",10,0))</f>
        <v>15</v>
      </c>
      <c r="H14" s="606"/>
      <c r="I14" s="325"/>
      <c r="J14" s="325"/>
      <c r="K14" s="608"/>
    </row>
    <row r="15" spans="1:12" ht="27.6" x14ac:dyDescent="0.25">
      <c r="A15" s="603"/>
      <c r="B15" s="325"/>
      <c r="C15" s="603"/>
      <c r="D15" s="110" t="s">
        <v>251</v>
      </c>
      <c r="E15" s="25" t="s">
        <v>252</v>
      </c>
      <c r="F15" s="266" t="s">
        <v>219</v>
      </c>
      <c r="G15" s="266">
        <f>IF(F15="Confiable",15,0)</f>
        <v>15</v>
      </c>
      <c r="H15" s="606"/>
      <c r="I15" s="325"/>
      <c r="J15" s="325"/>
      <c r="K15" s="608"/>
    </row>
    <row r="16" spans="1:12" ht="55.2" x14ac:dyDescent="0.25">
      <c r="A16" s="603"/>
      <c r="B16" s="325"/>
      <c r="C16" s="603"/>
      <c r="D16" s="110" t="s">
        <v>253</v>
      </c>
      <c r="E16" s="25" t="s">
        <v>254</v>
      </c>
      <c r="F16" s="93" t="s">
        <v>223</v>
      </c>
      <c r="G16" s="266">
        <f>IF(F16="Se investigan y se resuelven oportunamente",15,0)</f>
        <v>0</v>
      </c>
      <c r="H16" s="606"/>
      <c r="I16" s="325"/>
      <c r="J16" s="325"/>
      <c r="K16" s="608"/>
    </row>
    <row r="17" spans="1:11" ht="28.2" thickBot="1" x14ac:dyDescent="0.3">
      <c r="A17" s="604"/>
      <c r="B17" s="325"/>
      <c r="C17" s="605"/>
      <c r="D17" s="97" t="s">
        <v>255</v>
      </c>
      <c r="E17" s="25" t="s">
        <v>256</v>
      </c>
      <c r="F17" s="266" t="s">
        <v>226</v>
      </c>
      <c r="G17" s="266">
        <f>IF(F17="Completa",10,IF(F17="Incompleta",5,0))</f>
        <v>5</v>
      </c>
      <c r="H17" s="607"/>
      <c r="I17" s="325"/>
      <c r="J17" s="325"/>
      <c r="K17" s="608"/>
    </row>
    <row r="18" spans="1:11" s="118" customFormat="1" ht="30" customHeight="1" x14ac:dyDescent="0.3">
      <c r="A18" s="583" t="s">
        <v>112</v>
      </c>
      <c r="B18" s="585" t="s">
        <v>260</v>
      </c>
      <c r="C18" s="587" t="s">
        <v>233</v>
      </c>
      <c r="D18" s="589" t="s">
        <v>234</v>
      </c>
      <c r="E18" s="589"/>
      <c r="F18" s="589"/>
      <c r="G18" s="589"/>
      <c r="H18" s="589"/>
      <c r="I18" s="267" t="s">
        <v>235</v>
      </c>
      <c r="J18" s="590" t="s">
        <v>236</v>
      </c>
      <c r="K18" s="600" t="s">
        <v>237</v>
      </c>
    </row>
    <row r="19" spans="1:11" s="118" customFormat="1" ht="55.8" thickBot="1" x14ac:dyDescent="0.35">
      <c r="A19" s="598"/>
      <c r="B19" s="586"/>
      <c r="C19" s="588"/>
      <c r="D19" s="268" t="s">
        <v>238</v>
      </c>
      <c r="E19" s="114" t="s">
        <v>239</v>
      </c>
      <c r="F19" s="268" t="s">
        <v>240</v>
      </c>
      <c r="G19" s="273" t="s">
        <v>241</v>
      </c>
      <c r="H19" s="223" t="s">
        <v>258</v>
      </c>
      <c r="I19" s="224" t="s">
        <v>243</v>
      </c>
      <c r="J19" s="599"/>
      <c r="K19" s="601"/>
    </row>
    <row r="20" spans="1:11" s="118" customFormat="1" ht="15" thickBot="1" x14ac:dyDescent="0.35">
      <c r="A20" s="280"/>
      <c r="B20" s="270"/>
      <c r="C20" s="281"/>
      <c r="D20" s="282"/>
      <c r="E20" s="222"/>
      <c r="F20" s="273"/>
      <c r="G20" s="273"/>
      <c r="H20" s="283"/>
      <c r="I20" s="284"/>
      <c r="J20" s="277"/>
      <c r="K20" s="285"/>
    </row>
    <row r="21" spans="1:11" s="118" customFormat="1" ht="27.6" x14ac:dyDescent="0.25">
      <c r="A21" s="620" t="s">
        <v>332</v>
      </c>
      <c r="B21" s="612" t="s">
        <v>329</v>
      </c>
      <c r="C21" s="622" t="s">
        <v>454</v>
      </c>
      <c r="D21" s="110" t="s">
        <v>247</v>
      </c>
      <c r="E21" s="25" t="s">
        <v>248</v>
      </c>
      <c r="F21" s="266" t="s">
        <v>206</v>
      </c>
      <c r="G21" s="266">
        <f>IF(F21="Oportuna",15,0)</f>
        <v>0</v>
      </c>
      <c r="H21" s="606" t="s">
        <v>396</v>
      </c>
      <c r="I21" s="331" t="s">
        <v>231</v>
      </c>
      <c r="J21" s="331" t="str">
        <f>IF(AND(H21="Fuerte",I21="Fuerte (Siempre se Ejecuta)"),"Fuerte",IF(AND(H21="Fuerte",I21="Moderado (Algunas veces se ejecuta)"),"Moderado",IF(AND(H21="Fuerte",I21="Débil (No se ejecuta)"),"Débil",IF(AND(H21="Moderado",I21="Fuerte (Siempre se Ejecuta)"),"Moderado",IF(AND(H21="Moderado",I21="Moderado (Algunas veces se ejecuta)"),"Moderado",IF(AND(H21="Moderado",I21="Débil (No se ejecuta)"),"Débil",IF(AND(H21="Débil",I21="Fuerte (Siempre se Ejecuta)"),"Débil",IF(AND(H21="Débil",I21="Moderado (Algunas veces se ejecuta)"),"Débil",IF(AND(H21="Débil",I21="Débil (No se ejecuta)"),"Débil"," ")))))))))</f>
        <v>Débil</v>
      </c>
      <c r="K21" s="608" t="str">
        <f>IF(J21="Fuerte","NO",IF(J21=" "," ","SI"))</f>
        <v>SI</v>
      </c>
    </row>
    <row r="22" spans="1:11" s="118" customFormat="1" ht="41.4" x14ac:dyDescent="0.25">
      <c r="A22" s="621"/>
      <c r="B22" s="466"/>
      <c r="C22" s="623"/>
      <c r="D22" s="110" t="s">
        <v>249</v>
      </c>
      <c r="E22" s="25" t="s">
        <v>250</v>
      </c>
      <c r="F22" s="93" t="s">
        <v>217</v>
      </c>
      <c r="G22" s="266">
        <f>IF(F22="Prevenir",15,IF(F22="Detectar",10,0))</f>
        <v>0</v>
      </c>
      <c r="H22" s="606"/>
      <c r="I22" s="325"/>
      <c r="J22" s="325"/>
      <c r="K22" s="608"/>
    </row>
    <row r="23" spans="1:11" s="118" customFormat="1" ht="27.6" x14ac:dyDescent="0.25">
      <c r="A23" s="621"/>
      <c r="B23" s="466"/>
      <c r="C23" s="623"/>
      <c r="D23" s="110" t="s">
        <v>251</v>
      </c>
      <c r="E23" s="25" t="s">
        <v>252</v>
      </c>
      <c r="F23" s="266" t="s">
        <v>206</v>
      </c>
      <c r="G23" s="266">
        <f>IF(F23="Confiable",15,0)</f>
        <v>0</v>
      </c>
      <c r="H23" s="606"/>
      <c r="I23" s="325"/>
      <c r="J23" s="325"/>
      <c r="K23" s="608"/>
    </row>
    <row r="24" spans="1:11" s="118" customFormat="1" ht="55.2" x14ac:dyDescent="0.25">
      <c r="A24" s="621"/>
      <c r="B24" s="466"/>
      <c r="C24" s="623"/>
      <c r="D24" s="110" t="s">
        <v>253</v>
      </c>
      <c r="E24" s="25" t="s">
        <v>254</v>
      </c>
      <c r="F24" s="93" t="s">
        <v>223</v>
      </c>
      <c r="G24" s="266">
        <f>IF(F24="Se investigan y se resuelven oportunamente",15,0)</f>
        <v>0</v>
      </c>
      <c r="H24" s="606"/>
      <c r="I24" s="325"/>
      <c r="J24" s="325"/>
      <c r="K24" s="608"/>
    </row>
    <row r="25" spans="1:11" s="118" customFormat="1" ht="27.6" x14ac:dyDescent="0.25">
      <c r="A25" s="621"/>
      <c r="B25" s="466"/>
      <c r="C25" s="623"/>
      <c r="D25" s="97" t="s">
        <v>255</v>
      </c>
      <c r="E25" s="25" t="s">
        <v>256</v>
      </c>
      <c r="F25" s="266" t="s">
        <v>227</v>
      </c>
      <c r="G25" s="266">
        <f>IF(F25="Completa",10,IF(F25="Incompleta",5,0))</f>
        <v>0</v>
      </c>
      <c r="H25" s="606"/>
      <c r="I25" s="325"/>
      <c r="J25" s="325"/>
      <c r="K25" s="608"/>
    </row>
    <row r="26" spans="1:11" s="118" customFormat="1" ht="15" customHeight="1" x14ac:dyDescent="0.3">
      <c r="A26" s="621"/>
      <c r="B26" s="466"/>
      <c r="C26" s="623"/>
      <c r="D26" s="229" t="s">
        <v>409</v>
      </c>
      <c r="E26" s="230"/>
      <c r="F26" s="278"/>
      <c r="G26" s="271"/>
      <c r="H26" s="606"/>
      <c r="I26" s="325"/>
      <c r="J26" s="325"/>
      <c r="K26" s="608"/>
    </row>
    <row r="27" spans="1:11" s="118" customFormat="1" ht="15" customHeight="1" x14ac:dyDescent="0.3">
      <c r="A27" s="621"/>
      <c r="B27" s="466"/>
      <c r="C27" s="623"/>
      <c r="D27" s="229"/>
      <c r="E27" s="230"/>
      <c r="F27" s="278"/>
      <c r="G27" s="278"/>
      <c r="H27" s="606"/>
      <c r="I27" s="325"/>
      <c r="J27" s="325"/>
      <c r="K27" s="608"/>
    </row>
    <row r="28" spans="1:11" s="118" customFormat="1" ht="14.25" customHeight="1" thickBot="1" x14ac:dyDescent="0.35">
      <c r="A28" s="621"/>
      <c r="B28" s="466"/>
      <c r="C28" s="623"/>
      <c r="D28" s="229"/>
      <c r="E28" s="230"/>
      <c r="F28" s="278"/>
      <c r="G28" s="278"/>
      <c r="H28" s="606"/>
      <c r="I28" s="237"/>
      <c r="J28" s="237"/>
      <c r="K28" s="237"/>
    </row>
    <row r="29" spans="1:11" s="118" customFormat="1" ht="30" customHeight="1" x14ac:dyDescent="0.3">
      <c r="A29" s="227" t="s">
        <v>112</v>
      </c>
      <c r="B29" s="225" t="s">
        <v>260</v>
      </c>
      <c r="C29" s="587" t="s">
        <v>233</v>
      </c>
      <c r="D29" s="589" t="s">
        <v>234</v>
      </c>
      <c r="E29" s="589"/>
      <c r="F29" s="589"/>
      <c r="G29" s="589"/>
      <c r="H29" s="589"/>
      <c r="I29" s="267" t="s">
        <v>235</v>
      </c>
      <c r="J29" s="590" t="s">
        <v>236</v>
      </c>
      <c r="K29" s="600" t="s">
        <v>237</v>
      </c>
    </row>
    <row r="30" spans="1:11" s="118" customFormat="1" ht="63.75" customHeight="1" x14ac:dyDescent="0.3">
      <c r="A30" s="228"/>
      <c r="B30" s="226"/>
      <c r="C30" s="611"/>
      <c r="D30" s="273" t="s">
        <v>238</v>
      </c>
      <c r="E30" s="222" t="s">
        <v>239</v>
      </c>
      <c r="F30" s="273" t="s">
        <v>240</v>
      </c>
      <c r="G30" s="273" t="s">
        <v>241</v>
      </c>
      <c r="H30" s="223" t="s">
        <v>258</v>
      </c>
      <c r="I30" s="224" t="s">
        <v>243</v>
      </c>
      <c r="J30" s="599"/>
      <c r="K30" s="601"/>
    </row>
    <row r="31" spans="1:11" s="118" customFormat="1" ht="63.75" customHeight="1" x14ac:dyDescent="0.25">
      <c r="A31" s="286"/>
      <c r="B31" s="226"/>
      <c r="C31" s="614" t="s">
        <v>455</v>
      </c>
      <c r="D31" s="352" t="s">
        <v>244</v>
      </c>
      <c r="E31" s="24" t="s">
        <v>245</v>
      </c>
      <c r="F31" s="23" t="s">
        <v>208</v>
      </c>
      <c r="G31" s="278"/>
      <c r="H31" s="614" t="s">
        <v>396</v>
      </c>
      <c r="I31" s="224"/>
      <c r="J31" s="274"/>
      <c r="K31" s="285"/>
    </row>
    <row r="32" spans="1:11" s="118" customFormat="1" ht="63.75" customHeight="1" x14ac:dyDescent="0.25">
      <c r="A32" s="286"/>
      <c r="B32" s="226"/>
      <c r="C32" s="615"/>
      <c r="D32" s="352"/>
      <c r="E32" s="25" t="s">
        <v>246</v>
      </c>
      <c r="F32" s="266" t="s">
        <v>210</v>
      </c>
      <c r="G32" s="278"/>
      <c r="H32" s="615"/>
      <c r="I32" s="224"/>
      <c r="J32" s="274"/>
      <c r="K32" s="285"/>
    </row>
    <row r="33" spans="1:11" s="118" customFormat="1" ht="42" customHeight="1" x14ac:dyDescent="0.25">
      <c r="A33" s="602" t="s">
        <v>332</v>
      </c>
      <c r="B33" s="612" t="s">
        <v>330</v>
      </c>
      <c r="C33" s="615"/>
      <c r="D33" s="110" t="s">
        <v>247</v>
      </c>
      <c r="E33" s="25" t="s">
        <v>248</v>
      </c>
      <c r="F33" s="266" t="s">
        <v>206</v>
      </c>
      <c r="G33" s="266">
        <f>IF(F33="Oportuna",15,0)</f>
        <v>0</v>
      </c>
      <c r="H33" s="615"/>
      <c r="I33" s="614" t="s">
        <v>399</v>
      </c>
      <c r="J33" s="617" t="s">
        <v>400</v>
      </c>
      <c r="K33" s="609" t="s">
        <v>123</v>
      </c>
    </row>
    <row r="34" spans="1:11" s="118" customFormat="1" ht="25.5" customHeight="1" x14ac:dyDescent="0.25">
      <c r="A34" s="603"/>
      <c r="B34" s="466"/>
      <c r="C34" s="615"/>
      <c r="D34" s="110" t="s">
        <v>249</v>
      </c>
      <c r="E34" s="25" t="s">
        <v>250</v>
      </c>
      <c r="F34" s="93" t="s">
        <v>217</v>
      </c>
      <c r="G34" s="266">
        <f>IF(F34="Prevenir",15,IF(F34="Detectar",10,0))</f>
        <v>0</v>
      </c>
      <c r="H34" s="615"/>
      <c r="I34" s="615"/>
      <c r="J34" s="618"/>
      <c r="K34" s="609"/>
    </row>
    <row r="35" spans="1:11" s="118" customFormat="1" ht="33" customHeight="1" x14ac:dyDescent="0.25">
      <c r="A35" s="603"/>
      <c r="B35" s="466"/>
      <c r="C35" s="615"/>
      <c r="D35" s="110" t="s">
        <v>251</v>
      </c>
      <c r="E35" s="25" t="s">
        <v>252</v>
      </c>
      <c r="F35" s="266" t="s">
        <v>206</v>
      </c>
      <c r="G35" s="266">
        <f>IF(F35="Confiable",15,0)</f>
        <v>0</v>
      </c>
      <c r="H35" s="615"/>
      <c r="I35" s="615"/>
      <c r="J35" s="618"/>
      <c r="K35" s="609"/>
    </row>
    <row r="36" spans="1:11" s="118" customFormat="1" ht="55.2" x14ac:dyDescent="0.25">
      <c r="A36" s="603"/>
      <c r="B36" s="466"/>
      <c r="C36" s="615"/>
      <c r="D36" s="110" t="s">
        <v>253</v>
      </c>
      <c r="E36" s="25" t="s">
        <v>254</v>
      </c>
      <c r="F36" s="93" t="s">
        <v>223</v>
      </c>
      <c r="G36" s="266">
        <f>IF(F36="Se investigan y se resuelven oportunamente",15,0)</f>
        <v>0</v>
      </c>
      <c r="H36" s="615"/>
      <c r="I36" s="615"/>
      <c r="J36" s="618"/>
      <c r="K36" s="609"/>
    </row>
    <row r="37" spans="1:11" s="118" customFormat="1" ht="27.6" x14ac:dyDescent="0.25">
      <c r="A37" s="603"/>
      <c r="B37" s="466"/>
      <c r="C37" s="615"/>
      <c r="D37" s="97" t="s">
        <v>255</v>
      </c>
      <c r="E37" s="25" t="s">
        <v>256</v>
      </c>
      <c r="F37" s="266" t="s">
        <v>227</v>
      </c>
      <c r="G37" s="266">
        <f>IF(F37="Completa",10,IF(F37="Incompleta",5,0))</f>
        <v>0</v>
      </c>
      <c r="H37" s="615"/>
      <c r="I37" s="615"/>
      <c r="J37" s="618"/>
      <c r="K37" s="609"/>
    </row>
    <row r="38" spans="1:11" s="118" customFormat="1" x14ac:dyDescent="0.3">
      <c r="A38" s="603"/>
      <c r="B38" s="466"/>
      <c r="C38" s="615"/>
      <c r="D38" s="229" t="s">
        <v>409</v>
      </c>
      <c r="E38" s="230"/>
      <c r="F38" s="278"/>
      <c r="G38" s="271"/>
      <c r="H38" s="615"/>
      <c r="I38" s="615"/>
      <c r="J38" s="618"/>
      <c r="K38" s="609"/>
    </row>
    <row r="39" spans="1:11" s="118" customFormat="1" x14ac:dyDescent="0.3">
      <c r="A39" s="603"/>
      <c r="B39" s="466"/>
      <c r="C39" s="615"/>
      <c r="D39" s="229"/>
      <c r="E39" s="230"/>
      <c r="F39" s="278"/>
      <c r="G39" s="278"/>
      <c r="H39" s="615"/>
      <c r="I39" s="615"/>
      <c r="J39" s="618"/>
      <c r="K39" s="609"/>
    </row>
    <row r="40" spans="1:11" s="118" customFormat="1" x14ac:dyDescent="0.3">
      <c r="A40" s="603"/>
      <c r="B40" s="466"/>
      <c r="C40" s="616"/>
      <c r="D40" s="229"/>
      <c r="E40" s="230"/>
      <c r="F40" s="278"/>
      <c r="G40" s="278"/>
      <c r="H40" s="616"/>
      <c r="I40" s="616"/>
      <c r="J40" s="619"/>
      <c r="K40" s="609"/>
    </row>
    <row r="41" spans="1:11" ht="15.75" customHeight="1" thickBot="1" x14ac:dyDescent="0.3">
      <c r="A41" s="604"/>
      <c r="B41" s="613"/>
    </row>
    <row r="42" spans="1:11" s="118" customFormat="1" ht="30" customHeight="1" x14ac:dyDescent="0.3">
      <c r="A42" s="583" t="s">
        <v>112</v>
      </c>
      <c r="B42" s="585" t="s">
        <v>260</v>
      </c>
      <c r="C42" s="587" t="s">
        <v>233</v>
      </c>
      <c r="D42" s="589" t="s">
        <v>234</v>
      </c>
      <c r="E42" s="589"/>
      <c r="F42" s="589"/>
      <c r="G42" s="589"/>
      <c r="H42" s="589"/>
      <c r="I42" s="267" t="s">
        <v>235</v>
      </c>
      <c r="J42" s="590" t="s">
        <v>236</v>
      </c>
      <c r="K42" s="600" t="s">
        <v>237</v>
      </c>
    </row>
    <row r="43" spans="1:11" s="118" customFormat="1" ht="55.8" thickBot="1" x14ac:dyDescent="0.35">
      <c r="A43" s="598"/>
      <c r="B43" s="586"/>
      <c r="C43" s="588"/>
      <c r="D43" s="268" t="s">
        <v>238</v>
      </c>
      <c r="E43" s="114" t="s">
        <v>239</v>
      </c>
      <c r="F43" s="268" t="s">
        <v>240</v>
      </c>
      <c r="G43" s="268" t="s">
        <v>241</v>
      </c>
      <c r="H43" s="115" t="s">
        <v>258</v>
      </c>
      <c r="I43" s="116" t="s">
        <v>243</v>
      </c>
      <c r="J43" s="591"/>
      <c r="K43" s="610"/>
    </row>
    <row r="44" spans="1:11" ht="20.25" customHeight="1" x14ac:dyDescent="0.25">
      <c r="A44" s="636" t="str">
        <f>+(PROBABILIDAD!A11)</f>
        <v>No garantizar la prestaciòn del servicio educativo integral</v>
      </c>
      <c r="B44" s="639" t="str">
        <f>+(DESCRIPCION!D11)</f>
        <v>Deficiencia de recursos para la implementaciòn de las polìticas educativas Nacionales</v>
      </c>
      <c r="C44" s="641" t="s">
        <v>456</v>
      </c>
      <c r="D44" s="644" t="s">
        <v>244</v>
      </c>
      <c r="E44" s="148" t="s">
        <v>245</v>
      </c>
      <c r="F44" s="149" t="s">
        <v>208</v>
      </c>
      <c r="G44" s="149">
        <f>IF(F44="Asignado",15,0)</f>
        <v>0</v>
      </c>
      <c r="H44" s="645" t="s">
        <v>396</v>
      </c>
      <c r="I44" s="624" t="s">
        <v>231</v>
      </c>
      <c r="J44" s="624"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Débil</v>
      </c>
      <c r="K44" s="625" t="str">
        <f>IF(J44="Fuerte","NO",IF(J44=" "," ","SI"))</f>
        <v>SI</v>
      </c>
    </row>
    <row r="45" spans="1:11" ht="29.25" customHeight="1" x14ac:dyDescent="0.25">
      <c r="A45" s="637"/>
      <c r="B45" s="640"/>
      <c r="C45" s="642"/>
      <c r="D45" s="352"/>
      <c r="E45" s="25" t="s">
        <v>246</v>
      </c>
      <c r="F45" s="266" t="s">
        <v>206</v>
      </c>
      <c r="G45" s="266">
        <f>IF(F45="Adecuado",15,0)</f>
        <v>0</v>
      </c>
      <c r="H45" s="606"/>
      <c r="I45" s="325"/>
      <c r="J45" s="325"/>
      <c r="K45" s="626"/>
    </row>
    <row r="46" spans="1:11" ht="43.5" customHeight="1" x14ac:dyDescent="0.25">
      <c r="A46" s="637"/>
      <c r="B46" s="640"/>
      <c r="C46" s="642"/>
      <c r="D46" s="110" t="s">
        <v>247</v>
      </c>
      <c r="E46" s="25" t="s">
        <v>248</v>
      </c>
      <c r="F46" s="266" t="s">
        <v>206</v>
      </c>
      <c r="G46" s="266">
        <f>IF(F46="Oportuna",15,0)</f>
        <v>0</v>
      </c>
      <c r="H46" s="606"/>
      <c r="I46" s="325"/>
      <c r="J46" s="325"/>
      <c r="K46" s="626"/>
    </row>
    <row r="47" spans="1:11" ht="43.5" customHeight="1" x14ac:dyDescent="0.25">
      <c r="A47" s="637"/>
      <c r="B47" s="640"/>
      <c r="C47" s="642"/>
      <c r="D47" s="110" t="s">
        <v>249</v>
      </c>
      <c r="E47" s="25" t="s">
        <v>250</v>
      </c>
      <c r="F47" s="93" t="s">
        <v>206</v>
      </c>
      <c r="G47" s="266">
        <f>IF(F47="Prevenir",15,IF(F47="Detectar",10,0))</f>
        <v>0</v>
      </c>
      <c r="H47" s="606"/>
      <c r="I47" s="325"/>
      <c r="J47" s="325"/>
      <c r="K47" s="626"/>
    </row>
    <row r="48" spans="1:11" ht="29.25" customHeight="1" x14ac:dyDescent="0.25">
      <c r="A48" s="637"/>
      <c r="B48" s="640"/>
      <c r="C48" s="642"/>
      <c r="D48" s="110" t="s">
        <v>251</v>
      </c>
      <c r="E48" s="25" t="s">
        <v>252</v>
      </c>
      <c r="F48" s="266" t="s">
        <v>206</v>
      </c>
      <c r="G48" s="266">
        <f>IF(F48="Confiable",15,0)</f>
        <v>0</v>
      </c>
      <c r="H48" s="606"/>
      <c r="I48" s="325"/>
      <c r="J48" s="325"/>
      <c r="K48" s="626"/>
    </row>
    <row r="49" spans="1:11" ht="43.5" customHeight="1" x14ac:dyDescent="0.25">
      <c r="A49" s="637"/>
      <c r="B49" s="640"/>
      <c r="C49" s="642"/>
      <c r="D49" s="110" t="s">
        <v>253</v>
      </c>
      <c r="E49" s="25" t="s">
        <v>254</v>
      </c>
      <c r="F49" s="93" t="s">
        <v>206</v>
      </c>
      <c r="G49" s="266">
        <f>IF(F49="Se investigan y se resuelven oportunamente",15,0)</f>
        <v>0</v>
      </c>
      <c r="H49" s="606"/>
      <c r="I49" s="325"/>
      <c r="J49" s="325"/>
      <c r="K49" s="626"/>
    </row>
    <row r="50" spans="1:11" ht="29.25" customHeight="1" thickBot="1" x14ac:dyDescent="0.3">
      <c r="A50" s="638"/>
      <c r="B50" s="640"/>
      <c r="C50" s="643"/>
      <c r="D50" s="97" t="s">
        <v>255</v>
      </c>
      <c r="E50" s="25" t="s">
        <v>256</v>
      </c>
      <c r="F50" s="266" t="s">
        <v>206</v>
      </c>
      <c r="G50" s="266">
        <f>IF(F50="Completa",10,IF(F50="Incompleta",5,0))</f>
        <v>0</v>
      </c>
      <c r="H50" s="607"/>
      <c r="I50" s="325"/>
      <c r="J50" s="325"/>
      <c r="K50" s="626"/>
    </row>
    <row r="51" spans="1:11" s="117" customFormat="1" ht="29.25" customHeight="1" x14ac:dyDescent="0.3">
      <c r="A51" s="627" t="s">
        <v>112</v>
      </c>
      <c r="B51" s="585" t="s">
        <v>260</v>
      </c>
      <c r="C51" s="611" t="s">
        <v>233</v>
      </c>
      <c r="D51" s="631" t="s">
        <v>234</v>
      </c>
      <c r="E51" s="632"/>
      <c r="F51" s="632"/>
      <c r="G51" s="632"/>
      <c r="H51" s="633"/>
      <c r="I51" s="275" t="s">
        <v>235</v>
      </c>
      <c r="J51" s="599" t="s">
        <v>236</v>
      </c>
      <c r="K51" s="601" t="s">
        <v>237</v>
      </c>
    </row>
    <row r="52" spans="1:11" s="118" customFormat="1" ht="55.8" thickBot="1" x14ac:dyDescent="0.35">
      <c r="A52" s="628"/>
      <c r="B52" s="629"/>
      <c r="C52" s="630"/>
      <c r="D52" s="268" t="s">
        <v>238</v>
      </c>
      <c r="E52" s="114" t="s">
        <v>239</v>
      </c>
      <c r="F52" s="268" t="s">
        <v>240</v>
      </c>
      <c r="G52" s="268" t="s">
        <v>241</v>
      </c>
      <c r="H52" s="115" t="s">
        <v>258</v>
      </c>
      <c r="I52" s="116" t="s">
        <v>243</v>
      </c>
      <c r="J52" s="634"/>
      <c r="K52" s="635"/>
    </row>
    <row r="53" spans="1:11" s="118" customFormat="1" ht="45" customHeight="1" x14ac:dyDescent="0.25">
      <c r="A53" s="620" t="s">
        <v>333</v>
      </c>
      <c r="B53" s="652" t="s">
        <v>286</v>
      </c>
      <c r="C53" s="622" t="s">
        <v>457</v>
      </c>
      <c r="D53" s="644" t="s">
        <v>244</v>
      </c>
      <c r="E53" s="148" t="s">
        <v>245</v>
      </c>
      <c r="F53" s="149" t="s">
        <v>207</v>
      </c>
      <c r="G53" s="149">
        <f>IF(F53="Asignado",15,0)</f>
        <v>15</v>
      </c>
      <c r="H53" s="654" t="s">
        <v>396</v>
      </c>
      <c r="I53" s="654" t="s">
        <v>399</v>
      </c>
      <c r="J53" s="617" t="s">
        <v>400</v>
      </c>
      <c r="K53" s="646" t="s">
        <v>123</v>
      </c>
    </row>
    <row r="54" spans="1:11" s="118" customFormat="1" ht="27.6" x14ac:dyDescent="0.25">
      <c r="A54" s="621"/>
      <c r="B54" s="466"/>
      <c r="C54" s="623"/>
      <c r="D54" s="352"/>
      <c r="E54" s="25" t="s">
        <v>246</v>
      </c>
      <c r="F54" s="266" t="s">
        <v>209</v>
      </c>
      <c r="G54" s="266">
        <f>IF(F54="Adecuado",15,0)</f>
        <v>15</v>
      </c>
      <c r="H54" s="615"/>
      <c r="I54" s="615"/>
      <c r="J54" s="618"/>
      <c r="K54" s="647"/>
    </row>
    <row r="55" spans="1:11" s="118" customFormat="1" ht="27.6" x14ac:dyDescent="0.25">
      <c r="A55" s="621"/>
      <c r="B55" s="466"/>
      <c r="C55" s="623"/>
      <c r="D55" s="110" t="s">
        <v>247</v>
      </c>
      <c r="E55" s="25" t="s">
        <v>248</v>
      </c>
      <c r="F55" s="266" t="s">
        <v>213</v>
      </c>
      <c r="G55" s="266">
        <f>IF(F55="Oportuna",15,0)</f>
        <v>0</v>
      </c>
      <c r="H55" s="615"/>
      <c r="I55" s="615"/>
      <c r="J55" s="618"/>
      <c r="K55" s="647"/>
    </row>
    <row r="56" spans="1:11" s="118" customFormat="1" ht="41.4" x14ac:dyDescent="0.25">
      <c r="A56" s="621"/>
      <c r="B56" s="466"/>
      <c r="C56" s="623"/>
      <c r="D56" s="110" t="s">
        <v>249</v>
      </c>
      <c r="E56" s="25" t="s">
        <v>250</v>
      </c>
      <c r="F56" s="93" t="s">
        <v>216</v>
      </c>
      <c r="G56" s="266">
        <f>IF(F56="Prevenir",15,IF(F56="Detectar",10,0))</f>
        <v>10</v>
      </c>
      <c r="H56" s="615"/>
      <c r="I56" s="615"/>
      <c r="J56" s="618"/>
      <c r="K56" s="647"/>
    </row>
    <row r="57" spans="1:11" s="118" customFormat="1" ht="27.6" x14ac:dyDescent="0.25">
      <c r="A57" s="621"/>
      <c r="B57" s="466"/>
      <c r="C57" s="623"/>
      <c r="D57" s="110" t="s">
        <v>251</v>
      </c>
      <c r="E57" s="25" t="s">
        <v>252</v>
      </c>
      <c r="F57" s="266" t="s">
        <v>220</v>
      </c>
      <c r="G57" s="266">
        <f>IF(F57="Confiable",15,0)</f>
        <v>0</v>
      </c>
      <c r="H57" s="615"/>
      <c r="I57" s="615"/>
      <c r="J57" s="618"/>
      <c r="K57" s="647"/>
    </row>
    <row r="58" spans="1:11" s="118" customFormat="1" ht="55.2" x14ac:dyDescent="0.25">
      <c r="A58" s="621"/>
      <c r="B58" s="466"/>
      <c r="C58" s="623"/>
      <c r="D58" s="110" t="s">
        <v>253</v>
      </c>
      <c r="E58" s="25" t="s">
        <v>254</v>
      </c>
      <c r="F58" s="93" t="s">
        <v>223</v>
      </c>
      <c r="G58" s="266">
        <f>IF(F58="Se investigan y se resuelven oportunamente",15,0)</f>
        <v>0</v>
      </c>
      <c r="H58" s="615"/>
      <c r="I58" s="615"/>
      <c r="J58" s="618"/>
      <c r="K58" s="647"/>
    </row>
    <row r="59" spans="1:11" s="118" customFormat="1" ht="27.6" x14ac:dyDescent="0.25">
      <c r="A59" s="621"/>
      <c r="B59" s="466"/>
      <c r="C59" s="623"/>
      <c r="D59" s="97" t="s">
        <v>255</v>
      </c>
      <c r="E59" s="25" t="s">
        <v>256</v>
      </c>
      <c r="F59" s="266" t="s">
        <v>225</v>
      </c>
      <c r="G59" s="266">
        <f>IF(F59="Completa",10,IF(F59="Incompleta",5,0))</f>
        <v>10</v>
      </c>
      <c r="H59" s="615"/>
      <c r="I59" s="615"/>
      <c r="J59" s="618"/>
      <c r="K59" s="647"/>
    </row>
    <row r="60" spans="1:11" s="118" customFormat="1" x14ac:dyDescent="0.3">
      <c r="A60" s="621"/>
      <c r="B60" s="466"/>
      <c r="C60" s="623"/>
      <c r="D60" s="278"/>
      <c r="E60" s="230"/>
      <c r="F60" s="278"/>
      <c r="G60" s="278"/>
      <c r="H60" s="616"/>
      <c r="I60" s="616"/>
      <c r="J60" s="619"/>
      <c r="K60" s="648"/>
    </row>
    <row r="61" spans="1:11" s="118" customFormat="1" ht="14.4" x14ac:dyDescent="0.3">
      <c r="A61" s="621"/>
      <c r="B61" s="466"/>
      <c r="C61" s="623"/>
      <c r="D61" s="278"/>
      <c r="E61" s="230"/>
      <c r="F61" s="278"/>
      <c r="G61" s="278"/>
      <c r="H61" s="232"/>
      <c r="I61" s="278"/>
      <c r="J61" s="238"/>
      <c r="K61" s="272"/>
    </row>
    <row r="62" spans="1:11" ht="15" customHeight="1" thickBot="1" x14ac:dyDescent="0.3">
      <c r="A62" s="651"/>
      <c r="B62" s="613"/>
      <c r="C62" s="653"/>
      <c r="D62" s="156"/>
      <c r="E62" s="156"/>
      <c r="F62" s="156"/>
      <c r="G62" s="156"/>
      <c r="H62" s="156"/>
      <c r="I62" s="156"/>
      <c r="J62" s="156"/>
      <c r="K62" s="156"/>
    </row>
    <row r="63" spans="1:11" s="117" customFormat="1" ht="29.25" customHeight="1" x14ac:dyDescent="0.3">
      <c r="A63" s="627" t="s">
        <v>112</v>
      </c>
      <c r="B63" s="585" t="s">
        <v>260</v>
      </c>
      <c r="C63" s="611" t="s">
        <v>233</v>
      </c>
      <c r="D63" s="631" t="s">
        <v>234</v>
      </c>
      <c r="E63" s="632"/>
      <c r="F63" s="632"/>
      <c r="G63" s="632"/>
      <c r="H63" s="633"/>
      <c r="I63" s="275" t="s">
        <v>235</v>
      </c>
      <c r="J63" s="599" t="s">
        <v>236</v>
      </c>
      <c r="K63" s="601" t="s">
        <v>237</v>
      </c>
    </row>
    <row r="64" spans="1:11" s="118" customFormat="1" ht="55.8" thickBot="1" x14ac:dyDescent="0.35">
      <c r="A64" s="628"/>
      <c r="B64" s="629"/>
      <c r="C64" s="630"/>
      <c r="D64" s="268" t="s">
        <v>238</v>
      </c>
      <c r="E64" s="114" t="s">
        <v>239</v>
      </c>
      <c r="F64" s="268" t="s">
        <v>240</v>
      </c>
      <c r="G64" s="268" t="s">
        <v>241</v>
      </c>
      <c r="H64" s="115" t="s">
        <v>258</v>
      </c>
      <c r="I64" s="116" t="s">
        <v>243</v>
      </c>
      <c r="J64" s="649"/>
      <c r="K64" s="650"/>
    </row>
    <row r="65" spans="1:11" ht="20.25" customHeight="1" x14ac:dyDescent="0.25">
      <c r="A65" s="652" t="s">
        <v>327</v>
      </c>
      <c r="B65" s="656" t="s">
        <v>298</v>
      </c>
      <c r="C65" s="658" t="s">
        <v>389</v>
      </c>
      <c r="D65" s="352" t="s">
        <v>244</v>
      </c>
      <c r="E65" s="24" t="s">
        <v>245</v>
      </c>
      <c r="F65" s="23" t="s">
        <v>207</v>
      </c>
      <c r="G65" s="23">
        <f>IF(F65="Asignado",15,0)</f>
        <v>15</v>
      </c>
      <c r="H65" s="606" t="str">
        <f>IF(AND(G72&gt;0,G72&lt;=85),"Débil",IF(AND(G72&gt;85,G72&lt;=95),"Moderado",IF(G72&gt;96,"Fuerte"," ")))</f>
        <v>Débil</v>
      </c>
      <c r="I65" s="331" t="s">
        <v>231</v>
      </c>
      <c r="J65" s="331" t="str">
        <f>IF(AND(H65="Fuerte",I65="Fuerte (Siempre se Ejecuta)"),"Fuerte",IF(AND(H65="Fuerte",I65="Moderado (Algunas veces se ejecuta)"),"Moderado",IF(AND(H65="Fuerte",I65="Débil (No se ejecuta)"),"Débil",IF(AND(H65="Moderado",I65="Fuerte (Siempre se Ejecuta)"),"Moderado",IF(AND(H65="Moderado",I65="Moderado (Algunas veces se ejecuta)"),"Moderado",IF(AND(H65="Moderado",I65="Débil (No se ejecuta)"),"Débil",IF(AND(H65="Débil",I65="Fuerte (Siempre se Ejecuta)"),"Débil",IF(AND(H65="Débil",I65="Moderado (Algunas veces se ejecuta)"),"Débil",IF(AND(H65="Débil",I65="Débil (No se ejecuta)"),"Débil"," ")))))))))</f>
        <v>Débil</v>
      </c>
      <c r="K65" s="655" t="str">
        <f>IF(J65="Fuerte","NO",IF(J65=" "," ","SI"))</f>
        <v>SI</v>
      </c>
    </row>
    <row r="66" spans="1:11" ht="27.6" x14ac:dyDescent="0.25">
      <c r="A66" s="466"/>
      <c r="B66" s="657"/>
      <c r="C66" s="659"/>
      <c r="D66" s="352"/>
      <c r="E66" s="25" t="s">
        <v>246</v>
      </c>
      <c r="F66" s="266" t="s">
        <v>206</v>
      </c>
      <c r="G66" s="266">
        <f>IF(F66="Adecuado",15,0)</f>
        <v>0</v>
      </c>
      <c r="H66" s="606"/>
      <c r="I66" s="325"/>
      <c r="J66" s="325"/>
      <c r="K66" s="608"/>
    </row>
    <row r="67" spans="1:11" ht="42.75" customHeight="1" x14ac:dyDescent="0.25">
      <c r="A67" s="466"/>
      <c r="B67" s="657"/>
      <c r="C67" s="659"/>
      <c r="D67" s="110" t="s">
        <v>247</v>
      </c>
      <c r="E67" s="25" t="s">
        <v>248</v>
      </c>
      <c r="F67" s="266" t="s">
        <v>206</v>
      </c>
      <c r="G67" s="266">
        <f>IF(F67="Oportuna",15,0)</f>
        <v>0</v>
      </c>
      <c r="H67" s="606"/>
      <c r="I67" s="325"/>
      <c r="J67" s="325"/>
      <c r="K67" s="608"/>
    </row>
    <row r="68" spans="1:11" ht="41.4" x14ac:dyDescent="0.25">
      <c r="A68" s="466"/>
      <c r="B68" s="657"/>
      <c r="C68" s="659"/>
      <c r="D68" s="110" t="s">
        <v>249</v>
      </c>
      <c r="E68" s="25" t="s">
        <v>250</v>
      </c>
      <c r="F68" s="93" t="s">
        <v>215</v>
      </c>
      <c r="G68" s="266">
        <f>IF(F68="Prevenir",15,IF(F68="Detectar",10,0))</f>
        <v>15</v>
      </c>
      <c r="H68" s="606"/>
      <c r="I68" s="325"/>
      <c r="J68" s="325"/>
      <c r="K68" s="608"/>
    </row>
    <row r="69" spans="1:11" ht="28.5" customHeight="1" x14ac:dyDescent="0.25">
      <c r="A69" s="466"/>
      <c r="B69" s="657"/>
      <c r="C69" s="659"/>
      <c r="D69" s="110" t="s">
        <v>251</v>
      </c>
      <c r="E69" s="25" t="s">
        <v>252</v>
      </c>
      <c r="F69" s="266" t="s">
        <v>206</v>
      </c>
      <c r="G69" s="266">
        <f>IF(F69="Confiable",15,0)</f>
        <v>0</v>
      </c>
      <c r="H69" s="606"/>
      <c r="I69" s="325"/>
      <c r="J69" s="325"/>
      <c r="K69" s="608"/>
    </row>
    <row r="70" spans="1:11" ht="41.4" x14ac:dyDescent="0.25">
      <c r="A70" s="466"/>
      <c r="B70" s="657"/>
      <c r="C70" s="659"/>
      <c r="D70" s="110" t="s">
        <v>253</v>
      </c>
      <c r="E70" s="25" t="s">
        <v>254</v>
      </c>
      <c r="F70" s="93" t="s">
        <v>206</v>
      </c>
      <c r="G70" s="266">
        <f>IF(F70="Se investigan y se resuelven oportunamente",15,0)</f>
        <v>0</v>
      </c>
      <c r="H70" s="606"/>
      <c r="I70" s="325"/>
      <c r="J70" s="325"/>
      <c r="K70" s="608"/>
    </row>
    <row r="71" spans="1:11" ht="28.5" customHeight="1" x14ac:dyDescent="0.25">
      <c r="A71" s="466"/>
      <c r="B71" s="657"/>
      <c r="C71" s="659"/>
      <c r="D71" s="97" t="s">
        <v>255</v>
      </c>
      <c r="E71" s="25" t="s">
        <v>256</v>
      </c>
      <c r="F71" s="266" t="s">
        <v>206</v>
      </c>
      <c r="G71" s="266">
        <f>IF(F71="Completa",10,IF(F71="Incompleta",5,0))</f>
        <v>0</v>
      </c>
      <c r="H71" s="607"/>
      <c r="I71" s="325"/>
      <c r="J71" s="325"/>
      <c r="K71" s="608"/>
    </row>
    <row r="72" spans="1:11" ht="14.4" x14ac:dyDescent="0.25">
      <c r="A72" s="467"/>
      <c r="B72" s="657"/>
      <c r="C72" s="659"/>
      <c r="D72" s="111"/>
      <c r="E72" s="19" t="s">
        <v>257</v>
      </c>
      <c r="F72" s="18"/>
      <c r="G72" s="18">
        <f>SUM(G65:G71)</f>
        <v>30</v>
      </c>
      <c r="H72" s="52"/>
    </row>
    <row r="73" spans="1:11" ht="14.4" thickBot="1" x14ac:dyDescent="0.3">
      <c r="A73" s="119"/>
      <c r="B73" s="145"/>
    </row>
    <row r="74" spans="1:11" s="118" customFormat="1" ht="30" customHeight="1" x14ac:dyDescent="0.3">
      <c r="A74" s="583" t="s">
        <v>112</v>
      </c>
      <c r="B74" s="144"/>
      <c r="C74" s="587" t="s">
        <v>233</v>
      </c>
      <c r="D74" s="589" t="s">
        <v>234</v>
      </c>
      <c r="E74" s="589"/>
      <c r="F74" s="589"/>
      <c r="G74" s="589"/>
      <c r="H74" s="589"/>
      <c r="I74" s="267" t="s">
        <v>235</v>
      </c>
      <c r="J74" s="590" t="s">
        <v>236</v>
      </c>
      <c r="K74" s="600" t="s">
        <v>237</v>
      </c>
    </row>
    <row r="75" spans="1:11" s="118" customFormat="1" ht="55.8" thickBot="1" x14ac:dyDescent="0.35">
      <c r="A75" s="598"/>
      <c r="B75" s="146"/>
      <c r="C75" s="588"/>
      <c r="D75" s="268" t="s">
        <v>238</v>
      </c>
      <c r="E75" s="114" t="s">
        <v>239</v>
      </c>
      <c r="F75" s="268" t="s">
        <v>240</v>
      </c>
      <c r="G75" s="268" t="s">
        <v>241</v>
      </c>
      <c r="H75" s="115" t="s">
        <v>258</v>
      </c>
      <c r="I75" s="116" t="s">
        <v>243</v>
      </c>
      <c r="J75" s="591"/>
      <c r="K75" s="610"/>
    </row>
    <row r="76" spans="1:11" ht="20.25" customHeight="1" x14ac:dyDescent="0.25">
      <c r="A76" s="652" t="s">
        <v>327</v>
      </c>
      <c r="B76" s="660" t="s">
        <v>322</v>
      </c>
      <c r="C76" s="658" t="s">
        <v>391</v>
      </c>
      <c r="D76" s="352" t="s">
        <v>390</v>
      </c>
      <c r="E76" s="24" t="s">
        <v>245</v>
      </c>
      <c r="F76" s="23" t="s">
        <v>207</v>
      </c>
      <c r="G76" s="23">
        <f>IF(F76="Asignado",15,0)</f>
        <v>15</v>
      </c>
      <c r="H76" s="606" t="str">
        <f>IF(AND(G83&gt;0,G83&lt;=85),"Débil",IF(AND(G83&gt;85,G83&lt;=95),"Moderado",IF(G83&gt;96,"Fuerte"," ")))</f>
        <v>Débil</v>
      </c>
      <c r="I76" s="331" t="s">
        <v>230</v>
      </c>
      <c r="J76" s="331" t="str">
        <f>IF(AND(H76="Fuerte",I76="Fuerte (Siempre se Ejecuta)"),"Fuerte",IF(AND(H76="Fuerte",I76="Moderado (Algunas veces se ejecuta)"),"Moderado",IF(AND(H76="Fuerte",I76="Débil (No se ejecuta)"),"Débil",IF(AND(H76="Moderado",I76="Fuerte (Siempre se Ejecuta)"),"Moderado",IF(AND(H76="Moderado",I76="Moderado (Algunas veces se ejecuta)"),"Moderado",IF(AND(H76="Moderado",I76="Débil (No se ejecuta)"),"Débil",IF(AND(H76="Débil",I76="Fuerte (Siempre se Ejecuta)"),"Débil",IF(AND(H76="Débil",I76="Moderado (Algunas veces se ejecuta)"),"Débil",IF(AND(H76="Débil",I76="Débil (No se ejecuta)"),"Débil"," ")))))))))</f>
        <v>Débil</v>
      </c>
      <c r="K76" s="655" t="str">
        <f>IF(J76="Fuerte","NO",IF(J76=" "," ","SI"))</f>
        <v>SI</v>
      </c>
    </row>
    <row r="77" spans="1:11" ht="27.6" x14ac:dyDescent="0.25">
      <c r="A77" s="466"/>
      <c r="B77" s="661"/>
      <c r="C77" s="659"/>
      <c r="D77" s="352"/>
      <c r="E77" s="25" t="s">
        <v>246</v>
      </c>
      <c r="F77" s="266" t="s">
        <v>209</v>
      </c>
      <c r="G77" s="266">
        <f>IF(F77="Adecuado",15,0)</f>
        <v>15</v>
      </c>
      <c r="H77" s="606"/>
      <c r="I77" s="325"/>
      <c r="J77" s="325"/>
      <c r="K77" s="608"/>
    </row>
    <row r="78" spans="1:11" ht="27.6" x14ac:dyDescent="0.25">
      <c r="A78" s="466"/>
      <c r="B78" s="661"/>
      <c r="C78" s="659"/>
      <c r="D78" s="110" t="s">
        <v>247</v>
      </c>
      <c r="E78" s="25" t="s">
        <v>248</v>
      </c>
      <c r="F78" s="266" t="s">
        <v>212</v>
      </c>
      <c r="G78" s="266">
        <f>IF(F78="Oportuna",15,0)</f>
        <v>15</v>
      </c>
      <c r="H78" s="606"/>
      <c r="I78" s="325"/>
      <c r="J78" s="325"/>
      <c r="K78" s="608"/>
    </row>
    <row r="79" spans="1:11" ht="41.4" x14ac:dyDescent="0.25">
      <c r="A79" s="466"/>
      <c r="B79" s="661"/>
      <c r="C79" s="659"/>
      <c r="D79" s="110" t="s">
        <v>249</v>
      </c>
      <c r="E79" s="25" t="s">
        <v>250</v>
      </c>
      <c r="F79" s="93" t="s">
        <v>215</v>
      </c>
      <c r="G79" s="266">
        <f>IF(F79="Prevenir",15,IF(F79="Detectar",10,0))</f>
        <v>15</v>
      </c>
      <c r="H79" s="606"/>
      <c r="I79" s="325"/>
      <c r="J79" s="325"/>
      <c r="K79" s="608"/>
    </row>
    <row r="80" spans="1:11" ht="27.6" x14ac:dyDescent="0.25">
      <c r="A80" s="466"/>
      <c r="B80" s="661"/>
      <c r="C80" s="659"/>
      <c r="D80" s="110" t="s">
        <v>251</v>
      </c>
      <c r="E80" s="25" t="s">
        <v>252</v>
      </c>
      <c r="F80" s="266" t="s">
        <v>219</v>
      </c>
      <c r="G80" s="266">
        <f>IF(F80="Confiable",15,0)</f>
        <v>15</v>
      </c>
      <c r="H80" s="606"/>
      <c r="I80" s="325"/>
      <c r="J80" s="325"/>
      <c r="K80" s="608"/>
    </row>
    <row r="81" spans="1:11" ht="55.2" x14ac:dyDescent="0.25">
      <c r="A81" s="466"/>
      <c r="B81" s="661"/>
      <c r="C81" s="659"/>
      <c r="D81" s="110" t="s">
        <v>253</v>
      </c>
      <c r="E81" s="25" t="s">
        <v>254</v>
      </c>
      <c r="F81" s="93" t="s">
        <v>223</v>
      </c>
      <c r="G81" s="266">
        <f>IF(F81="Se investigan y se resuelven oportunamente",15,0)</f>
        <v>0</v>
      </c>
      <c r="H81" s="606"/>
      <c r="I81" s="325"/>
      <c r="J81" s="325"/>
      <c r="K81" s="608"/>
    </row>
    <row r="82" spans="1:11" ht="27.6" x14ac:dyDescent="0.25">
      <c r="A82" s="466"/>
      <c r="B82" s="661"/>
      <c r="C82" s="662"/>
      <c r="D82" s="97" t="s">
        <v>255</v>
      </c>
      <c r="E82" s="25" t="s">
        <v>256</v>
      </c>
      <c r="F82" s="266" t="s">
        <v>226</v>
      </c>
      <c r="G82" s="266">
        <f>IF(F82="Completa",10,IF(F82="Incompleta",5,0))</f>
        <v>5</v>
      </c>
      <c r="H82" s="607"/>
      <c r="I82" s="325"/>
      <c r="J82" s="325"/>
      <c r="K82" s="608"/>
    </row>
    <row r="83" spans="1:11" s="124" customFormat="1" ht="15" thickBot="1" x14ac:dyDescent="0.3">
      <c r="A83" s="467"/>
      <c r="B83" s="147"/>
      <c r="C83" s="193"/>
      <c r="D83" s="194"/>
      <c r="E83" s="195"/>
      <c r="F83" s="196"/>
      <c r="G83" s="196">
        <f>SUM(G76:G82)</f>
        <v>80</v>
      </c>
      <c r="H83" s="123"/>
    </row>
    <row r="84" spans="1:11" ht="14.4" thickBot="1" x14ac:dyDescent="0.3"/>
    <row r="85" spans="1:11" s="117" customFormat="1" ht="30" customHeight="1" x14ac:dyDescent="0.3">
      <c r="A85" s="583" t="s">
        <v>112</v>
      </c>
      <c r="B85" s="144"/>
      <c r="C85" s="587" t="s">
        <v>233</v>
      </c>
      <c r="D85" s="589" t="s">
        <v>234</v>
      </c>
      <c r="E85" s="589"/>
      <c r="F85" s="589"/>
      <c r="G85" s="589"/>
      <c r="H85" s="589"/>
      <c r="I85" s="267" t="s">
        <v>235</v>
      </c>
      <c r="J85" s="590" t="s">
        <v>236</v>
      </c>
      <c r="K85" s="600" t="s">
        <v>237</v>
      </c>
    </row>
    <row r="86" spans="1:11" s="118" customFormat="1" ht="55.8" thickBot="1" x14ac:dyDescent="0.35">
      <c r="A86" s="598"/>
      <c r="B86" s="146"/>
      <c r="C86" s="588"/>
      <c r="D86" s="268" t="s">
        <v>238</v>
      </c>
      <c r="E86" s="114" t="s">
        <v>239</v>
      </c>
      <c r="F86" s="268" t="s">
        <v>240</v>
      </c>
      <c r="G86" s="268" t="s">
        <v>241</v>
      </c>
      <c r="H86" s="115" t="s">
        <v>258</v>
      </c>
      <c r="I86" s="116" t="s">
        <v>243</v>
      </c>
      <c r="J86" s="591"/>
      <c r="K86" s="610"/>
    </row>
    <row r="87" spans="1:11" ht="20.25" customHeight="1" x14ac:dyDescent="0.25">
      <c r="A87" s="671" t="s">
        <v>342</v>
      </c>
      <c r="B87" s="673" t="s">
        <v>392</v>
      </c>
      <c r="C87" s="642" t="s">
        <v>393</v>
      </c>
      <c r="D87" s="352" t="s">
        <v>244</v>
      </c>
      <c r="E87" s="24" t="s">
        <v>245</v>
      </c>
      <c r="F87" s="23" t="s">
        <v>206</v>
      </c>
      <c r="G87" s="23">
        <f>IF(F87="Asignado",15,0)</f>
        <v>0</v>
      </c>
      <c r="H87" s="606" t="s">
        <v>394</v>
      </c>
      <c r="I87" s="331" t="s">
        <v>231</v>
      </c>
      <c r="J87" s="331" t="s">
        <v>395</v>
      </c>
      <c r="K87" s="655" t="s">
        <v>40</v>
      </c>
    </row>
    <row r="88" spans="1:11" ht="27.6" x14ac:dyDescent="0.25">
      <c r="A88" s="672"/>
      <c r="B88" s="674"/>
      <c r="C88" s="642"/>
      <c r="D88" s="352"/>
      <c r="E88" s="25" t="s">
        <v>246</v>
      </c>
      <c r="F88" s="266" t="s">
        <v>206</v>
      </c>
      <c r="G88" s="266">
        <f>IF(F88="Adecuado",15,0)</f>
        <v>0</v>
      </c>
      <c r="H88" s="606"/>
      <c r="I88" s="325"/>
      <c r="J88" s="325"/>
      <c r="K88" s="608"/>
    </row>
    <row r="89" spans="1:11" ht="27.6" x14ac:dyDescent="0.25">
      <c r="A89" s="672"/>
      <c r="B89" s="674"/>
      <c r="C89" s="642"/>
      <c r="D89" s="110" t="s">
        <v>247</v>
      </c>
      <c r="E89" s="25" t="s">
        <v>248</v>
      </c>
      <c r="F89" s="266" t="s">
        <v>206</v>
      </c>
      <c r="G89" s="266">
        <f>IF(F89="Oportuna",15,0)</f>
        <v>0</v>
      </c>
      <c r="H89" s="606"/>
      <c r="I89" s="325"/>
      <c r="J89" s="325"/>
      <c r="K89" s="608"/>
    </row>
    <row r="90" spans="1:11" ht="41.4" x14ac:dyDescent="0.25">
      <c r="A90" s="672"/>
      <c r="B90" s="674"/>
      <c r="C90" s="642"/>
      <c r="D90" s="110" t="s">
        <v>249</v>
      </c>
      <c r="E90" s="25" t="s">
        <v>250</v>
      </c>
      <c r="F90" s="93" t="s">
        <v>206</v>
      </c>
      <c r="G90" s="266">
        <f>IF(F90="Prevenir",15,IF(F90="Detectar",10,0))</f>
        <v>0</v>
      </c>
      <c r="H90" s="606"/>
      <c r="I90" s="325"/>
      <c r="J90" s="325"/>
      <c r="K90" s="608"/>
    </row>
    <row r="91" spans="1:11" ht="27.6" x14ac:dyDescent="0.25">
      <c r="A91" s="672"/>
      <c r="B91" s="674"/>
      <c r="C91" s="642"/>
      <c r="D91" s="110" t="s">
        <v>251</v>
      </c>
      <c r="E91" s="25" t="s">
        <v>252</v>
      </c>
      <c r="F91" s="266" t="s">
        <v>206</v>
      </c>
      <c r="G91" s="266">
        <f>IF(F91="Confiable",15,0)</f>
        <v>0</v>
      </c>
      <c r="H91" s="606"/>
      <c r="I91" s="325"/>
      <c r="J91" s="325"/>
      <c r="K91" s="608"/>
    </row>
    <row r="92" spans="1:11" ht="41.4" x14ac:dyDescent="0.25">
      <c r="A92" s="672"/>
      <c r="B92" s="674"/>
      <c r="C92" s="642"/>
      <c r="D92" s="110" t="s">
        <v>253</v>
      </c>
      <c r="E92" s="25" t="s">
        <v>254</v>
      </c>
      <c r="F92" s="93" t="s">
        <v>206</v>
      </c>
      <c r="G92" s="266">
        <f>IF(F92="Se investigan y se resuelven oportunamente",15,0)</f>
        <v>0</v>
      </c>
      <c r="H92" s="606"/>
      <c r="I92" s="325"/>
      <c r="J92" s="325"/>
      <c r="K92" s="608"/>
    </row>
    <row r="93" spans="1:11" ht="27.6" x14ac:dyDescent="0.25">
      <c r="A93" s="672"/>
      <c r="B93" s="674"/>
      <c r="C93" s="642"/>
      <c r="D93" s="110" t="s">
        <v>255</v>
      </c>
      <c r="E93" s="252" t="s">
        <v>256</v>
      </c>
      <c r="F93" s="265" t="s">
        <v>206</v>
      </c>
      <c r="G93" s="265">
        <f>IF(F93="Completa",10,IF(F93="Incompleta",5,0))</f>
        <v>0</v>
      </c>
      <c r="H93" s="607"/>
      <c r="I93" s="330"/>
      <c r="J93" s="330"/>
      <c r="K93" s="663"/>
    </row>
    <row r="94" spans="1:11" s="118" customFormat="1" ht="30" customHeight="1" x14ac:dyDescent="0.3">
      <c r="A94" s="664" t="s">
        <v>112</v>
      </c>
      <c r="B94" s="276"/>
      <c r="C94" s="665" t="s">
        <v>233</v>
      </c>
      <c r="D94" s="666" t="s">
        <v>234</v>
      </c>
      <c r="E94" s="667"/>
      <c r="F94" s="667"/>
      <c r="G94" s="667"/>
      <c r="H94" s="668"/>
      <c r="I94" s="275" t="s">
        <v>235</v>
      </c>
      <c r="J94" s="669" t="s">
        <v>236</v>
      </c>
      <c r="K94" s="670" t="s">
        <v>237</v>
      </c>
    </row>
    <row r="95" spans="1:11" s="118" customFormat="1" ht="55.8" thickBot="1" x14ac:dyDescent="0.35">
      <c r="A95" s="598"/>
      <c r="B95" s="146"/>
      <c r="C95" s="588"/>
      <c r="D95" s="268" t="s">
        <v>238</v>
      </c>
      <c r="E95" s="114" t="s">
        <v>239</v>
      </c>
      <c r="F95" s="268" t="s">
        <v>240</v>
      </c>
      <c r="G95" s="268" t="s">
        <v>241</v>
      </c>
      <c r="H95" s="115" t="s">
        <v>258</v>
      </c>
      <c r="I95" s="116" t="s">
        <v>243</v>
      </c>
      <c r="J95" s="591"/>
      <c r="K95" s="610"/>
    </row>
    <row r="96" spans="1:11" s="118" customFormat="1" ht="42.75" customHeight="1" x14ac:dyDescent="0.25">
      <c r="A96" s="671" t="s">
        <v>342</v>
      </c>
      <c r="B96" s="641" t="s">
        <v>387</v>
      </c>
      <c r="C96" s="622" t="s">
        <v>388</v>
      </c>
      <c r="D96" s="352" t="s">
        <v>244</v>
      </c>
      <c r="E96" s="24" t="s">
        <v>245</v>
      </c>
      <c r="F96" s="23" t="s">
        <v>207</v>
      </c>
      <c r="G96" s="23">
        <f>IF(F96="Asignado",15,0)</f>
        <v>15</v>
      </c>
      <c r="H96" s="606" t="str">
        <f>IF(AND(G103&gt;0,G103&lt;=85),"Débil",IF(AND(G103&gt;85,G103&lt;=95),"Moderado",IF(G103&gt;96,"Fuerte"," ")))</f>
        <v>Moderado</v>
      </c>
      <c r="I96" s="331" t="s">
        <v>229</v>
      </c>
      <c r="J96" s="331" t="str">
        <f>IF(AND(H96="Fuerte",I96="Fuerte (Siempre se Ejecuta)"),"Fuerte",IF(AND(H96="Fuerte",I96="Moderado (Algunas veces se ejecuta)"),"Moderado",IF(AND(H96="Fuerte",I96="Débil (No se ejecuta)"),"Débil",IF(AND(H96="Moderado",I96="Fuerte (Siempre se Ejecuta)"),"Moderado",IF(AND(H96="Moderado",I96="Moderado (Algunas veces se ejecuta)"),"Moderado",IF(AND(H96="Moderado",I96="Débil (No se ejecuta)"),"Débil",IF(AND(H96="Débil",I96="Fuerte (Siempre se Ejecuta)"),"Débil",IF(AND(H96="Débil",I96="Moderado (Algunas veces se ejecuta)"),"Débil",IF(AND(H96="Débil",I96="Débil (No se ejecuta)"),"Débil"," ")))))))))</f>
        <v>Moderado</v>
      </c>
      <c r="K96" s="655" t="str">
        <f>IF(J96="Fuerte","NO",IF(J96=" "," ","SI"))</f>
        <v>SI</v>
      </c>
    </row>
    <row r="97" spans="1:11" s="118" customFormat="1" ht="27.6" x14ac:dyDescent="0.25">
      <c r="A97" s="672"/>
      <c r="B97" s="642"/>
      <c r="C97" s="623"/>
      <c r="D97" s="352"/>
      <c r="E97" s="25" t="s">
        <v>246</v>
      </c>
      <c r="F97" s="266" t="s">
        <v>209</v>
      </c>
      <c r="G97" s="266">
        <f>IF(F97="Adecuado",15,0)</f>
        <v>15</v>
      </c>
      <c r="H97" s="606"/>
      <c r="I97" s="325"/>
      <c r="J97" s="325"/>
      <c r="K97" s="608"/>
    </row>
    <row r="98" spans="1:11" s="118" customFormat="1" ht="27.6" x14ac:dyDescent="0.25">
      <c r="A98" s="672"/>
      <c r="B98" s="642"/>
      <c r="C98" s="623"/>
      <c r="D98" s="110" t="s">
        <v>247</v>
      </c>
      <c r="E98" s="25" t="s">
        <v>248</v>
      </c>
      <c r="F98" s="266" t="s">
        <v>212</v>
      </c>
      <c r="G98" s="266">
        <f>IF(F98="Oportuna",15,0)</f>
        <v>15</v>
      </c>
      <c r="H98" s="606"/>
      <c r="I98" s="325"/>
      <c r="J98" s="325"/>
      <c r="K98" s="608"/>
    </row>
    <row r="99" spans="1:11" s="118" customFormat="1" ht="41.4" x14ac:dyDescent="0.25">
      <c r="A99" s="672"/>
      <c r="B99" s="642"/>
      <c r="C99" s="623"/>
      <c r="D99" s="110" t="s">
        <v>249</v>
      </c>
      <c r="E99" s="25" t="s">
        <v>250</v>
      </c>
      <c r="F99" s="93" t="s">
        <v>216</v>
      </c>
      <c r="G99" s="266">
        <f>IF(F99="Prevenir",15,IF(F99="Detectar",10,0))</f>
        <v>10</v>
      </c>
      <c r="H99" s="606"/>
      <c r="I99" s="325"/>
      <c r="J99" s="325"/>
      <c r="K99" s="608"/>
    </row>
    <row r="100" spans="1:11" s="118" customFormat="1" ht="27.6" x14ac:dyDescent="0.25">
      <c r="A100" s="672"/>
      <c r="B100" s="642"/>
      <c r="C100" s="623"/>
      <c r="D100" s="110" t="s">
        <v>251</v>
      </c>
      <c r="E100" s="25" t="s">
        <v>252</v>
      </c>
      <c r="F100" s="266" t="s">
        <v>219</v>
      </c>
      <c r="G100" s="266">
        <f>IF(F100="Confiable",15,0)</f>
        <v>15</v>
      </c>
      <c r="H100" s="606"/>
      <c r="I100" s="325"/>
      <c r="J100" s="325"/>
      <c r="K100" s="608"/>
    </row>
    <row r="101" spans="1:11" s="118" customFormat="1" ht="41.4" x14ac:dyDescent="0.25">
      <c r="A101" s="672"/>
      <c r="B101" s="642"/>
      <c r="C101" s="623"/>
      <c r="D101" s="110" t="s">
        <v>253</v>
      </c>
      <c r="E101" s="25" t="s">
        <v>254</v>
      </c>
      <c r="F101" s="93" t="s">
        <v>222</v>
      </c>
      <c r="G101" s="266">
        <f>IF(F101="Se investigan y se resuelven oportunamente",15,0)</f>
        <v>15</v>
      </c>
      <c r="H101" s="606"/>
      <c r="I101" s="325"/>
      <c r="J101" s="325"/>
      <c r="K101" s="608"/>
    </row>
    <row r="102" spans="1:11" s="118" customFormat="1" ht="27.6" x14ac:dyDescent="0.25">
      <c r="A102" s="672"/>
      <c r="B102" s="643"/>
      <c r="C102" s="653"/>
      <c r="D102" s="110" t="s">
        <v>255</v>
      </c>
      <c r="E102" s="252" t="s">
        <v>256</v>
      </c>
      <c r="F102" s="265" t="s">
        <v>225</v>
      </c>
      <c r="G102" s="265">
        <f>IF(F102="Completa",10,IF(F102="Incompleta",5,0))</f>
        <v>10</v>
      </c>
      <c r="H102" s="607"/>
      <c r="I102" s="330"/>
      <c r="J102" s="330"/>
      <c r="K102" s="663"/>
    </row>
    <row r="103" spans="1:11" s="118" customFormat="1" ht="14.4" x14ac:dyDescent="0.3">
      <c r="A103" s="255"/>
      <c r="B103" s="255"/>
      <c r="C103" s="278"/>
      <c r="D103" s="278"/>
      <c r="E103" s="230"/>
      <c r="F103" s="278"/>
      <c r="G103" s="278">
        <f>SUM(G96:G102)</f>
        <v>95</v>
      </c>
      <c r="H103" s="232"/>
      <c r="I103" s="278"/>
      <c r="J103" s="279"/>
      <c r="K103" s="234"/>
    </row>
    <row r="104" spans="1:11" s="118" customFormat="1" ht="14.4" x14ac:dyDescent="0.3">
      <c r="A104" s="255"/>
      <c r="B104" s="255"/>
      <c r="C104" s="278"/>
      <c r="D104" s="278"/>
      <c r="E104" s="230"/>
      <c r="F104" s="278"/>
      <c r="G104" s="278"/>
      <c r="H104" s="232"/>
      <c r="I104" s="278"/>
      <c r="J104" s="279"/>
      <c r="K104" s="234"/>
    </row>
    <row r="105" spans="1:11" s="118" customFormat="1" ht="14.4" x14ac:dyDescent="0.3">
      <c r="A105" s="255"/>
      <c r="B105" s="255"/>
      <c r="C105" s="278"/>
      <c r="D105" s="278"/>
      <c r="E105" s="230"/>
      <c r="F105" s="278"/>
      <c r="G105" s="278"/>
      <c r="H105" s="232"/>
      <c r="I105" s="278"/>
      <c r="J105" s="279"/>
      <c r="K105" s="234"/>
    </row>
    <row r="106" spans="1:11" ht="14.4" x14ac:dyDescent="0.25">
      <c r="A106" s="155"/>
      <c r="B106" s="266"/>
      <c r="C106" s="242"/>
      <c r="D106" s="254"/>
      <c r="E106" s="19"/>
      <c r="F106" s="18"/>
      <c r="G106" s="18"/>
      <c r="H106" s="18"/>
      <c r="I106" s="156"/>
      <c r="J106" s="156"/>
      <c r="K106" s="156"/>
    </row>
    <row r="107" spans="1:11" x14ac:dyDescent="0.25">
      <c r="A107" s="155"/>
      <c r="B107" s="156"/>
      <c r="C107" s="156"/>
      <c r="D107" s="156"/>
      <c r="E107" s="156"/>
      <c r="F107" s="156"/>
      <c r="G107" s="156"/>
      <c r="H107" s="156"/>
      <c r="I107" s="156"/>
      <c r="J107" s="156"/>
      <c r="K107" s="156"/>
    </row>
    <row r="108" spans="1:11" s="118" customFormat="1" ht="30" customHeight="1" x14ac:dyDescent="0.3">
      <c r="A108" s="664" t="s">
        <v>112</v>
      </c>
      <c r="B108" s="276"/>
      <c r="C108" s="665" t="s">
        <v>233</v>
      </c>
      <c r="D108" s="666" t="s">
        <v>234</v>
      </c>
      <c r="E108" s="667"/>
      <c r="F108" s="667"/>
      <c r="G108" s="667"/>
      <c r="H108" s="668"/>
      <c r="I108" s="275" t="s">
        <v>235</v>
      </c>
      <c r="J108" s="669" t="s">
        <v>236</v>
      </c>
      <c r="K108" s="670" t="s">
        <v>237</v>
      </c>
    </row>
    <row r="109" spans="1:11" s="118" customFormat="1" ht="55.8" thickBot="1" x14ac:dyDescent="0.35">
      <c r="A109" s="598"/>
      <c r="B109" s="146"/>
      <c r="C109" s="588"/>
      <c r="D109" s="268" t="s">
        <v>238</v>
      </c>
      <c r="E109" s="114" t="s">
        <v>239</v>
      </c>
      <c r="F109" s="268" t="s">
        <v>240</v>
      </c>
      <c r="G109" s="268" t="s">
        <v>241</v>
      </c>
      <c r="H109" s="115" t="s">
        <v>258</v>
      </c>
      <c r="I109" s="116" t="s">
        <v>243</v>
      </c>
      <c r="J109" s="591"/>
      <c r="K109" s="610"/>
    </row>
    <row r="110" spans="1:11" ht="20.25" customHeight="1" x14ac:dyDescent="0.25">
      <c r="A110" s="675"/>
      <c r="B110" s="639"/>
      <c r="C110" s="642"/>
      <c r="D110" s="352"/>
      <c r="E110" s="24"/>
      <c r="F110" s="23"/>
      <c r="G110" s="23"/>
      <c r="H110" s="606"/>
      <c r="I110" s="331"/>
      <c r="J110" s="331"/>
      <c r="K110" s="655"/>
    </row>
    <row r="111" spans="1:11" ht="6.75" customHeight="1" x14ac:dyDescent="0.25">
      <c r="A111" s="676"/>
      <c r="B111" s="640"/>
      <c r="C111" s="642"/>
      <c r="D111" s="352"/>
      <c r="E111" s="25"/>
      <c r="F111" s="266"/>
      <c r="G111" s="266"/>
      <c r="H111" s="606"/>
      <c r="I111" s="325"/>
      <c r="J111" s="325"/>
      <c r="K111" s="608"/>
    </row>
    <row r="112" spans="1:11" ht="43.5" hidden="1" customHeight="1" x14ac:dyDescent="0.2">
      <c r="A112" s="676"/>
      <c r="B112" s="640"/>
      <c r="C112" s="642"/>
      <c r="D112" s="110"/>
      <c r="E112" s="25"/>
      <c r="F112" s="266"/>
      <c r="G112" s="266"/>
      <c r="H112" s="606"/>
      <c r="I112" s="325"/>
      <c r="J112" s="325"/>
      <c r="K112" s="608"/>
    </row>
    <row r="113" spans="1:11" ht="43.5" hidden="1" customHeight="1" x14ac:dyDescent="0.2">
      <c r="A113" s="676"/>
      <c r="B113" s="640"/>
      <c r="C113" s="642"/>
      <c r="D113" s="110"/>
      <c r="E113" s="25"/>
      <c r="F113" s="93"/>
      <c r="G113" s="266"/>
      <c r="H113" s="606"/>
      <c r="I113" s="325"/>
      <c r="J113" s="325"/>
      <c r="K113" s="608"/>
    </row>
    <row r="114" spans="1:11" ht="29.25" hidden="1" customHeight="1" x14ac:dyDescent="0.2">
      <c r="A114" s="676"/>
      <c r="B114" s="640"/>
      <c r="C114" s="642"/>
      <c r="D114" s="110"/>
      <c r="E114" s="25"/>
      <c r="F114" s="266"/>
      <c r="G114" s="266"/>
      <c r="H114" s="606"/>
      <c r="I114" s="325"/>
      <c r="J114" s="325"/>
      <c r="K114" s="608"/>
    </row>
    <row r="115" spans="1:11" ht="43.5" hidden="1" customHeight="1" x14ac:dyDescent="0.2">
      <c r="A115" s="676"/>
      <c r="B115" s="640"/>
      <c r="C115" s="642"/>
      <c r="D115" s="110"/>
      <c r="E115" s="25"/>
      <c r="F115" s="93"/>
      <c r="G115" s="266"/>
      <c r="H115" s="606"/>
      <c r="I115" s="325"/>
      <c r="J115" s="325"/>
      <c r="K115" s="608"/>
    </row>
    <row r="116" spans="1:11" ht="29.25" hidden="1" customHeight="1" x14ac:dyDescent="0.2">
      <c r="A116" s="676"/>
      <c r="B116" s="640"/>
      <c r="C116" s="643"/>
      <c r="D116" s="97"/>
      <c r="E116" s="25"/>
      <c r="F116" s="266"/>
      <c r="G116" s="266"/>
      <c r="H116" s="607"/>
      <c r="I116" s="325"/>
      <c r="J116" s="325"/>
      <c r="K116" s="608"/>
    </row>
    <row r="117" spans="1:11" s="124" customFormat="1" ht="15.75" hidden="1" thickBot="1" x14ac:dyDescent="0.25">
      <c r="A117" s="677"/>
      <c r="B117" s="678"/>
      <c r="C117" s="120"/>
      <c r="D117" s="121"/>
      <c r="E117" s="122"/>
      <c r="F117" s="17"/>
      <c r="G117" s="17"/>
      <c r="H117" s="123"/>
    </row>
    <row r="118" spans="1:11" ht="14.4" thickBot="1" x14ac:dyDescent="0.3"/>
    <row r="119" spans="1:11" s="117" customFormat="1" ht="30" customHeight="1" x14ac:dyDescent="0.3">
      <c r="A119" s="583" t="s">
        <v>112</v>
      </c>
      <c r="B119" s="144"/>
      <c r="C119" s="587" t="s">
        <v>233</v>
      </c>
      <c r="D119" s="589" t="s">
        <v>234</v>
      </c>
      <c r="E119" s="589"/>
      <c r="F119" s="589"/>
      <c r="G119" s="589"/>
      <c r="H119" s="589"/>
      <c r="I119" s="267" t="s">
        <v>235</v>
      </c>
      <c r="J119" s="590" t="s">
        <v>236</v>
      </c>
      <c r="K119" s="600" t="s">
        <v>237</v>
      </c>
    </row>
    <row r="120" spans="1:11" s="118" customFormat="1" ht="55.8" thickBot="1" x14ac:dyDescent="0.35">
      <c r="A120" s="598"/>
      <c r="B120" s="241"/>
      <c r="C120" s="611"/>
      <c r="D120" s="268" t="s">
        <v>238</v>
      </c>
      <c r="E120" s="114" t="s">
        <v>239</v>
      </c>
      <c r="F120" s="268" t="s">
        <v>240</v>
      </c>
      <c r="G120" s="268" t="s">
        <v>241</v>
      </c>
      <c r="H120" s="115" t="s">
        <v>258</v>
      </c>
      <c r="I120" s="116" t="s">
        <v>243</v>
      </c>
      <c r="J120" s="591"/>
      <c r="K120" s="610"/>
    </row>
    <row r="121" spans="1:11" ht="20.25" customHeight="1" x14ac:dyDescent="0.25">
      <c r="A121" s="679"/>
      <c r="B121" s="325"/>
      <c r="C121" s="325"/>
      <c r="D121" s="352"/>
      <c r="E121" s="24"/>
      <c r="F121" s="23"/>
      <c r="G121" s="23"/>
      <c r="H121" s="606"/>
      <c r="I121" s="331"/>
      <c r="J121" s="331"/>
      <c r="K121" s="655"/>
    </row>
    <row r="122" spans="1:11" ht="1.5" customHeight="1" x14ac:dyDescent="0.25">
      <c r="A122" s="680"/>
      <c r="B122" s="325"/>
      <c r="C122" s="325"/>
      <c r="D122" s="352"/>
      <c r="E122" s="25"/>
      <c r="F122" s="266"/>
      <c r="G122" s="266"/>
      <c r="H122" s="606"/>
      <c r="I122" s="325"/>
      <c r="J122" s="325"/>
      <c r="K122" s="608"/>
    </row>
    <row r="123" spans="1:11" ht="14.25" hidden="1" x14ac:dyDescent="0.2">
      <c r="A123" s="680"/>
      <c r="B123" s="325"/>
      <c r="C123" s="325"/>
      <c r="D123" s="110"/>
      <c r="E123" s="25"/>
      <c r="F123" s="266"/>
      <c r="G123" s="266"/>
      <c r="H123" s="606"/>
      <c r="I123" s="325"/>
      <c r="J123" s="325"/>
      <c r="K123" s="608"/>
    </row>
    <row r="124" spans="1:11" ht="14.25" hidden="1" x14ac:dyDescent="0.2">
      <c r="A124" s="680"/>
      <c r="B124" s="325"/>
      <c r="C124" s="325"/>
      <c r="D124" s="110"/>
      <c r="E124" s="25"/>
      <c r="F124" s="93"/>
      <c r="G124" s="266"/>
      <c r="H124" s="606"/>
      <c r="I124" s="325"/>
      <c r="J124" s="325"/>
      <c r="K124" s="608"/>
    </row>
    <row r="125" spans="1:11" ht="14.25" hidden="1" x14ac:dyDescent="0.2">
      <c r="A125" s="680"/>
      <c r="B125" s="325"/>
      <c r="C125" s="325"/>
      <c r="D125" s="110"/>
      <c r="E125" s="25"/>
      <c r="F125" s="266"/>
      <c r="G125" s="266"/>
      <c r="H125" s="606"/>
      <c r="I125" s="325"/>
      <c r="J125" s="325"/>
      <c r="K125" s="608"/>
    </row>
    <row r="126" spans="1:11" ht="14.25" hidden="1" x14ac:dyDescent="0.2">
      <c r="A126" s="680"/>
      <c r="B126" s="325"/>
      <c r="C126" s="325"/>
      <c r="D126" s="110"/>
      <c r="E126" s="25"/>
      <c r="F126" s="93"/>
      <c r="G126" s="266"/>
      <c r="H126" s="606"/>
      <c r="I126" s="325"/>
      <c r="J126" s="325"/>
      <c r="K126" s="608"/>
    </row>
    <row r="127" spans="1:11" ht="14.25" hidden="1" x14ac:dyDescent="0.2">
      <c r="A127" s="680"/>
      <c r="B127" s="325"/>
      <c r="C127" s="325"/>
      <c r="D127" s="97"/>
      <c r="E127" s="25"/>
      <c r="F127" s="266"/>
      <c r="G127" s="266"/>
      <c r="H127" s="607"/>
      <c r="I127" s="325"/>
      <c r="J127" s="325"/>
      <c r="K127" s="608"/>
    </row>
    <row r="128" spans="1:11" ht="15.75" hidden="1" thickBot="1" x14ac:dyDescent="0.25">
      <c r="A128" s="681"/>
      <c r="B128" s="325"/>
      <c r="C128" s="242"/>
      <c r="D128" s="111"/>
      <c r="E128" s="19"/>
      <c r="F128" s="18"/>
      <c r="G128" s="18"/>
      <c r="H128" s="52"/>
    </row>
    <row r="129" spans="1:11" ht="14.4" thickBot="1" x14ac:dyDescent="0.3">
      <c r="A129" s="119"/>
      <c r="B129" s="145"/>
    </row>
    <row r="130" spans="1:11" s="118" customFormat="1" ht="30" customHeight="1" x14ac:dyDescent="0.3">
      <c r="A130" s="583" t="s">
        <v>112</v>
      </c>
      <c r="B130" s="144"/>
      <c r="C130" s="587" t="s">
        <v>233</v>
      </c>
      <c r="D130" s="589" t="s">
        <v>234</v>
      </c>
      <c r="E130" s="589"/>
      <c r="F130" s="589"/>
      <c r="G130" s="589"/>
      <c r="H130" s="589"/>
      <c r="I130" s="267" t="s">
        <v>235</v>
      </c>
      <c r="J130" s="590" t="s">
        <v>236</v>
      </c>
      <c r="K130" s="600" t="s">
        <v>237</v>
      </c>
    </row>
    <row r="131" spans="1:11" s="118" customFormat="1" ht="55.8" thickBot="1" x14ac:dyDescent="0.35">
      <c r="A131" s="598"/>
      <c r="B131" s="146"/>
      <c r="C131" s="588"/>
      <c r="D131" s="268" t="s">
        <v>238</v>
      </c>
      <c r="E131" s="114" t="s">
        <v>239</v>
      </c>
      <c r="F131" s="268" t="s">
        <v>240</v>
      </c>
      <c r="G131" s="268" t="s">
        <v>241</v>
      </c>
      <c r="H131" s="115" t="s">
        <v>258</v>
      </c>
      <c r="I131" s="116" t="s">
        <v>243</v>
      </c>
      <c r="J131" s="591"/>
      <c r="K131" s="610"/>
    </row>
    <row r="132" spans="1:11" ht="20.25" customHeight="1" x14ac:dyDescent="0.25">
      <c r="A132" s="639" t="s">
        <v>386</v>
      </c>
      <c r="B132" s="671" t="s">
        <v>371</v>
      </c>
      <c r="C132" s="642" t="s">
        <v>373</v>
      </c>
      <c r="D132" s="352" t="s">
        <v>244</v>
      </c>
      <c r="E132" s="24" t="s">
        <v>245</v>
      </c>
      <c r="F132" s="23" t="s">
        <v>207</v>
      </c>
      <c r="G132" s="23">
        <f>IF(F132="Asignado",15,0)</f>
        <v>15</v>
      </c>
      <c r="H132" s="606" t="str">
        <f>IF(AND(G139&gt;0,G139&lt;=85),"Débil",IF(AND(G139&gt;85,G139&lt;=95),"Moderado",IF(G139&gt;96,"Fuerte"," ")))</f>
        <v>Débil</v>
      </c>
      <c r="I132" s="331" t="s">
        <v>231</v>
      </c>
      <c r="J132" s="331"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Débil</v>
      </c>
      <c r="K132" s="655" t="str">
        <f>IF(J132="Fuerte","NO",IF(J132=" "," ","SI"))</f>
        <v>SI</v>
      </c>
    </row>
    <row r="133" spans="1:11" ht="29.25" customHeight="1" x14ac:dyDescent="0.25">
      <c r="A133" s="640"/>
      <c r="B133" s="672"/>
      <c r="C133" s="642"/>
      <c r="D133" s="352"/>
      <c r="E133" s="25" t="s">
        <v>246</v>
      </c>
      <c r="F133" s="266" t="s">
        <v>209</v>
      </c>
      <c r="G133" s="266">
        <f>IF(F133="Adecuado",15,0)</f>
        <v>15</v>
      </c>
      <c r="H133" s="606"/>
      <c r="I133" s="325"/>
      <c r="J133" s="325"/>
      <c r="K133" s="608"/>
    </row>
    <row r="134" spans="1:11" ht="43.5" customHeight="1" x14ac:dyDescent="0.25">
      <c r="A134" s="640"/>
      <c r="B134" s="672"/>
      <c r="C134" s="642"/>
      <c r="D134" s="110" t="s">
        <v>247</v>
      </c>
      <c r="E134" s="25" t="s">
        <v>248</v>
      </c>
      <c r="F134" s="266" t="s">
        <v>213</v>
      </c>
      <c r="G134" s="266">
        <f>IF(F134="Oportuna",15,0)</f>
        <v>0</v>
      </c>
      <c r="H134" s="606"/>
      <c r="I134" s="325"/>
      <c r="J134" s="325"/>
      <c r="K134" s="608"/>
    </row>
    <row r="135" spans="1:11" ht="43.5" customHeight="1" x14ac:dyDescent="0.25">
      <c r="A135" s="640"/>
      <c r="B135" s="672"/>
      <c r="C135" s="642"/>
      <c r="D135" s="110" t="s">
        <v>249</v>
      </c>
      <c r="E135" s="25" t="s">
        <v>250</v>
      </c>
      <c r="F135" s="93" t="s">
        <v>216</v>
      </c>
      <c r="G135" s="266">
        <f>IF(F135="Prevenir",15,IF(F135="Detectar",10,0))</f>
        <v>10</v>
      </c>
      <c r="H135" s="606"/>
      <c r="I135" s="325"/>
      <c r="J135" s="325"/>
      <c r="K135" s="608"/>
    </row>
    <row r="136" spans="1:11" ht="29.25" customHeight="1" x14ac:dyDescent="0.25">
      <c r="A136" s="640"/>
      <c r="B136" s="672"/>
      <c r="C136" s="642"/>
      <c r="D136" s="110" t="s">
        <v>251</v>
      </c>
      <c r="E136" s="25" t="s">
        <v>252</v>
      </c>
      <c r="F136" s="266" t="s">
        <v>219</v>
      </c>
      <c r="G136" s="266">
        <f>IF(F136="Confiable",15,0)</f>
        <v>15</v>
      </c>
      <c r="H136" s="606"/>
      <c r="I136" s="325"/>
      <c r="J136" s="325"/>
      <c r="K136" s="608"/>
    </row>
    <row r="137" spans="1:11" ht="43.5" customHeight="1" x14ac:dyDescent="0.25">
      <c r="A137" s="640"/>
      <c r="B137" s="672"/>
      <c r="C137" s="642"/>
      <c r="D137" s="110" t="s">
        <v>253</v>
      </c>
      <c r="E137" s="25" t="s">
        <v>254</v>
      </c>
      <c r="F137" s="93" t="s">
        <v>222</v>
      </c>
      <c r="G137" s="266">
        <f>IF(F137="Se investigan y se resuelven oportunamente",15,0)</f>
        <v>15</v>
      </c>
      <c r="H137" s="606"/>
      <c r="I137" s="325"/>
      <c r="J137" s="325"/>
      <c r="K137" s="608"/>
    </row>
    <row r="138" spans="1:11" ht="29.25" customHeight="1" x14ac:dyDescent="0.25">
      <c r="A138" s="640"/>
      <c r="B138" s="672"/>
      <c r="C138" s="643"/>
      <c r="D138" s="97" t="s">
        <v>255</v>
      </c>
      <c r="E138" s="25" t="s">
        <v>256</v>
      </c>
      <c r="F138" s="266" t="s">
        <v>225</v>
      </c>
      <c r="G138" s="266">
        <f>IF(F138="Completa",10,IF(F138="Incompleta",5,0))</f>
        <v>10</v>
      </c>
      <c r="H138" s="607"/>
      <c r="I138" s="325"/>
      <c r="J138" s="325"/>
      <c r="K138" s="608"/>
    </row>
    <row r="139" spans="1:11" s="124" customFormat="1" ht="15" thickBot="1" x14ac:dyDescent="0.3">
      <c r="A139" s="678"/>
      <c r="B139" s="682"/>
      <c r="C139" s="120"/>
      <c r="D139" s="121"/>
      <c r="E139" s="122" t="s">
        <v>257</v>
      </c>
      <c r="F139" s="17"/>
      <c r="G139" s="17">
        <f>SUM(G132:G138)</f>
        <v>80</v>
      </c>
      <c r="H139" s="123"/>
    </row>
    <row r="140" spans="1:11" ht="14.4" thickBot="1" x14ac:dyDescent="0.3"/>
    <row r="141" spans="1:11" s="117" customFormat="1" ht="30" customHeight="1" x14ac:dyDescent="0.3">
      <c r="A141" s="583" t="s">
        <v>112</v>
      </c>
      <c r="B141" s="144"/>
      <c r="C141" s="587" t="s">
        <v>233</v>
      </c>
      <c r="D141" s="589" t="s">
        <v>234</v>
      </c>
      <c r="E141" s="589"/>
      <c r="F141" s="589"/>
      <c r="G141" s="589"/>
      <c r="H141" s="589"/>
      <c r="I141" s="267" t="s">
        <v>235</v>
      </c>
      <c r="J141" s="590" t="s">
        <v>236</v>
      </c>
      <c r="K141" s="600" t="s">
        <v>237</v>
      </c>
    </row>
    <row r="142" spans="1:11" s="118" customFormat="1" ht="55.8" thickBot="1" x14ac:dyDescent="0.35">
      <c r="A142" s="598"/>
      <c r="B142" s="146"/>
      <c r="C142" s="588"/>
      <c r="D142" s="268" t="s">
        <v>238</v>
      </c>
      <c r="E142" s="114" t="s">
        <v>239</v>
      </c>
      <c r="F142" s="268" t="s">
        <v>240</v>
      </c>
      <c r="G142" s="268" t="s">
        <v>241</v>
      </c>
      <c r="H142" s="115" t="s">
        <v>258</v>
      </c>
      <c r="I142" s="116" t="s">
        <v>243</v>
      </c>
      <c r="J142" s="591"/>
      <c r="K142" s="610"/>
    </row>
    <row r="143" spans="1:11" ht="20.25" customHeight="1" x14ac:dyDescent="0.25">
      <c r="A143" s="639" t="s">
        <v>385</v>
      </c>
      <c r="B143" s="671" t="s">
        <v>372</v>
      </c>
      <c r="C143" s="642" t="s">
        <v>374</v>
      </c>
      <c r="D143" s="352" t="s">
        <v>244</v>
      </c>
      <c r="E143" s="24" t="s">
        <v>245</v>
      </c>
      <c r="F143" s="23" t="s">
        <v>208</v>
      </c>
      <c r="G143" s="23">
        <f>IF(F143="Asignado",15,0)</f>
        <v>0</v>
      </c>
      <c r="H143" s="606" t="s">
        <v>395</v>
      </c>
      <c r="I143" s="331" t="s">
        <v>231</v>
      </c>
      <c r="J143" s="331" t="s">
        <v>397</v>
      </c>
      <c r="K143" s="655" t="s">
        <v>398</v>
      </c>
    </row>
    <row r="144" spans="1:11" ht="27.6" x14ac:dyDescent="0.25">
      <c r="A144" s="640"/>
      <c r="B144" s="672"/>
      <c r="C144" s="642"/>
      <c r="D144" s="352"/>
      <c r="E144" s="25" t="s">
        <v>246</v>
      </c>
      <c r="F144" s="266" t="s">
        <v>206</v>
      </c>
      <c r="G144" s="266">
        <f>IF(F144="Adecuado",15,0)</f>
        <v>0</v>
      </c>
      <c r="H144" s="606"/>
      <c r="I144" s="325"/>
      <c r="J144" s="325"/>
      <c r="K144" s="608"/>
    </row>
    <row r="145" spans="1:11" ht="27.6" x14ac:dyDescent="0.25">
      <c r="A145" s="640"/>
      <c r="B145" s="672"/>
      <c r="C145" s="642"/>
      <c r="D145" s="110" t="s">
        <v>247</v>
      </c>
      <c r="E145" s="25" t="s">
        <v>248</v>
      </c>
      <c r="F145" s="266" t="s">
        <v>206</v>
      </c>
      <c r="G145" s="266">
        <f>IF(F145="Oportuna",15,0)</f>
        <v>0</v>
      </c>
      <c r="H145" s="606"/>
      <c r="I145" s="325"/>
      <c r="J145" s="325"/>
      <c r="K145" s="608"/>
    </row>
    <row r="146" spans="1:11" ht="41.4" x14ac:dyDescent="0.25">
      <c r="A146" s="640"/>
      <c r="B146" s="672"/>
      <c r="C146" s="642"/>
      <c r="D146" s="110" t="s">
        <v>249</v>
      </c>
      <c r="E146" s="25" t="s">
        <v>250</v>
      </c>
      <c r="F146" s="93" t="s">
        <v>206</v>
      </c>
      <c r="G146" s="266">
        <f>IF(F146="Prevenir",15,IF(F146="Detectar",10,0))</f>
        <v>0</v>
      </c>
      <c r="H146" s="606"/>
      <c r="I146" s="325"/>
      <c r="J146" s="325"/>
      <c r="K146" s="608"/>
    </row>
    <row r="147" spans="1:11" ht="27.6" x14ac:dyDescent="0.25">
      <c r="A147" s="640"/>
      <c r="B147" s="672"/>
      <c r="C147" s="642"/>
      <c r="D147" s="110" t="s">
        <v>251</v>
      </c>
      <c r="E147" s="25" t="s">
        <v>252</v>
      </c>
      <c r="F147" s="266" t="s">
        <v>206</v>
      </c>
      <c r="G147" s="266">
        <f>IF(F147="Confiable",15,0)</f>
        <v>0</v>
      </c>
      <c r="H147" s="606"/>
      <c r="I147" s="325"/>
      <c r="J147" s="325"/>
      <c r="K147" s="608"/>
    </row>
    <row r="148" spans="1:11" ht="41.4" x14ac:dyDescent="0.25">
      <c r="A148" s="640"/>
      <c r="B148" s="672"/>
      <c r="C148" s="642"/>
      <c r="D148" s="110" t="s">
        <v>253</v>
      </c>
      <c r="E148" s="25" t="s">
        <v>254</v>
      </c>
      <c r="F148" s="93" t="s">
        <v>206</v>
      </c>
      <c r="G148" s="266">
        <f>IF(F148="Se investigan y se resuelven oportunamente",15,0)</f>
        <v>0</v>
      </c>
      <c r="H148" s="606"/>
      <c r="I148" s="325"/>
      <c r="J148" s="325"/>
      <c r="K148" s="608"/>
    </row>
    <row r="149" spans="1:11" ht="27.6" x14ac:dyDescent="0.25">
      <c r="A149" s="640"/>
      <c r="B149" s="672"/>
      <c r="C149" s="643"/>
      <c r="D149" s="97" t="s">
        <v>255</v>
      </c>
      <c r="E149" s="25" t="s">
        <v>256</v>
      </c>
      <c r="F149" s="266" t="s">
        <v>227</v>
      </c>
      <c r="G149" s="266">
        <f>IF(F149="Completa",10,IF(F149="Incompleta",5,0))</f>
        <v>0</v>
      </c>
      <c r="H149" s="607"/>
      <c r="I149" s="325"/>
      <c r="J149" s="325"/>
      <c r="K149" s="608"/>
    </row>
    <row r="150" spans="1:11" ht="15" thickBot="1" x14ac:dyDescent="0.3">
      <c r="A150" s="678"/>
      <c r="B150" s="682"/>
      <c r="C150" s="20"/>
      <c r="D150" s="111"/>
      <c r="E150" s="19" t="s">
        <v>257</v>
      </c>
      <c r="F150" s="18"/>
      <c r="G150" s="18">
        <f>SUM(G143:G149)</f>
        <v>0</v>
      </c>
      <c r="H150" s="52"/>
    </row>
    <row r="151" spans="1:11" ht="14.4" thickBot="1" x14ac:dyDescent="0.3">
      <c r="A151" s="119"/>
      <c r="B151" s="145"/>
    </row>
    <row r="152" spans="1:11" s="118" customFormat="1" ht="30" customHeight="1" x14ac:dyDescent="0.3">
      <c r="A152" s="583" t="s">
        <v>112</v>
      </c>
      <c r="B152" s="144"/>
      <c r="C152" s="587" t="s">
        <v>233</v>
      </c>
      <c r="D152" s="589" t="s">
        <v>234</v>
      </c>
      <c r="E152" s="589"/>
      <c r="F152" s="589"/>
      <c r="G152" s="589"/>
      <c r="H152" s="589"/>
      <c r="I152" s="267" t="s">
        <v>235</v>
      </c>
      <c r="J152" s="590" t="s">
        <v>236</v>
      </c>
      <c r="K152" s="600" t="s">
        <v>237</v>
      </c>
    </row>
    <row r="153" spans="1:11" s="118" customFormat="1" ht="55.8" thickBot="1" x14ac:dyDescent="0.35">
      <c r="A153" s="598"/>
      <c r="B153" s="146"/>
      <c r="C153" s="588"/>
      <c r="D153" s="268" t="s">
        <v>238</v>
      </c>
      <c r="E153" s="114" t="s">
        <v>239</v>
      </c>
      <c r="F153" s="268" t="s">
        <v>240</v>
      </c>
      <c r="G153" s="268" t="s">
        <v>241</v>
      </c>
      <c r="H153" s="115" t="s">
        <v>258</v>
      </c>
      <c r="I153" s="116" t="s">
        <v>243</v>
      </c>
      <c r="J153" s="591"/>
      <c r="K153" s="610"/>
    </row>
    <row r="154" spans="1:11" ht="20.25" customHeight="1" x14ac:dyDescent="0.25">
      <c r="A154" s="639" t="s">
        <v>380</v>
      </c>
      <c r="B154" s="671" t="s">
        <v>375</v>
      </c>
      <c r="C154" s="642" t="s">
        <v>384</v>
      </c>
      <c r="D154" s="352" t="s">
        <v>244</v>
      </c>
      <c r="E154" s="24" t="s">
        <v>245</v>
      </c>
      <c r="F154" s="23" t="s">
        <v>207</v>
      </c>
      <c r="G154" s="23">
        <f>IF(F154="Asignado",15,0)</f>
        <v>15</v>
      </c>
      <c r="H154" s="606" t="str">
        <f>IF(AND(G161&gt;0,G161&lt;=85),"Débil",IF(AND(G161&gt;85,G161&lt;=95),"Moderado",IF(G161&gt;96,"Fuerte"," ")))</f>
        <v>Moderado</v>
      </c>
      <c r="I154" s="331" t="s">
        <v>229</v>
      </c>
      <c r="J154" s="331" t="str">
        <f>IF(AND(H154="Fuerte",I154="Fuerte (Siempre se Ejecuta)"),"Fuerte",IF(AND(H154="Fuerte",I154="Moderado (Algunas veces se ejecuta)"),"Moderado",IF(AND(H154="Fuerte",I154="Débil (No se ejecuta)"),"Débil",IF(AND(H154="Moderado",I154="Fuerte (Siempre se Ejecuta)"),"Moderado",IF(AND(H154="Moderado",I154="Moderado (Algunas veces se ejecuta)"),"Moderado",IF(AND(H154="Moderado",I154="Débil (No se ejecuta)"),"Débil",IF(AND(H154="Débil",I154="Fuerte (Siempre se Ejecuta)"),"Débil",IF(AND(H154="Débil",I154="Moderado (Algunas veces se ejecuta)"),"Débil",IF(AND(H154="Débil",I154="Débil (No se ejecuta)"),"Débil"," ")))))))))</f>
        <v>Moderado</v>
      </c>
      <c r="K154" s="655" t="str">
        <f>IF(J154="Fuerte","NO",IF(J154=" "," ","SI"))</f>
        <v>SI</v>
      </c>
    </row>
    <row r="155" spans="1:11" ht="27.6" x14ac:dyDescent="0.25">
      <c r="A155" s="640"/>
      <c r="B155" s="672"/>
      <c r="C155" s="642"/>
      <c r="D155" s="352"/>
      <c r="E155" s="25" t="s">
        <v>246</v>
      </c>
      <c r="F155" s="266" t="s">
        <v>209</v>
      </c>
      <c r="G155" s="266">
        <f>IF(F155="Adecuado",15,0)</f>
        <v>15</v>
      </c>
      <c r="H155" s="606"/>
      <c r="I155" s="325"/>
      <c r="J155" s="325"/>
      <c r="K155" s="608"/>
    </row>
    <row r="156" spans="1:11" ht="27.6" x14ac:dyDescent="0.25">
      <c r="A156" s="640"/>
      <c r="B156" s="672"/>
      <c r="C156" s="642"/>
      <c r="D156" s="110" t="s">
        <v>247</v>
      </c>
      <c r="E156" s="25" t="s">
        <v>248</v>
      </c>
      <c r="F156" s="266" t="s">
        <v>212</v>
      </c>
      <c r="G156" s="266">
        <f>IF(F156="Oportuna",15,0)</f>
        <v>15</v>
      </c>
      <c r="H156" s="606"/>
      <c r="I156" s="325"/>
      <c r="J156" s="325"/>
      <c r="K156" s="608"/>
    </row>
    <row r="157" spans="1:11" ht="41.4" x14ac:dyDescent="0.25">
      <c r="A157" s="640"/>
      <c r="B157" s="672"/>
      <c r="C157" s="642"/>
      <c r="D157" s="110" t="s">
        <v>249</v>
      </c>
      <c r="E157" s="25" t="s">
        <v>250</v>
      </c>
      <c r="F157" s="93" t="s">
        <v>216</v>
      </c>
      <c r="G157" s="266">
        <f>IF(F157="Prevenir",15,IF(F157="Detectar",10,0))</f>
        <v>10</v>
      </c>
      <c r="H157" s="606"/>
      <c r="I157" s="325"/>
      <c r="J157" s="325"/>
      <c r="K157" s="608"/>
    </row>
    <row r="158" spans="1:11" ht="27.6" x14ac:dyDescent="0.25">
      <c r="A158" s="640"/>
      <c r="B158" s="672"/>
      <c r="C158" s="642"/>
      <c r="D158" s="110" t="s">
        <v>251</v>
      </c>
      <c r="E158" s="25" t="s">
        <v>252</v>
      </c>
      <c r="F158" s="266" t="s">
        <v>219</v>
      </c>
      <c r="G158" s="266">
        <f>IF(F158="Confiable",15,0)</f>
        <v>15</v>
      </c>
      <c r="H158" s="606"/>
      <c r="I158" s="325"/>
      <c r="J158" s="325"/>
      <c r="K158" s="608"/>
    </row>
    <row r="159" spans="1:11" ht="41.4" x14ac:dyDescent="0.25">
      <c r="A159" s="640"/>
      <c r="B159" s="672"/>
      <c r="C159" s="642"/>
      <c r="D159" s="110" t="s">
        <v>253</v>
      </c>
      <c r="E159" s="25" t="s">
        <v>254</v>
      </c>
      <c r="F159" s="93" t="s">
        <v>222</v>
      </c>
      <c r="G159" s="266">
        <f>IF(F159="Se investigan y se resuelven oportunamente",15,0)</f>
        <v>15</v>
      </c>
      <c r="H159" s="606"/>
      <c r="I159" s="325"/>
      <c r="J159" s="325"/>
      <c r="K159" s="608"/>
    </row>
    <row r="160" spans="1:11" ht="27.6" x14ac:dyDescent="0.25">
      <c r="A160" s="640"/>
      <c r="B160" s="672"/>
      <c r="C160" s="643"/>
      <c r="D160" s="97" t="s">
        <v>255</v>
      </c>
      <c r="E160" s="25" t="s">
        <v>256</v>
      </c>
      <c r="F160" s="266" t="s">
        <v>225</v>
      </c>
      <c r="G160" s="266">
        <f>IF(F160="Completa",10,IF(F160="Incompleta",5,0))</f>
        <v>10</v>
      </c>
      <c r="H160" s="607"/>
      <c r="I160" s="325"/>
      <c r="J160" s="325"/>
      <c r="K160" s="608"/>
    </row>
    <row r="161" spans="1:11" s="124" customFormat="1" ht="15" thickBot="1" x14ac:dyDescent="0.3">
      <c r="A161" s="678"/>
      <c r="B161" s="147"/>
      <c r="C161" s="120"/>
      <c r="D161" s="121"/>
      <c r="E161" s="122" t="s">
        <v>257</v>
      </c>
      <c r="F161" s="17"/>
      <c r="G161" s="17">
        <f>SUM(G154:G160)</f>
        <v>95</v>
      </c>
      <c r="H161" s="123"/>
    </row>
    <row r="162" spans="1:11" ht="14.4" thickBot="1" x14ac:dyDescent="0.3"/>
    <row r="163" spans="1:11" s="117" customFormat="1" ht="30" customHeight="1" x14ac:dyDescent="0.3">
      <c r="A163" s="583" t="s">
        <v>112</v>
      </c>
      <c r="B163" s="144"/>
      <c r="C163" s="587" t="s">
        <v>233</v>
      </c>
      <c r="D163" s="589" t="s">
        <v>234</v>
      </c>
      <c r="E163" s="589"/>
      <c r="F163" s="589"/>
      <c r="G163" s="589"/>
      <c r="H163" s="589"/>
      <c r="I163" s="267" t="s">
        <v>235</v>
      </c>
      <c r="J163" s="590" t="s">
        <v>236</v>
      </c>
      <c r="K163" s="600" t="s">
        <v>237</v>
      </c>
    </row>
    <row r="164" spans="1:11" s="118" customFormat="1" ht="55.8" thickBot="1" x14ac:dyDescent="0.35">
      <c r="A164" s="598"/>
      <c r="B164" s="146"/>
      <c r="C164" s="588"/>
      <c r="D164" s="268" t="s">
        <v>238</v>
      </c>
      <c r="E164" s="114" t="s">
        <v>239</v>
      </c>
      <c r="F164" s="268" t="s">
        <v>240</v>
      </c>
      <c r="G164" s="268" t="s">
        <v>241</v>
      </c>
      <c r="H164" s="115" t="s">
        <v>258</v>
      </c>
      <c r="I164" s="116" t="s">
        <v>243</v>
      </c>
      <c r="J164" s="591"/>
      <c r="K164" s="610"/>
    </row>
    <row r="165" spans="1:11" ht="20.25" customHeight="1" x14ac:dyDescent="0.25">
      <c r="A165" s="639"/>
      <c r="B165" s="639"/>
      <c r="C165" s="642"/>
      <c r="D165" s="352"/>
      <c r="E165" s="24"/>
      <c r="F165" s="23"/>
      <c r="G165" s="23"/>
      <c r="H165" s="606"/>
      <c r="I165" s="331"/>
      <c r="J165" s="331"/>
      <c r="K165" s="655"/>
    </row>
    <row r="166" spans="1:11" x14ac:dyDescent="0.25">
      <c r="A166" s="640"/>
      <c r="B166" s="640"/>
      <c r="C166" s="642"/>
      <c r="D166" s="352"/>
      <c r="E166" s="25"/>
      <c r="F166" s="266"/>
      <c r="G166" s="266"/>
      <c r="H166" s="606"/>
      <c r="I166" s="325"/>
      <c r="J166" s="325"/>
      <c r="K166" s="608"/>
    </row>
    <row r="167" spans="1:11" x14ac:dyDescent="0.25">
      <c r="A167" s="640"/>
      <c r="B167" s="640"/>
      <c r="C167" s="642"/>
      <c r="D167" s="110"/>
      <c r="E167" s="25"/>
      <c r="F167" s="266"/>
      <c r="G167" s="266"/>
      <c r="H167" s="606"/>
      <c r="I167" s="325"/>
      <c r="J167" s="325"/>
      <c r="K167" s="608"/>
    </row>
    <row r="168" spans="1:11" x14ac:dyDescent="0.25">
      <c r="A168" s="640"/>
      <c r="B168" s="640"/>
      <c r="C168" s="642"/>
      <c r="D168" s="110"/>
      <c r="E168" s="25"/>
      <c r="F168" s="93"/>
      <c r="G168" s="266"/>
      <c r="H168" s="606"/>
      <c r="I168" s="325"/>
      <c r="J168" s="325"/>
      <c r="K168" s="608"/>
    </row>
    <row r="169" spans="1:11" x14ac:dyDescent="0.25">
      <c r="A169" s="640"/>
      <c r="B169" s="640"/>
      <c r="C169" s="642"/>
      <c r="D169" s="110"/>
      <c r="E169" s="25"/>
      <c r="F169" s="266"/>
      <c r="G169" s="266"/>
      <c r="H169" s="606"/>
      <c r="I169" s="325"/>
      <c r="J169" s="325"/>
      <c r="K169" s="608"/>
    </row>
    <row r="170" spans="1:11" x14ac:dyDescent="0.25">
      <c r="A170" s="640"/>
      <c r="B170" s="640"/>
      <c r="C170" s="642"/>
      <c r="D170" s="110"/>
      <c r="E170" s="25"/>
      <c r="F170" s="93"/>
      <c r="G170" s="266"/>
      <c r="H170" s="606"/>
      <c r="I170" s="325"/>
      <c r="J170" s="325"/>
      <c r="K170" s="608"/>
    </row>
    <row r="171" spans="1:11" x14ac:dyDescent="0.25">
      <c r="A171" s="640"/>
      <c r="B171" s="640"/>
      <c r="C171" s="643"/>
      <c r="D171" s="97"/>
      <c r="E171" s="25"/>
      <c r="F171" s="266"/>
      <c r="G171" s="266"/>
      <c r="H171" s="607"/>
      <c r="I171" s="325"/>
      <c r="J171" s="325"/>
      <c r="K171" s="608"/>
    </row>
    <row r="172" spans="1:11" ht="14.4" x14ac:dyDescent="0.25">
      <c r="A172" s="640"/>
      <c r="B172" s="640"/>
      <c r="C172" s="20"/>
      <c r="D172" s="111"/>
      <c r="E172" s="19"/>
      <c r="F172" s="18"/>
      <c r="G172" s="18"/>
      <c r="H172" s="52"/>
    </row>
    <row r="173" spans="1:11" ht="14.4" thickBot="1" x14ac:dyDescent="0.3">
      <c r="A173" s="119"/>
      <c r="B173" s="145"/>
    </row>
    <row r="174" spans="1:11" s="118" customFormat="1" ht="30" customHeight="1" x14ac:dyDescent="0.3">
      <c r="A174" s="583" t="s">
        <v>112</v>
      </c>
      <c r="B174" s="144"/>
      <c r="C174" s="587" t="s">
        <v>233</v>
      </c>
      <c r="D174" s="589" t="s">
        <v>234</v>
      </c>
      <c r="E174" s="589"/>
      <c r="F174" s="589"/>
      <c r="G174" s="589"/>
      <c r="H174" s="589"/>
      <c r="I174" s="267" t="s">
        <v>235</v>
      </c>
      <c r="J174" s="590" t="s">
        <v>236</v>
      </c>
      <c r="K174" s="600" t="s">
        <v>237</v>
      </c>
    </row>
    <row r="175" spans="1:11" s="118" customFormat="1" ht="55.8" thickBot="1" x14ac:dyDescent="0.35">
      <c r="A175" s="598"/>
      <c r="B175" s="146"/>
      <c r="C175" s="588"/>
      <c r="D175" s="268" t="s">
        <v>238</v>
      </c>
      <c r="E175" s="114" t="s">
        <v>239</v>
      </c>
      <c r="F175" s="268" t="s">
        <v>240</v>
      </c>
      <c r="G175" s="268" t="s">
        <v>241</v>
      </c>
      <c r="H175" s="115" t="s">
        <v>258</v>
      </c>
      <c r="I175" s="116" t="s">
        <v>243</v>
      </c>
      <c r="J175" s="591"/>
      <c r="K175" s="610"/>
    </row>
    <row r="176" spans="1:11" ht="20.25" customHeight="1" x14ac:dyDescent="0.25">
      <c r="A176" s="639"/>
      <c r="B176" s="639"/>
      <c r="C176" s="642"/>
      <c r="D176" s="352"/>
      <c r="E176" s="24"/>
      <c r="F176" s="23"/>
      <c r="G176" s="23"/>
      <c r="H176" s="606"/>
      <c r="I176" s="331"/>
      <c r="J176" s="331"/>
      <c r="K176" s="655" t="str">
        <f>IF(J176="Fuerte","NO",IF(J176=" "," ","SI"))</f>
        <v>SI</v>
      </c>
    </row>
    <row r="177" spans="1:11" ht="29.25" customHeight="1" x14ac:dyDescent="0.25">
      <c r="A177" s="640"/>
      <c r="B177" s="640"/>
      <c r="C177" s="642"/>
      <c r="D177" s="352"/>
      <c r="E177" s="25"/>
      <c r="F177" s="266"/>
      <c r="G177" s="266"/>
      <c r="H177" s="606"/>
      <c r="I177" s="325"/>
      <c r="J177" s="325"/>
      <c r="K177" s="608"/>
    </row>
    <row r="178" spans="1:11" ht="43.5" customHeight="1" x14ac:dyDescent="0.25">
      <c r="A178" s="640"/>
      <c r="B178" s="640"/>
      <c r="C178" s="642"/>
      <c r="D178" s="110"/>
      <c r="E178" s="25"/>
      <c r="F178" s="266"/>
      <c r="G178" s="266"/>
      <c r="H178" s="606"/>
      <c r="I178" s="325"/>
      <c r="J178" s="325"/>
      <c r="K178" s="608"/>
    </row>
    <row r="179" spans="1:11" ht="43.5" customHeight="1" x14ac:dyDescent="0.25">
      <c r="A179" s="640"/>
      <c r="B179" s="640"/>
      <c r="C179" s="642"/>
      <c r="D179" s="110"/>
      <c r="E179" s="25"/>
      <c r="F179" s="93"/>
      <c r="G179" s="266"/>
      <c r="H179" s="606"/>
      <c r="I179" s="325"/>
      <c r="J179" s="325"/>
      <c r="K179" s="608"/>
    </row>
    <row r="180" spans="1:11" ht="29.25" customHeight="1" x14ac:dyDescent="0.25">
      <c r="A180" s="640"/>
      <c r="B180" s="640"/>
      <c r="C180" s="642"/>
      <c r="D180" s="110"/>
      <c r="E180" s="25"/>
      <c r="F180" s="266"/>
      <c r="G180" s="266"/>
      <c r="H180" s="606"/>
      <c r="I180" s="325"/>
      <c r="J180" s="325"/>
      <c r="K180" s="608"/>
    </row>
    <row r="181" spans="1:11" ht="43.5" customHeight="1" x14ac:dyDescent="0.25">
      <c r="A181" s="640"/>
      <c r="B181" s="640"/>
      <c r="C181" s="642"/>
      <c r="D181" s="110"/>
      <c r="E181" s="25"/>
      <c r="F181" s="93"/>
      <c r="G181" s="266"/>
      <c r="H181" s="606"/>
      <c r="I181" s="325"/>
      <c r="J181" s="325"/>
      <c r="K181" s="608"/>
    </row>
    <row r="182" spans="1:11" ht="29.25" customHeight="1" x14ac:dyDescent="0.25">
      <c r="A182" s="640"/>
      <c r="B182" s="640"/>
      <c r="C182" s="643"/>
      <c r="D182" s="97"/>
      <c r="E182" s="25"/>
      <c r="F182" s="266"/>
      <c r="G182" s="266"/>
      <c r="H182" s="607"/>
      <c r="I182" s="325"/>
      <c r="J182" s="325"/>
      <c r="K182" s="608"/>
    </row>
    <row r="183" spans="1:11" s="124" customFormat="1" ht="15" thickBot="1" x14ac:dyDescent="0.3">
      <c r="A183" s="640"/>
      <c r="B183" s="678"/>
      <c r="C183" s="120"/>
      <c r="D183" s="121"/>
      <c r="E183" s="122"/>
      <c r="F183" s="17"/>
      <c r="G183" s="17"/>
      <c r="H183" s="123"/>
    </row>
  </sheetData>
  <mergeCells count="222">
    <mergeCell ref="J176:J182"/>
    <mergeCell ref="K176:K182"/>
    <mergeCell ref="D31:D32"/>
    <mergeCell ref="H31:H40"/>
    <mergeCell ref="A176:A183"/>
    <mergeCell ref="B176:B183"/>
    <mergeCell ref="C176:C182"/>
    <mergeCell ref="D176:D177"/>
    <mergeCell ref="H176:H182"/>
    <mergeCell ref="I176:I182"/>
    <mergeCell ref="J165:J171"/>
    <mergeCell ref="K165:K171"/>
    <mergeCell ref="A174:A175"/>
    <mergeCell ref="C174:C175"/>
    <mergeCell ref="D174:H174"/>
    <mergeCell ref="J174:J175"/>
    <mergeCell ref="K174:K175"/>
    <mergeCell ref="A165:A172"/>
    <mergeCell ref="B165:B172"/>
    <mergeCell ref="C165:C171"/>
    <mergeCell ref="D165:D166"/>
    <mergeCell ref="H165:H171"/>
    <mergeCell ref="I165:I171"/>
    <mergeCell ref="J154:J160"/>
    <mergeCell ref="K154:K160"/>
    <mergeCell ref="A163:A164"/>
    <mergeCell ref="C163:C164"/>
    <mergeCell ref="D163:H163"/>
    <mergeCell ref="J163:J164"/>
    <mergeCell ref="K163:K164"/>
    <mergeCell ref="A154:A161"/>
    <mergeCell ref="B154:B160"/>
    <mergeCell ref="C154:C160"/>
    <mergeCell ref="D154:D155"/>
    <mergeCell ref="H154:H160"/>
    <mergeCell ref="I154:I160"/>
    <mergeCell ref="J143:J149"/>
    <mergeCell ref="K143:K149"/>
    <mergeCell ref="A152:A153"/>
    <mergeCell ref="C152:C153"/>
    <mergeCell ref="D152:H152"/>
    <mergeCell ref="J152:J153"/>
    <mergeCell ref="K152:K153"/>
    <mergeCell ref="A143:A150"/>
    <mergeCell ref="B143:B150"/>
    <mergeCell ref="C143:C149"/>
    <mergeCell ref="D143:D144"/>
    <mergeCell ref="H143:H149"/>
    <mergeCell ref="I143:I149"/>
    <mergeCell ref="J132:J138"/>
    <mergeCell ref="K132:K138"/>
    <mergeCell ref="A141:A142"/>
    <mergeCell ref="C141:C142"/>
    <mergeCell ref="D141:H141"/>
    <mergeCell ref="J141:J142"/>
    <mergeCell ref="K141:K142"/>
    <mergeCell ref="A132:A139"/>
    <mergeCell ref="B132:B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B121:B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B110:B117"/>
    <mergeCell ref="C110:C116"/>
    <mergeCell ref="D110:D111"/>
    <mergeCell ref="H110:H116"/>
    <mergeCell ref="I110:I116"/>
    <mergeCell ref="J96:J102"/>
    <mergeCell ref="K96:K102"/>
    <mergeCell ref="A108:A109"/>
    <mergeCell ref="C108:C109"/>
    <mergeCell ref="D108:H108"/>
    <mergeCell ref="J108:J109"/>
    <mergeCell ref="K108:K109"/>
    <mergeCell ref="A96:A102"/>
    <mergeCell ref="B96:B102"/>
    <mergeCell ref="C96:C102"/>
    <mergeCell ref="D96:D97"/>
    <mergeCell ref="H96:H102"/>
    <mergeCell ref="I96:I102"/>
    <mergeCell ref="J87:J93"/>
    <mergeCell ref="K87:K93"/>
    <mergeCell ref="A94:A95"/>
    <mergeCell ref="C94:C95"/>
    <mergeCell ref="D94:H94"/>
    <mergeCell ref="J94:J95"/>
    <mergeCell ref="K94:K95"/>
    <mergeCell ref="A87:A93"/>
    <mergeCell ref="B87:B93"/>
    <mergeCell ref="C87:C93"/>
    <mergeCell ref="D87:D88"/>
    <mergeCell ref="H87:H93"/>
    <mergeCell ref="I87:I93"/>
    <mergeCell ref="J76:J82"/>
    <mergeCell ref="K76:K82"/>
    <mergeCell ref="A85:A86"/>
    <mergeCell ref="C85:C86"/>
    <mergeCell ref="D85:H85"/>
    <mergeCell ref="J85:J86"/>
    <mergeCell ref="K85:K86"/>
    <mergeCell ref="A76:A83"/>
    <mergeCell ref="B76:B82"/>
    <mergeCell ref="C76:C82"/>
    <mergeCell ref="D76:D77"/>
    <mergeCell ref="H76:H82"/>
    <mergeCell ref="I76:I82"/>
    <mergeCell ref="J65:J71"/>
    <mergeCell ref="K65:K71"/>
    <mergeCell ref="A74:A75"/>
    <mergeCell ref="C74:C75"/>
    <mergeCell ref="D74:H74"/>
    <mergeCell ref="J74:J75"/>
    <mergeCell ref="K74:K75"/>
    <mergeCell ref="A65:A72"/>
    <mergeCell ref="B65:B72"/>
    <mergeCell ref="C65:C72"/>
    <mergeCell ref="D65:D66"/>
    <mergeCell ref="H65:H71"/>
    <mergeCell ref="I65:I71"/>
    <mergeCell ref="J53:J60"/>
    <mergeCell ref="K53:K60"/>
    <mergeCell ref="A63:A64"/>
    <mergeCell ref="B63:B64"/>
    <mergeCell ref="C63:C64"/>
    <mergeCell ref="D63:H63"/>
    <mergeCell ref="J63:J64"/>
    <mergeCell ref="K63:K64"/>
    <mergeCell ref="A53:A62"/>
    <mergeCell ref="B53:B62"/>
    <mergeCell ref="C53:C62"/>
    <mergeCell ref="D53:D54"/>
    <mergeCell ref="H53:H60"/>
    <mergeCell ref="I53:I60"/>
    <mergeCell ref="J44:J50"/>
    <mergeCell ref="K44:K50"/>
    <mergeCell ref="A51:A52"/>
    <mergeCell ref="B51:B52"/>
    <mergeCell ref="C51:C52"/>
    <mergeCell ref="D51:H51"/>
    <mergeCell ref="J51:J52"/>
    <mergeCell ref="K51:K52"/>
    <mergeCell ref="A44:A50"/>
    <mergeCell ref="B44:B50"/>
    <mergeCell ref="C44:C50"/>
    <mergeCell ref="D44:D45"/>
    <mergeCell ref="H44:H50"/>
    <mergeCell ref="I44:I50"/>
    <mergeCell ref="K33:K40"/>
    <mergeCell ref="A42:A43"/>
    <mergeCell ref="B42:B43"/>
    <mergeCell ref="C42:C43"/>
    <mergeCell ref="D42:H42"/>
    <mergeCell ref="J42:J43"/>
    <mergeCell ref="K42:K43"/>
    <mergeCell ref="K21:K27"/>
    <mergeCell ref="C29:C30"/>
    <mergeCell ref="D29:H29"/>
    <mergeCell ref="J29:J30"/>
    <mergeCell ref="K29:K30"/>
    <mergeCell ref="A33:A41"/>
    <mergeCell ref="B33:B41"/>
    <mergeCell ref="I33:I40"/>
    <mergeCell ref="J33:J40"/>
    <mergeCell ref="A21:A28"/>
    <mergeCell ref="B21:B28"/>
    <mergeCell ref="C21:C28"/>
    <mergeCell ref="H21:H28"/>
    <mergeCell ref="I21:I27"/>
    <mergeCell ref="J21:J27"/>
    <mergeCell ref="C31:C40"/>
    <mergeCell ref="A18:A19"/>
    <mergeCell ref="B18:B19"/>
    <mergeCell ref="C18:C19"/>
    <mergeCell ref="D18:H18"/>
    <mergeCell ref="J18:J19"/>
    <mergeCell ref="K18:K19"/>
    <mergeCell ref="K9:K10"/>
    <mergeCell ref="A11:A17"/>
    <mergeCell ref="B11:B17"/>
    <mergeCell ref="C11:C17"/>
    <mergeCell ref="D11:D12"/>
    <mergeCell ref="H11:H17"/>
    <mergeCell ref="I11:I17"/>
    <mergeCell ref="J11:J17"/>
    <mergeCell ref="K11:K17"/>
    <mergeCell ref="B5:G5"/>
    <mergeCell ref="B6:J6"/>
    <mergeCell ref="A9:A10"/>
    <mergeCell ref="B9:B10"/>
    <mergeCell ref="C9:C10"/>
    <mergeCell ref="D9:H9"/>
    <mergeCell ref="J9:J10"/>
    <mergeCell ref="A1:A4"/>
    <mergeCell ref="B1:G2"/>
    <mergeCell ref="H1:I1"/>
    <mergeCell ref="J1:J4"/>
    <mergeCell ref="H2:I2"/>
    <mergeCell ref="B3:G4"/>
    <mergeCell ref="H3:I3"/>
    <mergeCell ref="H4:I4"/>
    <mergeCell ref="B7:K7"/>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Hoja3!$A$187:$A$190</xm:f>
          </x14:formula1>
          <xm:sqref>I176:I182 I44:I50 I65:I71 I76:I82 I87:I93 I110:I116 I121:I127 I132:I138 I143:I149 I154:I160 I165:I171 I11:I17 I21:I27 I96:I102</xm:sqref>
        </x14:dataValidation>
        <x14:dataValidation type="list" allowBlank="1" showInputMessage="1" showErrorMessage="1">
          <x14:formula1>
            <xm:f>Hoja3!$A$181:$A$184</xm:f>
          </x14:formula1>
          <xm:sqref>F182 F50 F71 F82 F93 F116 F127 F138 F149 F160 F171 F17 F25 F102 F37 F59</xm:sqref>
        </x14:dataValidation>
        <x14:dataValidation type="list" allowBlank="1" showInputMessage="1" showErrorMessage="1">
          <x14:formula1>
            <xm:f>Hoja3!$A$176:$A$178</xm:f>
          </x14:formula1>
          <xm:sqref>F16 F49 F70 F81 F92 F115 F126 F137 F148 F159 F170 F181 F24 F101 F36 F58</xm:sqref>
        </x14:dataValidation>
        <x14:dataValidation type="list" allowBlank="1" showInputMessage="1" showErrorMessage="1">
          <x14:formula1>
            <xm:f>Hoja3!$A$171:$A$173</xm:f>
          </x14:formula1>
          <xm:sqref>F15 F48 F69 F80 F91 F114 F125 F136 F147 F158 F169 F180 F23 F100 F35 F57</xm:sqref>
        </x14:dataValidation>
        <x14:dataValidation type="list" allowBlank="1" showInputMessage="1" showErrorMessage="1">
          <x14:formula1>
            <xm:f>Hoja3!$A$165:$A$168</xm:f>
          </x14:formula1>
          <xm:sqref>F14 F47 F68 F79 F90 F113 F124 F135 F146 F157 F168 F179 F22 F99 F34 F56</xm:sqref>
        </x14:dataValidation>
        <x14:dataValidation type="list" allowBlank="1" showInputMessage="1" showErrorMessage="1">
          <x14:formula1>
            <xm:f>Hoja3!$A$160:$A$162</xm:f>
          </x14:formula1>
          <xm:sqref>F13 F46 F67 F78 F89 F112 F123 F134 F145 F156 F167 F178 F21 F98 F33 F55</xm:sqref>
        </x14:dataValidation>
        <x14:dataValidation type="list" allowBlank="1" showInputMessage="1" showErrorMessage="1">
          <x14:formula1>
            <xm:f>Hoja3!$A$155:$A$157</xm:f>
          </x14:formula1>
          <xm:sqref>F12 F45 F66 F77 F88 F111 F122 F133 F144 F155 F166 F177 F97 F54 F32</xm:sqref>
        </x14:dataValidation>
        <x14:dataValidation type="list" allowBlank="1" showInputMessage="1" showErrorMessage="1">
          <x14:formula1>
            <xm:f>Hoja3!$A$152:$A$154</xm:f>
          </x14:formula1>
          <xm:sqref>F11 F44 F65 F76 F87 F110 F121 F132 F143 F154 F165 F176 F96 F53 F31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0"/>
  <sheetViews>
    <sheetView zoomScale="80" zoomScaleNormal="80" workbookViewId="0">
      <selection activeCell="C30" sqref="C30:C36"/>
    </sheetView>
  </sheetViews>
  <sheetFormatPr baseColWidth="10" defaultColWidth="11.44140625" defaultRowHeight="13.8" x14ac:dyDescent="0.25"/>
  <cols>
    <col min="1" max="1" width="31.109375" style="1" customWidth="1"/>
    <col min="2" max="2" width="32.886718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92"/>
      <c r="B1" s="367" t="s">
        <v>0</v>
      </c>
      <c r="C1" s="368"/>
      <c r="D1" s="368"/>
      <c r="E1" s="368"/>
      <c r="F1" s="368"/>
      <c r="G1" s="475"/>
      <c r="H1" s="469" t="s">
        <v>30</v>
      </c>
      <c r="I1" s="469"/>
      <c r="J1" s="594"/>
    </row>
    <row r="2" spans="1:12" customFormat="1" ht="15.75" customHeight="1" x14ac:dyDescent="0.3">
      <c r="A2" s="362"/>
      <c r="B2" s="593"/>
      <c r="C2" s="503"/>
      <c r="D2" s="503"/>
      <c r="E2" s="503"/>
      <c r="F2" s="503"/>
      <c r="G2" s="504"/>
      <c r="H2" s="439" t="s">
        <v>2</v>
      </c>
      <c r="I2" s="439"/>
      <c r="J2" s="595"/>
    </row>
    <row r="3" spans="1:12" customFormat="1" ht="36" customHeight="1" x14ac:dyDescent="0.3">
      <c r="A3" s="362"/>
      <c r="B3" s="593" t="s">
        <v>232</v>
      </c>
      <c r="C3" s="503"/>
      <c r="D3" s="503"/>
      <c r="E3" s="503"/>
      <c r="F3" s="503"/>
      <c r="G3" s="504"/>
      <c r="H3" s="439" t="s">
        <v>4</v>
      </c>
      <c r="I3" s="439"/>
      <c r="J3" s="595"/>
    </row>
    <row r="4" spans="1:12" customFormat="1" ht="15.75" customHeight="1" thickBot="1" x14ac:dyDescent="0.35">
      <c r="A4" s="363"/>
      <c r="B4" s="376"/>
      <c r="C4" s="377"/>
      <c r="D4" s="377"/>
      <c r="E4" s="377"/>
      <c r="F4" s="377"/>
      <c r="G4" s="476"/>
      <c r="H4" s="597" t="s">
        <v>5</v>
      </c>
      <c r="I4" s="597"/>
      <c r="J4" s="596"/>
    </row>
    <row r="5" spans="1:12" ht="14.25" x14ac:dyDescent="0.2">
      <c r="B5" s="581"/>
      <c r="C5" s="581"/>
      <c r="D5" s="581"/>
      <c r="E5" s="581"/>
      <c r="F5" s="581"/>
      <c r="G5" s="581"/>
    </row>
    <row r="6" spans="1:12" customFormat="1" ht="24" customHeight="1" x14ac:dyDescent="0.25">
      <c r="A6" s="87" t="s">
        <v>7</v>
      </c>
      <c r="B6" s="582" t="s">
        <v>346</v>
      </c>
      <c r="C6" s="582"/>
      <c r="D6" s="582"/>
      <c r="E6" s="582"/>
      <c r="F6" s="582"/>
      <c r="G6" s="582"/>
      <c r="H6" s="582"/>
      <c r="I6" s="582"/>
      <c r="J6" s="582"/>
    </row>
    <row r="7" spans="1:12" customFormat="1" ht="35.25" customHeight="1" x14ac:dyDescent="0.25">
      <c r="A7" s="88" t="s">
        <v>9</v>
      </c>
      <c r="B7" s="582"/>
      <c r="C7" s="582"/>
      <c r="D7" s="582"/>
      <c r="E7" s="582"/>
      <c r="F7" s="582"/>
      <c r="G7" s="582"/>
      <c r="H7" s="582"/>
      <c r="I7" s="582"/>
      <c r="J7" s="582"/>
    </row>
    <row r="8" spans="1:12" ht="15" thickBot="1" x14ac:dyDescent="0.25">
      <c r="C8" s="62"/>
      <c r="D8" s="62"/>
      <c r="E8" s="62"/>
      <c r="F8" s="62"/>
      <c r="G8" s="62"/>
      <c r="H8" s="62"/>
    </row>
    <row r="9" spans="1:12" s="117" customFormat="1" ht="30" customHeight="1" x14ac:dyDescent="0.3">
      <c r="A9" s="583" t="s">
        <v>112</v>
      </c>
      <c r="B9" s="585" t="s">
        <v>260</v>
      </c>
      <c r="C9" s="587" t="s">
        <v>347</v>
      </c>
      <c r="D9" s="589" t="s">
        <v>234</v>
      </c>
      <c r="E9" s="589"/>
      <c r="F9" s="589"/>
      <c r="G9" s="589"/>
      <c r="H9" s="589"/>
      <c r="I9" s="112" t="s">
        <v>235</v>
      </c>
      <c r="J9" s="590" t="s">
        <v>236</v>
      </c>
      <c r="K9" s="600" t="s">
        <v>237</v>
      </c>
    </row>
    <row r="10" spans="1:12" s="118" customFormat="1" ht="55.8" thickBot="1" x14ac:dyDescent="0.35">
      <c r="A10" s="584"/>
      <c r="B10" s="586"/>
      <c r="C10" s="588"/>
      <c r="D10" s="113" t="s">
        <v>238</v>
      </c>
      <c r="E10" s="114" t="s">
        <v>239</v>
      </c>
      <c r="F10" s="113" t="s">
        <v>240</v>
      </c>
      <c r="G10" s="113" t="s">
        <v>241</v>
      </c>
      <c r="H10" s="115" t="s">
        <v>242</v>
      </c>
      <c r="I10" s="116" t="s">
        <v>243</v>
      </c>
      <c r="J10" s="591"/>
      <c r="K10" s="601"/>
    </row>
    <row r="11" spans="1:12" ht="20.25" customHeight="1" x14ac:dyDescent="0.25">
      <c r="A11" s="602" t="s">
        <v>332</v>
      </c>
      <c r="B11" s="325" t="s">
        <v>286</v>
      </c>
      <c r="C11" s="603"/>
      <c r="D11" s="352" t="s">
        <v>244</v>
      </c>
      <c r="E11" s="24" t="s">
        <v>245</v>
      </c>
      <c r="F11" s="23" t="s">
        <v>207</v>
      </c>
      <c r="G11" s="23">
        <f>IF(F11="Asignado",15,0)</f>
        <v>15</v>
      </c>
      <c r="H11" s="606" t="s">
        <v>396</v>
      </c>
      <c r="I11" s="331" t="s">
        <v>231</v>
      </c>
      <c r="J11" s="33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608" t="str">
        <f>IF(J11="Fuerte","NO",IF(J11=" "," ","SI"))</f>
        <v>SI</v>
      </c>
      <c r="L11" s="143"/>
    </row>
    <row r="12" spans="1:12" ht="27.6" x14ac:dyDescent="0.25">
      <c r="A12" s="603"/>
      <c r="B12" s="325"/>
      <c r="C12" s="603"/>
      <c r="D12" s="352"/>
      <c r="E12" s="25" t="s">
        <v>246</v>
      </c>
      <c r="F12" s="16" t="s">
        <v>209</v>
      </c>
      <c r="G12" s="16">
        <f>IF(F12="Adecuado",15,0)</f>
        <v>15</v>
      </c>
      <c r="H12" s="606"/>
      <c r="I12" s="325"/>
      <c r="J12" s="325"/>
      <c r="K12" s="608"/>
    </row>
    <row r="13" spans="1:12" ht="27.6" x14ac:dyDescent="0.25">
      <c r="A13" s="603"/>
      <c r="B13" s="325"/>
      <c r="C13" s="603"/>
      <c r="D13" s="110" t="s">
        <v>247</v>
      </c>
      <c r="E13" s="25" t="s">
        <v>248</v>
      </c>
      <c r="F13" s="16" t="s">
        <v>213</v>
      </c>
      <c r="G13" s="16">
        <f>IF(F13="Oportuna",15,0)</f>
        <v>0</v>
      </c>
      <c r="H13" s="606"/>
      <c r="I13" s="325"/>
      <c r="J13" s="325"/>
      <c r="K13" s="608"/>
    </row>
    <row r="14" spans="1:12" ht="41.4" x14ac:dyDescent="0.25">
      <c r="A14" s="603"/>
      <c r="B14" s="325"/>
      <c r="C14" s="603"/>
      <c r="D14" s="110" t="s">
        <v>249</v>
      </c>
      <c r="E14" s="25" t="s">
        <v>250</v>
      </c>
      <c r="F14" s="93" t="s">
        <v>216</v>
      </c>
      <c r="G14" s="16">
        <f>IF(F14="Prevenir",15,IF(F14="Detectar",10,0))</f>
        <v>10</v>
      </c>
      <c r="H14" s="606"/>
      <c r="I14" s="325"/>
      <c r="J14" s="325"/>
      <c r="K14" s="608"/>
    </row>
    <row r="15" spans="1:12" ht="27.6" x14ac:dyDescent="0.25">
      <c r="A15" s="603"/>
      <c r="B15" s="325"/>
      <c r="C15" s="603"/>
      <c r="D15" s="110" t="s">
        <v>251</v>
      </c>
      <c r="E15" s="25" t="s">
        <v>252</v>
      </c>
      <c r="F15" s="16" t="s">
        <v>220</v>
      </c>
      <c r="G15" s="16">
        <f>IF(F15="Confiable",15,0)</f>
        <v>0</v>
      </c>
      <c r="H15" s="606"/>
      <c r="I15" s="325"/>
      <c r="J15" s="325"/>
      <c r="K15" s="608"/>
    </row>
    <row r="16" spans="1:12" ht="41.4" x14ac:dyDescent="0.25">
      <c r="A16" s="603"/>
      <c r="B16" s="325"/>
      <c r="C16" s="603"/>
      <c r="D16" s="110" t="s">
        <v>253</v>
      </c>
      <c r="E16" s="25" t="s">
        <v>254</v>
      </c>
      <c r="F16" s="93" t="s">
        <v>222</v>
      </c>
      <c r="G16" s="16">
        <f>IF(F16="Se investigan y se resuelven oportunamente",15,0)</f>
        <v>15</v>
      </c>
      <c r="H16" s="606"/>
      <c r="I16" s="325"/>
      <c r="J16" s="325"/>
      <c r="K16" s="608"/>
    </row>
    <row r="17" spans="1:11" ht="28.2" thickBot="1" x14ac:dyDescent="0.3">
      <c r="A17" s="604"/>
      <c r="B17" s="325"/>
      <c r="C17" s="605"/>
      <c r="D17" s="97" t="s">
        <v>255</v>
      </c>
      <c r="E17" s="25" t="s">
        <v>256</v>
      </c>
      <c r="F17" s="16" t="s">
        <v>225</v>
      </c>
      <c r="G17" s="16">
        <f>IF(F17="Completa",10,IF(F17="Incompleta",5,0))</f>
        <v>10</v>
      </c>
      <c r="H17" s="607"/>
      <c r="I17" s="325"/>
      <c r="J17" s="325"/>
      <c r="K17" s="608"/>
    </row>
    <row r="18" spans="1:11" s="118" customFormat="1" ht="30" customHeight="1" x14ac:dyDescent="0.3">
      <c r="A18" s="583" t="s">
        <v>112</v>
      </c>
      <c r="B18" s="585" t="s">
        <v>260</v>
      </c>
      <c r="C18" s="587" t="s">
        <v>233</v>
      </c>
      <c r="D18" s="589" t="s">
        <v>234</v>
      </c>
      <c r="E18" s="589"/>
      <c r="F18" s="589"/>
      <c r="G18" s="589"/>
      <c r="H18" s="589"/>
      <c r="I18" s="210" t="s">
        <v>235</v>
      </c>
      <c r="J18" s="590" t="s">
        <v>236</v>
      </c>
      <c r="K18" s="600" t="s">
        <v>237</v>
      </c>
    </row>
    <row r="19" spans="1:11" s="118" customFormat="1" ht="55.8" thickBot="1" x14ac:dyDescent="0.35">
      <c r="A19" s="598"/>
      <c r="B19" s="586"/>
      <c r="C19" s="588"/>
      <c r="D19" s="211" t="s">
        <v>238</v>
      </c>
      <c r="E19" s="114" t="s">
        <v>239</v>
      </c>
      <c r="F19" s="211" t="s">
        <v>240</v>
      </c>
      <c r="G19" s="247" t="s">
        <v>241</v>
      </c>
      <c r="H19" s="223" t="s">
        <v>258</v>
      </c>
      <c r="I19" s="224" t="s">
        <v>243</v>
      </c>
      <c r="J19" s="599"/>
      <c r="K19" s="601"/>
    </row>
    <row r="20" spans="1:11" s="118" customFormat="1" ht="27.6" x14ac:dyDescent="0.25">
      <c r="A20" s="620" t="s">
        <v>332</v>
      </c>
      <c r="B20" s="612" t="s">
        <v>329</v>
      </c>
      <c r="C20" s="654"/>
      <c r="D20" s="110" t="s">
        <v>247</v>
      </c>
      <c r="E20" s="25" t="s">
        <v>248</v>
      </c>
      <c r="F20" s="246" t="s">
        <v>206</v>
      </c>
      <c r="G20" s="246">
        <f>IF(F20="Oportuna",15,0)</f>
        <v>0</v>
      </c>
      <c r="H20" s="606" t="s">
        <v>396</v>
      </c>
      <c r="I20" s="331" t="s">
        <v>231</v>
      </c>
      <c r="J20" s="331" t="str">
        <f>IF(AND(H20="Fuerte",I20="Fuerte (Siempre se Ejecuta)"),"Fuerte",IF(AND(H20="Fuerte",I20="Moderado (Algunas veces se ejecuta)"),"Moderado",IF(AND(H20="Fuerte",I20="Débil (No se ejecuta)"),"Débil",IF(AND(H20="Moderado",I20="Fuerte (Siempre se Ejecuta)"),"Moderado",IF(AND(H20="Moderado",I20="Moderado (Algunas veces se ejecuta)"),"Moderado",IF(AND(H20="Moderado",I20="Débil (No se ejecuta)"),"Débil",IF(AND(H20="Débil",I20="Fuerte (Siempre se Ejecuta)"),"Débil",IF(AND(H20="Débil",I20="Moderado (Algunas veces se ejecuta)"),"Débil",IF(AND(H20="Débil",I20="Débil (No se ejecuta)"),"Débil"," ")))))))))</f>
        <v>Débil</v>
      </c>
      <c r="K20" s="608" t="str">
        <f>IF(J20="Fuerte","NO",IF(J20=" "," ","SI"))</f>
        <v>SI</v>
      </c>
    </row>
    <row r="21" spans="1:11" s="118" customFormat="1" ht="41.4" x14ac:dyDescent="0.25">
      <c r="A21" s="621"/>
      <c r="B21" s="466"/>
      <c r="C21" s="615"/>
      <c r="D21" s="110" t="s">
        <v>249</v>
      </c>
      <c r="E21" s="25" t="s">
        <v>250</v>
      </c>
      <c r="F21" s="93" t="s">
        <v>217</v>
      </c>
      <c r="G21" s="246">
        <f>IF(F21="Prevenir",15,IF(F21="Detectar",10,0))</f>
        <v>0</v>
      </c>
      <c r="H21" s="606"/>
      <c r="I21" s="325"/>
      <c r="J21" s="325"/>
      <c r="K21" s="608"/>
    </row>
    <row r="22" spans="1:11" s="118" customFormat="1" ht="27.6" x14ac:dyDescent="0.25">
      <c r="A22" s="621"/>
      <c r="B22" s="466"/>
      <c r="C22" s="615"/>
      <c r="D22" s="110" t="s">
        <v>251</v>
      </c>
      <c r="E22" s="25" t="s">
        <v>252</v>
      </c>
      <c r="F22" s="246" t="s">
        <v>206</v>
      </c>
      <c r="G22" s="246">
        <f>IF(F22="Confiable",15,0)</f>
        <v>0</v>
      </c>
      <c r="H22" s="606"/>
      <c r="I22" s="325"/>
      <c r="J22" s="325"/>
      <c r="K22" s="608"/>
    </row>
    <row r="23" spans="1:11" s="118" customFormat="1" ht="55.2" x14ac:dyDescent="0.25">
      <c r="A23" s="621"/>
      <c r="B23" s="466"/>
      <c r="C23" s="615"/>
      <c r="D23" s="110" t="s">
        <v>253</v>
      </c>
      <c r="E23" s="25" t="s">
        <v>254</v>
      </c>
      <c r="F23" s="93" t="s">
        <v>223</v>
      </c>
      <c r="G23" s="246">
        <f>IF(F23="Se investigan y se resuelven oportunamente",15,0)</f>
        <v>0</v>
      </c>
      <c r="H23" s="606"/>
      <c r="I23" s="325"/>
      <c r="J23" s="325"/>
      <c r="K23" s="608"/>
    </row>
    <row r="24" spans="1:11" s="118" customFormat="1" ht="27.6" x14ac:dyDescent="0.25">
      <c r="A24" s="621"/>
      <c r="B24" s="466"/>
      <c r="C24" s="615"/>
      <c r="D24" s="97" t="s">
        <v>255</v>
      </c>
      <c r="E24" s="25" t="s">
        <v>256</v>
      </c>
      <c r="F24" s="246" t="s">
        <v>227</v>
      </c>
      <c r="G24" s="246">
        <f>IF(F24="Completa",10,IF(F24="Incompleta",5,0))</f>
        <v>0</v>
      </c>
      <c r="H24" s="606"/>
      <c r="I24" s="325"/>
      <c r="J24" s="325"/>
      <c r="K24" s="608"/>
    </row>
    <row r="25" spans="1:11" s="118" customFormat="1" ht="15" customHeight="1" x14ac:dyDescent="0.3">
      <c r="A25" s="621"/>
      <c r="B25" s="466"/>
      <c r="C25" s="615"/>
      <c r="D25" s="229" t="s">
        <v>450</v>
      </c>
      <c r="E25" s="230"/>
      <c r="F25" s="231"/>
      <c r="G25" s="248"/>
      <c r="H25" s="606"/>
      <c r="I25" s="325"/>
      <c r="J25" s="325"/>
      <c r="K25" s="608"/>
    </row>
    <row r="26" spans="1:11" s="118" customFormat="1" ht="15" customHeight="1" x14ac:dyDescent="0.3">
      <c r="A26" s="621"/>
      <c r="B26" s="466"/>
      <c r="C26" s="615"/>
      <c r="D26" s="229"/>
      <c r="E26" s="230"/>
      <c r="F26" s="231"/>
      <c r="G26" s="231"/>
      <c r="H26" s="606"/>
      <c r="I26" s="325"/>
      <c r="J26" s="325"/>
      <c r="K26" s="608"/>
    </row>
    <row r="27" spans="1:11" s="118" customFormat="1" ht="14.25" customHeight="1" thickBot="1" x14ac:dyDescent="0.35">
      <c r="A27" s="621"/>
      <c r="B27" s="466"/>
      <c r="C27" s="615"/>
      <c r="D27" s="229"/>
      <c r="E27" s="230"/>
      <c r="F27" s="231"/>
      <c r="G27" s="231"/>
      <c r="H27" s="606"/>
      <c r="I27" s="237"/>
      <c r="J27" s="237"/>
      <c r="K27" s="237"/>
    </row>
    <row r="28" spans="1:11" s="118" customFormat="1" ht="30" customHeight="1" x14ac:dyDescent="0.3">
      <c r="A28" s="227" t="s">
        <v>112</v>
      </c>
      <c r="B28" s="225" t="s">
        <v>260</v>
      </c>
      <c r="C28" s="587" t="s">
        <v>233</v>
      </c>
      <c r="D28" s="589" t="s">
        <v>234</v>
      </c>
      <c r="E28" s="589"/>
      <c r="F28" s="589"/>
      <c r="G28" s="589"/>
      <c r="H28" s="589"/>
      <c r="I28" s="210" t="s">
        <v>235</v>
      </c>
      <c r="J28" s="590" t="s">
        <v>236</v>
      </c>
      <c r="K28" s="600" t="s">
        <v>237</v>
      </c>
    </row>
    <row r="29" spans="1:11" s="118" customFormat="1" ht="63.75" customHeight="1" x14ac:dyDescent="0.3">
      <c r="A29" s="228"/>
      <c r="B29" s="226"/>
      <c r="C29" s="611"/>
      <c r="D29" s="221" t="s">
        <v>238</v>
      </c>
      <c r="E29" s="222" t="s">
        <v>239</v>
      </c>
      <c r="F29" s="221" t="s">
        <v>240</v>
      </c>
      <c r="G29" s="221" t="s">
        <v>241</v>
      </c>
      <c r="H29" s="223" t="s">
        <v>258</v>
      </c>
      <c r="I29" s="224" t="s">
        <v>243</v>
      </c>
      <c r="J29" s="599"/>
      <c r="K29" s="601"/>
    </row>
    <row r="30" spans="1:11" s="118" customFormat="1" ht="47.25" customHeight="1" x14ac:dyDescent="0.25">
      <c r="A30" s="602" t="s">
        <v>332</v>
      </c>
      <c r="B30" s="612" t="s">
        <v>330</v>
      </c>
      <c r="C30" s="614"/>
      <c r="D30" s="110" t="s">
        <v>247</v>
      </c>
      <c r="E30" s="25" t="s">
        <v>248</v>
      </c>
      <c r="F30" s="256" t="s">
        <v>206</v>
      </c>
      <c r="G30" s="256">
        <f>IF(F30="Oportuna",15,0)</f>
        <v>0</v>
      </c>
      <c r="H30" s="614" t="s">
        <v>396</v>
      </c>
      <c r="I30" s="614" t="s">
        <v>399</v>
      </c>
      <c r="J30" s="617" t="s">
        <v>400</v>
      </c>
      <c r="K30" s="609" t="s">
        <v>123</v>
      </c>
    </row>
    <row r="31" spans="1:11" s="118" customFormat="1" ht="19.5" customHeight="1" x14ac:dyDescent="0.25">
      <c r="A31" s="603"/>
      <c r="B31" s="466"/>
      <c r="C31" s="615"/>
      <c r="D31" s="110" t="s">
        <v>249</v>
      </c>
      <c r="E31" s="25" t="s">
        <v>250</v>
      </c>
      <c r="F31" s="93" t="s">
        <v>217</v>
      </c>
      <c r="G31" s="256">
        <f>IF(F31="Prevenir",15,IF(F31="Detectar",10,0))</f>
        <v>0</v>
      </c>
      <c r="H31" s="615"/>
      <c r="I31" s="615"/>
      <c r="J31" s="618"/>
      <c r="K31" s="609"/>
    </row>
    <row r="32" spans="1:11" s="118" customFormat="1" ht="21" customHeight="1" x14ac:dyDescent="0.25">
      <c r="A32" s="603"/>
      <c r="B32" s="466"/>
      <c r="C32" s="615"/>
      <c r="D32" s="110" t="s">
        <v>251</v>
      </c>
      <c r="E32" s="25" t="s">
        <v>252</v>
      </c>
      <c r="F32" s="256" t="s">
        <v>206</v>
      </c>
      <c r="G32" s="256">
        <f>IF(F32="Confiable",15,0)</f>
        <v>0</v>
      </c>
      <c r="H32" s="615"/>
      <c r="I32" s="615"/>
      <c r="J32" s="618"/>
      <c r="K32" s="609"/>
    </row>
    <row r="33" spans="1:11" s="118" customFormat="1" ht="55.2" x14ac:dyDescent="0.25">
      <c r="A33" s="603"/>
      <c r="B33" s="466"/>
      <c r="C33" s="615"/>
      <c r="D33" s="110" t="s">
        <v>253</v>
      </c>
      <c r="E33" s="25" t="s">
        <v>254</v>
      </c>
      <c r="F33" s="93" t="s">
        <v>223</v>
      </c>
      <c r="G33" s="256">
        <f>IF(F33="Se investigan y se resuelven oportunamente",15,0)</f>
        <v>0</v>
      </c>
      <c r="H33" s="615"/>
      <c r="I33" s="615"/>
      <c r="J33" s="618"/>
      <c r="K33" s="609"/>
    </row>
    <row r="34" spans="1:11" s="118" customFormat="1" ht="27.6" x14ac:dyDescent="0.25">
      <c r="A34" s="603"/>
      <c r="B34" s="466"/>
      <c r="C34" s="615"/>
      <c r="D34" s="97" t="s">
        <v>255</v>
      </c>
      <c r="E34" s="25" t="s">
        <v>256</v>
      </c>
      <c r="F34" s="256" t="s">
        <v>227</v>
      </c>
      <c r="G34" s="256">
        <f>IF(F34="Completa",10,IF(F34="Incompleta",5,0))</f>
        <v>0</v>
      </c>
      <c r="H34" s="615"/>
      <c r="I34" s="615"/>
      <c r="J34" s="618"/>
      <c r="K34" s="609"/>
    </row>
    <row r="35" spans="1:11" s="118" customFormat="1" x14ac:dyDescent="0.3">
      <c r="A35" s="603"/>
      <c r="B35" s="466"/>
      <c r="C35" s="615"/>
      <c r="D35" s="229"/>
      <c r="E35" s="230"/>
      <c r="F35" s="231"/>
      <c r="G35" s="257"/>
      <c r="H35" s="615"/>
      <c r="I35" s="615"/>
      <c r="J35" s="618"/>
      <c r="K35" s="609"/>
    </row>
    <row r="36" spans="1:11" s="118" customFormat="1" x14ac:dyDescent="0.3">
      <c r="A36" s="603"/>
      <c r="B36" s="466"/>
      <c r="C36" s="616"/>
      <c r="D36" s="229"/>
      <c r="E36" s="230"/>
      <c r="F36" s="231"/>
      <c r="G36" s="231"/>
      <c r="H36" s="615"/>
      <c r="I36" s="615"/>
      <c r="J36" s="618"/>
      <c r="K36" s="609"/>
    </row>
    <row r="37" spans="1:11" s="118" customFormat="1" x14ac:dyDescent="0.3">
      <c r="A37" s="603"/>
      <c r="B37" s="466"/>
      <c r="C37" s="235"/>
      <c r="D37" s="229"/>
      <c r="E37" s="230"/>
      <c r="F37" s="231"/>
      <c r="G37" s="231"/>
      <c r="H37" s="616"/>
      <c r="I37" s="616"/>
      <c r="J37" s="619"/>
      <c r="K37" s="609"/>
    </row>
    <row r="38" spans="1:11" ht="15.75" customHeight="1" thickBot="1" x14ac:dyDescent="0.3">
      <c r="A38" s="604"/>
      <c r="B38" s="613"/>
    </row>
    <row r="39" spans="1:11" s="118" customFormat="1" ht="30" customHeight="1" x14ac:dyDescent="0.3">
      <c r="A39" s="583" t="s">
        <v>112</v>
      </c>
      <c r="B39" s="585" t="s">
        <v>260</v>
      </c>
      <c r="C39" s="587" t="s">
        <v>233</v>
      </c>
      <c r="D39" s="589" t="s">
        <v>234</v>
      </c>
      <c r="E39" s="589"/>
      <c r="F39" s="589"/>
      <c r="G39" s="589"/>
      <c r="H39" s="589"/>
      <c r="I39" s="112" t="s">
        <v>235</v>
      </c>
      <c r="J39" s="590" t="s">
        <v>236</v>
      </c>
      <c r="K39" s="600" t="s">
        <v>237</v>
      </c>
    </row>
    <row r="40" spans="1:11" s="118" customFormat="1" ht="55.8" thickBot="1" x14ac:dyDescent="0.35">
      <c r="A40" s="598"/>
      <c r="B40" s="586"/>
      <c r="C40" s="588"/>
      <c r="D40" s="113" t="s">
        <v>238</v>
      </c>
      <c r="E40" s="114" t="s">
        <v>239</v>
      </c>
      <c r="F40" s="113" t="s">
        <v>240</v>
      </c>
      <c r="G40" s="113" t="s">
        <v>241</v>
      </c>
      <c r="H40" s="115" t="s">
        <v>258</v>
      </c>
      <c r="I40" s="116" t="s">
        <v>243</v>
      </c>
      <c r="J40" s="591"/>
      <c r="K40" s="610"/>
    </row>
    <row r="41" spans="1:11" ht="20.25" customHeight="1" x14ac:dyDescent="0.25">
      <c r="A41" s="636" t="str">
        <f>+(PROBABILIDAD!A11)</f>
        <v>No garantizar la prestaciòn del servicio educativo integral</v>
      </c>
      <c r="B41" s="639" t="str">
        <f>+(DESCRIPCION!D11)</f>
        <v>Deficiencia de recursos para la implementaciòn de las polìticas educativas Nacionales</v>
      </c>
      <c r="C41" s="641"/>
      <c r="D41" s="644" t="s">
        <v>244</v>
      </c>
      <c r="E41" s="148" t="s">
        <v>245</v>
      </c>
      <c r="F41" s="149" t="s">
        <v>208</v>
      </c>
      <c r="G41" s="149">
        <f>IF(F41="Asignado",15,0)</f>
        <v>0</v>
      </c>
      <c r="H41" s="645" t="s">
        <v>396</v>
      </c>
      <c r="I41" s="624" t="s">
        <v>231</v>
      </c>
      <c r="J41" s="624" t="str">
        <f>IF(AND(H41="Fuerte",I41="Fuerte (Siempre se Ejecuta)"),"Fuerte",IF(AND(H41="Fuerte",I41="Moderado (Algunas veces se ejecuta)"),"Moderado",IF(AND(H41="Fuerte",I41="Débil (No se ejecuta)"),"Débil",IF(AND(H41="Moderado",I41="Fuerte (Siempre se Ejecuta)"),"Moderado",IF(AND(H41="Moderado",I41="Moderado (Algunas veces se ejecuta)"),"Moderado",IF(AND(H41="Moderado",I41="Débil (No se ejecuta)"),"Débil",IF(AND(H41="Débil",I41="Fuerte (Siempre se Ejecuta)"),"Débil",IF(AND(H41="Débil",I41="Moderado (Algunas veces se ejecuta)"),"Débil",IF(AND(H41="Débil",I41="Débil (No se ejecuta)"),"Débil"," ")))))))))</f>
        <v>Débil</v>
      </c>
      <c r="K41" s="625" t="str">
        <f>IF(J41="Fuerte","NO",IF(J41=" "," ","SI"))</f>
        <v>SI</v>
      </c>
    </row>
    <row r="42" spans="1:11" ht="29.25" customHeight="1" x14ac:dyDescent="0.25">
      <c r="A42" s="637"/>
      <c r="B42" s="640"/>
      <c r="C42" s="642"/>
      <c r="D42" s="352"/>
      <c r="E42" s="25" t="s">
        <v>246</v>
      </c>
      <c r="F42" s="137" t="s">
        <v>206</v>
      </c>
      <c r="G42" s="137">
        <f>IF(F42="Adecuado",15,0)</f>
        <v>0</v>
      </c>
      <c r="H42" s="606"/>
      <c r="I42" s="325"/>
      <c r="J42" s="325"/>
      <c r="K42" s="626"/>
    </row>
    <row r="43" spans="1:11" ht="43.5" customHeight="1" x14ac:dyDescent="0.25">
      <c r="A43" s="637"/>
      <c r="B43" s="640"/>
      <c r="C43" s="642"/>
      <c r="D43" s="110" t="s">
        <v>247</v>
      </c>
      <c r="E43" s="25" t="s">
        <v>248</v>
      </c>
      <c r="F43" s="137" t="s">
        <v>206</v>
      </c>
      <c r="G43" s="137">
        <f>IF(F43="Oportuna",15,0)</f>
        <v>0</v>
      </c>
      <c r="H43" s="606"/>
      <c r="I43" s="325"/>
      <c r="J43" s="325"/>
      <c r="K43" s="626"/>
    </row>
    <row r="44" spans="1:11" ht="43.5" customHeight="1" x14ac:dyDescent="0.25">
      <c r="A44" s="637"/>
      <c r="B44" s="640"/>
      <c r="C44" s="642"/>
      <c r="D44" s="110" t="s">
        <v>249</v>
      </c>
      <c r="E44" s="25" t="s">
        <v>250</v>
      </c>
      <c r="F44" s="93" t="s">
        <v>206</v>
      </c>
      <c r="G44" s="137">
        <f>IF(F44="Prevenir",15,IF(F44="Detectar",10,0))</f>
        <v>0</v>
      </c>
      <c r="H44" s="606"/>
      <c r="I44" s="325"/>
      <c r="J44" s="325"/>
      <c r="K44" s="626"/>
    </row>
    <row r="45" spans="1:11" ht="29.25" customHeight="1" x14ac:dyDescent="0.25">
      <c r="A45" s="637"/>
      <c r="B45" s="640"/>
      <c r="C45" s="642"/>
      <c r="D45" s="110" t="s">
        <v>251</v>
      </c>
      <c r="E45" s="25" t="s">
        <v>252</v>
      </c>
      <c r="F45" s="137" t="s">
        <v>206</v>
      </c>
      <c r="G45" s="137">
        <f>IF(F45="Confiable",15,0)</f>
        <v>0</v>
      </c>
      <c r="H45" s="606"/>
      <c r="I45" s="325"/>
      <c r="J45" s="325"/>
      <c r="K45" s="626"/>
    </row>
    <row r="46" spans="1:11" ht="43.5" customHeight="1" x14ac:dyDescent="0.25">
      <c r="A46" s="637"/>
      <c r="B46" s="640"/>
      <c r="C46" s="642"/>
      <c r="D46" s="110" t="s">
        <v>253</v>
      </c>
      <c r="E46" s="25" t="s">
        <v>254</v>
      </c>
      <c r="F46" s="93" t="s">
        <v>206</v>
      </c>
      <c r="G46" s="137">
        <f>IF(F46="Se investigan y se resuelven oportunamente",15,0)</f>
        <v>0</v>
      </c>
      <c r="H46" s="606"/>
      <c r="I46" s="325"/>
      <c r="J46" s="325"/>
      <c r="K46" s="626"/>
    </row>
    <row r="47" spans="1:11" ht="29.25" customHeight="1" thickBot="1" x14ac:dyDescent="0.3">
      <c r="A47" s="638"/>
      <c r="B47" s="640"/>
      <c r="C47" s="643"/>
      <c r="D47" s="97" t="s">
        <v>255</v>
      </c>
      <c r="E47" s="25" t="s">
        <v>256</v>
      </c>
      <c r="F47" s="137" t="s">
        <v>206</v>
      </c>
      <c r="G47" s="137">
        <f>IF(F47="Completa",10,IF(F47="Incompleta",5,0))</f>
        <v>0</v>
      </c>
      <c r="H47" s="607"/>
      <c r="I47" s="325"/>
      <c r="J47" s="325"/>
      <c r="K47" s="626"/>
    </row>
    <row r="48" spans="1:11" s="117" customFormat="1" ht="29.25" customHeight="1" x14ac:dyDescent="0.3">
      <c r="A48" s="627" t="s">
        <v>112</v>
      </c>
      <c r="B48" s="585" t="s">
        <v>260</v>
      </c>
      <c r="C48" s="611" t="s">
        <v>233</v>
      </c>
      <c r="D48" s="631" t="s">
        <v>234</v>
      </c>
      <c r="E48" s="632"/>
      <c r="F48" s="632"/>
      <c r="G48" s="632"/>
      <c r="H48" s="633"/>
      <c r="I48" s="197" t="s">
        <v>235</v>
      </c>
      <c r="J48" s="599" t="s">
        <v>236</v>
      </c>
      <c r="K48" s="601" t="s">
        <v>237</v>
      </c>
    </row>
    <row r="49" spans="1:11" s="118" customFormat="1" ht="55.8" thickBot="1" x14ac:dyDescent="0.35">
      <c r="A49" s="628"/>
      <c r="B49" s="629"/>
      <c r="C49" s="630"/>
      <c r="D49" s="211" t="s">
        <v>238</v>
      </c>
      <c r="E49" s="114" t="s">
        <v>239</v>
      </c>
      <c r="F49" s="211" t="s">
        <v>240</v>
      </c>
      <c r="G49" s="211" t="s">
        <v>241</v>
      </c>
      <c r="H49" s="115" t="s">
        <v>258</v>
      </c>
      <c r="I49" s="116" t="s">
        <v>243</v>
      </c>
      <c r="J49" s="634"/>
      <c r="K49" s="635"/>
    </row>
    <row r="50" spans="1:11" s="118" customFormat="1" ht="45" customHeight="1" x14ac:dyDescent="0.25">
      <c r="A50" s="620" t="s">
        <v>333</v>
      </c>
      <c r="B50" s="652" t="s">
        <v>286</v>
      </c>
      <c r="C50" s="654" t="s">
        <v>449</v>
      </c>
      <c r="D50" s="644" t="s">
        <v>244</v>
      </c>
      <c r="E50" s="148" t="s">
        <v>245</v>
      </c>
      <c r="F50" s="149" t="s">
        <v>207</v>
      </c>
      <c r="G50" s="149">
        <f>IF(F50="Asignado",15,0)</f>
        <v>15</v>
      </c>
      <c r="H50" s="654" t="s">
        <v>396</v>
      </c>
      <c r="I50" s="654" t="s">
        <v>399</v>
      </c>
      <c r="J50" s="617" t="s">
        <v>400</v>
      </c>
      <c r="K50" s="646" t="s">
        <v>123</v>
      </c>
    </row>
    <row r="51" spans="1:11" s="118" customFormat="1" ht="27.6" x14ac:dyDescent="0.25">
      <c r="A51" s="621"/>
      <c r="B51" s="466"/>
      <c r="C51" s="615"/>
      <c r="D51" s="352"/>
      <c r="E51" s="25" t="s">
        <v>246</v>
      </c>
      <c r="F51" s="256" t="s">
        <v>209</v>
      </c>
      <c r="G51" s="256">
        <f>IF(F51="Adecuado",15,0)</f>
        <v>15</v>
      </c>
      <c r="H51" s="615"/>
      <c r="I51" s="615"/>
      <c r="J51" s="618"/>
      <c r="K51" s="647"/>
    </row>
    <row r="52" spans="1:11" s="118" customFormat="1" ht="27.6" x14ac:dyDescent="0.25">
      <c r="A52" s="621"/>
      <c r="B52" s="466"/>
      <c r="C52" s="615"/>
      <c r="D52" s="110" t="s">
        <v>247</v>
      </c>
      <c r="E52" s="25" t="s">
        <v>248</v>
      </c>
      <c r="F52" s="256" t="s">
        <v>213</v>
      </c>
      <c r="G52" s="256">
        <f>IF(F52="Oportuna",15,0)</f>
        <v>0</v>
      </c>
      <c r="H52" s="615"/>
      <c r="I52" s="615"/>
      <c r="J52" s="618"/>
      <c r="K52" s="647"/>
    </row>
    <row r="53" spans="1:11" s="118" customFormat="1" ht="41.4" x14ac:dyDescent="0.25">
      <c r="A53" s="621"/>
      <c r="B53" s="466"/>
      <c r="C53" s="615"/>
      <c r="D53" s="110" t="s">
        <v>249</v>
      </c>
      <c r="E53" s="25" t="s">
        <v>250</v>
      </c>
      <c r="F53" s="93" t="s">
        <v>216</v>
      </c>
      <c r="G53" s="256">
        <f>IF(F53="Prevenir",15,IF(F53="Detectar",10,0))</f>
        <v>10</v>
      </c>
      <c r="H53" s="615"/>
      <c r="I53" s="615"/>
      <c r="J53" s="618"/>
      <c r="K53" s="647"/>
    </row>
    <row r="54" spans="1:11" s="118" customFormat="1" ht="27.6" x14ac:dyDescent="0.25">
      <c r="A54" s="621"/>
      <c r="B54" s="466"/>
      <c r="C54" s="615"/>
      <c r="D54" s="110" t="s">
        <v>251</v>
      </c>
      <c r="E54" s="25" t="s">
        <v>252</v>
      </c>
      <c r="F54" s="256" t="s">
        <v>220</v>
      </c>
      <c r="G54" s="256">
        <f>IF(F54="Confiable",15,0)</f>
        <v>0</v>
      </c>
      <c r="H54" s="615"/>
      <c r="I54" s="615"/>
      <c r="J54" s="618"/>
      <c r="K54" s="647"/>
    </row>
    <row r="55" spans="1:11" s="118" customFormat="1" ht="55.2" x14ac:dyDescent="0.25">
      <c r="A55" s="621"/>
      <c r="B55" s="466"/>
      <c r="C55" s="615"/>
      <c r="D55" s="110" t="s">
        <v>253</v>
      </c>
      <c r="E55" s="25" t="s">
        <v>254</v>
      </c>
      <c r="F55" s="93" t="s">
        <v>223</v>
      </c>
      <c r="G55" s="256">
        <f>IF(F55="Se investigan y se resuelven oportunamente",15,0)</f>
        <v>0</v>
      </c>
      <c r="H55" s="615"/>
      <c r="I55" s="615"/>
      <c r="J55" s="618"/>
      <c r="K55" s="647"/>
    </row>
    <row r="56" spans="1:11" s="118" customFormat="1" ht="27.6" x14ac:dyDescent="0.25">
      <c r="A56" s="621"/>
      <c r="B56" s="466"/>
      <c r="C56" s="615"/>
      <c r="D56" s="97" t="s">
        <v>255</v>
      </c>
      <c r="E56" s="25" t="s">
        <v>256</v>
      </c>
      <c r="F56" s="256" t="s">
        <v>225</v>
      </c>
      <c r="G56" s="256">
        <f>IF(F56="Completa",10,IF(F56="Incompleta",5,0))</f>
        <v>10</v>
      </c>
      <c r="H56" s="615"/>
      <c r="I56" s="615"/>
      <c r="J56" s="618"/>
      <c r="K56" s="647"/>
    </row>
    <row r="57" spans="1:11" s="118" customFormat="1" x14ac:dyDescent="0.3">
      <c r="A57" s="621"/>
      <c r="B57" s="466"/>
      <c r="C57" s="615"/>
      <c r="D57" s="231"/>
      <c r="E57" s="230"/>
      <c r="F57" s="231"/>
      <c r="G57" s="231"/>
      <c r="H57" s="616"/>
      <c r="I57" s="616"/>
      <c r="J57" s="619"/>
      <c r="K57" s="648"/>
    </row>
    <row r="58" spans="1:11" s="118" customFormat="1" ht="14.4" x14ac:dyDescent="0.3">
      <c r="A58" s="621"/>
      <c r="B58" s="466"/>
      <c r="C58" s="615"/>
      <c r="D58" s="231"/>
      <c r="E58" s="230"/>
      <c r="F58" s="231"/>
      <c r="G58" s="231"/>
      <c r="H58" s="232"/>
      <c r="I58" s="231"/>
      <c r="J58" s="238"/>
      <c r="K58" s="236"/>
    </row>
    <row r="59" spans="1:11" ht="15" customHeight="1" thickBot="1" x14ac:dyDescent="0.3">
      <c r="A59" s="651"/>
      <c r="B59" s="613"/>
      <c r="C59" s="616"/>
      <c r="D59" s="156"/>
      <c r="E59" s="156"/>
      <c r="F59" s="156"/>
      <c r="G59" s="156"/>
      <c r="H59" s="156"/>
      <c r="I59" s="156"/>
      <c r="J59" s="156"/>
      <c r="K59" s="156"/>
    </row>
    <row r="60" spans="1:11" s="117" customFormat="1" ht="29.25" customHeight="1" x14ac:dyDescent="0.3">
      <c r="A60" s="627" t="s">
        <v>112</v>
      </c>
      <c r="B60" s="585" t="s">
        <v>260</v>
      </c>
      <c r="C60" s="611" t="s">
        <v>233</v>
      </c>
      <c r="D60" s="631" t="s">
        <v>234</v>
      </c>
      <c r="E60" s="632"/>
      <c r="F60" s="632"/>
      <c r="G60" s="632"/>
      <c r="H60" s="633"/>
      <c r="I60" s="197" t="s">
        <v>235</v>
      </c>
      <c r="J60" s="599" t="s">
        <v>236</v>
      </c>
      <c r="K60" s="601" t="s">
        <v>237</v>
      </c>
    </row>
    <row r="61" spans="1:11" s="118" customFormat="1" ht="55.8" thickBot="1" x14ac:dyDescent="0.35">
      <c r="A61" s="628"/>
      <c r="B61" s="629"/>
      <c r="C61" s="630"/>
      <c r="D61" s="138" t="s">
        <v>238</v>
      </c>
      <c r="E61" s="114" t="s">
        <v>239</v>
      </c>
      <c r="F61" s="138" t="s">
        <v>240</v>
      </c>
      <c r="G61" s="138" t="s">
        <v>241</v>
      </c>
      <c r="H61" s="115" t="s">
        <v>258</v>
      </c>
      <c r="I61" s="116" t="s">
        <v>243</v>
      </c>
      <c r="J61" s="649"/>
      <c r="K61" s="650"/>
    </row>
    <row r="62" spans="1:11" ht="20.25" customHeight="1" x14ac:dyDescent="0.25">
      <c r="A62" s="652" t="s">
        <v>327</v>
      </c>
      <c r="B62" s="656" t="s">
        <v>298</v>
      </c>
      <c r="C62" s="658" t="s">
        <v>413</v>
      </c>
      <c r="D62" s="352" t="s">
        <v>244</v>
      </c>
      <c r="E62" s="24" t="s">
        <v>245</v>
      </c>
      <c r="F62" s="23" t="s">
        <v>207</v>
      </c>
      <c r="G62" s="23">
        <f>IF(F62="Asignado",15,0)</f>
        <v>15</v>
      </c>
      <c r="H62" s="606" t="str">
        <f>IF(AND(G69&gt;0,G69&lt;=85),"Débil",IF(AND(G69&gt;85,G69&lt;=95),"Moderado",IF(G69&gt;96,"Fuerte"," ")))</f>
        <v>Débil</v>
      </c>
      <c r="I62" s="331" t="s">
        <v>231</v>
      </c>
      <c r="J62" s="331" t="str">
        <f>IF(AND(H62="Fuerte",I62="Fuerte (Siempre se Ejecuta)"),"Fuerte",IF(AND(H62="Fuerte",I62="Moderado (Algunas veces se ejecuta)"),"Moderado",IF(AND(H62="Fuerte",I62="Débil (No se ejecuta)"),"Débil",IF(AND(H62="Moderado",I62="Fuerte (Siempre se Ejecuta)"),"Moderado",IF(AND(H62="Moderado",I62="Moderado (Algunas veces se ejecuta)"),"Moderado",IF(AND(H62="Moderado",I62="Débil (No se ejecuta)"),"Débil",IF(AND(H62="Débil",I62="Fuerte (Siempre se Ejecuta)"),"Débil",IF(AND(H62="Débil",I62="Moderado (Algunas veces se ejecuta)"),"Débil",IF(AND(H62="Débil",I62="Débil (No se ejecuta)"),"Débil"," ")))))))))</f>
        <v>Débil</v>
      </c>
      <c r="K62" s="655" t="str">
        <f>IF(J62="Fuerte","NO",IF(J62=" "," ","SI"))</f>
        <v>SI</v>
      </c>
    </row>
    <row r="63" spans="1:11" ht="27.6" x14ac:dyDescent="0.25">
      <c r="A63" s="466"/>
      <c r="B63" s="657"/>
      <c r="C63" s="659"/>
      <c r="D63" s="352"/>
      <c r="E63" s="25" t="s">
        <v>246</v>
      </c>
      <c r="F63" s="16" t="s">
        <v>206</v>
      </c>
      <c r="G63" s="16">
        <f>IF(F63="Adecuado",15,0)</f>
        <v>0</v>
      </c>
      <c r="H63" s="606"/>
      <c r="I63" s="325"/>
      <c r="J63" s="325"/>
      <c r="K63" s="608"/>
    </row>
    <row r="64" spans="1:11" ht="42.75" customHeight="1" x14ac:dyDescent="0.25">
      <c r="A64" s="466"/>
      <c r="B64" s="657"/>
      <c r="C64" s="659"/>
      <c r="D64" s="110" t="s">
        <v>247</v>
      </c>
      <c r="E64" s="25" t="s">
        <v>248</v>
      </c>
      <c r="F64" s="16" t="s">
        <v>206</v>
      </c>
      <c r="G64" s="16">
        <f>IF(F64="Oportuna",15,0)</f>
        <v>0</v>
      </c>
      <c r="H64" s="606"/>
      <c r="I64" s="325"/>
      <c r="J64" s="325"/>
      <c r="K64" s="608"/>
    </row>
    <row r="65" spans="1:11" ht="41.4" x14ac:dyDescent="0.25">
      <c r="A65" s="466"/>
      <c r="B65" s="657"/>
      <c r="C65" s="659"/>
      <c r="D65" s="110" t="s">
        <v>249</v>
      </c>
      <c r="E65" s="25" t="s">
        <v>250</v>
      </c>
      <c r="F65" s="93" t="s">
        <v>215</v>
      </c>
      <c r="G65" s="16">
        <f>IF(F65="Prevenir",15,IF(F65="Detectar",10,0))</f>
        <v>15</v>
      </c>
      <c r="H65" s="606"/>
      <c r="I65" s="325"/>
      <c r="J65" s="325"/>
      <c r="K65" s="608"/>
    </row>
    <row r="66" spans="1:11" ht="28.5" customHeight="1" x14ac:dyDescent="0.25">
      <c r="A66" s="466"/>
      <c r="B66" s="657"/>
      <c r="C66" s="659"/>
      <c r="D66" s="110" t="s">
        <v>251</v>
      </c>
      <c r="E66" s="25" t="s">
        <v>252</v>
      </c>
      <c r="F66" s="16" t="s">
        <v>206</v>
      </c>
      <c r="G66" s="16">
        <f>IF(F66="Confiable",15,0)</f>
        <v>0</v>
      </c>
      <c r="H66" s="606"/>
      <c r="I66" s="325"/>
      <c r="J66" s="325"/>
      <c r="K66" s="608"/>
    </row>
    <row r="67" spans="1:11" ht="41.4" x14ac:dyDescent="0.25">
      <c r="A67" s="466"/>
      <c r="B67" s="657"/>
      <c r="C67" s="659"/>
      <c r="D67" s="110" t="s">
        <v>253</v>
      </c>
      <c r="E67" s="25" t="s">
        <v>254</v>
      </c>
      <c r="F67" s="93" t="s">
        <v>206</v>
      </c>
      <c r="G67" s="16">
        <f>IF(F67="Se investigan y se resuelven oportunamente",15,0)</f>
        <v>0</v>
      </c>
      <c r="H67" s="606"/>
      <c r="I67" s="325"/>
      <c r="J67" s="325"/>
      <c r="K67" s="608"/>
    </row>
    <row r="68" spans="1:11" ht="28.5" customHeight="1" x14ac:dyDescent="0.25">
      <c r="A68" s="466"/>
      <c r="B68" s="657"/>
      <c r="C68" s="659"/>
      <c r="D68" s="97" t="s">
        <v>255</v>
      </c>
      <c r="E68" s="25" t="s">
        <v>256</v>
      </c>
      <c r="F68" s="16" t="s">
        <v>206</v>
      </c>
      <c r="G68" s="16">
        <f>IF(F68="Completa",10,IF(F68="Incompleta",5,0))</f>
        <v>0</v>
      </c>
      <c r="H68" s="607"/>
      <c r="I68" s="325"/>
      <c r="J68" s="325"/>
      <c r="K68" s="608"/>
    </row>
    <row r="69" spans="1:11" ht="14.4" x14ac:dyDescent="0.25">
      <c r="A69" s="467"/>
      <c r="B69" s="657"/>
      <c r="C69" s="659"/>
      <c r="D69" s="111"/>
      <c r="E69" s="19" t="s">
        <v>257</v>
      </c>
      <c r="F69" s="18"/>
      <c r="G69" s="18">
        <f>SUM(G62:G68)</f>
        <v>30</v>
      </c>
      <c r="H69" s="52"/>
    </row>
    <row r="70" spans="1:11" ht="14.4" thickBot="1" x14ac:dyDescent="0.3">
      <c r="A70" s="119"/>
      <c r="B70" s="145"/>
    </row>
    <row r="71" spans="1:11" s="118" customFormat="1" ht="30" customHeight="1" x14ac:dyDescent="0.3">
      <c r="A71" s="583" t="s">
        <v>112</v>
      </c>
      <c r="B71" s="144"/>
      <c r="C71" s="587" t="s">
        <v>233</v>
      </c>
      <c r="D71" s="589" t="s">
        <v>234</v>
      </c>
      <c r="E71" s="589"/>
      <c r="F71" s="589"/>
      <c r="G71" s="589"/>
      <c r="H71" s="589"/>
      <c r="I71" s="112" t="s">
        <v>235</v>
      </c>
      <c r="J71" s="590" t="s">
        <v>236</v>
      </c>
      <c r="K71" s="600" t="s">
        <v>237</v>
      </c>
    </row>
    <row r="72" spans="1:11" s="118" customFormat="1" ht="55.8" thickBot="1" x14ac:dyDescent="0.35">
      <c r="A72" s="598"/>
      <c r="B72" s="146"/>
      <c r="C72" s="588"/>
      <c r="D72" s="113" t="s">
        <v>238</v>
      </c>
      <c r="E72" s="114" t="s">
        <v>239</v>
      </c>
      <c r="F72" s="113" t="s">
        <v>240</v>
      </c>
      <c r="G72" s="113" t="s">
        <v>241</v>
      </c>
      <c r="H72" s="115" t="s">
        <v>258</v>
      </c>
      <c r="I72" s="116" t="s">
        <v>243</v>
      </c>
      <c r="J72" s="591"/>
      <c r="K72" s="610"/>
    </row>
    <row r="73" spans="1:11" ht="20.25" customHeight="1" x14ac:dyDescent="0.25">
      <c r="A73" s="652" t="s">
        <v>327</v>
      </c>
      <c r="B73" s="660" t="s">
        <v>322</v>
      </c>
      <c r="C73" s="658" t="s">
        <v>391</v>
      </c>
      <c r="D73" s="352" t="s">
        <v>390</v>
      </c>
      <c r="E73" s="24" t="s">
        <v>245</v>
      </c>
      <c r="F73" s="23" t="s">
        <v>207</v>
      </c>
      <c r="G73" s="23">
        <f>IF(F73="Asignado",15,0)</f>
        <v>15</v>
      </c>
      <c r="H73" s="606" t="str">
        <f>IF(AND(G80&gt;0,G80&lt;=85),"Débil",IF(AND(G80&gt;85,G80&lt;=95),"Moderado",IF(G80&gt;96,"Fuerte"," ")))</f>
        <v>Débil</v>
      </c>
      <c r="I73" s="331" t="s">
        <v>230</v>
      </c>
      <c r="J73" s="331" t="str">
        <f>IF(AND(H73="Fuerte",I73="Fuerte (Siempre se Ejecuta)"),"Fuerte",IF(AND(H73="Fuerte",I73="Moderado (Algunas veces se ejecuta)"),"Moderado",IF(AND(H73="Fuerte",I73="Débil (No se ejecuta)"),"Débil",IF(AND(H73="Moderado",I73="Fuerte (Siempre se Ejecuta)"),"Moderado",IF(AND(H73="Moderado",I73="Moderado (Algunas veces se ejecuta)"),"Moderado",IF(AND(H73="Moderado",I73="Débil (No se ejecuta)"),"Débil",IF(AND(H73="Débil",I73="Fuerte (Siempre se Ejecuta)"),"Débil",IF(AND(H73="Débil",I73="Moderado (Algunas veces se ejecuta)"),"Débil",IF(AND(H73="Débil",I73="Débil (No se ejecuta)"),"Débil"," ")))))))))</f>
        <v>Débil</v>
      </c>
      <c r="K73" s="655" t="str">
        <f>IF(J73="Fuerte","NO",IF(J73=" "," ","SI"))</f>
        <v>SI</v>
      </c>
    </row>
    <row r="74" spans="1:11" ht="27.6" x14ac:dyDescent="0.25">
      <c r="A74" s="466"/>
      <c r="B74" s="661"/>
      <c r="C74" s="659"/>
      <c r="D74" s="352"/>
      <c r="E74" s="25" t="s">
        <v>246</v>
      </c>
      <c r="F74" s="16" t="s">
        <v>209</v>
      </c>
      <c r="G74" s="16">
        <f>IF(F74="Adecuado",15,0)</f>
        <v>15</v>
      </c>
      <c r="H74" s="606"/>
      <c r="I74" s="325"/>
      <c r="J74" s="325"/>
      <c r="K74" s="608"/>
    </row>
    <row r="75" spans="1:11" ht="27.6" x14ac:dyDescent="0.25">
      <c r="A75" s="466"/>
      <c r="B75" s="661"/>
      <c r="C75" s="659"/>
      <c r="D75" s="110" t="s">
        <v>247</v>
      </c>
      <c r="E75" s="25" t="s">
        <v>248</v>
      </c>
      <c r="F75" s="16" t="s">
        <v>212</v>
      </c>
      <c r="G75" s="16">
        <f>IF(F75="Oportuna",15,0)</f>
        <v>15</v>
      </c>
      <c r="H75" s="606"/>
      <c r="I75" s="325"/>
      <c r="J75" s="325"/>
      <c r="K75" s="608"/>
    </row>
    <row r="76" spans="1:11" ht="41.4" x14ac:dyDescent="0.25">
      <c r="A76" s="466"/>
      <c r="B76" s="661"/>
      <c r="C76" s="659"/>
      <c r="D76" s="110" t="s">
        <v>249</v>
      </c>
      <c r="E76" s="25" t="s">
        <v>250</v>
      </c>
      <c r="F76" s="93" t="s">
        <v>215</v>
      </c>
      <c r="G76" s="16">
        <f>IF(F76="Prevenir",15,IF(F76="Detectar",10,0))</f>
        <v>15</v>
      </c>
      <c r="H76" s="606"/>
      <c r="I76" s="325"/>
      <c r="J76" s="325"/>
      <c r="K76" s="608"/>
    </row>
    <row r="77" spans="1:11" ht="27.6" x14ac:dyDescent="0.25">
      <c r="A77" s="466"/>
      <c r="B77" s="661"/>
      <c r="C77" s="659"/>
      <c r="D77" s="110" t="s">
        <v>251</v>
      </c>
      <c r="E77" s="25" t="s">
        <v>252</v>
      </c>
      <c r="F77" s="16" t="s">
        <v>219</v>
      </c>
      <c r="G77" s="16">
        <f>IF(F77="Confiable",15,0)</f>
        <v>15</v>
      </c>
      <c r="H77" s="606"/>
      <c r="I77" s="325"/>
      <c r="J77" s="325"/>
      <c r="K77" s="608"/>
    </row>
    <row r="78" spans="1:11" ht="55.2" x14ac:dyDescent="0.25">
      <c r="A78" s="466"/>
      <c r="B78" s="661"/>
      <c r="C78" s="659"/>
      <c r="D78" s="110" t="s">
        <v>253</v>
      </c>
      <c r="E78" s="25" t="s">
        <v>254</v>
      </c>
      <c r="F78" s="93" t="s">
        <v>223</v>
      </c>
      <c r="G78" s="16">
        <f>IF(F78="Se investigan y se resuelven oportunamente",15,0)</f>
        <v>0</v>
      </c>
      <c r="H78" s="606"/>
      <c r="I78" s="325"/>
      <c r="J78" s="325"/>
      <c r="K78" s="608"/>
    </row>
    <row r="79" spans="1:11" ht="27.6" x14ac:dyDescent="0.25">
      <c r="A79" s="466"/>
      <c r="B79" s="661"/>
      <c r="C79" s="662"/>
      <c r="D79" s="97" t="s">
        <v>255</v>
      </c>
      <c r="E79" s="25" t="s">
        <v>256</v>
      </c>
      <c r="F79" s="16" t="s">
        <v>226</v>
      </c>
      <c r="G79" s="16">
        <f>IF(F79="Completa",10,IF(F79="Incompleta",5,0))</f>
        <v>5</v>
      </c>
      <c r="H79" s="607"/>
      <c r="I79" s="325"/>
      <c r="J79" s="325"/>
      <c r="K79" s="608"/>
    </row>
    <row r="80" spans="1:11" s="124" customFormat="1" ht="15" thickBot="1" x14ac:dyDescent="0.3">
      <c r="A80" s="467"/>
      <c r="B80" s="147"/>
      <c r="C80" s="193"/>
      <c r="D80" s="194"/>
      <c r="E80" s="195"/>
      <c r="F80" s="196"/>
      <c r="G80" s="196">
        <f>SUM(G73:G79)</f>
        <v>80</v>
      </c>
      <c r="H80" s="123"/>
    </row>
    <row r="81" spans="1:11" ht="14.4" thickBot="1" x14ac:dyDescent="0.3"/>
    <row r="82" spans="1:11" s="117" customFormat="1" ht="30" customHeight="1" x14ac:dyDescent="0.3">
      <c r="A82" s="583" t="s">
        <v>112</v>
      </c>
      <c r="B82" s="144"/>
      <c r="C82" s="587" t="s">
        <v>233</v>
      </c>
      <c r="D82" s="589" t="s">
        <v>234</v>
      </c>
      <c r="E82" s="589"/>
      <c r="F82" s="589"/>
      <c r="G82" s="589"/>
      <c r="H82" s="589"/>
      <c r="I82" s="112" t="s">
        <v>235</v>
      </c>
      <c r="J82" s="590" t="s">
        <v>236</v>
      </c>
      <c r="K82" s="600" t="s">
        <v>237</v>
      </c>
    </row>
    <row r="83" spans="1:11" s="118" customFormat="1" ht="55.8" thickBot="1" x14ac:dyDescent="0.35">
      <c r="A83" s="598"/>
      <c r="B83" s="146"/>
      <c r="C83" s="588"/>
      <c r="D83" s="113" t="s">
        <v>238</v>
      </c>
      <c r="E83" s="114" t="s">
        <v>239</v>
      </c>
      <c r="F83" s="113" t="s">
        <v>240</v>
      </c>
      <c r="G83" s="113" t="s">
        <v>241</v>
      </c>
      <c r="H83" s="115" t="s">
        <v>258</v>
      </c>
      <c r="I83" s="116" t="s">
        <v>243</v>
      </c>
      <c r="J83" s="591"/>
      <c r="K83" s="610"/>
    </row>
    <row r="84" spans="1:11" ht="20.25" customHeight="1" x14ac:dyDescent="0.25">
      <c r="A84" s="671" t="s">
        <v>342</v>
      </c>
      <c r="B84" s="673" t="s">
        <v>392</v>
      </c>
      <c r="C84" s="642" t="s">
        <v>393</v>
      </c>
      <c r="D84" s="352" t="s">
        <v>244</v>
      </c>
      <c r="E84" s="24" t="s">
        <v>245</v>
      </c>
      <c r="F84" s="23" t="s">
        <v>206</v>
      </c>
      <c r="G84" s="23">
        <f>IF(F84="Asignado",15,0)</f>
        <v>0</v>
      </c>
      <c r="H84" s="606" t="s">
        <v>394</v>
      </c>
      <c r="I84" s="331" t="s">
        <v>231</v>
      </c>
      <c r="J84" s="331" t="s">
        <v>395</v>
      </c>
      <c r="K84" s="655" t="s">
        <v>40</v>
      </c>
    </row>
    <row r="85" spans="1:11" ht="27.6" x14ac:dyDescent="0.25">
      <c r="A85" s="672"/>
      <c r="B85" s="674"/>
      <c r="C85" s="642"/>
      <c r="D85" s="352"/>
      <c r="E85" s="25" t="s">
        <v>246</v>
      </c>
      <c r="F85" s="16" t="s">
        <v>206</v>
      </c>
      <c r="G85" s="16">
        <f>IF(F85="Adecuado",15,0)</f>
        <v>0</v>
      </c>
      <c r="H85" s="606"/>
      <c r="I85" s="325"/>
      <c r="J85" s="325"/>
      <c r="K85" s="608"/>
    </row>
    <row r="86" spans="1:11" ht="27.6" x14ac:dyDescent="0.25">
      <c r="A86" s="672"/>
      <c r="B86" s="674"/>
      <c r="C86" s="642"/>
      <c r="D86" s="110" t="s">
        <v>247</v>
      </c>
      <c r="E86" s="25" t="s">
        <v>248</v>
      </c>
      <c r="F86" s="16" t="s">
        <v>206</v>
      </c>
      <c r="G86" s="16">
        <f>IF(F86="Oportuna",15,0)</f>
        <v>0</v>
      </c>
      <c r="H86" s="606"/>
      <c r="I86" s="325"/>
      <c r="J86" s="325"/>
      <c r="K86" s="608"/>
    </row>
    <row r="87" spans="1:11" ht="41.4" x14ac:dyDescent="0.25">
      <c r="A87" s="672"/>
      <c r="B87" s="674"/>
      <c r="C87" s="642"/>
      <c r="D87" s="110" t="s">
        <v>249</v>
      </c>
      <c r="E87" s="25" t="s">
        <v>250</v>
      </c>
      <c r="F87" s="93" t="s">
        <v>206</v>
      </c>
      <c r="G87" s="16">
        <f>IF(F87="Prevenir",15,IF(F87="Detectar",10,0))</f>
        <v>0</v>
      </c>
      <c r="H87" s="606"/>
      <c r="I87" s="325"/>
      <c r="J87" s="325"/>
      <c r="K87" s="608"/>
    </row>
    <row r="88" spans="1:11" ht="27.6" x14ac:dyDescent="0.25">
      <c r="A88" s="672"/>
      <c r="B88" s="674"/>
      <c r="C88" s="642"/>
      <c r="D88" s="110" t="s">
        <v>251</v>
      </c>
      <c r="E88" s="25" t="s">
        <v>252</v>
      </c>
      <c r="F88" s="16" t="s">
        <v>206</v>
      </c>
      <c r="G88" s="16">
        <f>IF(F88="Confiable",15,0)</f>
        <v>0</v>
      </c>
      <c r="H88" s="606"/>
      <c r="I88" s="325"/>
      <c r="J88" s="325"/>
      <c r="K88" s="608"/>
    </row>
    <row r="89" spans="1:11" ht="41.4" x14ac:dyDescent="0.25">
      <c r="A89" s="672"/>
      <c r="B89" s="674"/>
      <c r="C89" s="642"/>
      <c r="D89" s="110" t="s">
        <v>253</v>
      </c>
      <c r="E89" s="25" t="s">
        <v>254</v>
      </c>
      <c r="F89" s="93" t="s">
        <v>206</v>
      </c>
      <c r="G89" s="16">
        <f>IF(F89="Se investigan y se resuelven oportunamente",15,0)</f>
        <v>0</v>
      </c>
      <c r="H89" s="606"/>
      <c r="I89" s="325"/>
      <c r="J89" s="325"/>
      <c r="K89" s="608"/>
    </row>
    <row r="90" spans="1:11" ht="27.6" x14ac:dyDescent="0.25">
      <c r="A90" s="672"/>
      <c r="B90" s="674"/>
      <c r="C90" s="642"/>
      <c r="D90" s="110" t="s">
        <v>255</v>
      </c>
      <c r="E90" s="252" t="s">
        <v>256</v>
      </c>
      <c r="F90" s="249" t="s">
        <v>206</v>
      </c>
      <c r="G90" s="249">
        <f>IF(F90="Completa",10,IF(F90="Incompleta",5,0))</f>
        <v>0</v>
      </c>
      <c r="H90" s="607"/>
      <c r="I90" s="330"/>
      <c r="J90" s="330"/>
      <c r="K90" s="663"/>
    </row>
    <row r="91" spans="1:11" s="118" customFormat="1" ht="30" customHeight="1" x14ac:dyDescent="0.3">
      <c r="A91" s="664" t="s">
        <v>112</v>
      </c>
      <c r="B91" s="253"/>
      <c r="C91" s="665" t="s">
        <v>233</v>
      </c>
      <c r="D91" s="666" t="s">
        <v>234</v>
      </c>
      <c r="E91" s="667"/>
      <c r="F91" s="667"/>
      <c r="G91" s="667"/>
      <c r="H91" s="668"/>
      <c r="I91" s="197" t="s">
        <v>235</v>
      </c>
      <c r="J91" s="669" t="s">
        <v>236</v>
      </c>
      <c r="K91" s="670" t="s">
        <v>237</v>
      </c>
    </row>
    <row r="92" spans="1:11" s="118" customFormat="1" ht="55.8" thickBot="1" x14ac:dyDescent="0.35">
      <c r="A92" s="598"/>
      <c r="B92" s="146"/>
      <c r="C92" s="588"/>
      <c r="D92" s="251" t="s">
        <v>238</v>
      </c>
      <c r="E92" s="114" t="s">
        <v>239</v>
      </c>
      <c r="F92" s="251" t="s">
        <v>240</v>
      </c>
      <c r="G92" s="251" t="s">
        <v>241</v>
      </c>
      <c r="H92" s="115" t="s">
        <v>258</v>
      </c>
      <c r="I92" s="116" t="s">
        <v>243</v>
      </c>
      <c r="J92" s="591"/>
      <c r="K92" s="610"/>
    </row>
    <row r="93" spans="1:11" s="118" customFormat="1" ht="42.75" customHeight="1" x14ac:dyDescent="0.25">
      <c r="A93" s="671" t="s">
        <v>342</v>
      </c>
      <c r="B93" s="641" t="s">
        <v>387</v>
      </c>
      <c r="C93" s="622" t="s">
        <v>388</v>
      </c>
      <c r="D93" s="352" t="s">
        <v>244</v>
      </c>
      <c r="E93" s="24" t="s">
        <v>245</v>
      </c>
      <c r="F93" s="23" t="s">
        <v>207</v>
      </c>
      <c r="G93" s="23">
        <f>IF(F93="Asignado",15,0)</f>
        <v>15</v>
      </c>
      <c r="H93" s="606" t="str">
        <f>IF(AND(G100&gt;0,G100&lt;=85),"Débil",IF(AND(G100&gt;85,G100&lt;=95),"Moderado",IF(G100&gt;96,"Fuerte"," ")))</f>
        <v>Moderado</v>
      </c>
      <c r="I93" s="331" t="s">
        <v>229</v>
      </c>
      <c r="J93" s="331" t="str">
        <f>IF(AND(H93="Fuerte",I93="Fuerte (Siempre se Ejecuta)"),"Fuerte",IF(AND(H93="Fuerte",I93="Moderado (Algunas veces se ejecuta)"),"Moderado",IF(AND(H93="Fuerte",I93="Débil (No se ejecuta)"),"Débil",IF(AND(H93="Moderado",I93="Fuerte (Siempre se Ejecuta)"),"Moderado",IF(AND(H93="Moderado",I93="Moderado (Algunas veces se ejecuta)"),"Moderado",IF(AND(H93="Moderado",I93="Débil (No se ejecuta)"),"Débil",IF(AND(H93="Débil",I93="Fuerte (Siempre se Ejecuta)"),"Débil",IF(AND(H93="Débil",I93="Moderado (Algunas veces se ejecuta)"),"Débil",IF(AND(H93="Débil",I93="Débil (No se ejecuta)"),"Débil"," ")))))))))</f>
        <v>Moderado</v>
      </c>
      <c r="K93" s="655" t="str">
        <f>IF(J93="Fuerte","NO",IF(J93=" "," ","SI"))</f>
        <v>SI</v>
      </c>
    </row>
    <row r="94" spans="1:11" s="118" customFormat="1" ht="27.6" x14ac:dyDescent="0.25">
      <c r="A94" s="672"/>
      <c r="B94" s="642"/>
      <c r="C94" s="623"/>
      <c r="D94" s="352"/>
      <c r="E94" s="25" t="s">
        <v>246</v>
      </c>
      <c r="F94" s="250" t="s">
        <v>209</v>
      </c>
      <c r="G94" s="250">
        <f>IF(F94="Adecuado",15,0)</f>
        <v>15</v>
      </c>
      <c r="H94" s="606"/>
      <c r="I94" s="325"/>
      <c r="J94" s="325"/>
      <c r="K94" s="608"/>
    </row>
    <row r="95" spans="1:11" s="118" customFormat="1" ht="27.6" x14ac:dyDescent="0.25">
      <c r="A95" s="672"/>
      <c r="B95" s="642"/>
      <c r="C95" s="623"/>
      <c r="D95" s="110" t="s">
        <v>247</v>
      </c>
      <c r="E95" s="25" t="s">
        <v>248</v>
      </c>
      <c r="F95" s="250" t="s">
        <v>212</v>
      </c>
      <c r="G95" s="250">
        <f>IF(F95="Oportuna",15,0)</f>
        <v>15</v>
      </c>
      <c r="H95" s="606"/>
      <c r="I95" s="325"/>
      <c r="J95" s="325"/>
      <c r="K95" s="608"/>
    </row>
    <row r="96" spans="1:11" s="118" customFormat="1" ht="41.4" x14ac:dyDescent="0.25">
      <c r="A96" s="672"/>
      <c r="B96" s="642"/>
      <c r="C96" s="623"/>
      <c r="D96" s="110" t="s">
        <v>249</v>
      </c>
      <c r="E96" s="25" t="s">
        <v>250</v>
      </c>
      <c r="F96" s="93" t="s">
        <v>216</v>
      </c>
      <c r="G96" s="250">
        <f>IF(F96="Prevenir",15,IF(F96="Detectar",10,0))</f>
        <v>10</v>
      </c>
      <c r="H96" s="606"/>
      <c r="I96" s="325"/>
      <c r="J96" s="325"/>
      <c r="K96" s="608"/>
    </row>
    <row r="97" spans="1:11" s="118" customFormat="1" ht="27.6" x14ac:dyDescent="0.25">
      <c r="A97" s="672"/>
      <c r="B97" s="642"/>
      <c r="C97" s="623"/>
      <c r="D97" s="110" t="s">
        <v>251</v>
      </c>
      <c r="E97" s="25" t="s">
        <v>252</v>
      </c>
      <c r="F97" s="250" t="s">
        <v>219</v>
      </c>
      <c r="G97" s="250">
        <f>IF(F97="Confiable",15,0)</f>
        <v>15</v>
      </c>
      <c r="H97" s="606"/>
      <c r="I97" s="325"/>
      <c r="J97" s="325"/>
      <c r="K97" s="608"/>
    </row>
    <row r="98" spans="1:11" s="118" customFormat="1" ht="41.4" x14ac:dyDescent="0.25">
      <c r="A98" s="672"/>
      <c r="B98" s="642"/>
      <c r="C98" s="623"/>
      <c r="D98" s="110" t="s">
        <v>253</v>
      </c>
      <c r="E98" s="25" t="s">
        <v>254</v>
      </c>
      <c r="F98" s="93" t="s">
        <v>222</v>
      </c>
      <c r="G98" s="250">
        <f>IF(F98="Se investigan y se resuelven oportunamente",15,0)</f>
        <v>15</v>
      </c>
      <c r="H98" s="606"/>
      <c r="I98" s="325"/>
      <c r="J98" s="325"/>
      <c r="K98" s="608"/>
    </row>
    <row r="99" spans="1:11" s="118" customFormat="1" ht="27.6" x14ac:dyDescent="0.25">
      <c r="A99" s="672"/>
      <c r="B99" s="643"/>
      <c r="C99" s="653"/>
      <c r="D99" s="110" t="s">
        <v>255</v>
      </c>
      <c r="E99" s="252" t="s">
        <v>256</v>
      </c>
      <c r="F99" s="249" t="s">
        <v>225</v>
      </c>
      <c r="G99" s="249">
        <f>IF(F99="Completa",10,IF(F99="Incompleta",5,0))</f>
        <v>10</v>
      </c>
      <c r="H99" s="607"/>
      <c r="I99" s="330"/>
      <c r="J99" s="330"/>
      <c r="K99" s="663"/>
    </row>
    <row r="100" spans="1:11" s="118" customFormat="1" ht="14.4" x14ac:dyDescent="0.3">
      <c r="A100" s="255"/>
      <c r="B100" s="255"/>
      <c r="C100" s="231"/>
      <c r="D100" s="231"/>
      <c r="E100" s="230"/>
      <c r="F100" s="231"/>
      <c r="G100" s="231">
        <f>SUM(G93:G99)</f>
        <v>95</v>
      </c>
      <c r="H100" s="232"/>
      <c r="I100" s="231"/>
      <c r="J100" s="233"/>
      <c r="K100" s="234"/>
    </row>
    <row r="101" spans="1:11" s="118" customFormat="1" ht="14.4" x14ac:dyDescent="0.3">
      <c r="A101" s="255"/>
      <c r="B101" s="255"/>
      <c r="C101" s="231"/>
      <c r="D101" s="231"/>
      <c r="E101" s="230"/>
      <c r="F101" s="231"/>
      <c r="G101" s="231"/>
      <c r="H101" s="232"/>
      <c r="I101" s="231"/>
      <c r="J101" s="233"/>
      <c r="K101" s="234"/>
    </row>
    <row r="102" spans="1:11" s="118" customFormat="1" ht="14.4" x14ac:dyDescent="0.3">
      <c r="A102" s="255"/>
      <c r="B102" s="255"/>
      <c r="C102" s="231"/>
      <c r="D102" s="231"/>
      <c r="E102" s="230"/>
      <c r="F102" s="231"/>
      <c r="G102" s="231"/>
      <c r="H102" s="232"/>
      <c r="I102" s="231"/>
      <c r="J102" s="233"/>
      <c r="K102" s="234"/>
    </row>
    <row r="103" spans="1:11" ht="14.4" x14ac:dyDescent="0.25">
      <c r="A103" s="155"/>
      <c r="B103" s="250"/>
      <c r="C103" s="242"/>
      <c r="D103" s="254"/>
      <c r="E103" s="19"/>
      <c r="F103" s="18"/>
      <c r="G103" s="18"/>
      <c r="H103" s="18"/>
      <c r="I103" s="156"/>
      <c r="J103" s="156"/>
      <c r="K103" s="156"/>
    </row>
    <row r="104" spans="1:11" x14ac:dyDescent="0.25">
      <c r="A104" s="155"/>
      <c r="B104" s="156"/>
      <c r="C104" s="156"/>
      <c r="D104" s="156"/>
      <c r="E104" s="156"/>
      <c r="F104" s="156"/>
      <c r="G104" s="156"/>
      <c r="H104" s="156"/>
      <c r="I104" s="156"/>
      <c r="J104" s="156"/>
      <c r="K104" s="156"/>
    </row>
    <row r="105" spans="1:11" s="118" customFormat="1" ht="30" customHeight="1" x14ac:dyDescent="0.3">
      <c r="A105" s="664" t="s">
        <v>112</v>
      </c>
      <c r="B105" s="253"/>
      <c r="C105" s="665" t="s">
        <v>233</v>
      </c>
      <c r="D105" s="666" t="s">
        <v>234</v>
      </c>
      <c r="E105" s="667"/>
      <c r="F105" s="667"/>
      <c r="G105" s="667"/>
      <c r="H105" s="668"/>
      <c r="I105" s="197" t="s">
        <v>235</v>
      </c>
      <c r="J105" s="669" t="s">
        <v>236</v>
      </c>
      <c r="K105" s="670" t="s">
        <v>237</v>
      </c>
    </row>
    <row r="106" spans="1:11" s="118" customFormat="1" ht="55.8" thickBot="1" x14ac:dyDescent="0.35">
      <c r="A106" s="598"/>
      <c r="B106" s="146"/>
      <c r="C106" s="588"/>
      <c r="D106" s="113" t="s">
        <v>238</v>
      </c>
      <c r="E106" s="114" t="s">
        <v>239</v>
      </c>
      <c r="F106" s="113" t="s">
        <v>240</v>
      </c>
      <c r="G106" s="113" t="s">
        <v>241</v>
      </c>
      <c r="H106" s="115" t="s">
        <v>258</v>
      </c>
      <c r="I106" s="116" t="s">
        <v>243</v>
      </c>
      <c r="J106" s="591"/>
      <c r="K106" s="610"/>
    </row>
    <row r="107" spans="1:11" ht="20.25" customHeight="1" x14ac:dyDescent="0.25">
      <c r="A107" s="675"/>
      <c r="B107" s="639"/>
      <c r="C107" s="642"/>
      <c r="D107" s="352"/>
      <c r="E107" s="24"/>
      <c r="F107" s="23"/>
      <c r="G107" s="23"/>
      <c r="H107" s="606"/>
      <c r="I107" s="331"/>
      <c r="J107" s="331"/>
      <c r="K107" s="655"/>
    </row>
    <row r="108" spans="1:11" ht="6.75" customHeight="1" x14ac:dyDescent="0.25">
      <c r="A108" s="676"/>
      <c r="B108" s="640"/>
      <c r="C108" s="642"/>
      <c r="D108" s="352"/>
      <c r="E108" s="25"/>
      <c r="F108" s="16"/>
      <c r="G108" s="16"/>
      <c r="H108" s="606"/>
      <c r="I108" s="325"/>
      <c r="J108" s="325"/>
      <c r="K108" s="608"/>
    </row>
    <row r="109" spans="1:11" ht="43.5" hidden="1" customHeight="1" x14ac:dyDescent="0.2">
      <c r="A109" s="676"/>
      <c r="B109" s="640"/>
      <c r="C109" s="642"/>
      <c r="D109" s="110"/>
      <c r="E109" s="25"/>
      <c r="F109" s="16"/>
      <c r="G109" s="16"/>
      <c r="H109" s="606"/>
      <c r="I109" s="325"/>
      <c r="J109" s="325"/>
      <c r="K109" s="608"/>
    </row>
    <row r="110" spans="1:11" ht="43.5" hidden="1" customHeight="1" x14ac:dyDescent="0.2">
      <c r="A110" s="676"/>
      <c r="B110" s="640"/>
      <c r="C110" s="642"/>
      <c r="D110" s="110"/>
      <c r="E110" s="25"/>
      <c r="F110" s="93"/>
      <c r="G110" s="16"/>
      <c r="H110" s="606"/>
      <c r="I110" s="325"/>
      <c r="J110" s="325"/>
      <c r="K110" s="608"/>
    </row>
    <row r="111" spans="1:11" ht="29.25" hidden="1" customHeight="1" x14ac:dyDescent="0.2">
      <c r="A111" s="676"/>
      <c r="B111" s="640"/>
      <c r="C111" s="642"/>
      <c r="D111" s="110"/>
      <c r="E111" s="25"/>
      <c r="F111" s="16"/>
      <c r="G111" s="16"/>
      <c r="H111" s="606"/>
      <c r="I111" s="325"/>
      <c r="J111" s="325"/>
      <c r="K111" s="608"/>
    </row>
    <row r="112" spans="1:11" ht="43.5" hidden="1" customHeight="1" x14ac:dyDescent="0.2">
      <c r="A112" s="676"/>
      <c r="B112" s="640"/>
      <c r="C112" s="642"/>
      <c r="D112" s="110"/>
      <c r="E112" s="25"/>
      <c r="F112" s="93"/>
      <c r="G112" s="16"/>
      <c r="H112" s="606"/>
      <c r="I112" s="325"/>
      <c r="J112" s="325"/>
      <c r="K112" s="608"/>
    </row>
    <row r="113" spans="1:11" ht="29.25" hidden="1" customHeight="1" x14ac:dyDescent="0.2">
      <c r="A113" s="676"/>
      <c r="B113" s="640"/>
      <c r="C113" s="643"/>
      <c r="D113" s="97"/>
      <c r="E113" s="25"/>
      <c r="F113" s="16"/>
      <c r="G113" s="16"/>
      <c r="H113" s="607"/>
      <c r="I113" s="325"/>
      <c r="J113" s="325"/>
      <c r="K113" s="608"/>
    </row>
    <row r="114" spans="1:11" s="124" customFormat="1" ht="15.75" hidden="1" thickBot="1" x14ac:dyDescent="0.25">
      <c r="A114" s="677"/>
      <c r="B114" s="678"/>
      <c r="C114" s="120"/>
      <c r="D114" s="121"/>
      <c r="E114" s="122"/>
      <c r="F114" s="17"/>
      <c r="G114" s="17"/>
      <c r="H114" s="123"/>
    </row>
    <row r="115" spans="1:11" ht="14.4" thickBot="1" x14ac:dyDescent="0.3"/>
    <row r="116" spans="1:11" s="117" customFormat="1" ht="30" customHeight="1" x14ac:dyDescent="0.3">
      <c r="A116" s="583" t="s">
        <v>112</v>
      </c>
      <c r="B116" s="144"/>
      <c r="C116" s="587" t="s">
        <v>233</v>
      </c>
      <c r="D116" s="589" t="s">
        <v>234</v>
      </c>
      <c r="E116" s="589"/>
      <c r="F116" s="589"/>
      <c r="G116" s="589"/>
      <c r="H116" s="589"/>
      <c r="I116" s="112" t="s">
        <v>235</v>
      </c>
      <c r="J116" s="590" t="s">
        <v>236</v>
      </c>
      <c r="K116" s="600" t="s">
        <v>237</v>
      </c>
    </row>
    <row r="117" spans="1:11" s="118" customFormat="1" ht="55.8" thickBot="1" x14ac:dyDescent="0.35">
      <c r="A117" s="598"/>
      <c r="B117" s="241"/>
      <c r="C117" s="611"/>
      <c r="D117" s="113" t="s">
        <v>238</v>
      </c>
      <c r="E117" s="114" t="s">
        <v>239</v>
      </c>
      <c r="F117" s="113" t="s">
        <v>240</v>
      </c>
      <c r="G117" s="113" t="s">
        <v>241</v>
      </c>
      <c r="H117" s="115" t="s">
        <v>258</v>
      </c>
      <c r="I117" s="116" t="s">
        <v>243</v>
      </c>
      <c r="J117" s="591"/>
      <c r="K117" s="610"/>
    </row>
    <row r="118" spans="1:11" ht="18" customHeight="1" x14ac:dyDescent="0.25">
      <c r="A118" s="679"/>
      <c r="B118" s="325"/>
      <c r="C118" s="325"/>
      <c r="D118" s="352"/>
      <c r="E118" s="24"/>
      <c r="F118" s="23"/>
      <c r="G118" s="23"/>
      <c r="H118" s="606"/>
      <c r="I118" s="331"/>
      <c r="J118" s="331"/>
      <c r="K118" s="655" t="s">
        <v>40</v>
      </c>
    </row>
    <row r="119" spans="1:11" ht="14.25" hidden="1" x14ac:dyDescent="0.2">
      <c r="A119" s="680"/>
      <c r="B119" s="325"/>
      <c r="C119" s="325"/>
      <c r="D119" s="352"/>
      <c r="E119" s="25"/>
      <c r="F119" s="16"/>
      <c r="G119" s="16"/>
      <c r="H119" s="606"/>
      <c r="I119" s="325"/>
      <c r="J119" s="325"/>
      <c r="K119" s="608"/>
    </row>
    <row r="120" spans="1:11" ht="14.25" hidden="1" x14ac:dyDescent="0.2">
      <c r="A120" s="680"/>
      <c r="B120" s="325"/>
      <c r="C120" s="325"/>
      <c r="D120" s="110"/>
      <c r="E120" s="25"/>
      <c r="F120" s="16"/>
      <c r="G120" s="16"/>
      <c r="H120" s="606"/>
      <c r="I120" s="325"/>
      <c r="J120" s="325"/>
      <c r="K120" s="608"/>
    </row>
    <row r="121" spans="1:11" ht="14.25" hidden="1" x14ac:dyDescent="0.2">
      <c r="A121" s="680"/>
      <c r="B121" s="325"/>
      <c r="C121" s="325"/>
      <c r="D121" s="110"/>
      <c r="E121" s="25"/>
      <c r="F121" s="93"/>
      <c r="G121" s="16"/>
      <c r="H121" s="606"/>
      <c r="I121" s="325"/>
      <c r="J121" s="325"/>
      <c r="K121" s="608"/>
    </row>
    <row r="122" spans="1:11" ht="14.25" hidden="1" x14ac:dyDescent="0.2">
      <c r="A122" s="680"/>
      <c r="B122" s="325"/>
      <c r="C122" s="325"/>
      <c r="D122" s="110"/>
      <c r="E122" s="25"/>
      <c r="F122" s="16"/>
      <c r="G122" s="16"/>
      <c r="H122" s="606"/>
      <c r="I122" s="325"/>
      <c r="J122" s="325"/>
      <c r="K122" s="608"/>
    </row>
    <row r="123" spans="1:11" ht="14.25" hidden="1" x14ac:dyDescent="0.2">
      <c r="A123" s="680"/>
      <c r="B123" s="325"/>
      <c r="C123" s="325"/>
      <c r="D123" s="110"/>
      <c r="E123" s="25"/>
      <c r="F123" s="93"/>
      <c r="G123" s="16"/>
      <c r="H123" s="606"/>
      <c r="I123" s="325"/>
      <c r="J123" s="325"/>
      <c r="K123" s="608"/>
    </row>
    <row r="124" spans="1:11" ht="14.25" hidden="1" x14ac:dyDescent="0.2">
      <c r="A124" s="680"/>
      <c r="B124" s="325"/>
      <c r="C124" s="325"/>
      <c r="D124" s="97"/>
      <c r="E124" s="25"/>
      <c r="F124" s="16"/>
      <c r="G124" s="16"/>
      <c r="H124" s="607"/>
      <c r="I124" s="325"/>
      <c r="J124" s="325"/>
      <c r="K124" s="608"/>
    </row>
    <row r="125" spans="1:11" ht="15.75" hidden="1" thickBot="1" x14ac:dyDescent="0.25">
      <c r="A125" s="681"/>
      <c r="B125" s="325"/>
      <c r="C125" s="242"/>
      <c r="D125" s="111"/>
      <c r="E125" s="19"/>
      <c r="F125" s="18"/>
      <c r="G125" s="18"/>
      <c r="H125" s="52"/>
    </row>
    <row r="126" spans="1:11" ht="14.4" thickBot="1" x14ac:dyDescent="0.3">
      <c r="A126" s="119"/>
      <c r="B126" s="145"/>
    </row>
    <row r="127" spans="1:11" s="118" customFormat="1" ht="30" customHeight="1" x14ac:dyDescent="0.3">
      <c r="A127" s="583" t="s">
        <v>112</v>
      </c>
      <c r="B127" s="144"/>
      <c r="C127" s="587" t="s">
        <v>233</v>
      </c>
      <c r="D127" s="589" t="s">
        <v>234</v>
      </c>
      <c r="E127" s="589"/>
      <c r="F127" s="589"/>
      <c r="G127" s="589"/>
      <c r="H127" s="589"/>
      <c r="I127" s="112" t="s">
        <v>235</v>
      </c>
      <c r="J127" s="590" t="s">
        <v>236</v>
      </c>
      <c r="K127" s="600" t="s">
        <v>237</v>
      </c>
    </row>
    <row r="128" spans="1:11" s="118" customFormat="1" ht="55.8" thickBot="1" x14ac:dyDescent="0.35">
      <c r="A128" s="598"/>
      <c r="B128" s="146"/>
      <c r="C128" s="588"/>
      <c r="D128" s="113" t="s">
        <v>238</v>
      </c>
      <c r="E128" s="114" t="s">
        <v>239</v>
      </c>
      <c r="F128" s="113" t="s">
        <v>240</v>
      </c>
      <c r="G128" s="113" t="s">
        <v>241</v>
      </c>
      <c r="H128" s="115" t="s">
        <v>258</v>
      </c>
      <c r="I128" s="116" t="s">
        <v>243</v>
      </c>
      <c r="J128" s="591"/>
      <c r="K128" s="610"/>
    </row>
    <row r="129" spans="1:11" ht="20.25" customHeight="1" x14ac:dyDescent="0.25">
      <c r="A129" s="639" t="s">
        <v>386</v>
      </c>
      <c r="B129" s="671" t="s">
        <v>371</v>
      </c>
      <c r="C129" s="642" t="s">
        <v>373</v>
      </c>
      <c r="D129" s="352" t="s">
        <v>244</v>
      </c>
      <c r="E129" s="24" t="s">
        <v>245</v>
      </c>
      <c r="F129" s="23" t="s">
        <v>207</v>
      </c>
      <c r="G129" s="23">
        <f>IF(F129="Asignado",15,0)</f>
        <v>15</v>
      </c>
      <c r="H129" s="606" t="str">
        <f>IF(AND(G136&gt;0,G136&lt;=85),"Débil",IF(AND(G136&gt;85,G136&lt;=95),"Moderado",IF(G136&gt;96,"Fuerte"," ")))</f>
        <v>Débil</v>
      </c>
      <c r="I129" s="331" t="s">
        <v>231</v>
      </c>
      <c r="J129" s="331" t="str">
        <f>IF(AND(H129="Fuerte",I129="Fuerte (Siempre se Ejecuta)"),"Fuerte",IF(AND(H129="Fuerte",I129="Moderado (Algunas veces se ejecuta)"),"Moderado",IF(AND(H129="Fuerte",I129="Débil (No se ejecuta)"),"Débil",IF(AND(H129="Moderado",I129="Fuerte (Siempre se Ejecuta)"),"Moderado",IF(AND(H129="Moderado",I129="Moderado (Algunas veces se ejecuta)"),"Moderado",IF(AND(H129="Moderado",I129="Débil (No se ejecuta)"),"Débil",IF(AND(H129="Débil",I129="Fuerte (Siempre se Ejecuta)"),"Débil",IF(AND(H129="Débil",I129="Moderado (Algunas veces se ejecuta)"),"Débil",IF(AND(H129="Débil",I129="Débil (No se ejecuta)"),"Débil"," ")))))))))</f>
        <v>Débil</v>
      </c>
      <c r="K129" s="655" t="str">
        <f>IF(J129="Fuerte","NO",IF(J129=" "," ","SI"))</f>
        <v>SI</v>
      </c>
    </row>
    <row r="130" spans="1:11" ht="29.25" customHeight="1" x14ac:dyDescent="0.25">
      <c r="A130" s="640"/>
      <c r="B130" s="672"/>
      <c r="C130" s="642"/>
      <c r="D130" s="352"/>
      <c r="E130" s="25" t="s">
        <v>246</v>
      </c>
      <c r="F130" s="16" t="s">
        <v>209</v>
      </c>
      <c r="G130" s="16">
        <f>IF(F130="Adecuado",15,0)</f>
        <v>15</v>
      </c>
      <c r="H130" s="606"/>
      <c r="I130" s="325"/>
      <c r="J130" s="325"/>
      <c r="K130" s="608"/>
    </row>
    <row r="131" spans="1:11" ht="43.5" customHeight="1" x14ac:dyDescent="0.25">
      <c r="A131" s="640"/>
      <c r="B131" s="672"/>
      <c r="C131" s="642"/>
      <c r="D131" s="110" t="s">
        <v>247</v>
      </c>
      <c r="E131" s="25" t="s">
        <v>248</v>
      </c>
      <c r="F131" s="16" t="s">
        <v>213</v>
      </c>
      <c r="G131" s="16">
        <f>IF(F131="Oportuna",15,0)</f>
        <v>0</v>
      </c>
      <c r="H131" s="606"/>
      <c r="I131" s="325"/>
      <c r="J131" s="325"/>
      <c r="K131" s="608"/>
    </row>
    <row r="132" spans="1:11" ht="43.5" customHeight="1" x14ac:dyDescent="0.25">
      <c r="A132" s="640"/>
      <c r="B132" s="672"/>
      <c r="C132" s="642"/>
      <c r="D132" s="110" t="s">
        <v>249</v>
      </c>
      <c r="E132" s="25" t="s">
        <v>250</v>
      </c>
      <c r="F132" s="93" t="s">
        <v>216</v>
      </c>
      <c r="G132" s="16">
        <f>IF(F132="Prevenir",15,IF(F132="Detectar",10,0))</f>
        <v>10</v>
      </c>
      <c r="H132" s="606"/>
      <c r="I132" s="325"/>
      <c r="J132" s="325"/>
      <c r="K132" s="608"/>
    </row>
    <row r="133" spans="1:11" ht="29.25" customHeight="1" x14ac:dyDescent="0.25">
      <c r="A133" s="640"/>
      <c r="B133" s="672"/>
      <c r="C133" s="642"/>
      <c r="D133" s="110" t="s">
        <v>251</v>
      </c>
      <c r="E133" s="25" t="s">
        <v>252</v>
      </c>
      <c r="F133" s="16" t="s">
        <v>219</v>
      </c>
      <c r="G133" s="16">
        <f>IF(F133="Confiable",15,0)</f>
        <v>15</v>
      </c>
      <c r="H133" s="606"/>
      <c r="I133" s="325"/>
      <c r="J133" s="325"/>
      <c r="K133" s="608"/>
    </row>
    <row r="134" spans="1:11" ht="43.5" customHeight="1" x14ac:dyDescent="0.25">
      <c r="A134" s="640"/>
      <c r="B134" s="672"/>
      <c r="C134" s="642"/>
      <c r="D134" s="110" t="s">
        <v>253</v>
      </c>
      <c r="E134" s="25" t="s">
        <v>254</v>
      </c>
      <c r="F134" s="93" t="s">
        <v>222</v>
      </c>
      <c r="G134" s="16">
        <f>IF(F134="Se investigan y se resuelven oportunamente",15,0)</f>
        <v>15</v>
      </c>
      <c r="H134" s="606"/>
      <c r="I134" s="325"/>
      <c r="J134" s="325"/>
      <c r="K134" s="608"/>
    </row>
    <row r="135" spans="1:11" ht="29.25" customHeight="1" x14ac:dyDescent="0.25">
      <c r="A135" s="640"/>
      <c r="B135" s="672"/>
      <c r="C135" s="643"/>
      <c r="D135" s="97" t="s">
        <v>255</v>
      </c>
      <c r="E135" s="25" t="s">
        <v>256</v>
      </c>
      <c r="F135" s="16" t="s">
        <v>225</v>
      </c>
      <c r="G135" s="16">
        <f>IF(F135="Completa",10,IF(F135="Incompleta",5,0))</f>
        <v>10</v>
      </c>
      <c r="H135" s="607"/>
      <c r="I135" s="325"/>
      <c r="J135" s="325"/>
      <c r="K135" s="608"/>
    </row>
    <row r="136" spans="1:11" s="124" customFormat="1" ht="15" thickBot="1" x14ac:dyDescent="0.3">
      <c r="A136" s="678"/>
      <c r="B136" s="682"/>
      <c r="C136" s="120"/>
      <c r="D136" s="121"/>
      <c r="E136" s="122" t="s">
        <v>257</v>
      </c>
      <c r="F136" s="17"/>
      <c r="G136" s="17">
        <f>SUM(G129:G135)</f>
        <v>80</v>
      </c>
      <c r="H136" s="123"/>
    </row>
    <row r="137" spans="1:11" ht="14.4" thickBot="1" x14ac:dyDescent="0.3"/>
    <row r="138" spans="1:11" s="117" customFormat="1" ht="30" customHeight="1" x14ac:dyDescent="0.3">
      <c r="A138" s="583" t="s">
        <v>112</v>
      </c>
      <c r="B138" s="144"/>
      <c r="C138" s="587" t="s">
        <v>233</v>
      </c>
      <c r="D138" s="589" t="s">
        <v>234</v>
      </c>
      <c r="E138" s="589"/>
      <c r="F138" s="589"/>
      <c r="G138" s="589"/>
      <c r="H138" s="589"/>
      <c r="I138" s="112" t="s">
        <v>235</v>
      </c>
      <c r="J138" s="590" t="s">
        <v>236</v>
      </c>
      <c r="K138" s="600" t="s">
        <v>237</v>
      </c>
    </row>
    <row r="139" spans="1:11" s="118" customFormat="1" ht="55.8" thickBot="1" x14ac:dyDescent="0.35">
      <c r="A139" s="598"/>
      <c r="B139" s="146"/>
      <c r="C139" s="588"/>
      <c r="D139" s="113" t="s">
        <v>238</v>
      </c>
      <c r="E139" s="114" t="s">
        <v>239</v>
      </c>
      <c r="F139" s="113" t="s">
        <v>240</v>
      </c>
      <c r="G139" s="113" t="s">
        <v>241</v>
      </c>
      <c r="H139" s="115" t="s">
        <v>258</v>
      </c>
      <c r="I139" s="116" t="s">
        <v>243</v>
      </c>
      <c r="J139" s="591"/>
      <c r="K139" s="610"/>
    </row>
    <row r="140" spans="1:11" ht="20.25" customHeight="1" x14ac:dyDescent="0.25">
      <c r="A140" s="639" t="s">
        <v>385</v>
      </c>
      <c r="B140" s="671" t="s">
        <v>372</v>
      </c>
      <c r="C140" s="642" t="s">
        <v>374</v>
      </c>
      <c r="D140" s="352" t="s">
        <v>244</v>
      </c>
      <c r="E140" s="24" t="s">
        <v>245</v>
      </c>
      <c r="F140" s="23" t="s">
        <v>208</v>
      </c>
      <c r="G140" s="23">
        <f>IF(F140="Asignado",15,0)</f>
        <v>0</v>
      </c>
      <c r="H140" s="606" t="s">
        <v>395</v>
      </c>
      <c r="I140" s="331" t="s">
        <v>231</v>
      </c>
      <c r="J140" s="331" t="s">
        <v>397</v>
      </c>
      <c r="K140" s="655" t="s">
        <v>398</v>
      </c>
    </row>
    <row r="141" spans="1:11" ht="27.6" x14ac:dyDescent="0.25">
      <c r="A141" s="640"/>
      <c r="B141" s="672"/>
      <c r="C141" s="642"/>
      <c r="D141" s="352"/>
      <c r="E141" s="25" t="s">
        <v>246</v>
      </c>
      <c r="F141" s="16" t="s">
        <v>206</v>
      </c>
      <c r="G141" s="16">
        <f>IF(F141="Adecuado",15,0)</f>
        <v>0</v>
      </c>
      <c r="H141" s="606"/>
      <c r="I141" s="325"/>
      <c r="J141" s="325"/>
      <c r="K141" s="608"/>
    </row>
    <row r="142" spans="1:11" ht="27.6" x14ac:dyDescent="0.25">
      <c r="A142" s="640"/>
      <c r="B142" s="672"/>
      <c r="C142" s="642"/>
      <c r="D142" s="110" t="s">
        <v>247</v>
      </c>
      <c r="E142" s="25" t="s">
        <v>248</v>
      </c>
      <c r="F142" s="16" t="s">
        <v>206</v>
      </c>
      <c r="G142" s="16">
        <f>IF(F142="Oportuna",15,0)</f>
        <v>0</v>
      </c>
      <c r="H142" s="606"/>
      <c r="I142" s="325"/>
      <c r="J142" s="325"/>
      <c r="K142" s="608"/>
    </row>
    <row r="143" spans="1:11" ht="41.4" x14ac:dyDescent="0.25">
      <c r="A143" s="640"/>
      <c r="B143" s="672"/>
      <c r="C143" s="642"/>
      <c r="D143" s="110" t="s">
        <v>249</v>
      </c>
      <c r="E143" s="25" t="s">
        <v>250</v>
      </c>
      <c r="F143" s="93" t="s">
        <v>206</v>
      </c>
      <c r="G143" s="16">
        <f>IF(F143="Prevenir",15,IF(F143="Detectar",10,0))</f>
        <v>0</v>
      </c>
      <c r="H143" s="606"/>
      <c r="I143" s="325"/>
      <c r="J143" s="325"/>
      <c r="K143" s="608"/>
    </row>
    <row r="144" spans="1:11" ht="27.6" x14ac:dyDescent="0.25">
      <c r="A144" s="640"/>
      <c r="B144" s="672"/>
      <c r="C144" s="642"/>
      <c r="D144" s="110" t="s">
        <v>251</v>
      </c>
      <c r="E144" s="25" t="s">
        <v>252</v>
      </c>
      <c r="F144" s="16" t="s">
        <v>206</v>
      </c>
      <c r="G144" s="16">
        <f>IF(F144="Confiable",15,0)</f>
        <v>0</v>
      </c>
      <c r="H144" s="606"/>
      <c r="I144" s="325"/>
      <c r="J144" s="325"/>
      <c r="K144" s="608"/>
    </row>
    <row r="145" spans="1:11" ht="41.4" x14ac:dyDescent="0.25">
      <c r="A145" s="640"/>
      <c r="B145" s="672"/>
      <c r="C145" s="642"/>
      <c r="D145" s="110" t="s">
        <v>253</v>
      </c>
      <c r="E145" s="25" t="s">
        <v>254</v>
      </c>
      <c r="F145" s="93" t="s">
        <v>206</v>
      </c>
      <c r="G145" s="16">
        <f>IF(F145="Se investigan y se resuelven oportunamente",15,0)</f>
        <v>0</v>
      </c>
      <c r="H145" s="606"/>
      <c r="I145" s="325"/>
      <c r="J145" s="325"/>
      <c r="K145" s="608"/>
    </row>
    <row r="146" spans="1:11" ht="27.6" x14ac:dyDescent="0.25">
      <c r="A146" s="640"/>
      <c r="B146" s="672"/>
      <c r="C146" s="643"/>
      <c r="D146" s="97" t="s">
        <v>255</v>
      </c>
      <c r="E146" s="25" t="s">
        <v>256</v>
      </c>
      <c r="F146" s="16" t="s">
        <v>227</v>
      </c>
      <c r="G146" s="16">
        <f>IF(F146="Completa",10,IF(F146="Incompleta",5,0))</f>
        <v>0</v>
      </c>
      <c r="H146" s="607"/>
      <c r="I146" s="325"/>
      <c r="J146" s="325"/>
      <c r="K146" s="608"/>
    </row>
    <row r="147" spans="1:11" ht="15" thickBot="1" x14ac:dyDescent="0.3">
      <c r="A147" s="678"/>
      <c r="B147" s="682"/>
      <c r="C147" s="20"/>
      <c r="D147" s="111"/>
      <c r="E147" s="19" t="s">
        <v>257</v>
      </c>
      <c r="F147" s="18"/>
      <c r="G147" s="18">
        <f>SUM(G140:G146)</f>
        <v>0</v>
      </c>
      <c r="H147" s="52"/>
    </row>
    <row r="148" spans="1:11" ht="14.4" thickBot="1" x14ac:dyDescent="0.3">
      <c r="A148" s="119"/>
      <c r="B148" s="145"/>
    </row>
    <row r="149" spans="1:11" s="118" customFormat="1" ht="30" customHeight="1" x14ac:dyDescent="0.3">
      <c r="A149" s="583" t="s">
        <v>112</v>
      </c>
      <c r="B149" s="144"/>
      <c r="C149" s="587" t="s">
        <v>233</v>
      </c>
      <c r="D149" s="589" t="s">
        <v>234</v>
      </c>
      <c r="E149" s="589"/>
      <c r="F149" s="589"/>
      <c r="G149" s="589"/>
      <c r="H149" s="589"/>
      <c r="I149" s="112" t="s">
        <v>235</v>
      </c>
      <c r="J149" s="590" t="s">
        <v>236</v>
      </c>
      <c r="K149" s="600" t="s">
        <v>237</v>
      </c>
    </row>
    <row r="150" spans="1:11" s="118" customFormat="1" ht="55.8" thickBot="1" x14ac:dyDescent="0.35">
      <c r="A150" s="598"/>
      <c r="B150" s="146"/>
      <c r="C150" s="588"/>
      <c r="D150" s="113" t="s">
        <v>238</v>
      </c>
      <c r="E150" s="114" t="s">
        <v>239</v>
      </c>
      <c r="F150" s="113" t="s">
        <v>240</v>
      </c>
      <c r="G150" s="113" t="s">
        <v>241</v>
      </c>
      <c r="H150" s="115" t="s">
        <v>258</v>
      </c>
      <c r="I150" s="116" t="s">
        <v>243</v>
      </c>
      <c r="J150" s="591"/>
      <c r="K150" s="610"/>
    </row>
    <row r="151" spans="1:11" ht="20.25" customHeight="1" x14ac:dyDescent="0.25">
      <c r="A151" s="639" t="s">
        <v>380</v>
      </c>
      <c r="B151" s="671" t="s">
        <v>375</v>
      </c>
      <c r="C151" s="642" t="s">
        <v>384</v>
      </c>
      <c r="D151" s="352" t="s">
        <v>244</v>
      </c>
      <c r="E151" s="24" t="s">
        <v>245</v>
      </c>
      <c r="F151" s="23" t="s">
        <v>207</v>
      </c>
      <c r="G151" s="23">
        <f>IF(F151="Asignado",15,0)</f>
        <v>15</v>
      </c>
      <c r="H151" s="606" t="str">
        <f>IF(AND(G158&gt;0,G158&lt;=85),"Débil",IF(AND(G158&gt;85,G158&lt;=95),"Moderado",IF(G158&gt;96,"Fuerte"," ")))</f>
        <v>Moderado</v>
      </c>
      <c r="I151" s="331" t="s">
        <v>229</v>
      </c>
      <c r="J151" s="331" t="str">
        <f>IF(AND(H151="Fuerte",I151="Fuerte (Siempre se Ejecuta)"),"Fuerte",IF(AND(H151="Fuerte",I151="Moderado (Algunas veces se ejecuta)"),"Moderado",IF(AND(H151="Fuerte",I151="Débil (No se ejecuta)"),"Débil",IF(AND(H151="Moderado",I151="Fuerte (Siempre se Ejecuta)"),"Moderado",IF(AND(H151="Moderado",I151="Moderado (Algunas veces se ejecuta)"),"Moderado",IF(AND(H151="Moderado",I151="Débil (No se ejecuta)"),"Débil",IF(AND(H151="Débil",I151="Fuerte (Siempre se Ejecuta)"),"Débil",IF(AND(H151="Débil",I151="Moderado (Algunas veces se ejecuta)"),"Débil",IF(AND(H151="Débil",I151="Débil (No se ejecuta)"),"Débil"," ")))))))))</f>
        <v>Moderado</v>
      </c>
      <c r="K151" s="655" t="str">
        <f>IF(J151="Fuerte","NO",IF(J151=" "," ","SI"))</f>
        <v>SI</v>
      </c>
    </row>
    <row r="152" spans="1:11" ht="27.6" x14ac:dyDescent="0.25">
      <c r="A152" s="640"/>
      <c r="B152" s="672"/>
      <c r="C152" s="642"/>
      <c r="D152" s="352"/>
      <c r="E152" s="25" t="s">
        <v>246</v>
      </c>
      <c r="F152" s="16" t="s">
        <v>209</v>
      </c>
      <c r="G152" s="16">
        <f>IF(F152="Adecuado",15,0)</f>
        <v>15</v>
      </c>
      <c r="H152" s="606"/>
      <c r="I152" s="325"/>
      <c r="J152" s="325"/>
      <c r="K152" s="608"/>
    </row>
    <row r="153" spans="1:11" ht="27.6" x14ac:dyDescent="0.25">
      <c r="A153" s="640"/>
      <c r="B153" s="672"/>
      <c r="C153" s="642"/>
      <c r="D153" s="110" t="s">
        <v>247</v>
      </c>
      <c r="E153" s="25" t="s">
        <v>248</v>
      </c>
      <c r="F153" s="16" t="s">
        <v>212</v>
      </c>
      <c r="G153" s="16">
        <f>IF(F153="Oportuna",15,0)</f>
        <v>15</v>
      </c>
      <c r="H153" s="606"/>
      <c r="I153" s="325"/>
      <c r="J153" s="325"/>
      <c r="K153" s="608"/>
    </row>
    <row r="154" spans="1:11" ht="41.4" x14ac:dyDescent="0.25">
      <c r="A154" s="640"/>
      <c r="B154" s="672"/>
      <c r="C154" s="642"/>
      <c r="D154" s="110" t="s">
        <v>249</v>
      </c>
      <c r="E154" s="25" t="s">
        <v>250</v>
      </c>
      <c r="F154" s="93" t="s">
        <v>216</v>
      </c>
      <c r="G154" s="16">
        <f>IF(F154="Prevenir",15,IF(F154="Detectar",10,0))</f>
        <v>10</v>
      </c>
      <c r="H154" s="606"/>
      <c r="I154" s="325"/>
      <c r="J154" s="325"/>
      <c r="K154" s="608"/>
    </row>
    <row r="155" spans="1:11" ht="27.6" x14ac:dyDescent="0.25">
      <c r="A155" s="640"/>
      <c r="B155" s="672"/>
      <c r="C155" s="642"/>
      <c r="D155" s="110" t="s">
        <v>251</v>
      </c>
      <c r="E155" s="25" t="s">
        <v>252</v>
      </c>
      <c r="F155" s="16" t="s">
        <v>219</v>
      </c>
      <c r="G155" s="16">
        <f>IF(F155="Confiable",15,0)</f>
        <v>15</v>
      </c>
      <c r="H155" s="606"/>
      <c r="I155" s="325"/>
      <c r="J155" s="325"/>
      <c r="K155" s="608"/>
    </row>
    <row r="156" spans="1:11" ht="41.4" x14ac:dyDescent="0.25">
      <c r="A156" s="640"/>
      <c r="B156" s="672"/>
      <c r="C156" s="642"/>
      <c r="D156" s="110" t="s">
        <v>253</v>
      </c>
      <c r="E156" s="25" t="s">
        <v>254</v>
      </c>
      <c r="F156" s="93" t="s">
        <v>222</v>
      </c>
      <c r="G156" s="16">
        <f>IF(F156="Se investigan y se resuelven oportunamente",15,0)</f>
        <v>15</v>
      </c>
      <c r="H156" s="606"/>
      <c r="I156" s="325"/>
      <c r="J156" s="325"/>
      <c r="K156" s="608"/>
    </row>
    <row r="157" spans="1:11" ht="27.6" x14ac:dyDescent="0.25">
      <c r="A157" s="640"/>
      <c r="B157" s="672"/>
      <c r="C157" s="643"/>
      <c r="D157" s="97" t="s">
        <v>255</v>
      </c>
      <c r="E157" s="25" t="s">
        <v>256</v>
      </c>
      <c r="F157" s="16" t="s">
        <v>225</v>
      </c>
      <c r="G157" s="16">
        <f>IF(F157="Completa",10,IF(F157="Incompleta",5,0))</f>
        <v>10</v>
      </c>
      <c r="H157" s="607"/>
      <c r="I157" s="325"/>
      <c r="J157" s="325"/>
      <c r="K157" s="608"/>
    </row>
    <row r="158" spans="1:11" s="124" customFormat="1" ht="15" thickBot="1" x14ac:dyDescent="0.3">
      <c r="A158" s="678"/>
      <c r="B158" s="147"/>
      <c r="C158" s="120"/>
      <c r="D158" s="121"/>
      <c r="E158" s="122" t="s">
        <v>257</v>
      </c>
      <c r="F158" s="17"/>
      <c r="G158" s="17">
        <f>SUM(G151:G157)</f>
        <v>95</v>
      </c>
      <c r="H158" s="123"/>
    </row>
    <row r="159" spans="1:11" ht="14.4" thickBot="1" x14ac:dyDescent="0.3"/>
    <row r="160" spans="1:11" s="117" customFormat="1" ht="30" customHeight="1" x14ac:dyDescent="0.3">
      <c r="A160" s="583" t="s">
        <v>112</v>
      </c>
      <c r="B160" s="144"/>
      <c r="C160" s="587" t="s">
        <v>233</v>
      </c>
      <c r="D160" s="589" t="s">
        <v>234</v>
      </c>
      <c r="E160" s="589"/>
      <c r="F160" s="589"/>
      <c r="G160" s="589"/>
      <c r="H160" s="589"/>
      <c r="I160" s="112" t="s">
        <v>235</v>
      </c>
      <c r="J160" s="590" t="s">
        <v>236</v>
      </c>
      <c r="K160" s="600" t="s">
        <v>237</v>
      </c>
    </row>
    <row r="161" spans="1:11" s="118" customFormat="1" ht="55.8" thickBot="1" x14ac:dyDescent="0.35">
      <c r="A161" s="598"/>
      <c r="B161" s="146"/>
      <c r="C161" s="588"/>
      <c r="D161" s="113" t="s">
        <v>238</v>
      </c>
      <c r="E161" s="114" t="s">
        <v>239</v>
      </c>
      <c r="F161" s="113" t="s">
        <v>240</v>
      </c>
      <c r="G161" s="113" t="s">
        <v>241</v>
      </c>
      <c r="H161" s="115" t="s">
        <v>258</v>
      </c>
      <c r="I161" s="116" t="s">
        <v>243</v>
      </c>
      <c r="J161" s="591"/>
      <c r="K161" s="610"/>
    </row>
    <row r="162" spans="1:11" ht="20.25" customHeight="1" x14ac:dyDescent="0.25">
      <c r="A162" s="639"/>
      <c r="B162" s="639"/>
      <c r="C162" s="642"/>
      <c r="D162" s="352"/>
      <c r="E162" s="24"/>
      <c r="F162" s="23"/>
      <c r="G162" s="23"/>
      <c r="H162" s="606"/>
      <c r="I162" s="331"/>
      <c r="J162" s="331"/>
      <c r="K162" s="655" t="s">
        <v>123</v>
      </c>
    </row>
    <row r="163" spans="1:11" x14ac:dyDescent="0.25">
      <c r="A163" s="640"/>
      <c r="B163" s="640"/>
      <c r="C163" s="642"/>
      <c r="D163" s="352"/>
      <c r="E163" s="25"/>
      <c r="F163" s="16"/>
      <c r="G163" s="16"/>
      <c r="H163" s="606"/>
      <c r="I163" s="325"/>
      <c r="J163" s="325"/>
      <c r="K163" s="608"/>
    </row>
    <row r="164" spans="1:11" x14ac:dyDescent="0.25">
      <c r="A164" s="640"/>
      <c r="B164" s="640"/>
      <c r="C164" s="642"/>
      <c r="D164" s="110"/>
      <c r="E164" s="25"/>
      <c r="F164" s="16"/>
      <c r="G164" s="16"/>
      <c r="H164" s="606"/>
      <c r="I164" s="325"/>
      <c r="J164" s="325"/>
      <c r="K164" s="608"/>
    </row>
    <row r="165" spans="1:11" x14ac:dyDescent="0.25">
      <c r="A165" s="640"/>
      <c r="B165" s="640"/>
      <c r="C165" s="642"/>
      <c r="D165" s="110"/>
      <c r="E165" s="25"/>
      <c r="F165" s="93"/>
      <c r="G165" s="16"/>
      <c r="H165" s="606"/>
      <c r="I165" s="325"/>
      <c r="J165" s="325"/>
      <c r="K165" s="608"/>
    </row>
    <row r="166" spans="1:11" x14ac:dyDescent="0.25">
      <c r="A166" s="640"/>
      <c r="B166" s="640"/>
      <c r="C166" s="642"/>
      <c r="D166" s="110"/>
      <c r="E166" s="25"/>
      <c r="F166" s="16"/>
      <c r="G166" s="16"/>
      <c r="H166" s="606"/>
      <c r="I166" s="325"/>
      <c r="J166" s="325"/>
      <c r="K166" s="608"/>
    </row>
    <row r="167" spans="1:11" x14ac:dyDescent="0.25">
      <c r="A167" s="640"/>
      <c r="B167" s="640"/>
      <c r="C167" s="642"/>
      <c r="D167" s="110"/>
      <c r="E167" s="25"/>
      <c r="F167" s="93"/>
      <c r="G167" s="16"/>
      <c r="H167" s="606"/>
      <c r="I167" s="325"/>
      <c r="J167" s="325"/>
      <c r="K167" s="608"/>
    </row>
    <row r="168" spans="1:11" x14ac:dyDescent="0.25">
      <c r="A168" s="640"/>
      <c r="B168" s="640"/>
      <c r="C168" s="643"/>
      <c r="D168" s="97"/>
      <c r="E168" s="25"/>
      <c r="F168" s="16"/>
      <c r="G168" s="16"/>
      <c r="H168" s="607"/>
      <c r="I168" s="325"/>
      <c r="J168" s="325"/>
      <c r="K168" s="608"/>
    </row>
    <row r="169" spans="1:11" ht="14.4" x14ac:dyDescent="0.25">
      <c r="A169" s="640"/>
      <c r="B169" s="640"/>
      <c r="C169" s="20"/>
      <c r="D169" s="111"/>
      <c r="E169" s="19"/>
      <c r="F169" s="18"/>
      <c r="G169" s="18"/>
      <c r="H169" s="52"/>
    </row>
    <row r="170" spans="1:11" ht="14.4" thickBot="1" x14ac:dyDescent="0.3">
      <c r="A170" s="119"/>
      <c r="B170" s="145"/>
    </row>
    <row r="171" spans="1:11" s="118" customFormat="1" ht="30" customHeight="1" x14ac:dyDescent="0.3">
      <c r="A171" s="583" t="s">
        <v>112</v>
      </c>
      <c r="B171" s="144"/>
      <c r="C171" s="587" t="s">
        <v>233</v>
      </c>
      <c r="D171" s="589" t="s">
        <v>234</v>
      </c>
      <c r="E171" s="589"/>
      <c r="F171" s="589"/>
      <c r="G171" s="589"/>
      <c r="H171" s="589"/>
      <c r="I171" s="112" t="s">
        <v>235</v>
      </c>
      <c r="J171" s="590" t="s">
        <v>236</v>
      </c>
      <c r="K171" s="600" t="s">
        <v>237</v>
      </c>
    </row>
    <row r="172" spans="1:11" s="118" customFormat="1" ht="55.8" thickBot="1" x14ac:dyDescent="0.35">
      <c r="A172" s="598"/>
      <c r="B172" s="146"/>
      <c r="C172" s="588"/>
      <c r="D172" s="113" t="s">
        <v>238</v>
      </c>
      <c r="E172" s="114" t="s">
        <v>239</v>
      </c>
      <c r="F172" s="113" t="s">
        <v>240</v>
      </c>
      <c r="G172" s="113" t="s">
        <v>241</v>
      </c>
      <c r="H172" s="115" t="s">
        <v>258</v>
      </c>
      <c r="I172" s="116" t="s">
        <v>243</v>
      </c>
      <c r="J172" s="591"/>
      <c r="K172" s="610"/>
    </row>
    <row r="173" spans="1:11" ht="20.25" customHeight="1" x14ac:dyDescent="0.25">
      <c r="A173" s="639"/>
      <c r="B173" s="639"/>
      <c r="C173" s="642"/>
      <c r="D173" s="352"/>
      <c r="E173" s="24"/>
      <c r="F173" s="23"/>
      <c r="G173" s="23"/>
      <c r="H173" s="606"/>
      <c r="I173" s="331"/>
      <c r="J173" s="331"/>
      <c r="K173" s="655" t="str">
        <f>IF(J173="Fuerte","NO",IF(J173=" "," ","SI"))</f>
        <v>SI</v>
      </c>
    </row>
    <row r="174" spans="1:11" ht="29.25" customHeight="1" x14ac:dyDescent="0.25">
      <c r="A174" s="640"/>
      <c r="B174" s="640"/>
      <c r="C174" s="642"/>
      <c r="D174" s="352"/>
      <c r="E174" s="25"/>
      <c r="F174" s="16"/>
      <c r="G174" s="16"/>
      <c r="H174" s="606"/>
      <c r="I174" s="325"/>
      <c r="J174" s="325"/>
      <c r="K174" s="608"/>
    </row>
    <row r="175" spans="1:11" ht="43.5" customHeight="1" x14ac:dyDescent="0.25">
      <c r="A175" s="640"/>
      <c r="B175" s="640"/>
      <c r="C175" s="642"/>
      <c r="D175" s="110"/>
      <c r="E175" s="25"/>
      <c r="F175" s="16"/>
      <c r="G175" s="16"/>
      <c r="H175" s="606"/>
      <c r="I175" s="325"/>
      <c r="J175" s="325"/>
      <c r="K175" s="608"/>
    </row>
    <row r="176" spans="1:11" ht="43.5" customHeight="1" x14ac:dyDescent="0.25">
      <c r="A176" s="640"/>
      <c r="B176" s="640"/>
      <c r="C176" s="642"/>
      <c r="D176" s="110"/>
      <c r="E176" s="25"/>
      <c r="F176" s="93"/>
      <c r="G176" s="16"/>
      <c r="H176" s="606"/>
      <c r="I176" s="325"/>
      <c r="J176" s="325"/>
      <c r="K176" s="608"/>
    </row>
    <row r="177" spans="1:11" ht="29.25" customHeight="1" x14ac:dyDescent="0.25">
      <c r="A177" s="640"/>
      <c r="B177" s="640"/>
      <c r="C177" s="642"/>
      <c r="D177" s="110"/>
      <c r="E177" s="25"/>
      <c r="F177" s="16"/>
      <c r="G177" s="16"/>
      <c r="H177" s="606"/>
      <c r="I177" s="325"/>
      <c r="J177" s="325"/>
      <c r="K177" s="608"/>
    </row>
    <row r="178" spans="1:11" ht="43.5" customHeight="1" x14ac:dyDescent="0.25">
      <c r="A178" s="640"/>
      <c r="B178" s="640"/>
      <c r="C178" s="642"/>
      <c r="D178" s="110"/>
      <c r="E178" s="25"/>
      <c r="F178" s="93"/>
      <c r="G178" s="16"/>
      <c r="H178" s="606"/>
      <c r="I178" s="325"/>
      <c r="J178" s="325"/>
      <c r="K178" s="608"/>
    </row>
    <row r="179" spans="1:11" ht="29.25" customHeight="1" x14ac:dyDescent="0.25">
      <c r="A179" s="640"/>
      <c r="B179" s="640"/>
      <c r="C179" s="643"/>
      <c r="D179" s="97"/>
      <c r="E179" s="25"/>
      <c r="F179" s="16"/>
      <c r="G179" s="16"/>
      <c r="H179" s="607"/>
      <c r="I179" s="325"/>
      <c r="J179" s="325"/>
      <c r="K179" s="608"/>
    </row>
    <row r="180" spans="1:11" s="124" customFormat="1" ht="15" thickBot="1" x14ac:dyDescent="0.3">
      <c r="A180" s="640"/>
      <c r="B180" s="678"/>
      <c r="C180" s="120"/>
      <c r="D180" s="121"/>
      <c r="E180" s="122"/>
      <c r="F180" s="17"/>
      <c r="G180" s="17"/>
      <c r="H180" s="123"/>
    </row>
  </sheetData>
  <mergeCells count="221">
    <mergeCell ref="B162:B169"/>
    <mergeCell ref="B173:B180"/>
    <mergeCell ref="I93:I99"/>
    <mergeCell ref="J93:J99"/>
    <mergeCell ref="K93:K99"/>
    <mergeCell ref="C93:C99"/>
    <mergeCell ref="K48:K49"/>
    <mergeCell ref="A41:A47"/>
    <mergeCell ref="J1:J4"/>
    <mergeCell ref="B6:J6"/>
    <mergeCell ref="B7:J7"/>
    <mergeCell ref="A9:A10"/>
    <mergeCell ref="J11:J17"/>
    <mergeCell ref="K11:K17"/>
    <mergeCell ref="J9:J10"/>
    <mergeCell ref="K9:K10"/>
    <mergeCell ref="D11:D12"/>
    <mergeCell ref="H11:H17"/>
    <mergeCell ref="D9:H9"/>
    <mergeCell ref="I11:I17"/>
    <mergeCell ref="C11:C17"/>
    <mergeCell ref="C9:C10"/>
    <mergeCell ref="B5:G5"/>
    <mergeCell ref="H1:I1"/>
    <mergeCell ref="H2:I2"/>
    <mergeCell ref="H20:H27"/>
    <mergeCell ref="H3:I3"/>
    <mergeCell ref="H4:I4"/>
    <mergeCell ref="B9:B10"/>
    <mergeCell ref="B11:B17"/>
    <mergeCell ref="B18:B19"/>
    <mergeCell ref="K39:K40"/>
    <mergeCell ref="C41:C47"/>
    <mergeCell ref="D41:D42"/>
    <mergeCell ref="H41:H47"/>
    <mergeCell ref="I41:I47"/>
    <mergeCell ref="J41:J47"/>
    <mergeCell ref="K41:K47"/>
    <mergeCell ref="B39:B40"/>
    <mergeCell ref="B41:B47"/>
    <mergeCell ref="K18:K19"/>
    <mergeCell ref="I20:I26"/>
    <mergeCell ref="J20:J26"/>
    <mergeCell ref="K20:K26"/>
    <mergeCell ref="C20:C27"/>
    <mergeCell ref="K28:K29"/>
    <mergeCell ref="B30:B38"/>
    <mergeCell ref="B20:B27"/>
    <mergeCell ref="K30:K37"/>
    <mergeCell ref="A60:A61"/>
    <mergeCell ref="C60:C61"/>
    <mergeCell ref="D60:H60"/>
    <mergeCell ref="J60:J61"/>
    <mergeCell ref="K60:K61"/>
    <mergeCell ref="A62:A69"/>
    <mergeCell ref="D62:D63"/>
    <mergeCell ref="H62:H68"/>
    <mergeCell ref="I62:I68"/>
    <mergeCell ref="B60:B61"/>
    <mergeCell ref="B62:B69"/>
    <mergeCell ref="C62:C69"/>
    <mergeCell ref="J62:J68"/>
    <mergeCell ref="K62:K68"/>
    <mergeCell ref="K50:K57"/>
    <mergeCell ref="A48:A49"/>
    <mergeCell ref="B48:B49"/>
    <mergeCell ref="C48:C49"/>
    <mergeCell ref="D48:H48"/>
    <mergeCell ref="J48:J49"/>
    <mergeCell ref="C50:C59"/>
    <mergeCell ref="D50:D51"/>
    <mergeCell ref="H50:H57"/>
    <mergeCell ref="A71:A72"/>
    <mergeCell ref="C71:C72"/>
    <mergeCell ref="D71:H71"/>
    <mergeCell ref="J71:J72"/>
    <mergeCell ref="K71:K72"/>
    <mergeCell ref="J73:J79"/>
    <mergeCell ref="K73:K79"/>
    <mergeCell ref="A73:A80"/>
    <mergeCell ref="C84:C90"/>
    <mergeCell ref="D73:D74"/>
    <mergeCell ref="H73:H79"/>
    <mergeCell ref="I73:I79"/>
    <mergeCell ref="B84:B90"/>
    <mergeCell ref="J84:J90"/>
    <mergeCell ref="K84:K90"/>
    <mergeCell ref="A84:A90"/>
    <mergeCell ref="A105:A106"/>
    <mergeCell ref="C105:C106"/>
    <mergeCell ref="D105:H105"/>
    <mergeCell ref="J105:J106"/>
    <mergeCell ref="K105:K106"/>
    <mergeCell ref="D84:D85"/>
    <mergeCell ref="H84:H90"/>
    <mergeCell ref="I84:I90"/>
    <mergeCell ref="B73:B79"/>
    <mergeCell ref="C73:C79"/>
    <mergeCell ref="A82:A83"/>
    <mergeCell ref="C82:C83"/>
    <mergeCell ref="D82:H82"/>
    <mergeCell ref="J82:J83"/>
    <mergeCell ref="K82:K83"/>
    <mergeCell ref="A91:A92"/>
    <mergeCell ref="C91:C92"/>
    <mergeCell ref="D91:H91"/>
    <mergeCell ref="J91:J92"/>
    <mergeCell ref="K91:K92"/>
    <mergeCell ref="A93:A99"/>
    <mergeCell ref="B93:B99"/>
    <mergeCell ref="D93:D94"/>
    <mergeCell ref="H93:H99"/>
    <mergeCell ref="J107:J113"/>
    <mergeCell ref="K107:K113"/>
    <mergeCell ref="A116:A117"/>
    <mergeCell ref="C116:C117"/>
    <mergeCell ref="D116:H116"/>
    <mergeCell ref="J116:J117"/>
    <mergeCell ref="K116:K117"/>
    <mergeCell ref="C107:C113"/>
    <mergeCell ref="D107:D108"/>
    <mergeCell ref="H107:H113"/>
    <mergeCell ref="I107:I113"/>
    <mergeCell ref="A107:A114"/>
    <mergeCell ref="B107:B114"/>
    <mergeCell ref="J118:J124"/>
    <mergeCell ref="K118:K124"/>
    <mergeCell ref="A127:A128"/>
    <mergeCell ref="C127:C128"/>
    <mergeCell ref="D127:H127"/>
    <mergeCell ref="J127:J128"/>
    <mergeCell ref="K127:K128"/>
    <mergeCell ref="A118:A125"/>
    <mergeCell ref="C118:C124"/>
    <mergeCell ref="D118:D119"/>
    <mergeCell ref="H118:H124"/>
    <mergeCell ref="I118:I124"/>
    <mergeCell ref="B118:B125"/>
    <mergeCell ref="J129:J135"/>
    <mergeCell ref="K129:K135"/>
    <mergeCell ref="A138:A139"/>
    <mergeCell ref="C138:C139"/>
    <mergeCell ref="D138:H138"/>
    <mergeCell ref="J138:J139"/>
    <mergeCell ref="K138:K139"/>
    <mergeCell ref="A129:A136"/>
    <mergeCell ref="C129:C135"/>
    <mergeCell ref="D129:D130"/>
    <mergeCell ref="H129:H135"/>
    <mergeCell ref="I129:I135"/>
    <mergeCell ref="B129:B136"/>
    <mergeCell ref="J140:J146"/>
    <mergeCell ref="K140:K146"/>
    <mergeCell ref="A149:A150"/>
    <mergeCell ref="C149:C150"/>
    <mergeCell ref="D149:H149"/>
    <mergeCell ref="J149:J150"/>
    <mergeCell ref="K149:K150"/>
    <mergeCell ref="A140:A147"/>
    <mergeCell ref="C140:C146"/>
    <mergeCell ref="D140:D141"/>
    <mergeCell ref="H140:H146"/>
    <mergeCell ref="I140:I146"/>
    <mergeCell ref="B140:B147"/>
    <mergeCell ref="J151:J157"/>
    <mergeCell ref="K151:K157"/>
    <mergeCell ref="A160:A161"/>
    <mergeCell ref="C160:C161"/>
    <mergeCell ref="D160:H160"/>
    <mergeCell ref="J160:J161"/>
    <mergeCell ref="K160:K161"/>
    <mergeCell ref="A151:A158"/>
    <mergeCell ref="C151:C157"/>
    <mergeCell ref="D151:D152"/>
    <mergeCell ref="H151:H157"/>
    <mergeCell ref="I151:I157"/>
    <mergeCell ref="B151:B157"/>
    <mergeCell ref="J173:J179"/>
    <mergeCell ref="K173:K179"/>
    <mergeCell ref="A1:A4"/>
    <mergeCell ref="B1:G2"/>
    <mergeCell ref="B3:G4"/>
    <mergeCell ref="A173:A180"/>
    <mergeCell ref="C173:C179"/>
    <mergeCell ref="D173:D174"/>
    <mergeCell ref="H173:H179"/>
    <mergeCell ref="I173:I179"/>
    <mergeCell ref="J162:J168"/>
    <mergeCell ref="K162:K168"/>
    <mergeCell ref="A171:A172"/>
    <mergeCell ref="C171:C172"/>
    <mergeCell ref="D171:H171"/>
    <mergeCell ref="J171:J172"/>
    <mergeCell ref="K171:K172"/>
    <mergeCell ref="A162:A169"/>
    <mergeCell ref="A50:A59"/>
    <mergeCell ref="C162:C168"/>
    <mergeCell ref="D162:D163"/>
    <mergeCell ref="H162:H168"/>
    <mergeCell ref="I162:I168"/>
    <mergeCell ref="B50:B59"/>
    <mergeCell ref="I50:I57"/>
    <mergeCell ref="J50:J57"/>
    <mergeCell ref="A11:A17"/>
    <mergeCell ref="A20:A27"/>
    <mergeCell ref="A30:A38"/>
    <mergeCell ref="D18:H18"/>
    <mergeCell ref="J18:J19"/>
    <mergeCell ref="A39:A40"/>
    <mergeCell ref="C39:C40"/>
    <mergeCell ref="D39:H39"/>
    <mergeCell ref="J39:J40"/>
    <mergeCell ref="C18:C19"/>
    <mergeCell ref="A18:A19"/>
    <mergeCell ref="C28:C29"/>
    <mergeCell ref="D28:H28"/>
    <mergeCell ref="J28:J29"/>
    <mergeCell ref="H30:H37"/>
    <mergeCell ref="I30:I37"/>
    <mergeCell ref="J30:J37"/>
    <mergeCell ref="C30:C36"/>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F41 F62 F73 F84 F107 F118 F129 F140 F151 F162 F173 F93 F50</xm:sqref>
        </x14:dataValidation>
        <x14:dataValidation type="list" allowBlank="1" showInputMessage="1" showErrorMessage="1">
          <x14:formula1>
            <xm:f>Hoja3!$A$155:$A$157</xm:f>
          </x14:formula1>
          <xm:sqref>F12 F42 F63 F74 F85 F108 F119 F130 F141 F152 F163 F174 F94 F51</xm:sqref>
        </x14:dataValidation>
        <x14:dataValidation type="list" allowBlank="1" showInputMessage="1" showErrorMessage="1">
          <x14:formula1>
            <xm:f>Hoja3!$A$160:$A$162</xm:f>
          </x14:formula1>
          <xm:sqref>F13 F43 F64 F75 F86 F109 F120 F131 F142 F153 F164 F175 F20 F95 F30 F52</xm:sqref>
        </x14:dataValidation>
        <x14:dataValidation type="list" allowBlank="1" showInputMessage="1" showErrorMessage="1">
          <x14:formula1>
            <xm:f>Hoja3!$A$165:$A$168</xm:f>
          </x14:formula1>
          <xm:sqref>F14 F44 F65 F76 F87 F110 F121 F132 F143 F154 F165 F176 F21 F96 F31 F53</xm:sqref>
        </x14:dataValidation>
        <x14:dataValidation type="list" allowBlank="1" showInputMessage="1" showErrorMessage="1">
          <x14:formula1>
            <xm:f>Hoja3!$A$171:$A$173</xm:f>
          </x14:formula1>
          <xm:sqref>F15 F45 F66 F77 F88 F111 F122 F133 F144 F155 F166 F177 F22 F97 F32 F54</xm:sqref>
        </x14:dataValidation>
        <x14:dataValidation type="list" allowBlank="1" showInputMessage="1" showErrorMessage="1">
          <x14:formula1>
            <xm:f>Hoja3!$A$176:$A$178</xm:f>
          </x14:formula1>
          <xm:sqref>F16 F46 F67 F78 F89 F112 F123 F134 F145 F156 F167 F178 F23 F98 F33 F55</xm:sqref>
        </x14:dataValidation>
        <x14:dataValidation type="list" allowBlank="1" showInputMessage="1" showErrorMessage="1">
          <x14:formula1>
            <xm:f>Hoja3!$A$181:$A$184</xm:f>
          </x14:formula1>
          <xm:sqref>F179 F47 F68 F79 F90 F113 F124 F135 F146 F157 F168 F17 F24 F99 F34 F56</xm:sqref>
        </x14:dataValidation>
        <x14:dataValidation type="list" allowBlank="1" showInputMessage="1" showErrorMessage="1">
          <x14:formula1>
            <xm:f>Hoja3!$A$187:$A$190</xm:f>
          </x14:formula1>
          <xm:sqref>I173:I179 I41:I47 I62:I68 I73:I79 I84:I90 I107:I113 I118:I124 I129:I135 I140:I146 I151:I157 I162:I168 I11:I17 I20:I26 I93:I99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75"/>
  <sheetViews>
    <sheetView zoomScale="55" zoomScaleNormal="55" workbookViewId="0">
      <selection activeCell="L76" sqref="L76"/>
    </sheetView>
  </sheetViews>
  <sheetFormatPr baseColWidth="10" defaultColWidth="11.44140625" defaultRowHeight="13.8" x14ac:dyDescent="0.25"/>
  <cols>
    <col min="1" max="2" width="38.33203125" style="1" customWidth="1"/>
    <col min="3" max="3" width="83" style="1" customWidth="1"/>
    <col min="4" max="5" width="29.33203125" style="1" customWidth="1"/>
    <col min="6" max="6" width="22.88671875" style="1" customWidth="1"/>
    <col min="7" max="7" width="23.44140625" style="1" customWidth="1"/>
    <col min="8" max="8" width="39.6640625" style="1" customWidth="1"/>
    <col min="9" max="16384" width="11.44140625" style="1"/>
  </cols>
  <sheetData>
    <row r="1" spans="1:8" customFormat="1" ht="15.75" customHeight="1" x14ac:dyDescent="0.3">
      <c r="A1" s="592"/>
      <c r="B1" s="367" t="s">
        <v>0</v>
      </c>
      <c r="C1" s="368"/>
      <c r="D1" s="475"/>
      <c r="E1" s="469" t="s">
        <v>30</v>
      </c>
      <c r="F1" s="469"/>
      <c r="G1" s="469"/>
      <c r="H1" s="693"/>
    </row>
    <row r="2" spans="1:8" customFormat="1" ht="15.75" customHeight="1" x14ac:dyDescent="0.3">
      <c r="A2" s="362"/>
      <c r="B2" s="593"/>
      <c r="C2" s="503"/>
      <c r="D2" s="504"/>
      <c r="E2" s="439" t="s">
        <v>2</v>
      </c>
      <c r="F2" s="439"/>
      <c r="G2" s="439"/>
      <c r="H2" s="694"/>
    </row>
    <row r="3" spans="1:8" customFormat="1" ht="36" customHeight="1" x14ac:dyDescent="0.3">
      <c r="A3" s="362"/>
      <c r="B3" s="593" t="s">
        <v>259</v>
      </c>
      <c r="C3" s="503"/>
      <c r="D3" s="504"/>
      <c r="E3" s="439" t="s">
        <v>4</v>
      </c>
      <c r="F3" s="439"/>
      <c r="G3" s="439"/>
      <c r="H3" s="694"/>
    </row>
    <row r="4" spans="1:8" customFormat="1" ht="15.75" customHeight="1" thickBot="1" x14ac:dyDescent="0.35">
      <c r="A4" s="363"/>
      <c r="B4" s="376"/>
      <c r="C4" s="377"/>
      <c r="D4" s="476"/>
      <c r="E4" s="597" t="s">
        <v>5</v>
      </c>
      <c r="F4" s="597"/>
      <c r="G4" s="597"/>
      <c r="H4" s="695"/>
    </row>
    <row r="5" spans="1:8" ht="15" thickBot="1" x14ac:dyDescent="0.25">
      <c r="C5" s="62"/>
      <c r="D5" s="62"/>
      <c r="E5" s="62"/>
      <c r="F5" s="62"/>
      <c r="G5" s="62"/>
    </row>
    <row r="6" spans="1:8" customFormat="1" ht="24" customHeight="1" thickBot="1" x14ac:dyDescent="0.3">
      <c r="A6" s="303" t="s">
        <v>7</v>
      </c>
      <c r="B6" s="300"/>
      <c r="C6" s="301"/>
      <c r="D6" s="301"/>
      <c r="E6" s="301"/>
      <c r="F6" s="301"/>
      <c r="G6" s="301"/>
      <c r="H6" s="302"/>
    </row>
    <row r="7" spans="1:8" customFormat="1" ht="129" customHeight="1" thickBot="1" x14ac:dyDescent="0.35">
      <c r="A7" s="304" t="s">
        <v>9</v>
      </c>
      <c r="B7" s="700" t="s">
        <v>458</v>
      </c>
      <c r="C7" s="700"/>
      <c r="D7" s="700"/>
      <c r="E7" s="700"/>
      <c r="F7" s="700"/>
      <c r="G7" s="700"/>
      <c r="H7" s="701"/>
    </row>
    <row r="8" spans="1:8" ht="15" thickBot="1" x14ac:dyDescent="0.25">
      <c r="C8" s="62"/>
      <c r="D8" s="62"/>
      <c r="E8" s="62"/>
      <c r="F8" s="62"/>
      <c r="G8" s="62"/>
    </row>
    <row r="9" spans="1:8" s="117" customFormat="1" ht="30" customHeight="1" x14ac:dyDescent="0.3">
      <c r="A9" s="696" t="s">
        <v>112</v>
      </c>
      <c r="B9" s="696" t="s">
        <v>260</v>
      </c>
      <c r="C9" s="697" t="s">
        <v>233</v>
      </c>
      <c r="D9" s="697" t="s">
        <v>242</v>
      </c>
      <c r="E9" s="697" t="s">
        <v>261</v>
      </c>
      <c r="F9" s="698" t="s">
        <v>262</v>
      </c>
      <c r="G9" s="698"/>
      <c r="H9" s="699" t="s">
        <v>263</v>
      </c>
    </row>
    <row r="10" spans="1:8" s="118" customFormat="1" ht="48.75" customHeight="1" x14ac:dyDescent="0.3">
      <c r="A10" s="696"/>
      <c r="B10" s="696"/>
      <c r="C10" s="697"/>
      <c r="D10" s="697"/>
      <c r="E10" s="697"/>
      <c r="F10" s="698"/>
      <c r="G10" s="698"/>
      <c r="H10" s="699"/>
    </row>
    <row r="11" spans="1:8" s="118" customFormat="1" ht="39.75" customHeight="1" x14ac:dyDescent="0.3">
      <c r="A11" s="704" t="s">
        <v>332</v>
      </c>
      <c r="B11" s="707" t="s">
        <v>286</v>
      </c>
      <c r="C11" s="703" t="s">
        <v>369</v>
      </c>
      <c r="D11" s="683" t="s">
        <v>394</v>
      </c>
      <c r="E11" s="683" t="s">
        <v>401</v>
      </c>
      <c r="F11" s="689" t="s">
        <v>395</v>
      </c>
      <c r="G11" s="128">
        <v>0</v>
      </c>
      <c r="H11" s="738" t="str">
        <f>IF(G72=100,"Fuerte",IF(AND(G72&gt;=50,G72&lt;=99),"Moderado",IF(AND(G72&gt;0,G72&lt;=49),"Débil"," ")))</f>
        <v>Débil</v>
      </c>
    </row>
    <row r="12" spans="1:8" s="118" customFormat="1" ht="39.75" customHeight="1" x14ac:dyDescent="0.3">
      <c r="A12" s="705"/>
      <c r="B12" s="709"/>
      <c r="C12" s="703"/>
      <c r="D12" s="684"/>
      <c r="E12" s="684"/>
      <c r="F12" s="690"/>
      <c r="G12" s="128" t="str">
        <f>IF(F12="Fuerte",100,IF(F12="Moderado",50,IF(F12="Débil",0," ")))</f>
        <v xml:space="preserve"> </v>
      </c>
      <c r="H12" s="738"/>
    </row>
    <row r="13" spans="1:8" s="118" customFormat="1" ht="39.75" customHeight="1" x14ac:dyDescent="0.3">
      <c r="A13" s="705"/>
      <c r="B13" s="708"/>
      <c r="C13" s="703"/>
      <c r="D13" s="684"/>
      <c r="E13" s="684"/>
      <c r="F13" s="690"/>
      <c r="G13" s="128" t="str">
        <f t="shared" ref="G13:G22" si="0">IF(F13="Fuerte",100,IF(F13="Moderado",50,IF(F13="Débil",0," ")))</f>
        <v xml:space="preserve"> </v>
      </c>
      <c r="H13" s="738"/>
    </row>
    <row r="14" spans="1:8" s="118" customFormat="1" ht="39.75" customHeight="1" x14ac:dyDescent="0.3">
      <c r="A14" s="705"/>
      <c r="B14" s="707" t="s">
        <v>329</v>
      </c>
      <c r="C14" s="703"/>
      <c r="D14" s="684"/>
      <c r="E14" s="684"/>
      <c r="F14" s="690"/>
      <c r="G14" s="128" t="str">
        <f t="shared" si="0"/>
        <v xml:space="preserve"> </v>
      </c>
      <c r="H14" s="738"/>
    </row>
    <row r="15" spans="1:8" s="118" customFormat="1" ht="39.75" customHeight="1" x14ac:dyDescent="0.3">
      <c r="A15" s="705"/>
      <c r="B15" s="708"/>
      <c r="C15" s="703"/>
      <c r="D15" s="684"/>
      <c r="E15" s="684"/>
      <c r="F15" s="690"/>
      <c r="G15" s="128" t="str">
        <f t="shared" si="0"/>
        <v xml:space="preserve"> </v>
      </c>
      <c r="H15" s="738"/>
    </row>
    <row r="16" spans="1:8" s="118" customFormat="1" ht="39.75" customHeight="1" x14ac:dyDescent="0.3">
      <c r="A16" s="705"/>
      <c r="B16" s="707" t="s">
        <v>330</v>
      </c>
      <c r="C16" s="703"/>
      <c r="D16" s="684"/>
      <c r="E16" s="684"/>
      <c r="F16" s="690"/>
      <c r="G16" s="128" t="str">
        <f t="shared" si="0"/>
        <v xml:space="preserve"> </v>
      </c>
      <c r="H16" s="738"/>
    </row>
    <row r="17" spans="1:8" s="118" customFormat="1" ht="91.5" customHeight="1" x14ac:dyDescent="0.3">
      <c r="A17" s="706"/>
      <c r="B17" s="708"/>
      <c r="C17" s="703"/>
      <c r="D17" s="685"/>
      <c r="E17" s="685"/>
      <c r="F17" s="691"/>
      <c r="G17" s="128" t="str">
        <f t="shared" si="0"/>
        <v xml:space="preserve"> </v>
      </c>
      <c r="H17" s="738"/>
    </row>
    <row r="18" spans="1:8" s="118" customFormat="1" ht="91.5" customHeight="1" x14ac:dyDescent="0.3">
      <c r="A18" s="703" t="s">
        <v>333</v>
      </c>
      <c r="B18" s="243" t="s">
        <v>297</v>
      </c>
      <c r="C18" s="718"/>
      <c r="D18" s="683" t="s">
        <v>394</v>
      </c>
      <c r="E18" s="683" t="s">
        <v>401</v>
      </c>
      <c r="F18" s="689" t="s">
        <v>395</v>
      </c>
      <c r="G18" s="128">
        <v>0</v>
      </c>
      <c r="H18" s="738"/>
    </row>
    <row r="19" spans="1:8" s="118" customFormat="1" ht="78.75" customHeight="1" x14ac:dyDescent="0.3">
      <c r="A19" s="703"/>
      <c r="B19" s="243" t="s">
        <v>299</v>
      </c>
      <c r="C19" s="719"/>
      <c r="D19" s="684"/>
      <c r="E19" s="684"/>
      <c r="F19" s="690"/>
      <c r="G19" s="128" t="str">
        <f t="shared" si="0"/>
        <v xml:space="preserve"> </v>
      </c>
      <c r="H19" s="738"/>
    </row>
    <row r="20" spans="1:8" s="118" customFormat="1" ht="111" customHeight="1" x14ac:dyDescent="0.3">
      <c r="A20" s="704"/>
      <c r="B20" s="244" t="s">
        <v>286</v>
      </c>
      <c r="C20" s="719"/>
      <c r="D20" s="685"/>
      <c r="E20" s="685"/>
      <c r="F20" s="691"/>
      <c r="G20" s="128" t="str">
        <f t="shared" si="0"/>
        <v xml:space="preserve"> </v>
      </c>
      <c r="H20" s="738"/>
    </row>
    <row r="21" spans="1:8" s="118" customFormat="1" ht="39.75" customHeight="1" x14ac:dyDescent="0.3">
      <c r="A21" s="703" t="s">
        <v>327</v>
      </c>
      <c r="B21" s="703" t="s">
        <v>298</v>
      </c>
      <c r="C21" s="703" t="s">
        <v>367</v>
      </c>
      <c r="D21" s="683" t="s">
        <v>394</v>
      </c>
      <c r="E21" s="683" t="s">
        <v>401</v>
      </c>
      <c r="F21" s="689" t="s">
        <v>395</v>
      </c>
      <c r="G21" s="128">
        <v>0</v>
      </c>
      <c r="H21" s="738"/>
    </row>
    <row r="22" spans="1:8" s="118" customFormat="1" ht="39.75" customHeight="1" x14ac:dyDescent="0.3">
      <c r="A22" s="703"/>
      <c r="B22" s="703"/>
      <c r="C22" s="703"/>
      <c r="D22" s="684"/>
      <c r="E22" s="684"/>
      <c r="F22" s="690"/>
      <c r="G22" s="297" t="str">
        <f t="shared" si="0"/>
        <v xml:space="preserve"> </v>
      </c>
      <c r="H22" s="738"/>
    </row>
    <row r="23" spans="1:8" s="118" customFormat="1" ht="39.75" customHeight="1" x14ac:dyDescent="0.3">
      <c r="A23" s="703"/>
      <c r="B23" s="703"/>
      <c r="C23" s="703"/>
      <c r="D23" s="684"/>
      <c r="E23" s="684"/>
      <c r="F23" s="690"/>
      <c r="G23" s="298"/>
      <c r="H23" s="738"/>
    </row>
    <row r="24" spans="1:8" s="118" customFormat="1" ht="39.75" customHeight="1" x14ac:dyDescent="0.3">
      <c r="A24" s="703"/>
      <c r="B24" s="703"/>
      <c r="C24" s="703"/>
      <c r="D24" s="684"/>
      <c r="E24" s="684"/>
      <c r="F24" s="690"/>
      <c r="G24" s="298"/>
      <c r="H24" s="738"/>
    </row>
    <row r="25" spans="1:8" s="118" customFormat="1" ht="69.75" customHeight="1" x14ac:dyDescent="0.3">
      <c r="A25" s="703"/>
      <c r="B25" s="704" t="s">
        <v>322</v>
      </c>
      <c r="C25" s="703"/>
      <c r="D25" s="684"/>
      <c r="E25" s="684"/>
      <c r="F25" s="690"/>
      <c r="G25" s="298"/>
      <c r="H25" s="738"/>
    </row>
    <row r="26" spans="1:8" s="118" customFormat="1" ht="39.75" customHeight="1" x14ac:dyDescent="0.3">
      <c r="A26" s="703"/>
      <c r="B26" s="705"/>
      <c r="C26" s="703"/>
      <c r="D26" s="684"/>
      <c r="E26" s="684"/>
      <c r="F26" s="690"/>
      <c r="G26" s="298"/>
      <c r="H26" s="738"/>
    </row>
    <row r="27" spans="1:8" s="118" customFormat="1" ht="39.75" customHeight="1" x14ac:dyDescent="0.3">
      <c r="A27" s="703"/>
      <c r="B27" s="705"/>
      <c r="C27" s="703"/>
      <c r="D27" s="684"/>
      <c r="E27" s="684"/>
      <c r="F27" s="690"/>
      <c r="G27" s="298"/>
      <c r="H27" s="738"/>
    </row>
    <row r="28" spans="1:8" s="118" customFormat="1" ht="39.75" customHeight="1" x14ac:dyDescent="0.3">
      <c r="A28" s="703"/>
      <c r="B28" s="706"/>
      <c r="C28" s="703"/>
      <c r="D28" s="685"/>
      <c r="E28" s="685"/>
      <c r="F28" s="691"/>
      <c r="G28" s="299"/>
      <c r="H28" s="738"/>
    </row>
    <row r="29" spans="1:8" s="118" customFormat="1" ht="39.75" customHeight="1" x14ac:dyDescent="0.3">
      <c r="A29" s="330" t="s">
        <v>342</v>
      </c>
      <c r="B29" s="715" t="s">
        <v>403</v>
      </c>
      <c r="C29" s="713" t="s">
        <v>368</v>
      </c>
      <c r="D29" s="702" t="s">
        <v>394</v>
      </c>
      <c r="E29" s="702" t="s">
        <v>401</v>
      </c>
      <c r="F29" s="692" t="s">
        <v>395</v>
      </c>
      <c r="G29" s="686">
        <v>0</v>
      </c>
      <c r="H29" s="738"/>
    </row>
    <row r="30" spans="1:8" s="118" customFormat="1" ht="39.75" customHeight="1" x14ac:dyDescent="0.3">
      <c r="A30" s="332"/>
      <c r="B30" s="716"/>
      <c r="C30" s="713"/>
      <c r="D30" s="702"/>
      <c r="E30" s="702"/>
      <c r="F30" s="692"/>
      <c r="G30" s="687"/>
      <c r="H30" s="738"/>
    </row>
    <row r="31" spans="1:8" s="118" customFormat="1" ht="39.75" customHeight="1" x14ac:dyDescent="0.3">
      <c r="A31" s="332"/>
      <c r="B31" s="717"/>
      <c r="C31" s="713"/>
      <c r="D31" s="702"/>
      <c r="E31" s="702"/>
      <c r="F31" s="692"/>
      <c r="G31" s="687"/>
      <c r="H31" s="738"/>
    </row>
    <row r="32" spans="1:8" s="118" customFormat="1" ht="39.75" customHeight="1" x14ac:dyDescent="0.3">
      <c r="A32" s="332"/>
      <c r="B32" s="710" t="s">
        <v>414</v>
      </c>
      <c r="C32" s="713"/>
      <c r="D32" s="702"/>
      <c r="E32" s="702"/>
      <c r="F32" s="692"/>
      <c r="G32" s="688"/>
      <c r="H32" s="738"/>
    </row>
    <row r="33" spans="1:8" s="118" customFormat="1" ht="39.75" customHeight="1" x14ac:dyDescent="0.3">
      <c r="A33" s="332"/>
      <c r="B33" s="711"/>
      <c r="C33" s="713"/>
      <c r="D33" s="702" t="s">
        <v>189</v>
      </c>
      <c r="E33" s="684" t="s">
        <v>404</v>
      </c>
      <c r="F33" s="690" t="s">
        <v>405</v>
      </c>
      <c r="G33" s="686">
        <v>100</v>
      </c>
      <c r="H33" s="738"/>
    </row>
    <row r="34" spans="1:8" s="118" customFormat="1" ht="39.75" customHeight="1" x14ac:dyDescent="0.3">
      <c r="A34" s="332"/>
      <c r="B34" s="711"/>
      <c r="C34" s="713"/>
      <c r="D34" s="702"/>
      <c r="E34" s="684"/>
      <c r="F34" s="690"/>
      <c r="G34" s="687"/>
      <c r="H34" s="738"/>
    </row>
    <row r="35" spans="1:8" s="118" customFormat="1" ht="39.75" customHeight="1" x14ac:dyDescent="0.3">
      <c r="A35" s="331"/>
      <c r="B35" s="712"/>
      <c r="C35" s="714"/>
      <c r="D35" s="702"/>
      <c r="E35" s="685"/>
      <c r="F35" s="691"/>
      <c r="G35" s="688"/>
      <c r="H35" s="738"/>
    </row>
    <row r="36" spans="1:8" s="118" customFormat="1" ht="39.75" customHeight="1" x14ac:dyDescent="0.3">
      <c r="A36" s="720"/>
      <c r="B36" s="723"/>
      <c r="C36" s="703"/>
      <c r="D36" s="683"/>
      <c r="E36" s="683"/>
      <c r="F36" s="689"/>
      <c r="G36" s="686"/>
      <c r="H36" s="738"/>
    </row>
    <row r="37" spans="1:8" s="118" customFormat="1" ht="39.75" customHeight="1" x14ac:dyDescent="0.3">
      <c r="A37" s="721"/>
      <c r="B37" s="724"/>
      <c r="C37" s="703"/>
      <c r="D37" s="684"/>
      <c r="E37" s="684"/>
      <c r="F37" s="690"/>
      <c r="G37" s="687"/>
      <c r="H37" s="738"/>
    </row>
    <row r="38" spans="1:8" s="118" customFormat="1" ht="39.75" customHeight="1" x14ac:dyDescent="0.3">
      <c r="A38" s="721"/>
      <c r="B38" s="724"/>
      <c r="C38" s="703"/>
      <c r="D38" s="684"/>
      <c r="E38" s="684"/>
      <c r="F38" s="690"/>
      <c r="G38" s="687"/>
      <c r="H38" s="738"/>
    </row>
    <row r="39" spans="1:8" s="118" customFormat="1" ht="39.75" customHeight="1" x14ac:dyDescent="0.3">
      <c r="A39" s="721"/>
      <c r="B39" s="725"/>
      <c r="C39" s="703"/>
      <c r="D39" s="684"/>
      <c r="E39" s="684"/>
      <c r="F39" s="690"/>
      <c r="G39" s="687"/>
      <c r="H39" s="738"/>
    </row>
    <row r="40" spans="1:8" s="118" customFormat="1" ht="39.75" customHeight="1" x14ac:dyDescent="0.3">
      <c r="A40" s="721"/>
      <c r="B40" s="707"/>
      <c r="C40" s="703"/>
      <c r="D40" s="684"/>
      <c r="E40" s="684"/>
      <c r="F40" s="690"/>
      <c r="G40" s="687"/>
      <c r="H40" s="738"/>
    </row>
    <row r="41" spans="1:8" s="118" customFormat="1" ht="39.75" customHeight="1" x14ac:dyDescent="0.3">
      <c r="A41" s="721"/>
      <c r="B41" s="709"/>
      <c r="C41" s="703"/>
      <c r="D41" s="684"/>
      <c r="E41" s="684"/>
      <c r="F41" s="690"/>
      <c r="G41" s="687"/>
      <c r="H41" s="738"/>
    </row>
    <row r="42" spans="1:8" s="118" customFormat="1" ht="39.75" customHeight="1" x14ac:dyDescent="0.3">
      <c r="A42" s="722"/>
      <c r="B42" s="708"/>
      <c r="C42" s="703"/>
      <c r="D42" s="685"/>
      <c r="E42" s="685"/>
      <c r="F42" s="691"/>
      <c r="G42" s="688"/>
      <c r="H42" s="738"/>
    </row>
    <row r="43" spans="1:8" s="118" customFormat="1" ht="39.75" customHeight="1" x14ac:dyDescent="0.3">
      <c r="A43" s="732" t="s">
        <v>362</v>
      </c>
      <c r="B43" s="735" t="s">
        <v>371</v>
      </c>
      <c r="C43" s="703" t="s">
        <v>373</v>
      </c>
      <c r="D43" s="683" t="s">
        <v>394</v>
      </c>
      <c r="E43" s="683" t="s">
        <v>401</v>
      </c>
      <c r="F43" s="689" t="s">
        <v>395</v>
      </c>
      <c r="G43" s="686">
        <v>0</v>
      </c>
      <c r="H43" s="738"/>
    </row>
    <row r="44" spans="1:8" s="118" customFormat="1" ht="39.75" customHeight="1" x14ac:dyDescent="0.3">
      <c r="A44" s="733"/>
      <c r="B44" s="736"/>
      <c r="C44" s="703"/>
      <c r="D44" s="684"/>
      <c r="E44" s="684"/>
      <c r="F44" s="690"/>
      <c r="G44" s="687"/>
      <c r="H44" s="738"/>
    </row>
    <row r="45" spans="1:8" s="118" customFormat="1" ht="39.75" customHeight="1" x14ac:dyDescent="0.3">
      <c r="A45" s="733"/>
      <c r="B45" s="736"/>
      <c r="C45" s="703"/>
      <c r="D45" s="684"/>
      <c r="E45" s="684"/>
      <c r="F45" s="690"/>
      <c r="G45" s="687"/>
      <c r="H45" s="738"/>
    </row>
    <row r="46" spans="1:8" s="118" customFormat="1" ht="39.75" customHeight="1" x14ac:dyDescent="0.3">
      <c r="A46" s="733"/>
      <c r="B46" s="736"/>
      <c r="C46" s="703"/>
      <c r="D46" s="684"/>
      <c r="E46" s="684"/>
      <c r="F46" s="690"/>
      <c r="G46" s="687"/>
      <c r="H46" s="738"/>
    </row>
    <row r="47" spans="1:8" s="118" customFormat="1" ht="39.75" customHeight="1" x14ac:dyDescent="0.3">
      <c r="A47" s="733"/>
      <c r="B47" s="736"/>
      <c r="C47" s="703"/>
      <c r="D47" s="684"/>
      <c r="E47" s="684"/>
      <c r="F47" s="690"/>
      <c r="G47" s="687"/>
      <c r="H47" s="738"/>
    </row>
    <row r="48" spans="1:8" s="118" customFormat="1" ht="27.75" customHeight="1" x14ac:dyDescent="0.3">
      <c r="A48" s="733"/>
      <c r="B48" s="736"/>
      <c r="C48" s="703"/>
      <c r="D48" s="684"/>
      <c r="E48" s="684"/>
      <c r="F48" s="690"/>
      <c r="G48" s="687"/>
      <c r="H48" s="738"/>
    </row>
    <row r="49" spans="1:8" s="118" customFormat="1" ht="39.75" hidden="1" customHeight="1" x14ac:dyDescent="0.25">
      <c r="A49" s="733"/>
      <c r="B49" s="737"/>
      <c r="C49" s="703"/>
      <c r="D49" s="684"/>
      <c r="E49" s="684"/>
      <c r="F49" s="690"/>
      <c r="G49" s="687"/>
      <c r="H49" s="738"/>
    </row>
    <row r="50" spans="1:8" s="118" customFormat="1" ht="39.75" customHeight="1" x14ac:dyDescent="0.3">
      <c r="A50" s="733"/>
      <c r="B50" s="735" t="s">
        <v>417</v>
      </c>
      <c r="C50" s="703" t="s">
        <v>374</v>
      </c>
      <c r="D50" s="684"/>
      <c r="E50" s="684"/>
      <c r="F50" s="690"/>
      <c r="G50" s="687"/>
      <c r="H50" s="738"/>
    </row>
    <row r="51" spans="1:8" s="118" customFormat="1" ht="39.75" customHeight="1" x14ac:dyDescent="0.3">
      <c r="A51" s="733"/>
      <c r="B51" s="736"/>
      <c r="C51" s="703"/>
      <c r="D51" s="684"/>
      <c r="E51" s="684"/>
      <c r="F51" s="690"/>
      <c r="G51" s="687"/>
      <c r="H51" s="738"/>
    </row>
    <row r="52" spans="1:8" s="118" customFormat="1" ht="39.75" customHeight="1" x14ac:dyDescent="0.3">
      <c r="A52" s="733"/>
      <c r="B52" s="736"/>
      <c r="C52" s="703"/>
      <c r="D52" s="684"/>
      <c r="E52" s="684"/>
      <c r="F52" s="690"/>
      <c r="G52" s="687"/>
      <c r="H52" s="738"/>
    </row>
    <row r="53" spans="1:8" s="118" customFormat="1" ht="39.75" customHeight="1" x14ac:dyDescent="0.3">
      <c r="A53" s="733"/>
      <c r="B53" s="736"/>
      <c r="C53" s="703"/>
      <c r="D53" s="684"/>
      <c r="E53" s="684"/>
      <c r="F53" s="690"/>
      <c r="G53" s="687"/>
      <c r="H53" s="738"/>
    </row>
    <row r="54" spans="1:8" s="118" customFormat="1" ht="39.75" customHeight="1" x14ac:dyDescent="0.3">
      <c r="A54" s="733"/>
      <c r="B54" s="736"/>
      <c r="C54" s="703"/>
      <c r="D54" s="684"/>
      <c r="E54" s="684"/>
      <c r="F54" s="690"/>
      <c r="G54" s="687"/>
      <c r="H54" s="738"/>
    </row>
    <row r="55" spans="1:8" s="118" customFormat="1" ht="34.5" customHeight="1" x14ac:dyDescent="0.3">
      <c r="A55" s="733"/>
      <c r="B55" s="736"/>
      <c r="C55" s="703"/>
      <c r="D55" s="685"/>
      <c r="E55" s="685"/>
      <c r="F55" s="691"/>
      <c r="G55" s="688"/>
      <c r="H55" s="738"/>
    </row>
    <row r="56" spans="1:8" s="118" customFormat="1" ht="39.75" hidden="1" customHeight="1" x14ac:dyDescent="0.25">
      <c r="A56" s="734"/>
      <c r="B56" s="737"/>
      <c r="C56" s="703"/>
      <c r="D56" s="126"/>
      <c r="E56" s="126"/>
      <c r="F56" s="127"/>
      <c r="G56" s="128"/>
      <c r="H56" s="738"/>
    </row>
    <row r="57" spans="1:8" s="118" customFormat="1" ht="39.75" customHeight="1" x14ac:dyDescent="0.3">
      <c r="A57" s="728" t="s">
        <v>380</v>
      </c>
      <c r="B57" s="704" t="s">
        <v>375</v>
      </c>
      <c r="C57" s="703" t="s">
        <v>384</v>
      </c>
      <c r="D57" s="683" t="s">
        <v>189</v>
      </c>
      <c r="E57" s="683" t="s">
        <v>402</v>
      </c>
      <c r="F57" s="689" t="s">
        <v>405</v>
      </c>
      <c r="G57" s="686">
        <v>100</v>
      </c>
      <c r="H57" s="738"/>
    </row>
    <row r="58" spans="1:8" s="118" customFormat="1" ht="39.75" customHeight="1" x14ac:dyDescent="0.3">
      <c r="A58" s="729"/>
      <c r="B58" s="705"/>
      <c r="C58" s="703"/>
      <c r="D58" s="684"/>
      <c r="E58" s="684"/>
      <c r="F58" s="690"/>
      <c r="G58" s="687"/>
      <c r="H58" s="738"/>
    </row>
    <row r="59" spans="1:8" s="118" customFormat="1" ht="39.75" customHeight="1" x14ac:dyDescent="0.3">
      <c r="A59" s="729"/>
      <c r="B59" s="705"/>
      <c r="C59" s="703"/>
      <c r="D59" s="684"/>
      <c r="E59" s="684"/>
      <c r="F59" s="690"/>
      <c r="G59" s="687"/>
      <c r="H59" s="738"/>
    </row>
    <row r="60" spans="1:8" s="118" customFormat="1" ht="39.75" customHeight="1" x14ac:dyDescent="0.3">
      <c r="A60" s="729"/>
      <c r="B60" s="705"/>
      <c r="C60" s="703"/>
      <c r="D60" s="684"/>
      <c r="E60" s="684"/>
      <c r="F60" s="690"/>
      <c r="G60" s="687"/>
      <c r="H60" s="738"/>
    </row>
    <row r="61" spans="1:8" s="118" customFormat="1" ht="39.75" customHeight="1" x14ac:dyDescent="0.3">
      <c r="A61" s="729"/>
      <c r="B61" s="705"/>
      <c r="C61" s="703"/>
      <c r="D61" s="684"/>
      <c r="E61" s="684"/>
      <c r="F61" s="690"/>
      <c r="G61" s="687"/>
      <c r="H61" s="738"/>
    </row>
    <row r="62" spans="1:8" s="118" customFormat="1" ht="39.75" customHeight="1" x14ac:dyDescent="0.3">
      <c r="A62" s="729"/>
      <c r="B62" s="705"/>
      <c r="C62" s="703"/>
      <c r="D62" s="684"/>
      <c r="E62" s="684"/>
      <c r="F62" s="690"/>
      <c r="G62" s="687"/>
      <c r="H62" s="738"/>
    </row>
    <row r="63" spans="1:8" s="118" customFormat="1" ht="39.75" customHeight="1" thickBot="1" x14ac:dyDescent="0.35">
      <c r="A63" s="730"/>
      <c r="B63" s="731"/>
      <c r="C63" s="703"/>
      <c r="D63" s="685"/>
      <c r="E63" s="685"/>
      <c r="F63" s="691"/>
      <c r="G63" s="688"/>
      <c r="H63" s="738"/>
    </row>
    <row r="64" spans="1:8" s="118" customFormat="1" ht="39.75" customHeight="1" x14ac:dyDescent="0.3">
      <c r="A64" s="726"/>
      <c r="B64" s="726"/>
      <c r="C64" s="703"/>
      <c r="D64" s="683"/>
      <c r="E64" s="683"/>
      <c r="F64" s="689"/>
      <c r="G64" s="686"/>
      <c r="H64" s="738"/>
    </row>
    <row r="65" spans="1:8" s="118" customFormat="1" ht="39.75" customHeight="1" x14ac:dyDescent="0.3">
      <c r="A65" s="727"/>
      <c r="B65" s="727"/>
      <c r="C65" s="703"/>
      <c r="D65" s="684"/>
      <c r="E65" s="684"/>
      <c r="F65" s="690"/>
      <c r="G65" s="687"/>
      <c r="H65" s="738"/>
    </row>
    <row r="66" spans="1:8" s="118" customFormat="1" ht="39.75" customHeight="1" x14ac:dyDescent="0.3">
      <c r="A66" s="727"/>
      <c r="B66" s="727"/>
      <c r="C66" s="703"/>
      <c r="D66" s="684"/>
      <c r="E66" s="684"/>
      <c r="F66" s="690"/>
      <c r="G66" s="687"/>
      <c r="H66" s="738"/>
    </row>
    <row r="67" spans="1:8" s="118" customFormat="1" ht="39.75" customHeight="1" thickBot="1" x14ac:dyDescent="0.35">
      <c r="A67" s="727"/>
      <c r="B67" s="727"/>
      <c r="C67" s="703"/>
      <c r="D67" s="685"/>
      <c r="E67" s="685"/>
      <c r="F67" s="691"/>
      <c r="G67" s="688"/>
      <c r="H67" s="738"/>
    </row>
    <row r="68" spans="1:8" s="118" customFormat="1" ht="39.75" customHeight="1" x14ac:dyDescent="0.3">
      <c r="A68" s="727"/>
      <c r="B68" s="726"/>
      <c r="C68" s="703"/>
      <c r="D68" s="683"/>
      <c r="E68" s="683"/>
      <c r="F68" s="689"/>
      <c r="G68" s="128"/>
      <c r="H68" s="738"/>
    </row>
    <row r="69" spans="1:8" s="118" customFormat="1" ht="39.75" customHeight="1" x14ac:dyDescent="0.3">
      <c r="A69" s="727"/>
      <c r="B69" s="727"/>
      <c r="C69" s="703"/>
      <c r="D69" s="684"/>
      <c r="E69" s="684"/>
      <c r="F69" s="690"/>
      <c r="G69" s="128"/>
      <c r="H69" s="738"/>
    </row>
    <row r="70" spans="1:8" s="118" customFormat="1" ht="39.75" customHeight="1" x14ac:dyDescent="0.3">
      <c r="A70" s="727"/>
      <c r="B70" s="727"/>
      <c r="C70" s="703"/>
      <c r="D70" s="684"/>
      <c r="E70" s="684"/>
      <c r="F70" s="690"/>
      <c r="G70" s="128"/>
      <c r="H70" s="738"/>
    </row>
    <row r="71" spans="1:8" s="118" customFormat="1" ht="39.75" customHeight="1" x14ac:dyDescent="0.3">
      <c r="A71" s="727"/>
      <c r="B71" s="727"/>
      <c r="C71" s="703"/>
      <c r="D71" s="685"/>
      <c r="E71" s="685"/>
      <c r="F71" s="691"/>
      <c r="G71" s="128"/>
      <c r="H71" s="738"/>
    </row>
    <row r="72" spans="1:8" s="118" customFormat="1" ht="39.75" customHeight="1" x14ac:dyDescent="0.3">
      <c r="A72" s="129" t="s">
        <v>264</v>
      </c>
      <c r="B72" s="262"/>
      <c r="C72" s="263"/>
      <c r="D72" s="129"/>
      <c r="E72" s="129"/>
      <c r="F72" s="129"/>
      <c r="G72" s="130">
        <f>IF(ISERROR(AVERAGE(G11:G71)),0,AVERAGE(G11:G71))</f>
        <v>28.571428571428573</v>
      </c>
      <c r="H72" s="128"/>
    </row>
    <row r="73" spans="1:8" x14ac:dyDescent="0.25">
      <c r="B73" s="260"/>
      <c r="C73" s="263"/>
    </row>
    <row r="74" spans="1:8" x14ac:dyDescent="0.25">
      <c r="B74" s="260"/>
      <c r="C74" s="264"/>
    </row>
    <row r="75" spans="1:8" ht="14.4" thickBot="1" x14ac:dyDescent="0.3">
      <c r="B75" s="261"/>
    </row>
  </sheetData>
  <mergeCells count="85">
    <mergeCell ref="H11:H71"/>
    <mergeCell ref="C36:C42"/>
    <mergeCell ref="D21:D28"/>
    <mergeCell ref="G33:G35"/>
    <mergeCell ref="F64:F67"/>
    <mergeCell ref="F68:F71"/>
    <mergeCell ref="C64:C67"/>
    <mergeCell ref="C68:C71"/>
    <mergeCell ref="D64:D67"/>
    <mergeCell ref="D68:D71"/>
    <mergeCell ref="C57:C63"/>
    <mergeCell ref="D36:D42"/>
    <mergeCell ref="G57:G63"/>
    <mergeCell ref="G64:G67"/>
    <mergeCell ref="F57:F63"/>
    <mergeCell ref="E64:E67"/>
    <mergeCell ref="E68:E71"/>
    <mergeCell ref="A43:A56"/>
    <mergeCell ref="E57:E63"/>
    <mergeCell ref="D57:D63"/>
    <mergeCell ref="C50:C56"/>
    <mergeCell ref="B50:B56"/>
    <mergeCell ref="C43:C49"/>
    <mergeCell ref="B43:B49"/>
    <mergeCell ref="A36:A42"/>
    <mergeCell ref="B36:B39"/>
    <mergeCell ref="B40:B42"/>
    <mergeCell ref="A64:A71"/>
    <mergeCell ref="B64:B67"/>
    <mergeCell ref="B68:B71"/>
    <mergeCell ref="A57:A63"/>
    <mergeCell ref="B57:B63"/>
    <mergeCell ref="A29:A35"/>
    <mergeCell ref="C11:C17"/>
    <mergeCell ref="A11:A17"/>
    <mergeCell ref="B16:B17"/>
    <mergeCell ref="B14:B15"/>
    <mergeCell ref="B11:B13"/>
    <mergeCell ref="B32:B35"/>
    <mergeCell ref="C29:C35"/>
    <mergeCell ref="B25:B28"/>
    <mergeCell ref="B29:B31"/>
    <mergeCell ref="A18:A20"/>
    <mergeCell ref="C18:C20"/>
    <mergeCell ref="C21:C28"/>
    <mergeCell ref="A21:A28"/>
    <mergeCell ref="B21:B24"/>
    <mergeCell ref="E18:E20"/>
    <mergeCell ref="E21:E28"/>
    <mergeCell ref="E29:E32"/>
    <mergeCell ref="E33:E35"/>
    <mergeCell ref="D29:D32"/>
    <mergeCell ref="D33:D35"/>
    <mergeCell ref="H1:H4"/>
    <mergeCell ref="A1:A4"/>
    <mergeCell ref="B9:B10"/>
    <mergeCell ref="D9:D10"/>
    <mergeCell ref="B1:D2"/>
    <mergeCell ref="B3:D4"/>
    <mergeCell ref="A9:A10"/>
    <mergeCell ref="C9:C10"/>
    <mergeCell ref="E9:E10"/>
    <mergeCell ref="E1:G1"/>
    <mergeCell ref="E2:G2"/>
    <mergeCell ref="F9:G10"/>
    <mergeCell ref="H9:H10"/>
    <mergeCell ref="E3:G3"/>
    <mergeCell ref="E4:G4"/>
    <mergeCell ref="B7:H7"/>
    <mergeCell ref="D11:D17"/>
    <mergeCell ref="E11:E17"/>
    <mergeCell ref="D18:D20"/>
    <mergeCell ref="G36:G42"/>
    <mergeCell ref="G43:G55"/>
    <mergeCell ref="E36:E42"/>
    <mergeCell ref="E43:E55"/>
    <mergeCell ref="F36:F42"/>
    <mergeCell ref="F43:F55"/>
    <mergeCell ref="D43:D55"/>
    <mergeCell ref="F11:F17"/>
    <mergeCell ref="F18:F20"/>
    <mergeCell ref="F21:F28"/>
    <mergeCell ref="F29:F32"/>
    <mergeCell ref="F33:F35"/>
    <mergeCell ref="G29:G32"/>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357"/>
      <c r="B1" s="353" t="s">
        <v>29</v>
      </c>
      <c r="C1" s="354"/>
      <c r="D1" s="3" t="s">
        <v>30</v>
      </c>
      <c r="E1" s="360"/>
    </row>
    <row r="2" spans="1:5" ht="15" customHeight="1" x14ac:dyDescent="0.3">
      <c r="A2" s="357"/>
      <c r="B2" s="355"/>
      <c r="C2" s="356"/>
      <c r="D2" s="3" t="s">
        <v>2</v>
      </c>
      <c r="E2" s="360"/>
    </row>
    <row r="3" spans="1:5" ht="30" customHeight="1" x14ac:dyDescent="0.3">
      <c r="A3" s="357"/>
      <c r="B3" s="353" t="s">
        <v>31</v>
      </c>
      <c r="C3" s="354"/>
      <c r="D3" s="3" t="s">
        <v>32</v>
      </c>
      <c r="E3" s="360"/>
    </row>
    <row r="4" spans="1:5" ht="15" customHeight="1" x14ac:dyDescent="0.3">
      <c r="A4" s="357"/>
      <c r="B4" s="355"/>
      <c r="C4" s="356"/>
      <c r="D4" s="3" t="s">
        <v>5</v>
      </c>
      <c r="E4" s="360"/>
    </row>
    <row r="5" spans="1:5" ht="15.75" thickBot="1" x14ac:dyDescent="0.3"/>
    <row r="6" spans="1:5" x14ac:dyDescent="0.3">
      <c r="A6" s="358" t="s">
        <v>33</v>
      </c>
      <c r="B6" s="359"/>
      <c r="C6" s="359"/>
      <c r="D6" s="359"/>
      <c r="E6" s="359"/>
    </row>
    <row r="7" spans="1:5" ht="28.2" thickBot="1" x14ac:dyDescent="0.35">
      <c r="A7" s="4" t="s">
        <v>34</v>
      </c>
      <c r="B7" s="5" t="s">
        <v>35</v>
      </c>
      <c r="C7" s="5" t="s">
        <v>36</v>
      </c>
      <c r="D7" s="10" t="s">
        <v>37</v>
      </c>
      <c r="E7" s="5" t="s">
        <v>38</v>
      </c>
    </row>
    <row r="8" spans="1:5" ht="45" x14ac:dyDescent="0.25">
      <c r="A8" s="12" t="s">
        <v>39</v>
      </c>
      <c r="B8" s="6" t="s">
        <v>40</v>
      </c>
      <c r="C8" s="6" t="s">
        <v>40</v>
      </c>
      <c r="D8" s="6" t="s">
        <v>40</v>
      </c>
      <c r="E8" s="7" t="s">
        <v>40</v>
      </c>
    </row>
    <row r="9" spans="1:5" ht="40.200000000000003" x14ac:dyDescent="0.3">
      <c r="A9" s="13" t="s">
        <v>41</v>
      </c>
      <c r="B9" s="8" t="s">
        <v>40</v>
      </c>
      <c r="C9" s="8" t="s">
        <v>40</v>
      </c>
      <c r="D9" s="8" t="s">
        <v>40</v>
      </c>
      <c r="E9" s="9" t="s">
        <v>40</v>
      </c>
    </row>
    <row r="10" spans="1:5" ht="30" x14ac:dyDescent="0.25">
      <c r="A10" s="11" t="s">
        <v>42</v>
      </c>
      <c r="B10" s="8" t="s">
        <v>40</v>
      </c>
      <c r="C10" s="8" t="s">
        <v>40</v>
      </c>
      <c r="D10" s="8" t="s">
        <v>40</v>
      </c>
      <c r="E10" s="9" t="s">
        <v>40</v>
      </c>
    </row>
    <row r="11" spans="1:5" ht="40.200000000000003" x14ac:dyDescent="0.3">
      <c r="A11" s="13" t="s">
        <v>43</v>
      </c>
      <c r="B11" s="8" t="s">
        <v>40</v>
      </c>
      <c r="C11" s="8" t="s">
        <v>40</v>
      </c>
      <c r="D11" s="8" t="s">
        <v>40</v>
      </c>
      <c r="E11" s="9" t="s">
        <v>40</v>
      </c>
    </row>
    <row r="12" spans="1:5" ht="53.4" x14ac:dyDescent="0.3">
      <c r="A12" s="13" t="s">
        <v>44</v>
      </c>
      <c r="B12" s="14" t="s">
        <v>40</v>
      </c>
      <c r="C12" s="14" t="s">
        <v>40</v>
      </c>
      <c r="D12" s="14" t="s">
        <v>40</v>
      </c>
      <c r="E12" s="15" t="s">
        <v>40</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3"/>
  <sheetViews>
    <sheetView topLeftCell="A9" zoomScale="85" zoomScaleNormal="85" workbookViewId="0">
      <pane ySplit="1" topLeftCell="A10" activePane="bottomLeft" state="frozen"/>
      <selection activeCell="O20" sqref="O20"/>
      <selection pane="bottomLeft" activeCell="B8" sqref="B8:F8"/>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364"/>
      <c r="B1" s="348" t="s">
        <v>0</v>
      </c>
      <c r="C1" s="348"/>
      <c r="D1" s="439" t="s">
        <v>1</v>
      </c>
      <c r="E1" s="439"/>
      <c r="F1" s="371"/>
    </row>
    <row r="2" spans="1:6" x14ac:dyDescent="0.3">
      <c r="A2" s="365"/>
      <c r="B2" s="348" t="s">
        <v>97</v>
      </c>
      <c r="C2" s="348"/>
      <c r="D2" s="439" t="s">
        <v>45</v>
      </c>
      <c r="E2" s="439"/>
      <c r="F2" s="372"/>
    </row>
    <row r="3" spans="1:6" ht="15" customHeight="1" x14ac:dyDescent="0.3">
      <c r="A3" s="365"/>
      <c r="B3" s="348"/>
      <c r="C3" s="348"/>
      <c r="D3" s="439" t="s">
        <v>4</v>
      </c>
      <c r="E3" s="439"/>
      <c r="F3" s="372"/>
    </row>
    <row r="4" spans="1:6" ht="15" thickBot="1" x14ac:dyDescent="0.35">
      <c r="A4" s="366"/>
      <c r="B4" s="348"/>
      <c r="C4" s="348"/>
      <c r="D4" s="439" t="s">
        <v>5</v>
      </c>
      <c r="E4" s="439"/>
      <c r="F4" s="373"/>
    </row>
    <row r="5" spans="1:6" ht="15.75" thickBot="1" x14ac:dyDescent="0.3"/>
    <row r="6" spans="1:6" s="66" customFormat="1" ht="15.75" x14ac:dyDescent="0.25">
      <c r="A6" s="378" t="s">
        <v>98</v>
      </c>
      <c r="B6" s="379"/>
      <c r="C6" s="379"/>
      <c r="D6" s="468"/>
      <c r="E6" s="468"/>
      <c r="F6" s="380"/>
    </row>
    <row r="7" spans="1:6" s="66" customFormat="1" ht="25.5" customHeight="1" x14ac:dyDescent="0.25">
      <c r="A7" s="22" t="s">
        <v>7</v>
      </c>
      <c r="B7" s="582"/>
      <c r="C7" s="582"/>
      <c r="D7" s="582"/>
      <c r="E7" s="582"/>
      <c r="F7" s="582"/>
    </row>
    <row r="8" spans="1:6" s="66" customFormat="1" ht="40.5" customHeight="1" x14ac:dyDescent="0.25">
      <c r="A8" s="21" t="s">
        <v>9</v>
      </c>
      <c r="B8" s="582"/>
      <c r="C8" s="582"/>
      <c r="D8" s="582"/>
      <c r="E8" s="582"/>
      <c r="F8" s="582"/>
    </row>
    <row r="9" spans="1:6" ht="39.75" customHeight="1" x14ac:dyDescent="0.3">
      <c r="A9" s="67" t="s">
        <v>91</v>
      </c>
      <c r="B9" s="67" t="s">
        <v>99</v>
      </c>
      <c r="C9" s="187" t="s">
        <v>100</v>
      </c>
      <c r="D9" s="68" t="s">
        <v>101</v>
      </c>
      <c r="E9" s="757" t="s">
        <v>102</v>
      </c>
      <c r="F9" s="757"/>
    </row>
    <row r="10" spans="1:6" ht="76.5" customHeight="1" x14ac:dyDescent="0.3">
      <c r="A10" s="464" t="s">
        <v>333</v>
      </c>
      <c r="B10" s="325" t="s">
        <v>334</v>
      </c>
      <c r="C10" s="409" t="s">
        <v>280</v>
      </c>
      <c r="D10" s="135" t="s">
        <v>408</v>
      </c>
      <c r="E10" s="746" t="s">
        <v>319</v>
      </c>
      <c r="F10" s="747"/>
    </row>
    <row r="11" spans="1:6" ht="76.5" customHeight="1" x14ac:dyDescent="0.3">
      <c r="A11" s="464"/>
      <c r="B11" s="325"/>
      <c r="C11" s="409"/>
      <c r="D11" s="135" t="s">
        <v>299</v>
      </c>
      <c r="E11" s="746" t="s">
        <v>279</v>
      </c>
      <c r="F11" s="747"/>
    </row>
    <row r="12" spans="1:6" ht="60" x14ac:dyDescent="0.3">
      <c r="A12" s="464"/>
      <c r="B12" s="325"/>
      <c r="C12" s="409"/>
      <c r="D12" s="135" t="s">
        <v>286</v>
      </c>
      <c r="E12" s="746" t="s">
        <v>320</v>
      </c>
      <c r="F12" s="747"/>
    </row>
    <row r="13" spans="1:6" ht="42.75" customHeight="1" x14ac:dyDescent="0.3">
      <c r="A13" s="464" t="s">
        <v>327</v>
      </c>
      <c r="B13" s="325" t="s">
        <v>335</v>
      </c>
      <c r="C13" s="409" t="s">
        <v>337</v>
      </c>
      <c r="D13" s="135" t="s">
        <v>298</v>
      </c>
      <c r="E13" s="746" t="s">
        <v>324</v>
      </c>
      <c r="F13" s="747"/>
    </row>
    <row r="14" spans="1:6" ht="69.75" customHeight="1" x14ac:dyDescent="0.3">
      <c r="A14" s="464"/>
      <c r="B14" s="325"/>
      <c r="C14" s="409"/>
      <c r="D14" s="135" t="s">
        <v>322</v>
      </c>
      <c r="E14" s="746" t="s">
        <v>325</v>
      </c>
      <c r="F14" s="747"/>
    </row>
    <row r="15" spans="1:6" ht="97.5" customHeight="1" x14ac:dyDescent="0.3">
      <c r="A15" s="464" t="s">
        <v>332</v>
      </c>
      <c r="B15" s="330" t="s">
        <v>336</v>
      </c>
      <c r="C15" s="752" t="s">
        <v>280</v>
      </c>
      <c r="D15" s="162" t="s">
        <v>286</v>
      </c>
      <c r="E15" s="464" t="s">
        <v>320</v>
      </c>
      <c r="F15" s="464"/>
    </row>
    <row r="16" spans="1:6" ht="82.5" customHeight="1" x14ac:dyDescent="0.3">
      <c r="A16" s="464"/>
      <c r="B16" s="332"/>
      <c r="C16" s="753"/>
      <c r="D16" s="135" t="s">
        <v>329</v>
      </c>
      <c r="E16" s="748" t="s">
        <v>331</v>
      </c>
      <c r="F16" s="749"/>
    </row>
    <row r="17" spans="1:6" ht="53.25" customHeight="1" x14ac:dyDescent="0.3">
      <c r="A17" s="464"/>
      <c r="B17" s="331"/>
      <c r="C17" s="754"/>
      <c r="D17" s="135" t="s">
        <v>330</v>
      </c>
      <c r="E17" s="750"/>
      <c r="F17" s="751"/>
    </row>
    <row r="18" spans="1:6" ht="199.5" customHeight="1" x14ac:dyDescent="0.3">
      <c r="A18" s="330" t="s">
        <v>342</v>
      </c>
      <c r="B18" s="514" t="s">
        <v>344</v>
      </c>
      <c r="C18" s="524" t="s">
        <v>337</v>
      </c>
      <c r="D18" s="135" t="s">
        <v>414</v>
      </c>
      <c r="E18" s="740" t="s">
        <v>345</v>
      </c>
      <c r="F18" s="741"/>
    </row>
    <row r="19" spans="1:6" ht="44.25" customHeight="1" x14ac:dyDescent="0.3">
      <c r="A19" s="331"/>
      <c r="B19" s="739"/>
      <c r="C19" s="526"/>
      <c r="D19" s="135" t="s">
        <v>403</v>
      </c>
      <c r="E19" s="740"/>
      <c r="F19" s="741"/>
    </row>
    <row r="20" spans="1:6" ht="124.2" x14ac:dyDescent="0.3">
      <c r="A20" s="742" t="s">
        <v>362</v>
      </c>
      <c r="B20" s="514" t="s">
        <v>406</v>
      </c>
      <c r="C20" s="524" t="s">
        <v>355</v>
      </c>
      <c r="D20" s="139" t="s">
        <v>370</v>
      </c>
      <c r="E20" s="487" t="s">
        <v>358</v>
      </c>
      <c r="F20" s="487"/>
    </row>
    <row r="21" spans="1:6" ht="60" customHeight="1" x14ac:dyDescent="0.3">
      <c r="A21" s="743"/>
      <c r="B21" s="739"/>
      <c r="C21" s="526"/>
      <c r="D21" s="139" t="s">
        <v>417</v>
      </c>
      <c r="E21" s="744"/>
      <c r="F21" s="745"/>
    </row>
    <row r="22" spans="1:6" ht="43.2" x14ac:dyDescent="0.3">
      <c r="A22" s="201" t="s">
        <v>380</v>
      </c>
      <c r="B22" s="188" t="s">
        <v>407</v>
      </c>
      <c r="C22" s="8" t="s">
        <v>381</v>
      </c>
      <c r="D22" s="155" t="s">
        <v>500</v>
      </c>
      <c r="E22" s="516" t="s">
        <v>382</v>
      </c>
      <c r="F22" s="518"/>
    </row>
    <row r="23" spans="1:6" ht="15" x14ac:dyDescent="0.3">
      <c r="A23" s="202"/>
      <c r="B23" s="188"/>
      <c r="C23" s="8"/>
      <c r="D23" s="258"/>
      <c r="E23" s="755"/>
      <c r="F23" s="756"/>
    </row>
  </sheetData>
  <mergeCells count="40">
    <mergeCell ref="E23:F23"/>
    <mergeCell ref="A6:F6"/>
    <mergeCell ref="A10:A12"/>
    <mergeCell ref="B10:B12"/>
    <mergeCell ref="E9:F9"/>
    <mergeCell ref="E10:F10"/>
    <mergeCell ref="E11:F11"/>
    <mergeCell ref="C10:C12"/>
    <mergeCell ref="B7:F7"/>
    <mergeCell ref="B8:F8"/>
    <mergeCell ref="E12:F12"/>
    <mergeCell ref="E22:F22"/>
    <mergeCell ref="A13:A14"/>
    <mergeCell ref="B13:B14"/>
    <mergeCell ref="C13:C14"/>
    <mergeCell ref="A15:A17"/>
    <mergeCell ref="E14:F14"/>
    <mergeCell ref="E15:F15"/>
    <mergeCell ref="E13:F13"/>
    <mergeCell ref="E16:F17"/>
    <mergeCell ref="B15:B17"/>
    <mergeCell ref="C15:C17"/>
    <mergeCell ref="A1:A4"/>
    <mergeCell ref="B1:C1"/>
    <mergeCell ref="D1:E1"/>
    <mergeCell ref="F1:F4"/>
    <mergeCell ref="B2:C4"/>
    <mergeCell ref="D2:E2"/>
    <mergeCell ref="D3:E3"/>
    <mergeCell ref="D4:E4"/>
    <mergeCell ref="C18:C19"/>
    <mergeCell ref="B18:B19"/>
    <mergeCell ref="A18:A19"/>
    <mergeCell ref="E19:F19"/>
    <mergeCell ref="C20:C21"/>
    <mergeCell ref="B20:B21"/>
    <mergeCell ref="A20:A21"/>
    <mergeCell ref="E21:F21"/>
    <mergeCell ref="E20:F20"/>
    <mergeCell ref="E18:F18"/>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94"/>
  <sheetViews>
    <sheetView tabSelected="1" zoomScale="80" zoomScaleNormal="80" workbookViewId="0">
      <selection sqref="A1:A4"/>
    </sheetView>
  </sheetViews>
  <sheetFormatPr baseColWidth="10" defaultColWidth="11.44140625" defaultRowHeight="13.2" x14ac:dyDescent="0.25"/>
  <cols>
    <col min="1" max="1" width="28.109375" style="55" customWidth="1"/>
    <col min="2" max="2" width="25.33203125" style="306" customWidth="1"/>
    <col min="3" max="3" width="18.5546875" style="55" customWidth="1"/>
    <col min="4" max="4" width="20.5546875" style="306" customWidth="1"/>
    <col min="5" max="5" width="13.6640625" style="55" customWidth="1"/>
    <col min="6" max="6" width="13.33203125" style="55" customWidth="1"/>
    <col min="7" max="7" width="13.5546875" style="55" customWidth="1"/>
    <col min="8" max="8" width="16.33203125" style="55" customWidth="1"/>
    <col min="9" max="9" width="16.88671875" style="55" customWidth="1"/>
    <col min="10" max="10" width="16.109375" style="55" customWidth="1"/>
    <col min="11" max="11" width="13.109375" style="55" customWidth="1"/>
    <col min="12" max="12" width="31.33203125" style="55" customWidth="1"/>
    <col min="13" max="13" width="21" style="55" customWidth="1"/>
    <col min="14" max="14" width="36.88671875" style="55" customWidth="1"/>
    <col min="15" max="15" width="24.5546875" style="55" customWidth="1"/>
    <col min="16" max="16384" width="11.44140625" style="55"/>
  </cols>
  <sheetData>
    <row r="1" spans="1:15" ht="15.75" customHeight="1" x14ac:dyDescent="0.25">
      <c r="A1" s="765"/>
      <c r="B1" s="770" t="s">
        <v>600</v>
      </c>
      <c r="C1" s="771"/>
      <c r="D1" s="771"/>
      <c r="E1" s="771"/>
      <c r="F1" s="771"/>
      <c r="G1" s="771"/>
      <c r="H1" s="771"/>
      <c r="I1" s="772"/>
      <c r="J1" s="527" t="s">
        <v>597</v>
      </c>
      <c r="K1" s="527"/>
      <c r="L1" s="527"/>
      <c r="M1" s="759"/>
      <c r="N1" s="307"/>
    </row>
    <row r="2" spans="1:15" ht="15.75" customHeight="1" x14ac:dyDescent="0.25">
      <c r="A2" s="766"/>
      <c r="B2" s="355"/>
      <c r="C2" s="773"/>
      <c r="D2" s="773"/>
      <c r="E2" s="773"/>
      <c r="F2" s="773"/>
      <c r="G2" s="773"/>
      <c r="H2" s="773"/>
      <c r="I2" s="356"/>
      <c r="J2" s="528" t="s">
        <v>598</v>
      </c>
      <c r="K2" s="528"/>
      <c r="L2" s="528"/>
      <c r="M2" s="760"/>
      <c r="N2" s="307"/>
    </row>
    <row r="3" spans="1:15" ht="15.75" customHeight="1" x14ac:dyDescent="0.25">
      <c r="A3" s="766"/>
      <c r="B3" s="353" t="s">
        <v>265</v>
      </c>
      <c r="C3" s="774"/>
      <c r="D3" s="774"/>
      <c r="E3" s="774"/>
      <c r="F3" s="774"/>
      <c r="G3" s="774"/>
      <c r="H3" s="774"/>
      <c r="I3" s="354"/>
      <c r="J3" s="528" t="s">
        <v>599</v>
      </c>
      <c r="K3" s="528"/>
      <c r="L3" s="528"/>
      <c r="M3" s="760"/>
      <c r="N3" s="307"/>
    </row>
    <row r="4" spans="1:15" ht="15.75" customHeight="1" x14ac:dyDescent="0.25">
      <c r="A4" s="767"/>
      <c r="B4" s="355"/>
      <c r="C4" s="773"/>
      <c r="D4" s="773"/>
      <c r="E4" s="773"/>
      <c r="F4" s="773"/>
      <c r="G4" s="773"/>
      <c r="H4" s="773"/>
      <c r="I4" s="356"/>
      <c r="J4" s="528" t="s">
        <v>5</v>
      </c>
      <c r="K4" s="528"/>
      <c r="L4" s="528"/>
      <c r="M4" s="761"/>
      <c r="N4" s="307"/>
    </row>
    <row r="5" spans="1:15" ht="15" customHeight="1" x14ac:dyDescent="0.25">
      <c r="A5" s="762"/>
      <c r="B5" s="763"/>
      <c r="C5" s="763"/>
      <c r="D5" s="763"/>
      <c r="E5" s="763"/>
      <c r="F5" s="764"/>
      <c r="G5" s="308"/>
      <c r="H5" s="308"/>
      <c r="I5" s="308"/>
      <c r="J5" s="308"/>
      <c r="K5" s="308"/>
      <c r="L5" s="308"/>
      <c r="M5" s="309"/>
      <c r="N5" s="307"/>
    </row>
    <row r="6" spans="1:15" ht="15.75" customHeight="1" x14ac:dyDescent="0.25">
      <c r="A6" s="310" t="s">
        <v>266</v>
      </c>
      <c r="B6" s="775" t="s">
        <v>460</v>
      </c>
      <c r="C6" s="776"/>
      <c r="D6" s="776"/>
      <c r="E6" s="776"/>
      <c r="F6" s="776"/>
      <c r="G6" s="776"/>
      <c r="H6" s="776"/>
      <c r="I6" s="776"/>
      <c r="J6" s="776"/>
      <c r="K6" s="776"/>
      <c r="L6" s="776"/>
      <c r="M6" s="777"/>
      <c r="N6" s="307"/>
    </row>
    <row r="7" spans="1:15" ht="63" customHeight="1" x14ac:dyDescent="0.25">
      <c r="A7" s="310" t="s">
        <v>267</v>
      </c>
      <c r="B7" s="768" t="s">
        <v>461</v>
      </c>
      <c r="C7" s="769"/>
      <c r="D7" s="769"/>
      <c r="E7" s="769"/>
      <c r="F7" s="769"/>
      <c r="G7" s="769"/>
      <c r="H7" s="769"/>
      <c r="I7" s="769"/>
      <c r="J7" s="769"/>
      <c r="K7" s="769"/>
      <c r="L7" s="769"/>
      <c r="M7" s="778"/>
      <c r="N7" s="307"/>
    </row>
    <row r="8" spans="1:15" ht="15" customHeight="1" x14ac:dyDescent="0.2">
      <c r="A8" s="779"/>
      <c r="B8" s="780"/>
      <c r="C8" s="780"/>
      <c r="D8" s="780"/>
      <c r="E8" s="780"/>
      <c r="F8" s="781"/>
      <c r="G8" s="308"/>
      <c r="H8" s="308"/>
      <c r="I8" s="308"/>
      <c r="J8" s="308"/>
      <c r="K8" s="308"/>
      <c r="L8" s="308"/>
      <c r="M8" s="309"/>
      <c r="N8" s="307"/>
    </row>
    <row r="9" spans="1:15" s="125" customFormat="1" ht="40.5" customHeight="1" x14ac:dyDescent="0.3">
      <c r="A9" s="791" t="s">
        <v>268</v>
      </c>
      <c r="B9" s="29" t="s">
        <v>269</v>
      </c>
      <c r="C9" s="63" t="s">
        <v>96</v>
      </c>
      <c r="D9" s="63" t="s">
        <v>12</v>
      </c>
      <c r="E9" s="51" t="s">
        <v>270</v>
      </c>
      <c r="F9" s="51" t="s">
        <v>271</v>
      </c>
      <c r="G9" s="51" t="s">
        <v>272</v>
      </c>
      <c r="H9" s="51" t="s">
        <v>273</v>
      </c>
      <c r="I9" s="51" t="s">
        <v>274</v>
      </c>
      <c r="J9" s="29" t="s">
        <v>275</v>
      </c>
      <c r="K9" s="29" t="s">
        <v>276</v>
      </c>
      <c r="L9" s="29" t="s">
        <v>277</v>
      </c>
      <c r="M9" s="67" t="s">
        <v>278</v>
      </c>
      <c r="N9" s="805"/>
      <c r="O9" s="801"/>
    </row>
    <row r="10" spans="1:15" ht="200.25" customHeight="1" x14ac:dyDescent="0.25">
      <c r="A10" s="792" t="s">
        <v>601</v>
      </c>
      <c r="B10" s="464" t="str">
        <f>+(PROBABILIDAD!A11)</f>
        <v>No garantizar la prestaciòn del servicio educativo integral</v>
      </c>
      <c r="C10" s="782" t="str">
        <f>+('IDENTIFICACION(GyC)'!J10)</f>
        <v>GESTION</v>
      </c>
      <c r="D10" s="322" t="str">
        <f>+(DESCRIPCION!D10)</f>
        <v xml:space="preserve">Personal insuficiente para la implementación de las estrategias y polìticas educativas </v>
      </c>
      <c r="E10" s="782" t="str">
        <f>+(PROBABILIDAD!T11)</f>
        <v>Posible</v>
      </c>
      <c r="F10" s="782" t="str">
        <f>+(' IMPACTO RIESGOS GESTION'!B11)</f>
        <v>3. MODERADO</v>
      </c>
      <c r="G10" s="464" t="s">
        <v>281</v>
      </c>
      <c r="H10" s="782" t="s">
        <v>283</v>
      </c>
      <c r="I10" s="795" t="s">
        <v>478</v>
      </c>
      <c r="J10" s="323" t="s">
        <v>484</v>
      </c>
      <c r="K10" s="323" t="s">
        <v>451</v>
      </c>
      <c r="L10" s="311" t="s">
        <v>474</v>
      </c>
      <c r="M10" s="796" t="s">
        <v>503</v>
      </c>
      <c r="N10" s="806"/>
      <c r="O10" s="804"/>
    </row>
    <row r="11" spans="1:15" ht="150" customHeight="1" x14ac:dyDescent="0.25">
      <c r="A11" s="793"/>
      <c r="B11" s="464"/>
      <c r="C11" s="782"/>
      <c r="D11" s="322" t="str">
        <f>+(DESCRIPCION!D11)</f>
        <v>Deficiencia de recursos para la implementaciòn de las polìticas educativas Nacionales</v>
      </c>
      <c r="E11" s="782"/>
      <c r="F11" s="782"/>
      <c r="G11" s="464"/>
      <c r="H11" s="782"/>
      <c r="I11" s="795" t="s">
        <v>479</v>
      </c>
      <c r="J11" s="323" t="s">
        <v>485</v>
      </c>
      <c r="K11" s="323" t="s">
        <v>486</v>
      </c>
      <c r="L11" s="311" t="s">
        <v>474</v>
      </c>
      <c r="M11" s="796" t="s">
        <v>518</v>
      </c>
      <c r="N11" s="807"/>
      <c r="O11" s="789"/>
    </row>
    <row r="12" spans="1:15" ht="167.25" customHeight="1" x14ac:dyDescent="0.25">
      <c r="A12" s="793"/>
      <c r="B12" s="464"/>
      <c r="C12" s="782"/>
      <c r="D12" s="322" t="str">
        <f>+(DESCRIPCION!D12)</f>
        <v>Falta de liderazgo y compromiso por parte de las Directivas de algunas Insituciones Educativas</v>
      </c>
      <c r="E12" s="782"/>
      <c r="F12" s="782"/>
      <c r="G12" s="464"/>
      <c r="H12" s="782"/>
      <c r="I12" s="323" t="s">
        <v>488</v>
      </c>
      <c r="J12" s="323" t="s">
        <v>487</v>
      </c>
      <c r="K12" s="323" t="s">
        <v>489</v>
      </c>
      <c r="L12" s="311" t="s">
        <v>474</v>
      </c>
      <c r="M12" s="797" t="s">
        <v>506</v>
      </c>
      <c r="N12" s="806"/>
      <c r="O12" s="803"/>
    </row>
    <row r="13" spans="1:15" ht="216" customHeight="1" x14ac:dyDescent="0.25">
      <c r="A13" s="793"/>
      <c r="B13" s="464"/>
      <c r="C13" s="782"/>
      <c r="D13" s="322"/>
      <c r="E13" s="782"/>
      <c r="F13" s="782"/>
      <c r="G13" s="464"/>
      <c r="H13" s="324" t="s">
        <v>416</v>
      </c>
      <c r="I13" s="323" t="s">
        <v>490</v>
      </c>
      <c r="J13" s="323" t="s">
        <v>446</v>
      </c>
      <c r="K13" s="323" t="s">
        <v>447</v>
      </c>
      <c r="L13" s="323" t="s">
        <v>491</v>
      </c>
      <c r="M13" s="796"/>
      <c r="N13" s="807"/>
      <c r="O13" s="786"/>
    </row>
    <row r="14" spans="1:15" ht="180.75" customHeight="1" x14ac:dyDescent="0.25">
      <c r="A14" s="793"/>
      <c r="B14" s="464" t="str">
        <f>+PROBABILIDAD!A12</f>
        <v>Utilizaciòn del cargo, para favorecer a un tercero en la realizaciòn de un tramite</v>
      </c>
      <c r="C14" s="782" t="str">
        <f>+('IDENTIFICACION(GyC)'!J13)</f>
        <v>CORRUPCION</v>
      </c>
      <c r="D14" s="322" t="s">
        <v>513</v>
      </c>
      <c r="E14" s="782" t="str">
        <f>+(PROBABILIDAD!T12)</f>
        <v>Probable</v>
      </c>
      <c r="F14" s="782" t="str">
        <f>+(' IMPACTO RIESGOS CORRUPCION'!F34)</f>
        <v>CATASTROFICO</v>
      </c>
      <c r="G14" s="782" t="s">
        <v>150</v>
      </c>
      <c r="H14" s="313" t="s">
        <v>283</v>
      </c>
      <c r="I14" s="323" t="s">
        <v>492</v>
      </c>
      <c r="J14" s="323" t="s">
        <v>412</v>
      </c>
      <c r="K14" s="323" t="s">
        <v>486</v>
      </c>
      <c r="L14" s="311" t="s">
        <v>474</v>
      </c>
      <c r="M14" s="796" t="s">
        <v>514</v>
      </c>
      <c r="N14" s="808"/>
      <c r="O14" s="786"/>
    </row>
    <row r="15" spans="1:15" ht="26.25" hidden="1" customHeight="1" x14ac:dyDescent="0.25">
      <c r="A15" s="793"/>
      <c r="B15" s="464"/>
      <c r="C15" s="782"/>
      <c r="D15" s="322"/>
      <c r="E15" s="782"/>
      <c r="F15" s="782"/>
      <c r="G15" s="782"/>
      <c r="H15" s="313"/>
      <c r="I15" s="312"/>
      <c r="J15" s="312"/>
      <c r="K15" s="312"/>
      <c r="L15" s="312"/>
      <c r="M15" s="798"/>
      <c r="N15" s="807"/>
      <c r="O15" s="786"/>
    </row>
    <row r="16" spans="1:15" ht="227.25" customHeight="1" x14ac:dyDescent="0.25">
      <c r="A16" s="793"/>
      <c r="B16" s="464"/>
      <c r="C16" s="782"/>
      <c r="D16" s="322"/>
      <c r="E16" s="782"/>
      <c r="F16" s="782"/>
      <c r="G16" s="782"/>
      <c r="H16" s="322" t="s">
        <v>416</v>
      </c>
      <c r="I16" s="323" t="s">
        <v>471</v>
      </c>
      <c r="J16" s="323" t="s">
        <v>418</v>
      </c>
      <c r="K16" s="323" t="s">
        <v>486</v>
      </c>
      <c r="L16" s="323" t="s">
        <v>470</v>
      </c>
      <c r="M16" s="796"/>
      <c r="N16" s="807"/>
      <c r="O16" s="786"/>
    </row>
    <row r="17" spans="1:15" ht="120.75" customHeight="1" x14ac:dyDescent="0.25">
      <c r="A17" s="793"/>
      <c r="B17" s="464" t="s">
        <v>505</v>
      </c>
      <c r="C17" s="464" t="str">
        <f>+('IDENTIFICACION(GyC)'!J15)</f>
        <v>GESTION</v>
      </c>
      <c r="D17" s="464" t="str">
        <f>+(DESCRIPCION!D15)</f>
        <v>Falta de liderazgo y compromiso por parte de las Directivas de algunas Insituciones Educativas</v>
      </c>
      <c r="E17" s="782" t="str">
        <f>+(PROBABILIDAD!T13)</f>
        <v>Probable</v>
      </c>
      <c r="F17" s="782" t="str">
        <f>+(' IMPACTO RIESGOS GESTION'!B12)</f>
        <v>3. MODERADO</v>
      </c>
      <c r="G17" s="782" t="s">
        <v>152</v>
      </c>
      <c r="H17" s="464" t="s">
        <v>283</v>
      </c>
      <c r="I17" s="758" t="s">
        <v>493</v>
      </c>
      <c r="J17" s="758" t="s">
        <v>487</v>
      </c>
      <c r="K17" s="758" t="s">
        <v>489</v>
      </c>
      <c r="L17" s="758" t="s">
        <v>474</v>
      </c>
      <c r="M17" s="799" t="s">
        <v>510</v>
      </c>
      <c r="N17" s="657"/>
      <c r="O17" s="786"/>
    </row>
    <row r="18" spans="1:15" ht="9" customHeight="1" x14ac:dyDescent="0.25">
      <c r="A18" s="793"/>
      <c r="B18" s="464"/>
      <c r="C18" s="464"/>
      <c r="D18" s="464"/>
      <c r="E18" s="782"/>
      <c r="F18" s="782"/>
      <c r="G18" s="782"/>
      <c r="H18" s="464"/>
      <c r="I18" s="758"/>
      <c r="J18" s="758"/>
      <c r="K18" s="758"/>
      <c r="L18" s="758"/>
      <c r="M18" s="799"/>
      <c r="N18" s="657"/>
      <c r="O18" s="786"/>
    </row>
    <row r="19" spans="1:15" ht="12.75" customHeight="1" x14ac:dyDescent="0.25">
      <c r="A19" s="793"/>
      <c r="B19" s="464"/>
      <c r="C19" s="464"/>
      <c r="D19" s="464" t="str">
        <f>+(DESCRIPCION!D16)</f>
        <v>Falta de implementaciòn de metologias flexibles pertinentes a las condiciones de vulnerabilidad</v>
      </c>
      <c r="E19" s="782"/>
      <c r="F19" s="782"/>
      <c r="G19" s="782"/>
      <c r="H19" s="464"/>
      <c r="I19" s="758" t="s">
        <v>515</v>
      </c>
      <c r="J19" s="758" t="s">
        <v>516</v>
      </c>
      <c r="K19" s="758" t="s">
        <v>494</v>
      </c>
      <c r="L19" s="758" t="s">
        <v>474</v>
      </c>
      <c r="M19" s="799" t="s">
        <v>511</v>
      </c>
      <c r="N19" s="657"/>
      <c r="O19" s="786"/>
    </row>
    <row r="20" spans="1:15" ht="12.75" customHeight="1" x14ac:dyDescent="0.25">
      <c r="A20" s="793"/>
      <c r="B20" s="464"/>
      <c r="C20" s="464"/>
      <c r="D20" s="464"/>
      <c r="E20" s="782"/>
      <c r="F20" s="782"/>
      <c r="G20" s="782"/>
      <c r="H20" s="464"/>
      <c r="I20" s="758"/>
      <c r="J20" s="758"/>
      <c r="K20" s="758"/>
      <c r="L20" s="758"/>
      <c r="M20" s="799"/>
      <c r="N20" s="657"/>
      <c r="O20" s="786"/>
    </row>
    <row r="21" spans="1:15" ht="12.75" customHeight="1" x14ac:dyDescent="0.25">
      <c r="A21" s="793"/>
      <c r="B21" s="464"/>
      <c r="C21" s="464"/>
      <c r="D21" s="464"/>
      <c r="E21" s="782"/>
      <c r="F21" s="782"/>
      <c r="G21" s="782"/>
      <c r="H21" s="464"/>
      <c r="I21" s="758"/>
      <c r="J21" s="758"/>
      <c r="K21" s="758"/>
      <c r="L21" s="758"/>
      <c r="M21" s="799"/>
      <c r="N21" s="657"/>
      <c r="O21" s="786"/>
    </row>
    <row r="22" spans="1:15" ht="12.75" customHeight="1" x14ac:dyDescent="0.25">
      <c r="A22" s="793"/>
      <c r="B22" s="464"/>
      <c r="C22" s="464"/>
      <c r="D22" s="464"/>
      <c r="E22" s="782"/>
      <c r="F22" s="782"/>
      <c r="G22" s="782"/>
      <c r="H22" s="464"/>
      <c r="I22" s="758"/>
      <c r="J22" s="758"/>
      <c r="K22" s="758"/>
      <c r="L22" s="758"/>
      <c r="M22" s="799"/>
      <c r="N22" s="657"/>
      <c r="O22" s="786"/>
    </row>
    <row r="23" spans="1:15" ht="171" customHeight="1" x14ac:dyDescent="0.25">
      <c r="A23" s="793"/>
      <c r="B23" s="464"/>
      <c r="C23" s="464"/>
      <c r="D23" s="464"/>
      <c r="E23" s="782"/>
      <c r="F23" s="782"/>
      <c r="G23" s="782"/>
      <c r="H23" s="464"/>
      <c r="I23" s="758"/>
      <c r="J23" s="758"/>
      <c r="K23" s="758"/>
      <c r="L23" s="758"/>
      <c r="M23" s="799"/>
      <c r="N23" s="657"/>
      <c r="O23" s="802"/>
    </row>
    <row r="24" spans="1:15" ht="257.25" customHeight="1" x14ac:dyDescent="0.25">
      <c r="A24" s="793"/>
      <c r="B24" s="464"/>
      <c r="C24" s="464"/>
      <c r="D24" s="322" t="str">
        <f>+(DESCRIPCION!D17)</f>
        <v>Desconocimiento e infracciòn a la normatividad educativa, por parte de los funcionarios de los establecimientos educativos ( directivos) docentes, administrativos)</v>
      </c>
      <c r="E24" s="782"/>
      <c r="F24" s="782"/>
      <c r="G24" s="782"/>
      <c r="H24" s="464"/>
      <c r="I24" s="323" t="s">
        <v>502</v>
      </c>
      <c r="J24" s="323" t="s">
        <v>487</v>
      </c>
      <c r="K24" s="323" t="s">
        <v>495</v>
      </c>
      <c r="L24" s="311" t="s">
        <v>474</v>
      </c>
      <c r="M24" s="796" t="s">
        <v>517</v>
      </c>
      <c r="N24" s="808"/>
      <c r="O24" s="786"/>
    </row>
    <row r="25" spans="1:15" ht="213" customHeight="1" x14ac:dyDescent="0.25">
      <c r="A25" s="793"/>
      <c r="B25" s="464"/>
      <c r="C25" s="464"/>
      <c r="D25" s="322"/>
      <c r="E25" s="782"/>
      <c r="F25" s="782"/>
      <c r="G25" s="782"/>
      <c r="H25" s="322" t="s">
        <v>416</v>
      </c>
      <c r="I25" s="323" t="s">
        <v>472</v>
      </c>
      <c r="J25" s="323" t="s">
        <v>446</v>
      </c>
      <c r="K25" s="323" t="s">
        <v>496</v>
      </c>
      <c r="L25" s="323" t="s">
        <v>420</v>
      </c>
      <c r="M25" s="796"/>
      <c r="N25" s="807"/>
      <c r="O25" s="786"/>
    </row>
    <row r="26" spans="1:15" ht="175.5" customHeight="1" x14ac:dyDescent="0.25">
      <c r="A26" s="793"/>
      <c r="B26" s="783" t="str">
        <f>+PROBABILIDAD!A14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26" s="464" t="str">
        <f>+('IDENTIFICACION(GyC)'!J18)</f>
        <v>CORRUPCION</v>
      </c>
      <c r="D26" s="322" t="str">
        <f>+(DESCRIPCION!D19)</f>
        <v>Desconocimiento de la actualizacion normativa</v>
      </c>
      <c r="E26" s="464" t="str">
        <f>+(PROBABILIDAD!T14)</f>
        <v>Posible</v>
      </c>
      <c r="F26" s="464" t="str">
        <f>+(' IMPACTO RIESGOS CORRUPCION'!F11)</f>
        <v>CATASTROFICO</v>
      </c>
      <c r="G26" s="464" t="s">
        <v>150</v>
      </c>
      <c r="H26" s="464" t="s">
        <v>283</v>
      </c>
      <c r="I26" s="323" t="s">
        <v>497</v>
      </c>
      <c r="J26" s="323" t="s">
        <v>487</v>
      </c>
      <c r="K26" s="323" t="s">
        <v>486</v>
      </c>
      <c r="L26" s="311" t="s">
        <v>469</v>
      </c>
      <c r="M26" s="796" t="s">
        <v>509</v>
      </c>
      <c r="N26" s="809"/>
      <c r="O26" s="804"/>
    </row>
    <row r="27" spans="1:15" ht="134.25" customHeight="1" x14ac:dyDescent="0.25">
      <c r="A27" s="793"/>
      <c r="B27" s="783"/>
      <c r="C27" s="464"/>
      <c r="D27" s="322" t="str">
        <f>+(DESCRIPCION!D18)</f>
        <v>Falta de controles efectivos en la ejecución los recursos de los Fondos de Servicios Educativos</v>
      </c>
      <c r="E27" s="464"/>
      <c r="F27" s="464"/>
      <c r="G27" s="464"/>
      <c r="H27" s="464"/>
      <c r="I27" s="323" t="s">
        <v>519</v>
      </c>
      <c r="J27" s="323" t="s">
        <v>410</v>
      </c>
      <c r="K27" s="323" t="s">
        <v>486</v>
      </c>
      <c r="L27" s="311" t="s">
        <v>474</v>
      </c>
      <c r="M27" s="796" t="s">
        <v>507</v>
      </c>
      <c r="N27" s="808"/>
      <c r="O27" s="804"/>
    </row>
    <row r="28" spans="1:15" ht="126.75" customHeight="1" x14ac:dyDescent="0.25">
      <c r="A28" s="793"/>
      <c r="B28" s="783"/>
      <c r="C28" s="464"/>
      <c r="D28" s="322"/>
      <c r="E28" s="464"/>
      <c r="F28" s="464"/>
      <c r="G28" s="464"/>
      <c r="H28" s="322" t="s">
        <v>416</v>
      </c>
      <c r="I28" s="323" t="s">
        <v>480</v>
      </c>
      <c r="J28" s="323" t="s">
        <v>481</v>
      </c>
      <c r="K28" s="323" t="s">
        <v>419</v>
      </c>
      <c r="L28" s="314" t="s">
        <v>474</v>
      </c>
      <c r="M28" s="800"/>
      <c r="N28" s="807"/>
      <c r="O28" s="789"/>
    </row>
    <row r="29" spans="1:15" ht="303.75" customHeight="1" x14ac:dyDescent="0.25">
      <c r="A29" s="793"/>
      <c r="B29" s="783" t="str">
        <f>+PROBABILIDAD!A15</f>
        <v>Instituciones Educativas privadasde educacion formal oferten  servicios educativos sin contar con el lleno de requisitos  para su funcionamiento y/o sin  autorizacion de la secretaria de educacion municipal</v>
      </c>
      <c r="C29" s="464" t="str">
        <f>+('IDENTIFICACION(GyC)'!J19)</f>
        <v>GESTION</v>
      </c>
      <c r="D29" s="322" t="str">
        <f>+(DESCRIPCION!D20)</f>
        <v xml:space="preserve"> Falta de personal suficiente para hacer seguimiento al cumplimiento de requisitos legales para funcionamiento en los establecimiuentos educativos privados,  y falta de apoyo logistico para el personal que realiza las visitas de verificación y seguimiento .</v>
      </c>
      <c r="E29" s="464" t="str">
        <f>+(PROBABILIDAD!T15)</f>
        <v>Probable</v>
      </c>
      <c r="F29" s="464" t="str">
        <f>+(' IMPACTO RIESGOS GESTION'!B13)</f>
        <v>3. MODERADO</v>
      </c>
      <c r="G29" s="464" t="s">
        <v>152</v>
      </c>
      <c r="H29" s="464" t="s">
        <v>283</v>
      </c>
      <c r="I29" s="323" t="s">
        <v>477</v>
      </c>
      <c r="J29" s="323" t="s">
        <v>498</v>
      </c>
      <c r="K29" s="323" t="s">
        <v>499</v>
      </c>
      <c r="L29" s="311" t="s">
        <v>474</v>
      </c>
      <c r="M29" s="796" t="s">
        <v>512</v>
      </c>
      <c r="N29" s="807"/>
      <c r="O29" s="786"/>
    </row>
    <row r="30" spans="1:15" ht="198.75" customHeight="1" x14ac:dyDescent="0.25">
      <c r="A30" s="793"/>
      <c r="B30" s="783"/>
      <c r="C30" s="464"/>
      <c r="D30" s="322" t="str">
        <f>+(DESCRIPCION!D21)</f>
        <v>Falta de apoyo logistico para el personal que realiza las visitas de verificación y seguimiento .</v>
      </c>
      <c r="E30" s="464"/>
      <c r="F30" s="464"/>
      <c r="G30" s="464"/>
      <c r="H30" s="464"/>
      <c r="I30" s="323" t="s">
        <v>475</v>
      </c>
      <c r="J30" s="323" t="s">
        <v>476</v>
      </c>
      <c r="K30" s="323" t="s">
        <v>499</v>
      </c>
      <c r="L30" s="311" t="s">
        <v>474</v>
      </c>
      <c r="M30" s="796" t="s">
        <v>504</v>
      </c>
      <c r="N30" s="806"/>
      <c r="O30" s="802"/>
    </row>
    <row r="31" spans="1:15" ht="252.75" customHeight="1" x14ac:dyDescent="0.25">
      <c r="A31" s="793"/>
      <c r="B31" s="783"/>
      <c r="C31" s="464"/>
      <c r="D31" s="322"/>
      <c r="E31" s="464"/>
      <c r="F31" s="464"/>
      <c r="G31" s="464"/>
      <c r="H31" s="322" t="s">
        <v>416</v>
      </c>
      <c r="I31" s="323" t="s">
        <v>473</v>
      </c>
      <c r="J31" s="323" t="s">
        <v>446</v>
      </c>
      <c r="K31" s="323" t="s">
        <v>447</v>
      </c>
      <c r="L31" s="323" t="s">
        <v>448</v>
      </c>
      <c r="M31" s="796"/>
      <c r="N31" s="807"/>
      <c r="O31" s="786"/>
    </row>
    <row r="32" spans="1:15" ht="144.75" customHeight="1" x14ac:dyDescent="0.25">
      <c r="A32" s="793"/>
      <c r="B32" s="464" t="str">
        <f>+PROBABILIDAD!A16</f>
        <v xml:space="preserve">Inconsistencia en los registros de matrícula </v>
      </c>
      <c r="C32" s="464" t="str">
        <f>+('IDENTIFICACION(GyC)'!J20)</f>
        <v>GESTION</v>
      </c>
      <c r="D32" s="322" t="str">
        <f>+(DESCRIPCION!D22)</f>
        <v>Fallas en los reportes de matrícula al simat por parte de las Instituciones Educativas Oficiales</v>
      </c>
      <c r="E32" s="464" t="str">
        <f>+(PROBABILIDAD!T16)</f>
        <v>Posible</v>
      </c>
      <c r="F32" s="464" t="b">
        <f>S25=+(' IMPACTO RIESGOS GESTION'!B14)</f>
        <v>0</v>
      </c>
      <c r="G32" s="464" t="s">
        <v>281</v>
      </c>
      <c r="H32" s="322" t="s">
        <v>283</v>
      </c>
      <c r="I32" s="323" t="s">
        <v>452</v>
      </c>
      <c r="J32" s="323" t="s">
        <v>501</v>
      </c>
      <c r="K32" s="323" t="s">
        <v>411</v>
      </c>
      <c r="L32" s="311" t="s">
        <v>474</v>
      </c>
      <c r="M32" s="796" t="s">
        <v>508</v>
      </c>
      <c r="N32" s="808"/>
      <c r="O32" s="802"/>
    </row>
    <row r="33" spans="1:15" ht="233.25" customHeight="1" x14ac:dyDescent="0.25">
      <c r="A33" s="794"/>
      <c r="B33" s="464"/>
      <c r="C33" s="464"/>
      <c r="D33" s="322"/>
      <c r="E33" s="464"/>
      <c r="F33" s="464"/>
      <c r="G33" s="464"/>
      <c r="H33" s="322" t="s">
        <v>416</v>
      </c>
      <c r="I33" s="323" t="s">
        <v>483</v>
      </c>
      <c r="J33" s="323" t="s">
        <v>482</v>
      </c>
      <c r="K33" s="323" t="s">
        <v>419</v>
      </c>
      <c r="L33" s="311" t="s">
        <v>474</v>
      </c>
      <c r="M33" s="796"/>
      <c r="N33" s="808"/>
      <c r="O33" s="786"/>
    </row>
    <row r="34" spans="1:15" ht="12.75" customHeight="1" x14ac:dyDescent="0.25">
      <c r="A34" s="786"/>
      <c r="B34" s="787"/>
      <c r="C34" s="788"/>
      <c r="D34" s="787"/>
      <c r="E34" s="789"/>
      <c r="F34" s="789"/>
      <c r="G34" s="789"/>
      <c r="H34" s="789"/>
      <c r="I34" s="789"/>
      <c r="J34" s="789"/>
      <c r="K34" s="789"/>
      <c r="L34" s="789"/>
      <c r="M34" s="789"/>
    </row>
    <row r="35" spans="1:15" ht="12.75" customHeight="1" x14ac:dyDescent="0.25">
      <c r="A35" s="786"/>
      <c r="B35" s="787"/>
      <c r="C35" s="788"/>
      <c r="D35" s="790"/>
      <c r="E35" s="786"/>
      <c r="F35" s="786"/>
      <c r="G35" s="786"/>
      <c r="H35" s="786"/>
      <c r="I35" s="786"/>
      <c r="J35" s="786"/>
      <c r="K35" s="786"/>
      <c r="L35" s="786"/>
      <c r="M35" s="786"/>
    </row>
    <row r="36" spans="1:15" ht="12.75" customHeight="1" x14ac:dyDescent="0.25">
      <c r="A36" s="786"/>
      <c r="B36" s="787"/>
      <c r="C36" s="788"/>
      <c r="D36" s="790"/>
      <c r="E36" s="786"/>
      <c r="F36" s="786"/>
      <c r="G36" s="786"/>
      <c r="H36" s="786"/>
      <c r="I36" s="786"/>
      <c r="J36" s="786"/>
      <c r="K36" s="786"/>
      <c r="L36" s="786"/>
      <c r="M36" s="786"/>
    </row>
    <row r="37" spans="1:15" x14ac:dyDescent="0.25">
      <c r="A37" s="786"/>
      <c r="B37" s="787"/>
      <c r="C37" s="786"/>
      <c r="D37" s="790"/>
      <c r="E37" s="786"/>
      <c r="F37" s="786"/>
      <c r="G37" s="786"/>
      <c r="H37" s="786"/>
      <c r="I37" s="786"/>
      <c r="J37" s="786"/>
      <c r="K37" s="786"/>
      <c r="L37" s="786"/>
      <c r="M37" s="786"/>
    </row>
    <row r="38" spans="1:15" x14ac:dyDescent="0.25">
      <c r="A38" s="786"/>
      <c r="B38" s="787"/>
      <c r="C38" s="786"/>
      <c r="D38" s="790"/>
      <c r="E38" s="786"/>
      <c r="F38" s="786"/>
      <c r="G38" s="786"/>
      <c r="H38" s="786"/>
      <c r="I38" s="786"/>
      <c r="J38" s="786"/>
      <c r="K38" s="786"/>
      <c r="L38" s="786"/>
      <c r="M38" s="786"/>
    </row>
    <row r="39" spans="1:15" x14ac:dyDescent="0.25">
      <c r="A39" s="786"/>
      <c r="B39" s="787"/>
      <c r="C39" s="786"/>
      <c r="D39" s="790"/>
      <c r="E39" s="786"/>
      <c r="F39" s="786"/>
      <c r="G39" s="786"/>
      <c r="H39" s="786"/>
      <c r="I39" s="786"/>
      <c r="J39" s="786"/>
      <c r="K39" s="786"/>
      <c r="L39" s="786"/>
      <c r="M39" s="786"/>
    </row>
    <row r="40" spans="1:15" x14ac:dyDescent="0.25">
      <c r="A40" s="786"/>
      <c r="B40" s="787"/>
      <c r="C40" s="786"/>
      <c r="D40" s="790"/>
      <c r="E40" s="786"/>
      <c r="F40" s="786"/>
      <c r="G40" s="786"/>
      <c r="H40" s="786"/>
      <c r="I40" s="786"/>
      <c r="J40" s="786"/>
      <c r="K40" s="786"/>
      <c r="L40" s="786"/>
      <c r="M40" s="786"/>
    </row>
    <row r="41" spans="1:15" x14ac:dyDescent="0.25">
      <c r="A41" s="786"/>
      <c r="B41" s="787"/>
      <c r="C41" s="786"/>
      <c r="D41" s="790"/>
      <c r="E41" s="786"/>
      <c r="F41" s="786"/>
      <c r="G41" s="786"/>
      <c r="H41" s="786"/>
      <c r="I41" s="786"/>
      <c r="J41" s="786"/>
      <c r="K41" s="786"/>
      <c r="L41" s="786"/>
      <c r="M41" s="786"/>
    </row>
    <row r="42" spans="1:15" x14ac:dyDescent="0.25">
      <c r="A42" s="786"/>
      <c r="B42" s="787"/>
      <c r="C42" s="786"/>
      <c r="D42" s="790"/>
      <c r="E42" s="786"/>
      <c r="F42" s="786"/>
      <c r="G42" s="786"/>
      <c r="H42" s="786"/>
      <c r="I42" s="786"/>
      <c r="J42" s="786"/>
      <c r="K42" s="786"/>
      <c r="L42" s="786"/>
      <c r="M42" s="786"/>
    </row>
    <row r="43" spans="1:15" x14ac:dyDescent="0.25">
      <c r="A43" s="786"/>
      <c r="B43" s="787"/>
      <c r="C43" s="786"/>
      <c r="D43" s="790"/>
      <c r="E43" s="786"/>
      <c r="F43" s="786"/>
      <c r="G43" s="786"/>
      <c r="H43" s="786"/>
      <c r="I43" s="786"/>
      <c r="J43" s="786"/>
      <c r="K43" s="786"/>
      <c r="L43" s="786"/>
      <c r="M43" s="786"/>
    </row>
    <row r="44" spans="1:15" x14ac:dyDescent="0.25">
      <c r="A44" s="786"/>
      <c r="B44" s="787"/>
      <c r="C44" s="786"/>
      <c r="D44" s="790"/>
      <c r="E44" s="786"/>
      <c r="F44" s="786"/>
      <c r="G44" s="786"/>
      <c r="H44" s="786"/>
      <c r="I44" s="786"/>
      <c r="J44" s="786"/>
      <c r="K44" s="786"/>
      <c r="L44" s="786"/>
      <c r="M44" s="786"/>
    </row>
    <row r="45" spans="1:15" x14ac:dyDescent="0.25">
      <c r="A45" s="786"/>
      <c r="B45" s="787"/>
      <c r="C45" s="786"/>
      <c r="D45" s="790"/>
      <c r="E45" s="786"/>
      <c r="F45" s="786"/>
      <c r="G45" s="786"/>
      <c r="H45" s="786"/>
      <c r="I45" s="786"/>
      <c r="J45" s="786"/>
      <c r="K45" s="786"/>
      <c r="L45" s="786"/>
      <c r="M45" s="786"/>
    </row>
    <row r="46" spans="1:15" x14ac:dyDescent="0.25">
      <c r="A46" s="786"/>
      <c r="B46" s="787"/>
      <c r="C46" s="786"/>
      <c r="D46" s="790"/>
      <c r="E46" s="786"/>
      <c r="F46" s="786"/>
      <c r="G46" s="786"/>
      <c r="H46" s="786"/>
      <c r="I46" s="786"/>
      <c r="J46" s="786"/>
      <c r="K46" s="786"/>
      <c r="L46" s="786"/>
      <c r="M46" s="786"/>
    </row>
    <row r="47" spans="1:15" x14ac:dyDescent="0.25">
      <c r="A47" s="786"/>
      <c r="B47" s="787"/>
      <c r="C47" s="786"/>
      <c r="D47" s="790"/>
      <c r="E47" s="786"/>
      <c r="F47" s="786"/>
      <c r="G47" s="786"/>
      <c r="H47" s="786"/>
      <c r="I47" s="786"/>
      <c r="J47" s="786"/>
      <c r="K47" s="786"/>
      <c r="L47" s="786"/>
      <c r="M47" s="786"/>
    </row>
    <row r="48" spans="1:15" x14ac:dyDescent="0.25">
      <c r="A48" s="786"/>
      <c r="B48" s="787"/>
      <c r="C48" s="786"/>
      <c r="D48" s="790"/>
      <c r="E48" s="786"/>
      <c r="F48" s="786"/>
      <c r="G48" s="786"/>
      <c r="H48" s="786"/>
      <c r="I48" s="786"/>
      <c r="J48" s="786"/>
      <c r="K48" s="786"/>
      <c r="L48" s="786"/>
      <c r="M48" s="786"/>
    </row>
    <row r="49" spans="1:13" x14ac:dyDescent="0.25">
      <c r="A49" s="786"/>
      <c r="B49" s="787"/>
      <c r="C49" s="786"/>
      <c r="D49" s="790"/>
      <c r="E49" s="786"/>
      <c r="F49" s="786"/>
      <c r="G49" s="786"/>
      <c r="H49" s="786"/>
      <c r="I49" s="786"/>
      <c r="J49" s="786"/>
      <c r="K49" s="786"/>
      <c r="L49" s="786"/>
      <c r="M49" s="786"/>
    </row>
    <row r="50" spans="1:13" x14ac:dyDescent="0.25">
      <c r="A50" s="786"/>
      <c r="B50" s="787"/>
      <c r="C50" s="786"/>
      <c r="D50" s="790"/>
      <c r="E50" s="786"/>
      <c r="F50" s="786"/>
      <c r="G50" s="786"/>
      <c r="H50" s="786"/>
      <c r="I50" s="786"/>
      <c r="J50" s="786"/>
      <c r="K50" s="786"/>
      <c r="L50" s="786"/>
      <c r="M50" s="786"/>
    </row>
    <row r="51" spans="1:13" x14ac:dyDescent="0.25">
      <c r="A51" s="786"/>
      <c r="B51" s="790"/>
      <c r="C51" s="786"/>
      <c r="D51" s="790"/>
      <c r="E51" s="786"/>
      <c r="F51" s="786"/>
      <c r="G51" s="786"/>
      <c r="H51" s="786"/>
      <c r="I51" s="786"/>
      <c r="J51" s="786"/>
      <c r="K51" s="786"/>
      <c r="L51" s="786"/>
      <c r="M51" s="786"/>
    </row>
    <row r="52" spans="1:13" x14ac:dyDescent="0.25">
      <c r="A52" s="786"/>
      <c r="B52" s="790"/>
      <c r="C52" s="786"/>
      <c r="D52" s="790"/>
      <c r="E52" s="786"/>
      <c r="F52" s="786"/>
      <c r="G52" s="786"/>
      <c r="H52" s="786"/>
      <c r="I52" s="786"/>
      <c r="J52" s="786"/>
      <c r="K52" s="786"/>
      <c r="L52" s="786"/>
      <c r="M52" s="786"/>
    </row>
    <row r="53" spans="1:13" x14ac:dyDescent="0.25">
      <c r="A53" s="786"/>
      <c r="B53" s="790"/>
      <c r="C53" s="786"/>
      <c r="D53" s="790"/>
      <c r="E53" s="786"/>
      <c r="F53" s="786"/>
      <c r="G53" s="786"/>
      <c r="H53" s="786"/>
      <c r="I53" s="786"/>
      <c r="J53" s="786"/>
      <c r="K53" s="786"/>
      <c r="L53" s="786"/>
      <c r="M53" s="786"/>
    </row>
    <row r="54" spans="1:13" x14ac:dyDescent="0.25">
      <c r="A54" s="786"/>
      <c r="B54" s="790"/>
      <c r="C54" s="786"/>
      <c r="D54" s="790"/>
      <c r="E54" s="786"/>
      <c r="F54" s="786"/>
      <c r="G54" s="786"/>
      <c r="H54" s="786"/>
      <c r="I54" s="786"/>
      <c r="J54" s="786"/>
      <c r="K54" s="786"/>
      <c r="L54" s="786"/>
      <c r="M54" s="786"/>
    </row>
    <row r="55" spans="1:13" x14ac:dyDescent="0.25">
      <c r="A55" s="786"/>
      <c r="B55" s="790"/>
      <c r="C55" s="786"/>
      <c r="D55" s="790"/>
      <c r="E55" s="786"/>
      <c r="F55" s="786"/>
      <c r="G55" s="786"/>
      <c r="H55" s="786"/>
      <c r="I55" s="786"/>
      <c r="J55" s="786"/>
      <c r="K55" s="786"/>
      <c r="L55" s="786"/>
      <c r="M55" s="786"/>
    </row>
    <row r="56" spans="1:13" x14ac:dyDescent="0.25">
      <c r="A56" s="786"/>
      <c r="B56" s="790"/>
      <c r="C56" s="786"/>
      <c r="D56" s="790"/>
      <c r="E56" s="786"/>
      <c r="F56" s="786"/>
      <c r="G56" s="786"/>
      <c r="H56" s="786"/>
      <c r="I56" s="786"/>
      <c r="J56" s="786"/>
      <c r="K56" s="786"/>
      <c r="L56" s="786"/>
      <c r="M56" s="786"/>
    </row>
    <row r="57" spans="1:13" x14ac:dyDescent="0.25">
      <c r="A57" s="786"/>
      <c r="B57" s="790"/>
      <c r="C57" s="786"/>
      <c r="D57" s="790"/>
      <c r="E57" s="786"/>
      <c r="F57" s="786"/>
      <c r="G57" s="786"/>
      <c r="H57" s="786"/>
      <c r="I57" s="786"/>
      <c r="J57" s="786"/>
      <c r="K57" s="786"/>
      <c r="L57" s="786"/>
      <c r="M57" s="786"/>
    </row>
    <row r="58" spans="1:13" x14ac:dyDescent="0.25">
      <c r="A58" s="786"/>
      <c r="B58" s="790"/>
      <c r="C58" s="786"/>
      <c r="D58" s="790"/>
      <c r="E58" s="786"/>
      <c r="F58" s="786"/>
      <c r="G58" s="786"/>
      <c r="H58" s="786"/>
      <c r="I58" s="786"/>
      <c r="J58" s="786"/>
      <c r="K58" s="786"/>
      <c r="L58" s="786"/>
      <c r="M58" s="786"/>
    </row>
    <row r="59" spans="1:13" x14ac:dyDescent="0.25">
      <c r="A59" s="786"/>
      <c r="B59" s="790"/>
      <c r="C59" s="786"/>
      <c r="D59" s="790"/>
      <c r="E59" s="786"/>
      <c r="F59" s="786"/>
      <c r="G59" s="786"/>
      <c r="H59" s="786"/>
      <c r="I59" s="786"/>
      <c r="J59" s="786"/>
      <c r="K59" s="786"/>
      <c r="L59" s="786"/>
      <c r="M59" s="786"/>
    </row>
    <row r="60" spans="1:13" x14ac:dyDescent="0.25">
      <c r="A60" s="786"/>
      <c r="B60" s="790"/>
      <c r="C60" s="786"/>
      <c r="D60" s="790"/>
      <c r="E60" s="786"/>
      <c r="F60" s="786"/>
      <c r="G60" s="786"/>
      <c r="H60" s="786"/>
      <c r="I60" s="786"/>
      <c r="J60" s="786"/>
      <c r="K60" s="786"/>
      <c r="L60" s="786"/>
      <c r="M60" s="786"/>
    </row>
    <row r="61" spans="1:13" x14ac:dyDescent="0.25">
      <c r="A61" s="786"/>
      <c r="B61" s="790"/>
      <c r="C61" s="786"/>
      <c r="D61" s="790"/>
      <c r="E61" s="786"/>
      <c r="F61" s="786"/>
      <c r="G61" s="786"/>
      <c r="H61" s="786"/>
      <c r="I61" s="786"/>
      <c r="J61" s="786"/>
      <c r="K61" s="786"/>
      <c r="L61" s="786"/>
      <c r="M61" s="786"/>
    </row>
    <row r="62" spans="1:13" x14ac:dyDescent="0.25">
      <c r="A62" s="786"/>
      <c r="B62" s="790"/>
      <c r="C62" s="786"/>
      <c r="D62" s="790"/>
      <c r="E62" s="786"/>
      <c r="F62" s="786"/>
      <c r="G62" s="786"/>
      <c r="H62" s="786"/>
      <c r="I62" s="786"/>
      <c r="J62" s="786"/>
      <c r="K62" s="786"/>
      <c r="L62" s="786"/>
      <c r="M62" s="786"/>
    </row>
    <row r="63" spans="1:13" x14ac:dyDescent="0.25">
      <c r="A63" s="786"/>
      <c r="B63" s="790"/>
      <c r="C63" s="786"/>
      <c r="D63" s="790"/>
      <c r="E63" s="786"/>
      <c r="F63" s="786"/>
      <c r="G63" s="786"/>
      <c r="H63" s="786"/>
      <c r="I63" s="786"/>
      <c r="J63" s="786"/>
      <c r="K63" s="786"/>
      <c r="L63" s="786"/>
      <c r="M63" s="786"/>
    </row>
    <row r="64" spans="1:13" x14ac:dyDescent="0.25">
      <c r="A64" s="786"/>
      <c r="B64" s="790"/>
      <c r="C64" s="786"/>
      <c r="D64" s="790"/>
      <c r="E64" s="786"/>
      <c r="F64" s="786"/>
      <c r="G64" s="786"/>
      <c r="H64" s="786"/>
      <c r="I64" s="786"/>
      <c r="J64" s="786"/>
      <c r="K64" s="786"/>
      <c r="L64" s="786"/>
      <c r="M64" s="786"/>
    </row>
    <row r="65" spans="1:13" x14ac:dyDescent="0.25">
      <c r="A65" s="786"/>
      <c r="B65" s="790"/>
      <c r="C65" s="786"/>
      <c r="D65" s="790"/>
      <c r="E65" s="786"/>
      <c r="F65" s="786"/>
      <c r="G65" s="786"/>
      <c r="H65" s="786"/>
      <c r="I65" s="786"/>
      <c r="J65" s="786"/>
      <c r="K65" s="786"/>
      <c r="L65" s="786"/>
      <c r="M65" s="786"/>
    </row>
    <row r="66" spans="1:13" x14ac:dyDescent="0.25">
      <c r="A66" s="786"/>
      <c r="B66" s="790"/>
      <c r="C66" s="786"/>
      <c r="D66" s="790"/>
      <c r="E66" s="786"/>
      <c r="F66" s="786"/>
      <c r="G66" s="786"/>
      <c r="H66" s="786"/>
      <c r="I66" s="786"/>
      <c r="J66" s="786"/>
      <c r="K66" s="786"/>
      <c r="L66" s="786"/>
      <c r="M66" s="786"/>
    </row>
    <row r="67" spans="1:13" x14ac:dyDescent="0.25">
      <c r="A67" s="786"/>
      <c r="B67" s="790"/>
      <c r="C67" s="786"/>
      <c r="D67" s="790"/>
      <c r="E67" s="786"/>
      <c r="F67" s="786"/>
      <c r="G67" s="786"/>
      <c r="H67" s="786"/>
      <c r="I67" s="786"/>
      <c r="J67" s="786"/>
      <c r="K67" s="786"/>
      <c r="L67" s="786"/>
      <c r="M67" s="786"/>
    </row>
    <row r="68" spans="1:13" x14ac:dyDescent="0.25">
      <c r="A68" s="786"/>
      <c r="B68" s="790"/>
      <c r="C68" s="786"/>
      <c r="D68" s="790"/>
      <c r="E68" s="786"/>
      <c r="F68" s="786"/>
      <c r="G68" s="786"/>
      <c r="H68" s="786"/>
      <c r="I68" s="786"/>
      <c r="J68" s="786"/>
      <c r="K68" s="786"/>
      <c r="L68" s="786"/>
      <c r="M68" s="786"/>
    </row>
    <row r="69" spans="1:13" x14ac:dyDescent="0.25">
      <c r="A69" s="786"/>
      <c r="B69" s="790"/>
      <c r="C69" s="786"/>
      <c r="D69" s="790"/>
      <c r="E69" s="786"/>
      <c r="F69" s="786"/>
      <c r="G69" s="786"/>
      <c r="H69" s="786"/>
      <c r="I69" s="786"/>
      <c r="J69" s="786"/>
      <c r="K69" s="786"/>
      <c r="L69" s="786"/>
      <c r="M69" s="786"/>
    </row>
    <row r="70" spans="1:13" x14ac:dyDescent="0.25">
      <c r="A70" s="786"/>
      <c r="B70" s="790"/>
      <c r="C70" s="786"/>
      <c r="D70" s="790"/>
      <c r="E70" s="786"/>
      <c r="F70" s="786"/>
      <c r="G70" s="786"/>
      <c r="H70" s="786"/>
      <c r="I70" s="786"/>
      <c r="J70" s="786"/>
      <c r="K70" s="786"/>
      <c r="L70" s="786"/>
      <c r="M70" s="786"/>
    </row>
    <row r="71" spans="1:13" x14ac:dyDescent="0.25">
      <c r="A71" s="786"/>
      <c r="B71" s="790"/>
      <c r="C71" s="786"/>
      <c r="D71" s="790"/>
      <c r="E71" s="786"/>
      <c r="F71" s="786"/>
      <c r="G71" s="786"/>
      <c r="H71" s="786"/>
      <c r="I71" s="786"/>
      <c r="J71" s="786"/>
      <c r="K71" s="786"/>
      <c r="L71" s="786"/>
      <c r="M71" s="786"/>
    </row>
    <row r="72" spans="1:13" x14ac:dyDescent="0.25">
      <c r="A72" s="786"/>
      <c r="B72" s="790"/>
      <c r="C72" s="786"/>
      <c r="D72" s="790"/>
      <c r="E72" s="786"/>
      <c r="F72" s="786"/>
      <c r="G72" s="786"/>
      <c r="H72" s="786"/>
      <c r="I72" s="786"/>
      <c r="J72" s="786"/>
      <c r="K72" s="786"/>
      <c r="L72" s="786"/>
      <c r="M72" s="786"/>
    </row>
    <row r="73" spans="1:13" x14ac:dyDescent="0.25">
      <c r="A73" s="786"/>
      <c r="B73" s="790"/>
      <c r="C73" s="786"/>
      <c r="D73" s="790"/>
      <c r="E73" s="786"/>
      <c r="F73" s="786"/>
      <c r="G73" s="786"/>
      <c r="H73" s="786"/>
      <c r="I73" s="786"/>
      <c r="J73" s="786"/>
      <c r="K73" s="786"/>
      <c r="L73" s="786"/>
      <c r="M73" s="786"/>
    </row>
    <row r="74" spans="1:13" x14ac:dyDescent="0.25">
      <c r="A74" s="786"/>
      <c r="B74" s="790"/>
      <c r="C74" s="786"/>
      <c r="D74" s="790"/>
      <c r="E74" s="786"/>
      <c r="F74" s="786"/>
      <c r="G74" s="786"/>
      <c r="H74" s="786"/>
      <c r="I74" s="786"/>
      <c r="J74" s="786"/>
      <c r="K74" s="786"/>
      <c r="L74" s="786"/>
      <c r="M74" s="786"/>
    </row>
    <row r="75" spans="1:13" x14ac:dyDescent="0.25">
      <c r="A75" s="786"/>
      <c r="B75" s="790"/>
      <c r="C75" s="786"/>
      <c r="D75" s="790"/>
      <c r="E75" s="786"/>
      <c r="F75" s="786"/>
      <c r="G75" s="786"/>
      <c r="H75" s="786"/>
      <c r="I75" s="786"/>
      <c r="J75" s="786"/>
      <c r="K75" s="786"/>
      <c r="L75" s="786"/>
      <c r="M75" s="786"/>
    </row>
    <row r="76" spans="1:13" x14ac:dyDescent="0.25">
      <c r="A76" s="786"/>
      <c r="B76" s="790"/>
      <c r="C76" s="786"/>
      <c r="D76" s="790"/>
      <c r="E76" s="786"/>
      <c r="F76" s="786"/>
      <c r="G76" s="786"/>
      <c r="H76" s="786"/>
      <c r="I76" s="786"/>
      <c r="J76" s="786"/>
      <c r="K76" s="786"/>
      <c r="L76" s="786"/>
      <c r="M76" s="786"/>
    </row>
    <row r="77" spans="1:13" x14ac:dyDescent="0.25">
      <c r="A77" s="786"/>
      <c r="B77" s="790"/>
      <c r="C77" s="786"/>
      <c r="D77" s="790"/>
      <c r="E77" s="786"/>
      <c r="F77" s="786"/>
      <c r="G77" s="786"/>
      <c r="H77" s="786"/>
      <c r="I77" s="786"/>
      <c r="J77" s="786"/>
      <c r="K77" s="786"/>
      <c r="L77" s="786"/>
      <c r="M77" s="786"/>
    </row>
    <row r="78" spans="1:13" x14ac:dyDescent="0.25">
      <c r="A78" s="786"/>
      <c r="B78" s="790"/>
      <c r="C78" s="786"/>
      <c r="D78" s="790"/>
      <c r="E78" s="786"/>
      <c r="F78" s="786"/>
      <c r="G78" s="786"/>
      <c r="H78" s="786"/>
      <c r="I78" s="786"/>
      <c r="J78" s="786"/>
      <c r="K78" s="786"/>
      <c r="L78" s="786"/>
      <c r="M78" s="786"/>
    </row>
    <row r="79" spans="1:13" x14ac:dyDescent="0.25">
      <c r="A79" s="786"/>
      <c r="B79" s="790"/>
      <c r="C79" s="786"/>
      <c r="D79" s="790"/>
      <c r="E79" s="786"/>
      <c r="F79" s="786"/>
      <c r="G79" s="786"/>
      <c r="H79" s="786"/>
      <c r="I79" s="786"/>
      <c r="J79" s="786"/>
      <c r="K79" s="786"/>
      <c r="L79" s="786"/>
      <c r="M79" s="786"/>
    </row>
    <row r="80" spans="1:13" x14ac:dyDescent="0.25">
      <c r="A80" s="786"/>
      <c r="B80" s="790"/>
      <c r="C80" s="786"/>
      <c r="D80" s="790"/>
      <c r="E80" s="786"/>
      <c r="F80" s="786"/>
      <c r="G80" s="786"/>
      <c r="H80" s="786"/>
      <c r="I80" s="786"/>
      <c r="J80" s="786"/>
      <c r="K80" s="786"/>
      <c r="L80" s="786"/>
      <c r="M80" s="786"/>
    </row>
    <row r="81" spans="1:13" x14ac:dyDescent="0.25">
      <c r="A81" s="786"/>
      <c r="B81" s="790"/>
      <c r="C81" s="786"/>
      <c r="D81" s="790"/>
      <c r="E81" s="786"/>
      <c r="F81" s="786"/>
      <c r="G81" s="786"/>
      <c r="H81" s="786"/>
      <c r="I81" s="786"/>
      <c r="J81" s="786"/>
      <c r="K81" s="786"/>
      <c r="L81" s="786"/>
      <c r="M81" s="786"/>
    </row>
    <row r="82" spans="1:13" x14ac:dyDescent="0.25">
      <c r="A82" s="786"/>
      <c r="B82" s="790"/>
      <c r="C82" s="786"/>
      <c r="D82" s="790"/>
      <c r="E82" s="786"/>
      <c r="F82" s="786"/>
      <c r="G82" s="786"/>
      <c r="H82" s="786"/>
      <c r="I82" s="786"/>
      <c r="J82" s="786"/>
      <c r="K82" s="786"/>
      <c r="L82" s="786"/>
      <c r="M82" s="786"/>
    </row>
    <row r="83" spans="1:13" x14ac:dyDescent="0.25">
      <c r="A83" s="786"/>
      <c r="B83" s="790"/>
      <c r="C83" s="786"/>
      <c r="D83" s="790"/>
      <c r="E83" s="786"/>
      <c r="F83" s="786"/>
      <c r="G83" s="786"/>
      <c r="H83" s="786"/>
      <c r="I83" s="786"/>
      <c r="J83" s="786"/>
      <c r="K83" s="786"/>
      <c r="L83" s="786"/>
      <c r="M83" s="786"/>
    </row>
    <row r="84" spans="1:13" x14ac:dyDescent="0.25">
      <c r="A84" s="786"/>
      <c r="B84" s="790"/>
      <c r="C84" s="786"/>
      <c r="D84" s="790"/>
      <c r="E84" s="786"/>
      <c r="F84" s="786"/>
      <c r="G84" s="786"/>
      <c r="H84" s="786"/>
      <c r="I84" s="786"/>
      <c r="J84" s="786"/>
      <c r="K84" s="786"/>
      <c r="L84" s="786"/>
      <c r="M84" s="786"/>
    </row>
    <row r="85" spans="1:13" x14ac:dyDescent="0.25">
      <c r="A85" s="786"/>
      <c r="B85" s="790"/>
      <c r="C85" s="786"/>
      <c r="D85" s="790"/>
      <c r="E85" s="786"/>
      <c r="F85" s="786"/>
      <c r="G85" s="786"/>
      <c r="H85" s="786"/>
      <c r="I85" s="786"/>
      <c r="J85" s="786"/>
      <c r="K85" s="786"/>
      <c r="L85" s="786"/>
      <c r="M85" s="786"/>
    </row>
    <row r="86" spans="1:13" x14ac:dyDescent="0.25">
      <c r="A86" s="786"/>
      <c r="B86" s="790"/>
      <c r="C86" s="786"/>
      <c r="D86" s="790"/>
      <c r="E86" s="786"/>
      <c r="F86" s="786"/>
      <c r="G86" s="786"/>
      <c r="H86" s="786"/>
      <c r="I86" s="786"/>
      <c r="J86" s="786"/>
      <c r="K86" s="786"/>
      <c r="L86" s="786"/>
      <c r="M86" s="786"/>
    </row>
    <row r="87" spans="1:13" x14ac:dyDescent="0.25">
      <c r="A87" s="786"/>
      <c r="B87" s="790"/>
      <c r="C87" s="786"/>
      <c r="D87" s="790"/>
      <c r="E87" s="786"/>
      <c r="F87" s="786"/>
      <c r="G87" s="786"/>
      <c r="H87" s="786"/>
      <c r="I87" s="786"/>
      <c r="J87" s="786"/>
      <c r="K87" s="786"/>
      <c r="L87" s="786"/>
      <c r="M87" s="786"/>
    </row>
    <row r="88" spans="1:13" x14ac:dyDescent="0.25">
      <c r="A88" s="786"/>
      <c r="B88" s="790"/>
      <c r="C88" s="786"/>
      <c r="D88" s="790"/>
      <c r="E88" s="786"/>
      <c r="F88" s="786"/>
      <c r="G88" s="786"/>
      <c r="H88" s="786"/>
      <c r="I88" s="786"/>
      <c r="J88" s="786"/>
      <c r="K88" s="786"/>
      <c r="L88" s="786"/>
      <c r="M88" s="786"/>
    </row>
    <row r="89" spans="1:13" x14ac:dyDescent="0.25">
      <c r="A89" s="786"/>
      <c r="B89" s="790"/>
      <c r="C89" s="786"/>
      <c r="D89" s="790"/>
      <c r="E89" s="786"/>
      <c r="F89" s="786"/>
      <c r="G89" s="786"/>
      <c r="H89" s="786"/>
      <c r="I89" s="786"/>
      <c r="J89" s="786"/>
      <c r="K89" s="786"/>
      <c r="L89" s="786"/>
      <c r="M89" s="786"/>
    </row>
    <row r="90" spans="1:13" x14ac:dyDescent="0.25">
      <c r="A90" s="786"/>
      <c r="B90" s="790"/>
      <c r="C90" s="786"/>
      <c r="D90" s="790"/>
      <c r="E90" s="786"/>
      <c r="F90" s="786"/>
      <c r="G90" s="786"/>
      <c r="H90" s="786"/>
      <c r="I90" s="786"/>
      <c r="J90" s="786"/>
      <c r="K90" s="786"/>
      <c r="L90" s="786"/>
      <c r="M90" s="786"/>
    </row>
    <row r="91" spans="1:13" x14ac:dyDescent="0.25">
      <c r="A91" s="786"/>
      <c r="B91" s="790"/>
      <c r="C91" s="786"/>
      <c r="D91" s="790"/>
      <c r="E91" s="786"/>
      <c r="F91" s="786"/>
      <c r="G91" s="786"/>
      <c r="H91" s="786"/>
      <c r="I91" s="786"/>
      <c r="J91" s="786"/>
      <c r="K91" s="786"/>
      <c r="L91" s="786"/>
      <c r="M91" s="786"/>
    </row>
    <row r="92" spans="1:13" x14ac:dyDescent="0.25">
      <c r="A92" s="786"/>
      <c r="B92" s="790"/>
      <c r="C92" s="786"/>
      <c r="D92" s="790"/>
      <c r="E92" s="786"/>
      <c r="F92" s="786"/>
      <c r="G92" s="786"/>
      <c r="H92" s="786"/>
      <c r="I92" s="786"/>
      <c r="J92" s="786"/>
      <c r="K92" s="786"/>
      <c r="L92" s="786"/>
      <c r="M92" s="786"/>
    </row>
    <row r="93" spans="1:13" x14ac:dyDescent="0.25">
      <c r="A93" s="786"/>
      <c r="B93" s="790"/>
      <c r="C93" s="786"/>
      <c r="D93" s="790"/>
      <c r="E93" s="786"/>
      <c r="F93" s="786"/>
      <c r="G93" s="786"/>
      <c r="H93" s="786"/>
      <c r="I93" s="786"/>
      <c r="J93" s="786"/>
      <c r="K93" s="786"/>
      <c r="L93" s="786"/>
      <c r="M93" s="786"/>
    </row>
    <row r="94" spans="1:13" x14ac:dyDescent="0.25">
      <c r="A94" s="786"/>
      <c r="B94" s="790"/>
      <c r="C94" s="786"/>
      <c r="D94" s="790"/>
      <c r="E94" s="786"/>
      <c r="F94" s="786"/>
      <c r="G94" s="786"/>
      <c r="H94" s="786"/>
      <c r="I94" s="786"/>
      <c r="J94" s="786"/>
      <c r="K94" s="786"/>
      <c r="L94" s="786"/>
      <c r="M94" s="786"/>
    </row>
  </sheetData>
  <mergeCells count="61">
    <mergeCell ref="N19:N23"/>
    <mergeCell ref="N17:N18"/>
    <mergeCell ref="G14:G16"/>
    <mergeCell ref="B14:B16"/>
    <mergeCell ref="D17:D18"/>
    <mergeCell ref="D19:D23"/>
    <mergeCell ref="E14:E16"/>
    <mergeCell ref="F14:F16"/>
    <mergeCell ref="C14:C16"/>
    <mergeCell ref="B17:B25"/>
    <mergeCell ref="H17:H24"/>
    <mergeCell ref="M17:M18"/>
    <mergeCell ref="I19:I23"/>
    <mergeCell ref="J19:J23"/>
    <mergeCell ref="K19:K23"/>
    <mergeCell ref="L19:L23"/>
    <mergeCell ref="C26:C28"/>
    <mergeCell ref="B29:B31"/>
    <mergeCell ref="C29:C31"/>
    <mergeCell ref="B10:B13"/>
    <mergeCell ref="C10:C13"/>
    <mergeCell ref="C17:C25"/>
    <mergeCell ref="B26:B28"/>
    <mergeCell ref="B6:M6"/>
    <mergeCell ref="B7:M7"/>
    <mergeCell ref="A8:F8"/>
    <mergeCell ref="H10:H12"/>
    <mergeCell ref="G17:G25"/>
    <mergeCell ref="A10:A33"/>
    <mergeCell ref="F10:F13"/>
    <mergeCell ref="E10:E13"/>
    <mergeCell ref="G10:G13"/>
    <mergeCell ref="B32:B33"/>
    <mergeCell ref="C32:C33"/>
    <mergeCell ref="E32:E33"/>
    <mergeCell ref="F32:F33"/>
    <mergeCell ref="G32:G33"/>
    <mergeCell ref="E17:E25"/>
    <mergeCell ref="F17:F25"/>
    <mergeCell ref="M1:M4"/>
    <mergeCell ref="A5:F5"/>
    <mergeCell ref="A1:A4"/>
    <mergeCell ref="J1:L1"/>
    <mergeCell ref="J2:L2"/>
    <mergeCell ref="J3:L3"/>
    <mergeCell ref="J4:L4"/>
    <mergeCell ref="B1:I2"/>
    <mergeCell ref="B3:I4"/>
    <mergeCell ref="M19:M23"/>
    <mergeCell ref="I17:I18"/>
    <mergeCell ref="J17:J18"/>
    <mergeCell ref="K17:K18"/>
    <mergeCell ref="L17:L18"/>
    <mergeCell ref="H26:H27"/>
    <mergeCell ref="E26:E28"/>
    <mergeCell ref="F26:F28"/>
    <mergeCell ref="G26:G28"/>
    <mergeCell ref="E29:E31"/>
    <mergeCell ref="F29:F31"/>
    <mergeCell ref="G29:G31"/>
    <mergeCell ref="H29:H30"/>
  </mergeCells>
  <printOptions horizontalCentered="1"/>
  <pageMargins left="0.35433070866141736" right="0.35433070866141736" top="0.70866141732283472" bottom="0.74803149606299213" header="0.31496062992125984" footer="0.31496062992125984"/>
  <pageSetup paperSize="120" scale="5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O7" sqref="O7"/>
    </sheetView>
  </sheetViews>
  <sheetFormatPr baseColWidth="10" defaultRowHeight="14.4" x14ac:dyDescent="0.3"/>
  <cols>
    <col min="4" max="4" width="25.44140625" customWidth="1"/>
    <col min="5" max="5" width="32.5546875" customWidth="1"/>
    <col min="11" max="11" width="31.5546875" customWidth="1"/>
    <col min="12" max="12" width="37.109375" customWidth="1"/>
  </cols>
  <sheetData>
    <row r="1" spans="1:12" ht="15" x14ac:dyDescent="0.25">
      <c r="A1" s="784" t="s">
        <v>520</v>
      </c>
      <c r="B1" s="784"/>
      <c r="C1" s="784"/>
      <c r="D1" s="784"/>
      <c r="E1" s="784"/>
      <c r="H1" s="785" t="s">
        <v>542</v>
      </c>
      <c r="I1" s="785"/>
      <c r="J1" s="785"/>
      <c r="K1" s="785"/>
      <c r="L1" s="785"/>
    </row>
    <row r="2" spans="1:12" ht="105.75" customHeight="1" x14ac:dyDescent="0.3">
      <c r="A2" s="315">
        <v>139</v>
      </c>
      <c r="B2" s="316">
        <v>43490</v>
      </c>
      <c r="C2" s="317">
        <v>20000000</v>
      </c>
      <c r="D2" s="315" t="s">
        <v>521</v>
      </c>
      <c r="E2" s="315" t="s">
        <v>541</v>
      </c>
      <c r="H2" s="318">
        <v>187</v>
      </c>
      <c r="I2" s="319">
        <v>43490</v>
      </c>
      <c r="J2" s="320">
        <v>18000000</v>
      </c>
      <c r="K2" s="318" t="s">
        <v>543</v>
      </c>
      <c r="L2" s="318" t="s">
        <v>544</v>
      </c>
    </row>
    <row r="3" spans="1:12" ht="108.75" customHeight="1" x14ac:dyDescent="0.3">
      <c r="A3" s="315">
        <v>364</v>
      </c>
      <c r="B3" s="316">
        <v>43500</v>
      </c>
      <c r="C3" s="317">
        <v>28000000</v>
      </c>
      <c r="D3" s="315" t="s">
        <v>522</v>
      </c>
      <c r="E3" s="315" t="s">
        <v>523</v>
      </c>
      <c r="H3" s="318">
        <v>188</v>
      </c>
      <c r="I3" s="319">
        <v>43490</v>
      </c>
      <c r="J3" s="320">
        <v>18000000</v>
      </c>
      <c r="K3" s="318" t="s">
        <v>543</v>
      </c>
      <c r="L3" s="318" t="s">
        <v>545</v>
      </c>
    </row>
    <row r="4" spans="1:12" ht="97.5" customHeight="1" x14ac:dyDescent="0.3">
      <c r="A4" s="315">
        <v>365</v>
      </c>
      <c r="B4" s="316">
        <v>43500</v>
      </c>
      <c r="C4" s="317">
        <v>28000000</v>
      </c>
      <c r="D4" s="315" t="s">
        <v>522</v>
      </c>
      <c r="E4" s="315" t="s">
        <v>524</v>
      </c>
      <c r="H4" s="318">
        <v>189</v>
      </c>
      <c r="I4" s="319">
        <v>43490</v>
      </c>
      <c r="J4" s="320">
        <v>18000000</v>
      </c>
      <c r="K4" s="318" t="s">
        <v>543</v>
      </c>
      <c r="L4" s="318" t="s">
        <v>546</v>
      </c>
    </row>
    <row r="5" spans="1:12" ht="101.25" customHeight="1" x14ac:dyDescent="0.3">
      <c r="A5" s="315">
        <v>397</v>
      </c>
      <c r="B5" s="316">
        <v>43500</v>
      </c>
      <c r="C5" s="317">
        <v>28000000</v>
      </c>
      <c r="D5" s="315" t="s">
        <v>522</v>
      </c>
      <c r="E5" s="315" t="s">
        <v>525</v>
      </c>
      <c r="H5" s="318">
        <v>399</v>
      </c>
      <c r="I5" s="319">
        <v>43500</v>
      </c>
      <c r="J5" s="320">
        <v>27200000</v>
      </c>
      <c r="K5" s="318" t="s">
        <v>547</v>
      </c>
      <c r="L5" s="318" t="s">
        <v>548</v>
      </c>
    </row>
    <row r="6" spans="1:12" ht="117" customHeight="1" x14ac:dyDescent="0.3">
      <c r="A6" s="315">
        <v>398</v>
      </c>
      <c r="B6" s="316">
        <v>43500</v>
      </c>
      <c r="C6" s="317">
        <v>28000000</v>
      </c>
      <c r="D6" s="315" t="s">
        <v>522</v>
      </c>
      <c r="E6" s="315" t="s">
        <v>526</v>
      </c>
      <c r="H6" s="318">
        <v>400</v>
      </c>
      <c r="I6" s="319">
        <v>43500</v>
      </c>
      <c r="J6" s="320">
        <v>32000000</v>
      </c>
      <c r="K6" s="318" t="s">
        <v>549</v>
      </c>
      <c r="L6" s="318" t="s">
        <v>550</v>
      </c>
    </row>
    <row r="7" spans="1:12" ht="110.25" customHeight="1" x14ac:dyDescent="0.3">
      <c r="A7" s="315">
        <v>539</v>
      </c>
      <c r="B7" s="316">
        <v>43508</v>
      </c>
      <c r="C7" s="317">
        <v>40000000</v>
      </c>
      <c r="D7" s="315" t="s">
        <v>527</v>
      </c>
      <c r="E7" s="315" t="s">
        <v>528</v>
      </c>
      <c r="H7" s="318">
        <v>455</v>
      </c>
      <c r="I7" s="319">
        <v>43502</v>
      </c>
      <c r="J7" s="320">
        <v>22400000</v>
      </c>
      <c r="K7" s="318" t="s">
        <v>551</v>
      </c>
      <c r="L7" s="318" t="s">
        <v>552</v>
      </c>
    </row>
    <row r="8" spans="1:12" ht="121.5" customHeight="1" x14ac:dyDescent="0.3">
      <c r="A8" s="315">
        <v>704</v>
      </c>
      <c r="B8" s="316">
        <v>43514</v>
      </c>
      <c r="C8" s="317">
        <v>19000000</v>
      </c>
      <c r="D8" s="315" t="s">
        <v>529</v>
      </c>
      <c r="E8" s="315" t="s">
        <v>530</v>
      </c>
      <c r="H8" s="318">
        <v>456</v>
      </c>
      <c r="I8" s="319">
        <v>43502</v>
      </c>
      <c r="J8" s="320">
        <v>18000000</v>
      </c>
      <c r="K8" s="318" t="s">
        <v>543</v>
      </c>
      <c r="L8" s="318" t="s">
        <v>553</v>
      </c>
    </row>
    <row r="9" spans="1:12" ht="109.5" customHeight="1" x14ac:dyDescent="0.3">
      <c r="A9" s="315">
        <v>724</v>
      </c>
      <c r="B9" s="316">
        <v>43514</v>
      </c>
      <c r="C9" s="317">
        <v>27200000</v>
      </c>
      <c r="D9" s="315" t="s">
        <v>531</v>
      </c>
      <c r="E9" s="315" t="s">
        <v>532</v>
      </c>
      <c r="H9" s="318">
        <v>458</v>
      </c>
      <c r="I9" s="319">
        <v>43502</v>
      </c>
      <c r="J9" s="320">
        <v>14250000</v>
      </c>
      <c r="K9" s="318" t="s">
        <v>554</v>
      </c>
      <c r="L9" s="318" t="s">
        <v>555</v>
      </c>
    </row>
    <row r="10" spans="1:12" ht="106.5" customHeight="1" x14ac:dyDescent="0.3">
      <c r="A10" s="315">
        <v>800</v>
      </c>
      <c r="B10" s="316">
        <v>43516</v>
      </c>
      <c r="C10" s="317">
        <v>28000000</v>
      </c>
      <c r="D10" s="315" t="s">
        <v>533</v>
      </c>
      <c r="E10" s="315" t="s">
        <v>534</v>
      </c>
      <c r="H10" s="318">
        <v>459</v>
      </c>
      <c r="I10" s="319">
        <v>43502</v>
      </c>
      <c r="J10" s="320">
        <v>14250000</v>
      </c>
      <c r="K10" s="318" t="s">
        <v>554</v>
      </c>
      <c r="L10" s="318" t="s">
        <v>556</v>
      </c>
    </row>
    <row r="11" spans="1:12" ht="117" customHeight="1" x14ac:dyDescent="0.3">
      <c r="A11" s="315">
        <v>802</v>
      </c>
      <c r="B11" s="316">
        <v>43516</v>
      </c>
      <c r="C11" s="317">
        <v>28000000</v>
      </c>
      <c r="D11" s="315" t="s">
        <v>535</v>
      </c>
      <c r="E11" s="315" t="s">
        <v>536</v>
      </c>
      <c r="H11" s="318">
        <v>460</v>
      </c>
      <c r="I11" s="319">
        <v>43502</v>
      </c>
      <c r="J11" s="320">
        <v>14250000</v>
      </c>
      <c r="K11" s="318" t="s">
        <v>557</v>
      </c>
      <c r="L11" s="318" t="s">
        <v>558</v>
      </c>
    </row>
    <row r="12" spans="1:12" ht="113.25" customHeight="1" x14ac:dyDescent="0.3">
      <c r="A12" s="315">
        <v>864</v>
      </c>
      <c r="B12" s="316">
        <v>43517</v>
      </c>
      <c r="C12" s="317">
        <v>19200000</v>
      </c>
      <c r="D12" s="315" t="s">
        <v>537</v>
      </c>
      <c r="E12" s="315" t="s">
        <v>538</v>
      </c>
      <c r="H12" s="318">
        <v>464</v>
      </c>
      <c r="I12" s="319">
        <v>43502</v>
      </c>
      <c r="J12" s="320">
        <v>18000000</v>
      </c>
      <c r="K12" s="318" t="s">
        <v>543</v>
      </c>
      <c r="L12" s="318" t="s">
        <v>559</v>
      </c>
    </row>
    <row r="13" spans="1:12" ht="102" customHeight="1" x14ac:dyDescent="0.3">
      <c r="A13" s="315">
        <v>1023</v>
      </c>
      <c r="B13" s="316">
        <v>43519</v>
      </c>
      <c r="C13" s="317">
        <v>13600000</v>
      </c>
      <c r="D13" s="315" t="s">
        <v>539</v>
      </c>
      <c r="E13" s="315" t="s">
        <v>540</v>
      </c>
      <c r="H13" s="318">
        <v>497</v>
      </c>
      <c r="I13" s="319">
        <v>43505</v>
      </c>
      <c r="J13" s="320">
        <v>18000000</v>
      </c>
      <c r="K13" s="318" t="s">
        <v>543</v>
      </c>
      <c r="L13" s="318" t="s">
        <v>560</v>
      </c>
    </row>
    <row r="14" spans="1:12" ht="132" customHeight="1" x14ac:dyDescent="0.3">
      <c r="H14" s="318">
        <v>498</v>
      </c>
      <c r="I14" s="319">
        <v>43505</v>
      </c>
      <c r="J14" s="320">
        <v>32000000</v>
      </c>
      <c r="K14" s="318" t="s">
        <v>561</v>
      </c>
      <c r="L14" s="318" t="s">
        <v>562</v>
      </c>
    </row>
    <row r="15" spans="1:12" ht="93.75" customHeight="1" x14ac:dyDescent="0.3">
      <c r="H15" s="318">
        <v>499</v>
      </c>
      <c r="I15" s="319">
        <v>43505</v>
      </c>
      <c r="J15" s="320">
        <v>11250000</v>
      </c>
      <c r="K15" s="318" t="s">
        <v>557</v>
      </c>
      <c r="L15" s="318" t="s">
        <v>563</v>
      </c>
    </row>
    <row r="16" spans="1:12" ht="108.75" customHeight="1" x14ac:dyDescent="0.3">
      <c r="H16" s="318">
        <v>501</v>
      </c>
      <c r="I16" s="319">
        <v>43505</v>
      </c>
      <c r="J16" s="320">
        <v>18000000</v>
      </c>
      <c r="K16" s="318" t="s">
        <v>543</v>
      </c>
      <c r="L16" s="318" t="s">
        <v>564</v>
      </c>
    </row>
    <row r="17" spans="8:12" ht="120" customHeight="1" x14ac:dyDescent="0.3">
      <c r="H17" s="318">
        <v>503</v>
      </c>
      <c r="I17" s="319">
        <v>43505</v>
      </c>
      <c r="J17" s="320">
        <v>18000000</v>
      </c>
      <c r="K17" s="318" t="s">
        <v>543</v>
      </c>
      <c r="L17" s="318" t="s">
        <v>565</v>
      </c>
    </row>
    <row r="18" spans="8:12" ht="118.5" customHeight="1" x14ac:dyDescent="0.3">
      <c r="H18" s="318">
        <v>511</v>
      </c>
      <c r="I18" s="319">
        <v>43507</v>
      </c>
      <c r="J18" s="320">
        <v>14250000</v>
      </c>
      <c r="K18" s="318" t="s">
        <v>554</v>
      </c>
      <c r="L18" s="318" t="s">
        <v>566</v>
      </c>
    </row>
    <row r="19" spans="8:12" ht="108.75" customHeight="1" x14ac:dyDescent="0.3">
      <c r="H19" s="318">
        <v>512</v>
      </c>
      <c r="I19" s="319">
        <v>43507</v>
      </c>
      <c r="J19" s="320">
        <v>18000000</v>
      </c>
      <c r="K19" s="318" t="s">
        <v>543</v>
      </c>
      <c r="L19" s="318" t="s">
        <v>567</v>
      </c>
    </row>
    <row r="20" spans="8:12" ht="133.5" customHeight="1" x14ac:dyDescent="0.3">
      <c r="H20" s="318">
        <v>513</v>
      </c>
      <c r="I20" s="319">
        <v>43507</v>
      </c>
      <c r="J20" s="320">
        <v>9000000</v>
      </c>
      <c r="K20" s="318" t="s">
        <v>557</v>
      </c>
      <c r="L20" s="318" t="s">
        <v>568</v>
      </c>
    </row>
    <row r="21" spans="8:12" ht="107.25" customHeight="1" x14ac:dyDescent="0.3">
      <c r="H21" s="318">
        <v>514</v>
      </c>
      <c r="I21" s="319">
        <v>43507</v>
      </c>
      <c r="J21" s="320">
        <v>14250000</v>
      </c>
      <c r="K21" s="318" t="s">
        <v>557</v>
      </c>
      <c r="L21" s="318" t="s">
        <v>569</v>
      </c>
    </row>
    <row r="22" spans="8:12" ht="110.25" customHeight="1" x14ac:dyDescent="0.3">
      <c r="H22" s="318">
        <v>536</v>
      </c>
      <c r="I22" s="319">
        <v>43508</v>
      </c>
      <c r="J22" s="320">
        <v>11250000</v>
      </c>
      <c r="K22" s="318" t="s">
        <v>557</v>
      </c>
      <c r="L22" s="318" t="s">
        <v>570</v>
      </c>
    </row>
    <row r="23" spans="8:12" ht="113.25" customHeight="1" x14ac:dyDescent="0.3">
      <c r="H23" s="318">
        <v>538</v>
      </c>
      <c r="I23" s="319">
        <v>43508</v>
      </c>
      <c r="J23" s="320">
        <v>14250000</v>
      </c>
      <c r="K23" s="318" t="s">
        <v>554</v>
      </c>
      <c r="L23" s="318" t="s">
        <v>571</v>
      </c>
    </row>
    <row r="24" spans="8:12" ht="107.25" customHeight="1" x14ac:dyDescent="0.3">
      <c r="H24" s="318">
        <v>540</v>
      </c>
      <c r="I24" s="319">
        <v>43508</v>
      </c>
      <c r="J24" s="320">
        <v>14250000</v>
      </c>
      <c r="K24" s="318" t="s">
        <v>557</v>
      </c>
      <c r="L24" s="318" t="s">
        <v>572</v>
      </c>
    </row>
    <row r="25" spans="8:12" ht="105.75" customHeight="1" x14ac:dyDescent="0.3">
      <c r="H25" s="318">
        <v>542</v>
      </c>
      <c r="I25" s="319">
        <v>43508</v>
      </c>
      <c r="J25" s="320">
        <v>11250000</v>
      </c>
      <c r="K25" s="318" t="s">
        <v>557</v>
      </c>
      <c r="L25" s="318" t="s">
        <v>573</v>
      </c>
    </row>
    <row r="26" spans="8:12" ht="103.5" customHeight="1" x14ac:dyDescent="0.3">
      <c r="H26" s="318">
        <v>543</v>
      </c>
      <c r="I26" s="319">
        <v>43508</v>
      </c>
      <c r="J26" s="320">
        <v>14250000</v>
      </c>
      <c r="K26" s="318" t="s">
        <v>554</v>
      </c>
      <c r="L26" s="318" t="s">
        <v>574</v>
      </c>
    </row>
    <row r="27" spans="8:12" ht="93.75" customHeight="1" x14ac:dyDescent="0.3">
      <c r="H27" s="318">
        <v>544</v>
      </c>
      <c r="I27" s="319">
        <v>43508</v>
      </c>
      <c r="J27" s="320">
        <v>9000000</v>
      </c>
      <c r="K27" s="318" t="s">
        <v>557</v>
      </c>
      <c r="L27" s="318" t="s">
        <v>575</v>
      </c>
    </row>
    <row r="28" spans="8:12" ht="110.25" customHeight="1" x14ac:dyDescent="0.3">
      <c r="H28" s="318">
        <v>545</v>
      </c>
      <c r="I28" s="319">
        <v>43508</v>
      </c>
      <c r="J28" s="320">
        <v>14250000</v>
      </c>
      <c r="K28" s="318" t="s">
        <v>557</v>
      </c>
      <c r="L28" s="318" t="s">
        <v>576</v>
      </c>
    </row>
    <row r="29" spans="8:12" ht="108" customHeight="1" x14ac:dyDescent="0.3">
      <c r="H29" s="318">
        <v>553</v>
      </c>
      <c r="I29" s="319">
        <v>43508</v>
      </c>
      <c r="J29" s="320">
        <v>11250000</v>
      </c>
      <c r="K29" s="318" t="s">
        <v>554</v>
      </c>
      <c r="L29" s="318" t="s">
        <v>577</v>
      </c>
    </row>
    <row r="30" spans="8:12" ht="97.5" customHeight="1" x14ac:dyDescent="0.3">
      <c r="H30" s="318">
        <v>554</v>
      </c>
      <c r="I30" s="319">
        <v>43508</v>
      </c>
      <c r="J30" s="320">
        <v>14250000</v>
      </c>
      <c r="K30" s="318" t="s">
        <v>557</v>
      </c>
      <c r="L30" s="318" t="s">
        <v>578</v>
      </c>
    </row>
    <row r="31" spans="8:12" ht="118.5" customHeight="1" x14ac:dyDescent="0.3">
      <c r="H31" s="318">
        <v>555</v>
      </c>
      <c r="I31" s="319">
        <v>43508</v>
      </c>
      <c r="J31" s="320">
        <v>14250000</v>
      </c>
      <c r="K31" s="318" t="s">
        <v>557</v>
      </c>
      <c r="L31" s="318" t="s">
        <v>579</v>
      </c>
    </row>
    <row r="32" spans="8:12" ht="99" customHeight="1" x14ac:dyDescent="0.3">
      <c r="H32" s="318">
        <v>562</v>
      </c>
      <c r="I32" s="319">
        <v>43509</v>
      </c>
      <c r="J32" s="320">
        <v>18000000</v>
      </c>
      <c r="K32" s="318" t="s">
        <v>543</v>
      </c>
      <c r="L32" s="318" t="s">
        <v>580</v>
      </c>
    </row>
    <row r="33" spans="8:12" ht="108" customHeight="1" x14ac:dyDescent="0.3">
      <c r="H33" s="318">
        <v>563</v>
      </c>
      <c r="I33" s="319">
        <v>43509</v>
      </c>
      <c r="J33" s="320">
        <v>14250000</v>
      </c>
      <c r="K33" s="318" t="s">
        <v>554</v>
      </c>
      <c r="L33" s="318" t="s">
        <v>581</v>
      </c>
    </row>
    <row r="34" spans="8:12" ht="93.75" customHeight="1" x14ac:dyDescent="0.3">
      <c r="H34" s="318">
        <v>702</v>
      </c>
      <c r="I34" s="319">
        <v>43514</v>
      </c>
      <c r="J34" s="320">
        <v>22400000</v>
      </c>
      <c r="K34" s="318" t="s">
        <v>582</v>
      </c>
      <c r="L34" s="318" t="s">
        <v>583</v>
      </c>
    </row>
    <row r="35" spans="8:12" ht="84" x14ac:dyDescent="0.3">
      <c r="H35" s="318">
        <v>706</v>
      </c>
      <c r="I35" s="319">
        <v>43514</v>
      </c>
      <c r="J35" s="320">
        <v>11250000</v>
      </c>
      <c r="K35" s="318" t="s">
        <v>554</v>
      </c>
      <c r="L35" s="318" t="s">
        <v>584</v>
      </c>
    </row>
    <row r="36" spans="8:12" ht="84" x14ac:dyDescent="0.3">
      <c r="H36" s="318">
        <v>707</v>
      </c>
      <c r="I36" s="319">
        <v>43514</v>
      </c>
      <c r="J36" s="320">
        <v>9000000</v>
      </c>
      <c r="K36" s="318" t="s">
        <v>557</v>
      </c>
      <c r="L36" s="318" t="s">
        <v>585</v>
      </c>
    </row>
    <row r="37" spans="8:12" ht="84" x14ac:dyDescent="0.3">
      <c r="H37" s="318">
        <v>742</v>
      </c>
      <c r="I37" s="319">
        <v>43514</v>
      </c>
      <c r="J37" s="320">
        <v>14250000</v>
      </c>
      <c r="K37" s="318" t="s">
        <v>557</v>
      </c>
      <c r="L37" s="318" t="s">
        <v>586</v>
      </c>
    </row>
    <row r="38" spans="8:12" ht="33.6" x14ac:dyDescent="0.3">
      <c r="H38" s="318">
        <v>1024</v>
      </c>
      <c r="I38" s="319">
        <v>43519</v>
      </c>
      <c r="J38" s="320">
        <v>18000000</v>
      </c>
      <c r="K38" s="318" t="s">
        <v>587</v>
      </c>
      <c r="L38" s="318" t="s">
        <v>588</v>
      </c>
    </row>
    <row r="39" spans="8:12" ht="130.5" customHeight="1" x14ac:dyDescent="0.3">
      <c r="H39" s="318">
        <v>1039</v>
      </c>
      <c r="I39" s="319">
        <v>43519</v>
      </c>
      <c r="J39" s="320">
        <v>27200000</v>
      </c>
      <c r="K39" s="318" t="s">
        <v>589</v>
      </c>
      <c r="L39" s="318" t="s">
        <v>590</v>
      </c>
    </row>
    <row r="40" spans="8:12" ht="33.6" x14ac:dyDescent="0.3">
      <c r="H40" s="318">
        <v>1195</v>
      </c>
      <c r="I40" s="321">
        <v>43156</v>
      </c>
      <c r="J40" s="318">
        <v>12000000</v>
      </c>
      <c r="K40" s="318" t="s">
        <v>591</v>
      </c>
      <c r="L40" s="318" t="s">
        <v>592</v>
      </c>
    </row>
    <row r="41" spans="8:12" ht="115.5" customHeight="1" x14ac:dyDescent="0.3">
      <c r="H41" s="318">
        <v>1196</v>
      </c>
      <c r="I41" s="321">
        <v>43521</v>
      </c>
      <c r="J41" s="318">
        <v>2240000</v>
      </c>
      <c r="K41" s="318" t="s">
        <v>593</v>
      </c>
      <c r="L41" s="318" t="s">
        <v>594</v>
      </c>
    </row>
    <row r="42" spans="8:12" ht="95.25" customHeight="1" x14ac:dyDescent="0.3">
      <c r="H42" s="318">
        <v>1300</v>
      </c>
      <c r="I42" s="321">
        <v>43529</v>
      </c>
      <c r="J42" s="318">
        <v>11250000</v>
      </c>
      <c r="K42" s="318" t="s">
        <v>595</v>
      </c>
      <c r="L42" s="318" t="s">
        <v>596</v>
      </c>
    </row>
  </sheetData>
  <mergeCells count="2">
    <mergeCell ref="A1:E1"/>
    <mergeCell ref="H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364"/>
      <c r="B1" s="367" t="s">
        <v>0</v>
      </c>
      <c r="C1" s="368"/>
      <c r="D1" s="368"/>
      <c r="E1" s="368"/>
      <c r="F1" s="57" t="s">
        <v>1</v>
      </c>
      <c r="G1" s="371"/>
    </row>
    <row r="2" spans="1:7" x14ac:dyDescent="0.3">
      <c r="A2" s="365"/>
      <c r="B2" s="369"/>
      <c r="C2" s="370"/>
      <c r="D2" s="370"/>
      <c r="E2" s="370"/>
      <c r="F2" s="56" t="s">
        <v>45</v>
      </c>
      <c r="G2" s="372"/>
    </row>
    <row r="3" spans="1:7" x14ac:dyDescent="0.3">
      <c r="A3" s="365"/>
      <c r="B3" s="374" t="s">
        <v>46</v>
      </c>
      <c r="C3" s="375"/>
      <c r="D3" s="375"/>
      <c r="E3" s="375"/>
      <c r="F3" s="56" t="s">
        <v>4</v>
      </c>
      <c r="G3" s="372"/>
    </row>
    <row r="4" spans="1:7" ht="15" thickBot="1" x14ac:dyDescent="0.35">
      <c r="A4" s="366"/>
      <c r="B4" s="376"/>
      <c r="C4" s="377"/>
      <c r="D4" s="377"/>
      <c r="E4" s="377"/>
      <c r="F4" s="58" t="s">
        <v>5</v>
      </c>
      <c r="G4" s="373"/>
    </row>
    <row r="5" spans="1:7" ht="15.75" thickBot="1" x14ac:dyDescent="0.3"/>
    <row r="6" spans="1:7" s="66" customFormat="1" ht="15.75" x14ac:dyDescent="0.25">
      <c r="A6" s="378" t="s">
        <v>47</v>
      </c>
      <c r="B6" s="379"/>
      <c r="C6" s="379"/>
      <c r="D6" s="379"/>
      <c r="E6" s="379"/>
      <c r="F6" s="379"/>
      <c r="G6" s="380"/>
    </row>
    <row r="7" spans="1:7" ht="31.5" customHeight="1" x14ac:dyDescent="0.3">
      <c r="A7" s="50" t="s">
        <v>48</v>
      </c>
      <c r="B7" s="29" t="s">
        <v>49</v>
      </c>
      <c r="C7" s="63" t="s">
        <v>50</v>
      </c>
      <c r="D7" s="51" t="s">
        <v>51</v>
      </c>
      <c r="E7" s="29" t="s">
        <v>52</v>
      </c>
      <c r="F7" s="30" t="s">
        <v>53</v>
      </c>
      <c r="G7" s="30" t="s">
        <v>54</v>
      </c>
    </row>
    <row r="8" spans="1:7" ht="33" customHeight="1" x14ac:dyDescent="0.3">
      <c r="A8" s="361"/>
      <c r="B8" s="8"/>
      <c r="C8" s="8"/>
      <c r="D8" s="8"/>
      <c r="E8" s="8"/>
      <c r="F8" s="8"/>
      <c r="G8" s="9"/>
    </row>
    <row r="9" spans="1:7" ht="33" customHeight="1" x14ac:dyDescent="0.3">
      <c r="A9" s="362"/>
      <c r="B9" s="8"/>
      <c r="C9" s="8"/>
      <c r="D9" s="8"/>
      <c r="E9" s="8"/>
      <c r="F9" s="8"/>
      <c r="G9" s="9"/>
    </row>
    <row r="10" spans="1:7" ht="33" customHeight="1" x14ac:dyDescent="0.3">
      <c r="A10" s="362"/>
      <c r="B10" s="8"/>
      <c r="C10" s="8"/>
      <c r="D10" s="8"/>
      <c r="E10" s="8"/>
      <c r="F10" s="8"/>
      <c r="G10" s="9"/>
    </row>
    <row r="11" spans="1:7" ht="33" customHeight="1" x14ac:dyDescent="0.3">
      <c r="A11" s="362"/>
      <c r="B11" s="8"/>
      <c r="C11" s="8"/>
      <c r="D11" s="8"/>
      <c r="E11" s="8"/>
      <c r="F11" s="8"/>
      <c r="G11" s="9"/>
    </row>
    <row r="12" spans="1:7" ht="33" customHeight="1" x14ac:dyDescent="0.3">
      <c r="A12" s="362"/>
      <c r="B12" s="8"/>
      <c r="C12" s="8"/>
      <c r="D12" s="8"/>
      <c r="E12" s="8"/>
      <c r="F12" s="8"/>
      <c r="G12" s="9"/>
    </row>
    <row r="13" spans="1:7" ht="33" customHeight="1" x14ac:dyDescent="0.3">
      <c r="A13" s="362"/>
      <c r="B13" s="8"/>
      <c r="C13" s="8"/>
      <c r="D13" s="8"/>
      <c r="E13" s="8"/>
      <c r="F13" s="8"/>
      <c r="G13" s="9"/>
    </row>
    <row r="14" spans="1:7" ht="33" customHeight="1" x14ac:dyDescent="0.3">
      <c r="A14" s="362"/>
      <c r="B14" s="8"/>
      <c r="C14" s="8"/>
      <c r="D14" s="8"/>
      <c r="E14" s="8"/>
      <c r="F14" s="8"/>
      <c r="G14" s="9"/>
    </row>
    <row r="15" spans="1:7" ht="33" customHeight="1" x14ac:dyDescent="0.3">
      <c r="A15" s="362"/>
      <c r="B15" s="8"/>
      <c r="C15" s="8"/>
      <c r="D15" s="8"/>
      <c r="E15" s="8"/>
      <c r="F15" s="8"/>
      <c r="G15" s="9"/>
    </row>
    <row r="16" spans="1:7" ht="33" customHeight="1" x14ac:dyDescent="0.3">
      <c r="A16" s="362"/>
      <c r="B16" s="8"/>
      <c r="C16" s="8"/>
      <c r="D16" s="8"/>
      <c r="E16" s="8"/>
      <c r="F16" s="8"/>
      <c r="G16" s="9"/>
    </row>
    <row r="17" spans="1:7" ht="33" customHeight="1" x14ac:dyDescent="0.3">
      <c r="A17" s="362"/>
      <c r="B17" s="8"/>
      <c r="C17" s="8"/>
      <c r="D17" s="8"/>
      <c r="E17" s="8"/>
      <c r="F17" s="8"/>
      <c r="G17" s="9"/>
    </row>
    <row r="18" spans="1:7" ht="33" customHeight="1" thickBot="1" x14ac:dyDescent="0.35">
      <c r="A18" s="363"/>
      <c r="B18" s="64"/>
      <c r="C18" s="64"/>
      <c r="D18" s="64"/>
      <c r="E18" s="64"/>
      <c r="F18" s="64"/>
      <c r="G18" s="65"/>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6"/>
  <sheetViews>
    <sheetView topLeftCell="A8" zoomScale="110" zoomScaleNormal="110" workbookViewId="0">
      <pane xSplit="2" ySplit="1" topLeftCell="C15" activePane="bottomRight" state="frozen"/>
      <selection activeCell="O20" sqref="O20"/>
      <selection pane="topRight" activeCell="O20" sqref="O20"/>
      <selection pane="bottomLeft" activeCell="O20" sqref="O20"/>
      <selection pane="bottomRight" activeCell="B23" sqref="B23"/>
    </sheetView>
  </sheetViews>
  <sheetFormatPr baseColWidth="10" defaultColWidth="11.44140625" defaultRowHeight="14.4" x14ac:dyDescent="0.3"/>
  <cols>
    <col min="1" max="1" width="5.109375" style="77" customWidth="1"/>
    <col min="2" max="2" width="55.44140625" style="77" customWidth="1"/>
    <col min="3" max="17" width="6.44140625" style="77" customWidth="1"/>
    <col min="18" max="18" width="8.109375" style="77" customWidth="1"/>
    <col min="19" max="19" width="12.109375" style="85" customWidth="1"/>
    <col min="20" max="20" width="11.44140625" style="157"/>
  </cols>
  <sheetData>
    <row r="1" spans="1:21" ht="15" customHeight="1" thickBot="1" x14ac:dyDescent="0.35">
      <c r="A1" s="392"/>
      <c r="B1" s="392"/>
      <c r="C1" s="389" t="s">
        <v>0</v>
      </c>
      <c r="D1" s="389"/>
      <c r="E1" s="389"/>
      <c r="F1" s="389"/>
      <c r="G1" s="389"/>
      <c r="H1" s="389"/>
      <c r="I1" s="389"/>
      <c r="J1" s="389"/>
      <c r="K1" s="389"/>
      <c r="L1" s="389"/>
      <c r="M1" s="389"/>
      <c r="N1" s="393" t="s">
        <v>30</v>
      </c>
      <c r="O1" s="394"/>
      <c r="P1" s="394"/>
      <c r="Q1" s="395"/>
      <c r="R1" s="381"/>
      <c r="S1" s="381"/>
    </row>
    <row r="2" spans="1:21" ht="15" customHeight="1" thickBot="1" x14ac:dyDescent="0.35">
      <c r="A2" s="392"/>
      <c r="B2" s="392"/>
      <c r="C2" s="390"/>
      <c r="D2" s="390"/>
      <c r="E2" s="390"/>
      <c r="F2" s="390"/>
      <c r="G2" s="390"/>
      <c r="H2" s="390"/>
      <c r="I2" s="390"/>
      <c r="J2" s="390"/>
      <c r="K2" s="390"/>
      <c r="L2" s="390"/>
      <c r="M2" s="390"/>
      <c r="N2" s="393" t="s">
        <v>2</v>
      </c>
      <c r="O2" s="394"/>
      <c r="P2" s="394"/>
      <c r="Q2" s="395"/>
      <c r="R2" s="381"/>
      <c r="S2" s="381"/>
    </row>
    <row r="3" spans="1:21" ht="15" customHeight="1" thickBot="1" x14ac:dyDescent="0.35">
      <c r="A3" s="392"/>
      <c r="B3" s="392"/>
      <c r="C3" s="390" t="s">
        <v>55</v>
      </c>
      <c r="D3" s="390"/>
      <c r="E3" s="390"/>
      <c r="F3" s="390"/>
      <c r="G3" s="390"/>
      <c r="H3" s="390"/>
      <c r="I3" s="390"/>
      <c r="J3" s="390"/>
      <c r="K3" s="390"/>
      <c r="L3" s="390"/>
      <c r="M3" s="390"/>
      <c r="N3" s="393" t="s">
        <v>4</v>
      </c>
      <c r="O3" s="394"/>
      <c r="P3" s="394"/>
      <c r="Q3" s="395"/>
      <c r="R3" s="381"/>
      <c r="S3" s="381"/>
    </row>
    <row r="4" spans="1:21" ht="15.75" customHeight="1" thickBot="1" x14ac:dyDescent="0.35">
      <c r="A4" s="392"/>
      <c r="B4" s="392"/>
      <c r="C4" s="391"/>
      <c r="D4" s="391"/>
      <c r="E4" s="391"/>
      <c r="F4" s="391"/>
      <c r="G4" s="391"/>
      <c r="H4" s="391"/>
      <c r="I4" s="391"/>
      <c r="J4" s="391"/>
      <c r="K4" s="391"/>
      <c r="L4" s="391"/>
      <c r="M4" s="391"/>
      <c r="N4" s="393" t="s">
        <v>5</v>
      </c>
      <c r="O4" s="394"/>
      <c r="P4" s="394"/>
      <c r="Q4" s="395"/>
      <c r="R4" s="381"/>
      <c r="S4" s="381"/>
    </row>
    <row r="5" spans="1:21" ht="15.75" customHeight="1" x14ac:dyDescent="0.25">
      <c r="A5" s="79"/>
      <c r="B5" s="79"/>
      <c r="C5" s="80"/>
      <c r="D5" s="80"/>
      <c r="E5" s="80"/>
      <c r="F5" s="80"/>
      <c r="G5" s="80"/>
      <c r="H5" s="80"/>
      <c r="I5" s="80"/>
      <c r="J5" s="80"/>
      <c r="K5" s="80"/>
      <c r="L5" s="80"/>
      <c r="M5" s="80"/>
      <c r="N5" s="81"/>
      <c r="O5" s="81"/>
      <c r="P5" s="81"/>
      <c r="Q5" s="81"/>
      <c r="R5" s="82"/>
      <c r="S5" s="83"/>
    </row>
    <row r="6" spans="1:21" s="1" customFormat="1" ht="27" customHeight="1" x14ac:dyDescent="0.25">
      <c r="A6" s="385" t="s">
        <v>56</v>
      </c>
      <c r="B6" s="385"/>
      <c r="C6" s="385"/>
      <c r="D6" s="385"/>
      <c r="E6" s="385"/>
      <c r="F6" s="385"/>
      <c r="G6" s="385"/>
      <c r="H6" s="385"/>
      <c r="I6" s="385"/>
      <c r="J6" s="385"/>
      <c r="K6" s="385"/>
      <c r="L6" s="385"/>
      <c r="M6" s="385"/>
      <c r="N6" s="385"/>
      <c r="O6" s="385"/>
      <c r="P6" s="385"/>
      <c r="Q6" s="385"/>
      <c r="R6" s="385"/>
      <c r="S6" s="385"/>
      <c r="T6" s="158"/>
    </row>
    <row r="7" spans="1:21" s="1" customFormat="1" ht="81" customHeight="1" x14ac:dyDescent="0.25">
      <c r="A7" s="386" t="s">
        <v>57</v>
      </c>
      <c r="B7" s="387"/>
      <c r="C7" s="387"/>
      <c r="D7" s="387"/>
      <c r="E7" s="387"/>
      <c r="F7" s="387"/>
      <c r="G7" s="387"/>
      <c r="H7" s="387"/>
      <c r="I7" s="387"/>
      <c r="J7" s="387"/>
      <c r="K7" s="387"/>
      <c r="L7" s="387"/>
      <c r="M7" s="387"/>
      <c r="N7" s="387"/>
      <c r="O7" s="387"/>
      <c r="P7" s="387"/>
      <c r="Q7" s="387"/>
      <c r="R7" s="387"/>
      <c r="S7" s="388"/>
      <c r="T7" s="158"/>
    </row>
    <row r="8" spans="1:21" s="1" customFormat="1" ht="28.5" customHeight="1" x14ac:dyDescent="0.25">
      <c r="A8" s="382" t="s">
        <v>58</v>
      </c>
      <c r="B8" s="383"/>
      <c r="C8" s="383"/>
      <c r="D8" s="383"/>
      <c r="E8" s="383"/>
      <c r="F8" s="383"/>
      <c r="G8" s="383"/>
      <c r="H8" s="383"/>
      <c r="I8" s="383"/>
      <c r="J8" s="383"/>
      <c r="K8" s="383"/>
      <c r="L8" s="383"/>
      <c r="M8" s="383"/>
      <c r="N8" s="383"/>
      <c r="O8" s="383"/>
      <c r="P8" s="383"/>
      <c r="Q8" s="383"/>
      <c r="R8" s="383"/>
      <c r="S8" s="384"/>
      <c r="T8" s="158"/>
    </row>
    <row r="9" spans="1:21" s="76" customFormat="1" ht="15" x14ac:dyDescent="0.25">
      <c r="A9" s="78" t="s">
        <v>59</v>
      </c>
      <c r="B9" s="78" t="s">
        <v>60</v>
      </c>
      <c r="C9" s="78" t="s">
        <v>61</v>
      </c>
      <c r="D9" s="78" t="s">
        <v>62</v>
      </c>
      <c r="E9" s="78" t="s">
        <v>63</v>
      </c>
      <c r="F9" s="78" t="s">
        <v>64</v>
      </c>
      <c r="G9" s="78" t="s">
        <v>65</v>
      </c>
      <c r="H9" s="78" t="s">
        <v>66</v>
      </c>
      <c r="I9" s="78" t="s">
        <v>67</v>
      </c>
      <c r="J9" s="78" t="s">
        <v>68</v>
      </c>
      <c r="K9" s="78" t="s">
        <v>69</v>
      </c>
      <c r="L9" s="78" t="s">
        <v>70</v>
      </c>
      <c r="M9" s="78" t="s">
        <v>71</v>
      </c>
      <c r="N9" s="78" t="s">
        <v>72</v>
      </c>
      <c r="O9" s="78" t="s">
        <v>73</v>
      </c>
      <c r="P9" s="78" t="s">
        <v>74</v>
      </c>
      <c r="Q9" s="78" t="s">
        <v>75</v>
      </c>
      <c r="R9" s="78" t="s">
        <v>76</v>
      </c>
      <c r="S9" s="84" t="s">
        <v>77</v>
      </c>
      <c r="T9" s="159"/>
    </row>
    <row r="10" spans="1:21" ht="30.75" customHeight="1" x14ac:dyDescent="0.3">
      <c r="A10" s="161">
        <v>8</v>
      </c>
      <c r="B10" s="162" t="s">
        <v>297</v>
      </c>
      <c r="C10" s="161">
        <v>5</v>
      </c>
      <c r="D10" s="161">
        <v>5</v>
      </c>
      <c r="E10" s="161">
        <v>5</v>
      </c>
      <c r="F10" s="161">
        <v>5</v>
      </c>
      <c r="G10" s="161">
        <v>5</v>
      </c>
      <c r="H10" s="161">
        <v>5</v>
      </c>
      <c r="I10" s="161"/>
      <c r="J10" s="161"/>
      <c r="K10" s="161"/>
      <c r="L10" s="161"/>
      <c r="M10" s="161"/>
      <c r="N10" s="161"/>
      <c r="O10" s="161"/>
      <c r="P10" s="161"/>
      <c r="Q10" s="163"/>
      <c r="R10" s="163">
        <f t="shared" ref="R10:R36" si="0">SUM(C10:Q10)</f>
        <v>30</v>
      </c>
      <c r="S10" s="174">
        <f t="shared" ref="S10:S36" si="1">IF(ISERROR(AVERAGE(C10:Q10)),0,AVERAGE(C10:Q10))</f>
        <v>5</v>
      </c>
    </row>
    <row r="11" spans="1:21" ht="44.25" customHeight="1" x14ac:dyDescent="0.3">
      <c r="A11" s="161">
        <v>18</v>
      </c>
      <c r="B11" s="164" t="s">
        <v>299</v>
      </c>
      <c r="C11" s="161">
        <v>5</v>
      </c>
      <c r="D11" s="161">
        <v>5</v>
      </c>
      <c r="E11" s="161">
        <v>5</v>
      </c>
      <c r="F11" s="161">
        <v>5</v>
      </c>
      <c r="G11" s="161">
        <v>5</v>
      </c>
      <c r="H11" s="161">
        <v>5</v>
      </c>
      <c r="I11" s="161"/>
      <c r="J11" s="161"/>
      <c r="K11" s="161"/>
      <c r="L11" s="161"/>
      <c r="M11" s="161"/>
      <c r="N11" s="161"/>
      <c r="O11" s="161"/>
      <c r="P11" s="161"/>
      <c r="Q11" s="163"/>
      <c r="R11" s="163">
        <f t="shared" si="0"/>
        <v>30</v>
      </c>
      <c r="S11" s="174">
        <f t="shared" si="1"/>
        <v>5</v>
      </c>
    </row>
    <row r="12" spans="1:21" ht="30.75" customHeight="1" x14ac:dyDescent="0.25">
      <c r="A12" s="161">
        <v>4</v>
      </c>
      <c r="B12" s="162" t="s">
        <v>306</v>
      </c>
      <c r="C12" s="161">
        <v>5</v>
      </c>
      <c r="D12" s="161">
        <v>5</v>
      </c>
      <c r="E12" s="161">
        <v>5</v>
      </c>
      <c r="F12" s="161">
        <v>5</v>
      </c>
      <c r="G12" s="161">
        <v>4</v>
      </c>
      <c r="H12" s="161">
        <v>5</v>
      </c>
      <c r="I12" s="161"/>
      <c r="J12" s="161"/>
      <c r="K12" s="161"/>
      <c r="L12" s="161"/>
      <c r="M12" s="161"/>
      <c r="N12" s="161"/>
      <c r="O12" s="161"/>
      <c r="P12" s="161"/>
      <c r="Q12" s="163"/>
      <c r="R12" s="163">
        <f t="shared" si="0"/>
        <v>29</v>
      </c>
      <c r="S12" s="174">
        <f t="shared" si="1"/>
        <v>4.833333333333333</v>
      </c>
    </row>
    <row r="13" spans="1:21" ht="38.25" customHeight="1" x14ac:dyDescent="0.3">
      <c r="A13" s="161">
        <v>2</v>
      </c>
      <c r="B13" s="165" t="s">
        <v>296</v>
      </c>
      <c r="C13" s="161">
        <v>4</v>
      </c>
      <c r="D13" s="161">
        <v>4</v>
      </c>
      <c r="E13" s="161">
        <v>5</v>
      </c>
      <c r="F13" s="161">
        <v>4</v>
      </c>
      <c r="G13" s="161">
        <v>5</v>
      </c>
      <c r="H13" s="161">
        <v>3</v>
      </c>
      <c r="I13" s="161"/>
      <c r="J13" s="161"/>
      <c r="K13" s="161"/>
      <c r="L13" s="161"/>
      <c r="M13" s="161"/>
      <c r="N13" s="161"/>
      <c r="O13" s="161"/>
      <c r="P13" s="161"/>
      <c r="Q13" s="163"/>
      <c r="R13" s="163">
        <f t="shared" si="0"/>
        <v>25</v>
      </c>
      <c r="S13" s="175">
        <f t="shared" si="1"/>
        <v>4.166666666666667</v>
      </c>
    </row>
    <row r="14" spans="1:21" ht="67.5" customHeight="1" x14ac:dyDescent="0.25">
      <c r="A14" s="161">
        <v>10</v>
      </c>
      <c r="B14" s="166" t="s">
        <v>286</v>
      </c>
      <c r="C14" s="161">
        <v>4</v>
      </c>
      <c r="D14" s="161">
        <v>4</v>
      </c>
      <c r="E14" s="161">
        <v>4</v>
      </c>
      <c r="F14" s="161">
        <v>4</v>
      </c>
      <c r="G14" s="161">
        <v>4</v>
      </c>
      <c r="H14" s="161">
        <v>5</v>
      </c>
      <c r="I14" s="161"/>
      <c r="J14" s="161"/>
      <c r="K14" s="161"/>
      <c r="L14" s="161"/>
      <c r="M14" s="161"/>
      <c r="N14" s="161"/>
      <c r="O14" s="161"/>
      <c r="P14" s="161"/>
      <c r="Q14" s="163"/>
      <c r="R14" s="163">
        <f t="shared" si="0"/>
        <v>25</v>
      </c>
      <c r="S14" s="175">
        <f t="shared" si="1"/>
        <v>4.166666666666667</v>
      </c>
      <c r="T14" s="160"/>
    </row>
    <row r="15" spans="1:21" ht="42" customHeight="1" x14ac:dyDescent="0.3">
      <c r="A15" s="161">
        <v>17</v>
      </c>
      <c r="B15" s="167" t="s">
        <v>300</v>
      </c>
      <c r="C15" s="161">
        <v>5</v>
      </c>
      <c r="D15" s="161">
        <v>4</v>
      </c>
      <c r="E15" s="161">
        <v>4</v>
      </c>
      <c r="F15" s="161">
        <v>4</v>
      </c>
      <c r="G15" s="161">
        <v>4</v>
      </c>
      <c r="H15" s="161">
        <v>4</v>
      </c>
      <c r="I15" s="161"/>
      <c r="J15" s="161"/>
      <c r="K15" s="161"/>
      <c r="L15" s="161"/>
      <c r="M15" s="161"/>
      <c r="N15" s="161"/>
      <c r="O15" s="161"/>
      <c r="P15" s="161"/>
      <c r="Q15" s="163"/>
      <c r="R15" s="163">
        <f t="shared" si="0"/>
        <v>25</v>
      </c>
      <c r="S15" s="175">
        <f t="shared" si="1"/>
        <v>4.166666666666667</v>
      </c>
      <c r="T15" s="160"/>
    </row>
    <row r="16" spans="1:21" ht="29.25" x14ac:dyDescent="0.25">
      <c r="A16" s="161">
        <v>19</v>
      </c>
      <c r="B16" s="168" t="s">
        <v>301</v>
      </c>
      <c r="C16" s="161">
        <v>5</v>
      </c>
      <c r="D16" s="161">
        <v>4</v>
      </c>
      <c r="E16" s="161">
        <v>4</v>
      </c>
      <c r="F16" s="161">
        <v>4</v>
      </c>
      <c r="G16" s="161">
        <v>4</v>
      </c>
      <c r="H16" s="161">
        <v>4</v>
      </c>
      <c r="I16" s="161"/>
      <c r="J16" s="161"/>
      <c r="K16" s="161"/>
      <c r="L16" s="161"/>
      <c r="M16" s="161"/>
      <c r="N16" s="161"/>
      <c r="O16" s="161"/>
      <c r="P16" s="161"/>
      <c r="Q16" s="163"/>
      <c r="R16" s="163">
        <f t="shared" si="0"/>
        <v>25</v>
      </c>
      <c r="S16" s="176">
        <f t="shared" si="1"/>
        <v>4.166666666666667</v>
      </c>
      <c r="U16" t="s">
        <v>292</v>
      </c>
    </row>
    <row r="17" spans="1:19" ht="39.75" customHeight="1" x14ac:dyDescent="0.25">
      <c r="A17" s="177">
        <v>9</v>
      </c>
      <c r="B17" s="166" t="s">
        <v>285</v>
      </c>
      <c r="C17" s="161">
        <v>4</v>
      </c>
      <c r="D17" s="161">
        <v>4</v>
      </c>
      <c r="E17" s="161">
        <v>4</v>
      </c>
      <c r="F17" s="161">
        <v>4</v>
      </c>
      <c r="G17" s="161">
        <v>4</v>
      </c>
      <c r="H17" s="161">
        <v>4</v>
      </c>
      <c r="I17" s="161"/>
      <c r="J17" s="161"/>
      <c r="K17" s="161"/>
      <c r="L17" s="161"/>
      <c r="M17" s="161"/>
      <c r="N17" s="161"/>
      <c r="O17" s="161"/>
      <c r="P17" s="161"/>
      <c r="Q17" s="163"/>
      <c r="R17" s="163">
        <f t="shared" si="0"/>
        <v>24</v>
      </c>
      <c r="S17" s="175">
        <f t="shared" si="1"/>
        <v>4</v>
      </c>
    </row>
    <row r="18" spans="1:19" ht="39.75" customHeight="1" x14ac:dyDescent="0.3">
      <c r="A18" s="161">
        <v>1</v>
      </c>
      <c r="B18" s="169" t="s">
        <v>16</v>
      </c>
      <c r="C18" s="161">
        <v>4</v>
      </c>
      <c r="D18" s="161">
        <v>4</v>
      </c>
      <c r="E18" s="161">
        <v>4</v>
      </c>
      <c r="F18" s="161">
        <v>4</v>
      </c>
      <c r="G18" s="161">
        <v>4</v>
      </c>
      <c r="H18" s="161">
        <v>3</v>
      </c>
      <c r="I18" s="161"/>
      <c r="J18" s="161"/>
      <c r="K18" s="161"/>
      <c r="L18" s="161"/>
      <c r="M18" s="161"/>
      <c r="N18" s="161"/>
      <c r="O18" s="161"/>
      <c r="P18" s="161"/>
      <c r="Q18" s="163"/>
      <c r="R18" s="163">
        <f t="shared" si="0"/>
        <v>23</v>
      </c>
      <c r="S18" s="175">
        <f t="shared" si="1"/>
        <v>3.8333333333333335</v>
      </c>
    </row>
    <row r="19" spans="1:19" ht="48.75" customHeight="1" x14ac:dyDescent="0.25">
      <c r="A19" s="161">
        <v>14</v>
      </c>
      <c r="B19" s="170" t="s">
        <v>305</v>
      </c>
      <c r="C19" s="161">
        <v>4</v>
      </c>
      <c r="D19" s="161">
        <v>5</v>
      </c>
      <c r="E19" s="161">
        <v>3</v>
      </c>
      <c r="F19" s="161">
        <v>3</v>
      </c>
      <c r="G19" s="161">
        <v>4</v>
      </c>
      <c r="H19" s="161">
        <v>4</v>
      </c>
      <c r="I19" s="161"/>
      <c r="J19" s="161"/>
      <c r="K19" s="161"/>
      <c r="L19" s="161"/>
      <c r="M19" s="161"/>
      <c r="N19" s="161"/>
      <c r="O19" s="161"/>
      <c r="P19" s="161"/>
      <c r="Q19" s="163"/>
      <c r="R19" s="163">
        <f t="shared" si="0"/>
        <v>23</v>
      </c>
      <c r="S19" s="175">
        <f t="shared" si="1"/>
        <v>3.8333333333333335</v>
      </c>
    </row>
    <row r="20" spans="1:19" ht="48" customHeight="1" x14ac:dyDescent="0.3">
      <c r="A20" s="161">
        <v>12</v>
      </c>
      <c r="B20" s="170" t="s">
        <v>298</v>
      </c>
      <c r="C20" s="161">
        <v>3</v>
      </c>
      <c r="D20" s="161">
        <v>3</v>
      </c>
      <c r="E20" s="161">
        <v>3</v>
      </c>
      <c r="F20" s="161">
        <v>4</v>
      </c>
      <c r="G20" s="161">
        <v>3</v>
      </c>
      <c r="H20" s="161">
        <v>4</v>
      </c>
      <c r="I20" s="161"/>
      <c r="J20" s="161"/>
      <c r="K20" s="161"/>
      <c r="L20" s="161"/>
      <c r="M20" s="161"/>
      <c r="N20" s="161"/>
      <c r="O20" s="161"/>
      <c r="P20" s="161"/>
      <c r="Q20" s="163"/>
      <c r="R20" s="163">
        <f t="shared" si="0"/>
        <v>20</v>
      </c>
      <c r="S20" s="175">
        <f t="shared" si="1"/>
        <v>3.3333333333333335</v>
      </c>
    </row>
    <row r="21" spans="1:19" ht="42.75" x14ac:dyDescent="0.25">
      <c r="A21" s="161">
        <v>16</v>
      </c>
      <c r="B21" s="167" t="s">
        <v>304</v>
      </c>
      <c r="C21" s="161">
        <v>3</v>
      </c>
      <c r="D21" s="161">
        <v>3</v>
      </c>
      <c r="E21" s="161">
        <v>3</v>
      </c>
      <c r="F21" s="161">
        <v>3</v>
      </c>
      <c r="G21" s="161">
        <v>3</v>
      </c>
      <c r="H21" s="161">
        <v>4</v>
      </c>
      <c r="I21" s="161"/>
      <c r="J21" s="161"/>
      <c r="K21" s="161"/>
      <c r="L21" s="161"/>
      <c r="M21" s="161"/>
      <c r="N21" s="161"/>
      <c r="O21" s="161"/>
      <c r="P21" s="161"/>
      <c r="Q21" s="163"/>
      <c r="R21" s="163">
        <f t="shared" si="0"/>
        <v>19</v>
      </c>
      <c r="S21" s="175">
        <f t="shared" si="1"/>
        <v>3.1666666666666665</v>
      </c>
    </row>
    <row r="22" spans="1:19" ht="31.5" customHeight="1" x14ac:dyDescent="0.3">
      <c r="A22" s="161">
        <v>5</v>
      </c>
      <c r="B22" s="162" t="s">
        <v>294</v>
      </c>
      <c r="C22" s="161">
        <v>3</v>
      </c>
      <c r="D22" s="161">
        <v>3</v>
      </c>
      <c r="E22" s="161">
        <v>2</v>
      </c>
      <c r="F22" s="161">
        <v>3</v>
      </c>
      <c r="G22" s="161">
        <v>3</v>
      </c>
      <c r="H22" s="161">
        <v>3</v>
      </c>
      <c r="I22" s="161"/>
      <c r="J22" s="161"/>
      <c r="K22" s="161"/>
      <c r="L22" s="161"/>
      <c r="M22" s="161"/>
      <c r="N22" s="161"/>
      <c r="O22" s="161"/>
      <c r="P22" s="161"/>
      <c r="Q22" s="163"/>
      <c r="R22" s="163">
        <f t="shared" si="0"/>
        <v>17</v>
      </c>
      <c r="S22" s="175">
        <f t="shared" si="1"/>
        <v>2.8333333333333335</v>
      </c>
    </row>
    <row r="23" spans="1:19" ht="36.75" customHeight="1" x14ac:dyDescent="0.3">
      <c r="A23" s="171">
        <v>20</v>
      </c>
      <c r="B23" s="172" t="s">
        <v>303</v>
      </c>
      <c r="C23" s="163">
        <v>3</v>
      </c>
      <c r="D23" s="163">
        <v>2</v>
      </c>
      <c r="E23" s="163">
        <v>2</v>
      </c>
      <c r="F23" s="163">
        <v>3</v>
      </c>
      <c r="G23" s="163">
        <v>3</v>
      </c>
      <c r="H23" s="163">
        <v>3</v>
      </c>
      <c r="I23" s="163"/>
      <c r="J23" s="163"/>
      <c r="K23" s="163"/>
      <c r="L23" s="163"/>
      <c r="M23" s="163"/>
      <c r="N23" s="163"/>
      <c r="O23" s="163"/>
      <c r="P23" s="163"/>
      <c r="Q23" s="163"/>
      <c r="R23" s="163">
        <f t="shared" si="0"/>
        <v>16</v>
      </c>
      <c r="S23" s="175">
        <f t="shared" si="1"/>
        <v>2.6666666666666665</v>
      </c>
    </row>
    <row r="24" spans="1:19" ht="26.25" customHeight="1" x14ac:dyDescent="0.3">
      <c r="A24" s="171">
        <v>23</v>
      </c>
      <c r="B24" s="162" t="s">
        <v>308</v>
      </c>
      <c r="C24" s="163">
        <v>2</v>
      </c>
      <c r="D24" s="163">
        <v>2</v>
      </c>
      <c r="E24" s="163">
        <v>3</v>
      </c>
      <c r="F24" s="163">
        <v>3</v>
      </c>
      <c r="G24" s="163">
        <v>3</v>
      </c>
      <c r="H24" s="163">
        <v>3</v>
      </c>
      <c r="I24" s="163"/>
      <c r="J24" s="163"/>
      <c r="K24" s="163"/>
      <c r="L24" s="163"/>
      <c r="M24" s="163"/>
      <c r="N24" s="163"/>
      <c r="O24" s="163"/>
      <c r="P24" s="163"/>
      <c r="Q24" s="163"/>
      <c r="R24" s="163">
        <f t="shared" si="0"/>
        <v>16</v>
      </c>
      <c r="S24" s="175">
        <f t="shared" si="1"/>
        <v>2.6666666666666665</v>
      </c>
    </row>
    <row r="25" spans="1:19" ht="40.5" customHeight="1" x14ac:dyDescent="0.3">
      <c r="A25" s="161">
        <v>6</v>
      </c>
      <c r="B25" s="162" t="s">
        <v>295</v>
      </c>
      <c r="C25" s="161">
        <v>3</v>
      </c>
      <c r="D25" s="161">
        <v>2</v>
      </c>
      <c r="E25" s="161">
        <v>2</v>
      </c>
      <c r="F25" s="161">
        <v>2</v>
      </c>
      <c r="G25" s="161">
        <v>3</v>
      </c>
      <c r="H25" s="161">
        <v>2</v>
      </c>
      <c r="I25" s="161"/>
      <c r="J25" s="161"/>
      <c r="K25" s="161"/>
      <c r="L25" s="161"/>
      <c r="M25" s="161"/>
      <c r="N25" s="161"/>
      <c r="O25" s="161"/>
      <c r="P25" s="161"/>
      <c r="Q25" s="163"/>
      <c r="R25" s="163">
        <f t="shared" si="0"/>
        <v>14</v>
      </c>
      <c r="S25" s="175">
        <f t="shared" si="1"/>
        <v>2.3333333333333335</v>
      </c>
    </row>
    <row r="26" spans="1:19" ht="28.5" customHeight="1" x14ac:dyDescent="0.3">
      <c r="A26" s="171">
        <v>22</v>
      </c>
      <c r="B26" s="173" t="s">
        <v>23</v>
      </c>
      <c r="C26" s="163">
        <v>2</v>
      </c>
      <c r="D26" s="163">
        <v>2</v>
      </c>
      <c r="E26" s="163">
        <v>2</v>
      </c>
      <c r="F26" s="163">
        <v>3</v>
      </c>
      <c r="G26" s="163">
        <v>3</v>
      </c>
      <c r="H26" s="163">
        <v>2</v>
      </c>
      <c r="I26" s="163"/>
      <c r="J26" s="163"/>
      <c r="K26" s="163"/>
      <c r="L26" s="163"/>
      <c r="M26" s="163"/>
      <c r="N26" s="163"/>
      <c r="O26" s="163"/>
      <c r="P26" s="163"/>
      <c r="Q26" s="163"/>
      <c r="R26" s="163">
        <f t="shared" si="0"/>
        <v>14</v>
      </c>
      <c r="S26" s="175">
        <f t="shared" si="1"/>
        <v>2.3333333333333335</v>
      </c>
    </row>
    <row r="27" spans="1:19" ht="51.75" customHeight="1" x14ac:dyDescent="0.3">
      <c r="A27" s="171">
        <v>24</v>
      </c>
      <c r="B27" s="173" t="s">
        <v>309</v>
      </c>
      <c r="C27" s="163">
        <v>2</v>
      </c>
      <c r="D27" s="163">
        <v>2</v>
      </c>
      <c r="E27" s="163">
        <v>2</v>
      </c>
      <c r="F27" s="163">
        <v>2</v>
      </c>
      <c r="G27" s="163">
        <v>2</v>
      </c>
      <c r="H27" s="163">
        <v>3</v>
      </c>
      <c r="I27" s="163"/>
      <c r="J27" s="163"/>
      <c r="K27" s="163"/>
      <c r="L27" s="163"/>
      <c r="M27" s="163"/>
      <c r="N27" s="163"/>
      <c r="O27" s="163"/>
      <c r="P27" s="163"/>
      <c r="Q27" s="163"/>
      <c r="R27" s="163">
        <f t="shared" si="0"/>
        <v>13</v>
      </c>
      <c r="S27" s="175">
        <f t="shared" si="1"/>
        <v>2.1666666666666665</v>
      </c>
    </row>
    <row r="28" spans="1:19" ht="39.75" customHeight="1" x14ac:dyDescent="0.3">
      <c r="A28" s="171">
        <v>21</v>
      </c>
      <c r="B28" s="162" t="s">
        <v>307</v>
      </c>
      <c r="C28" s="163">
        <v>2</v>
      </c>
      <c r="D28" s="163">
        <v>1</v>
      </c>
      <c r="E28" s="163">
        <v>1</v>
      </c>
      <c r="F28" s="163">
        <v>2</v>
      </c>
      <c r="G28" s="163">
        <v>2</v>
      </c>
      <c r="H28" s="163">
        <v>2</v>
      </c>
      <c r="I28" s="163"/>
      <c r="J28" s="163"/>
      <c r="K28" s="163"/>
      <c r="L28" s="163"/>
      <c r="M28" s="163"/>
      <c r="N28" s="163"/>
      <c r="O28" s="163"/>
      <c r="P28" s="163"/>
      <c r="Q28" s="163"/>
      <c r="R28" s="163">
        <f t="shared" si="0"/>
        <v>10</v>
      </c>
      <c r="S28" s="175">
        <f t="shared" si="1"/>
        <v>1.6666666666666667</v>
      </c>
    </row>
    <row r="29" spans="1:19" x14ac:dyDescent="0.3">
      <c r="A29" s="184"/>
      <c r="B29" s="184" t="s">
        <v>339</v>
      </c>
      <c r="C29" s="184">
        <v>4</v>
      </c>
      <c r="D29" s="184">
        <v>4</v>
      </c>
      <c r="E29" s="184">
        <v>5</v>
      </c>
      <c r="F29" s="184">
        <v>3</v>
      </c>
      <c r="G29" s="184">
        <v>3</v>
      </c>
      <c r="H29" s="184">
        <v>4</v>
      </c>
      <c r="I29" s="184"/>
      <c r="J29" s="184"/>
      <c r="K29" s="184"/>
      <c r="L29" s="184"/>
      <c r="M29" s="184"/>
      <c r="N29" s="184"/>
      <c r="O29" s="184"/>
      <c r="P29" s="184"/>
      <c r="Q29" s="184"/>
      <c r="R29" s="184">
        <f t="shared" si="0"/>
        <v>23</v>
      </c>
      <c r="S29" s="185">
        <f t="shared" si="1"/>
        <v>3.8333333333333335</v>
      </c>
    </row>
    <row r="30" spans="1:19" ht="41.4" x14ac:dyDescent="0.3">
      <c r="B30" s="198" t="s">
        <v>349</v>
      </c>
      <c r="C30" s="184">
        <v>5</v>
      </c>
      <c r="D30" s="184">
        <v>3</v>
      </c>
      <c r="E30" s="184">
        <v>5</v>
      </c>
      <c r="F30" s="184">
        <v>4</v>
      </c>
      <c r="G30" s="184">
        <v>4</v>
      </c>
      <c r="H30" s="184">
        <v>3</v>
      </c>
      <c r="I30" s="184"/>
      <c r="J30" s="184"/>
      <c r="K30" s="184"/>
      <c r="L30" s="184"/>
      <c r="M30" s="184"/>
      <c r="N30" s="184"/>
      <c r="O30" s="184"/>
      <c r="P30" s="184"/>
      <c r="Q30" s="184"/>
      <c r="R30" s="184">
        <f t="shared" si="0"/>
        <v>24</v>
      </c>
      <c r="S30" s="176">
        <f t="shared" si="1"/>
        <v>4</v>
      </c>
    </row>
    <row r="31" spans="1:19" ht="41.4" x14ac:dyDescent="0.3">
      <c r="B31" s="200" t="s">
        <v>350</v>
      </c>
      <c r="C31" s="184">
        <v>5</v>
      </c>
      <c r="D31" s="184">
        <v>3</v>
      </c>
      <c r="E31" s="184">
        <v>5</v>
      </c>
      <c r="F31" s="184">
        <v>3</v>
      </c>
      <c r="G31" s="184">
        <v>4</v>
      </c>
      <c r="H31" s="184">
        <v>3</v>
      </c>
      <c r="I31" s="184"/>
      <c r="J31" s="184"/>
      <c r="K31" s="184"/>
      <c r="L31" s="184"/>
      <c r="M31" s="184"/>
      <c r="N31" s="184"/>
      <c r="O31" s="184"/>
      <c r="P31" s="184"/>
      <c r="Q31" s="184"/>
      <c r="R31" s="184">
        <f t="shared" si="0"/>
        <v>23</v>
      </c>
      <c r="S31" s="203">
        <f t="shared" si="1"/>
        <v>3.8333333333333335</v>
      </c>
    </row>
    <row r="32" spans="1:19" ht="27.6" x14ac:dyDescent="0.3">
      <c r="B32" s="198" t="s">
        <v>351</v>
      </c>
      <c r="C32" s="184">
        <v>5</v>
      </c>
      <c r="D32" s="184">
        <v>3</v>
      </c>
      <c r="E32" s="184">
        <v>5</v>
      </c>
      <c r="F32" s="184">
        <v>4</v>
      </c>
      <c r="G32" s="184">
        <v>3</v>
      </c>
      <c r="H32" s="184">
        <v>3</v>
      </c>
      <c r="I32" s="184"/>
      <c r="J32" s="184"/>
      <c r="K32" s="184"/>
      <c r="L32" s="184"/>
      <c r="M32" s="184"/>
      <c r="N32" s="184"/>
      <c r="O32" s="184"/>
      <c r="P32" s="184"/>
      <c r="Q32" s="184"/>
      <c r="R32" s="184">
        <f t="shared" si="0"/>
        <v>23</v>
      </c>
      <c r="S32" s="203">
        <f t="shared" si="1"/>
        <v>3.8333333333333335</v>
      </c>
    </row>
    <row r="33" spans="2:19" ht="27.6" x14ac:dyDescent="0.3">
      <c r="B33" s="198" t="s">
        <v>352</v>
      </c>
      <c r="C33" s="184">
        <v>5</v>
      </c>
      <c r="D33" s="184">
        <v>4</v>
      </c>
      <c r="E33" s="184">
        <v>3</v>
      </c>
      <c r="F33" s="184">
        <v>4</v>
      </c>
      <c r="G33" s="184">
        <v>4</v>
      </c>
      <c r="H33" s="184">
        <v>4</v>
      </c>
      <c r="I33" s="184"/>
      <c r="J33" s="184"/>
      <c r="K33" s="184"/>
      <c r="L33" s="184"/>
      <c r="M33" s="184"/>
      <c r="N33" s="184"/>
      <c r="O33" s="184"/>
      <c r="P33" s="184"/>
      <c r="Q33" s="184"/>
      <c r="R33" s="184">
        <f t="shared" si="0"/>
        <v>24</v>
      </c>
      <c r="S33" s="176">
        <f t="shared" si="1"/>
        <v>4</v>
      </c>
    </row>
    <row r="34" spans="2:19" ht="27.6" x14ac:dyDescent="0.3">
      <c r="B34" s="204" t="s">
        <v>354</v>
      </c>
      <c r="C34" s="184">
        <v>5</v>
      </c>
      <c r="D34" s="184">
        <v>3</v>
      </c>
      <c r="E34" s="184">
        <v>5</v>
      </c>
      <c r="F34" s="184">
        <v>3</v>
      </c>
      <c r="G34" s="184">
        <v>4</v>
      </c>
      <c r="H34" s="184">
        <v>4</v>
      </c>
      <c r="I34" s="184"/>
      <c r="J34" s="184"/>
      <c r="K34" s="184"/>
      <c r="L34" s="184"/>
      <c r="M34" s="184"/>
      <c r="N34" s="184"/>
      <c r="O34" s="184"/>
      <c r="P34" s="184"/>
      <c r="Q34" s="184"/>
      <c r="R34" s="184">
        <f t="shared" si="0"/>
        <v>24</v>
      </c>
      <c r="S34" s="176">
        <f t="shared" si="1"/>
        <v>4</v>
      </c>
    </row>
    <row r="35" spans="2:19" ht="42" x14ac:dyDescent="0.3">
      <c r="B35" s="205" t="s">
        <v>357</v>
      </c>
      <c r="C35" s="184">
        <v>5</v>
      </c>
      <c r="D35" s="184">
        <v>4</v>
      </c>
      <c r="E35" s="184">
        <v>4</v>
      </c>
      <c r="F35" s="184">
        <v>3</v>
      </c>
      <c r="G35" s="184">
        <v>4</v>
      </c>
      <c r="H35" s="184">
        <v>4</v>
      </c>
      <c r="I35" s="184"/>
      <c r="J35" s="184"/>
      <c r="K35" s="184"/>
      <c r="L35" s="184"/>
      <c r="M35" s="184"/>
      <c r="N35" s="184"/>
      <c r="O35" s="184"/>
      <c r="P35" s="184"/>
      <c r="Q35" s="184"/>
      <c r="R35" s="184">
        <f t="shared" si="0"/>
        <v>24</v>
      </c>
      <c r="S35" s="176">
        <f t="shared" si="1"/>
        <v>4</v>
      </c>
    </row>
    <row r="36" spans="2:19" ht="28.2" x14ac:dyDescent="0.3">
      <c r="B36" s="155" t="s">
        <v>375</v>
      </c>
      <c r="C36" s="184">
        <v>4</v>
      </c>
      <c r="D36" s="184">
        <v>3</v>
      </c>
      <c r="E36" s="184">
        <v>4</v>
      </c>
      <c r="F36" s="184">
        <v>4</v>
      </c>
      <c r="G36" s="184">
        <v>3</v>
      </c>
      <c r="H36" s="184">
        <v>4</v>
      </c>
      <c r="I36" s="184"/>
      <c r="J36" s="184"/>
      <c r="K36" s="184"/>
      <c r="L36" s="184"/>
      <c r="M36" s="184"/>
      <c r="N36" s="184"/>
      <c r="O36" s="184"/>
      <c r="P36" s="184"/>
      <c r="Q36" s="184"/>
      <c r="R36" s="184">
        <f t="shared" si="0"/>
        <v>22</v>
      </c>
      <c r="S36" s="185">
        <f t="shared" si="1"/>
        <v>3.6666666666666665</v>
      </c>
    </row>
  </sheetData>
  <sortState ref="A10:S28">
    <sortCondition descending="1" ref="S10:S28"/>
  </sortState>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1">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topLeftCell="C7" zoomScale="90" zoomScaleNormal="90" workbookViewId="0">
      <selection activeCell="C29" sqref="C29:D29"/>
    </sheetView>
  </sheetViews>
  <sheetFormatPr baseColWidth="10" defaultColWidth="11.44140625" defaultRowHeight="14.4" x14ac:dyDescent="0.3"/>
  <cols>
    <col min="1" max="2" width="6.5546875" customWidth="1"/>
    <col min="3" max="3" width="32.6640625" customWidth="1"/>
    <col min="4" max="4" width="65.5546875" customWidth="1"/>
    <col min="5" max="5" width="38" customWidth="1"/>
    <col min="6" max="6" width="63.5546875" customWidth="1"/>
    <col min="7" max="7" width="18.33203125" customWidth="1"/>
    <col min="8" max="8" width="15.5546875" customWidth="1"/>
    <col min="9" max="9" width="19.33203125" customWidth="1"/>
    <col min="10" max="10" width="29.44140625" customWidth="1"/>
  </cols>
  <sheetData>
    <row r="1" spans="1:14" ht="15.6" x14ac:dyDescent="0.3">
      <c r="C1" s="425"/>
      <c r="D1" s="374" t="s">
        <v>0</v>
      </c>
      <c r="E1" s="375"/>
      <c r="F1" s="375"/>
      <c r="G1" s="426"/>
      <c r="H1" s="439" t="s">
        <v>30</v>
      </c>
      <c r="I1" s="439"/>
      <c r="J1" s="330"/>
      <c r="K1" s="2"/>
      <c r="N1" s="333"/>
    </row>
    <row r="2" spans="1:14" ht="15.6" x14ac:dyDescent="0.3">
      <c r="C2" s="425"/>
      <c r="D2" s="369"/>
      <c r="E2" s="370"/>
      <c r="F2" s="370"/>
      <c r="G2" s="427"/>
      <c r="H2" s="439" t="s">
        <v>2</v>
      </c>
      <c r="I2" s="439"/>
      <c r="J2" s="332"/>
      <c r="K2" s="2"/>
      <c r="N2" s="333"/>
    </row>
    <row r="3" spans="1:14" ht="15.6" x14ac:dyDescent="0.3">
      <c r="C3" s="425"/>
      <c r="D3" s="374" t="s">
        <v>78</v>
      </c>
      <c r="E3" s="375"/>
      <c r="F3" s="375"/>
      <c r="G3" s="426"/>
      <c r="H3" s="439" t="s">
        <v>4</v>
      </c>
      <c r="I3" s="439"/>
      <c r="J3" s="332"/>
      <c r="K3" s="2"/>
      <c r="N3" s="333"/>
    </row>
    <row r="4" spans="1:14" ht="15.6" x14ac:dyDescent="0.3">
      <c r="C4" s="425"/>
      <c r="D4" s="369"/>
      <c r="E4" s="370"/>
      <c r="F4" s="370"/>
      <c r="G4" s="427"/>
      <c r="H4" s="439" t="s">
        <v>5</v>
      </c>
      <c r="I4" s="439"/>
      <c r="J4" s="331"/>
      <c r="K4" s="2"/>
      <c r="N4" s="333"/>
    </row>
    <row r="6" spans="1:14" ht="21" x14ac:dyDescent="0.25">
      <c r="A6" s="396" t="s">
        <v>7</v>
      </c>
      <c r="B6" s="396"/>
      <c r="C6" s="440"/>
      <c r="D6" s="440"/>
      <c r="E6" s="440"/>
      <c r="F6" s="440"/>
      <c r="G6" s="440"/>
      <c r="H6" s="440"/>
      <c r="I6" s="440"/>
      <c r="J6" s="440"/>
    </row>
    <row r="7" spans="1:14" ht="18" x14ac:dyDescent="0.3">
      <c r="A7" s="450" t="s">
        <v>79</v>
      </c>
      <c r="B7" s="450"/>
      <c r="C7" s="450"/>
      <c r="D7" s="451"/>
      <c r="E7" s="422" t="s">
        <v>13</v>
      </c>
      <c r="F7" s="423"/>
      <c r="G7" s="423"/>
      <c r="H7" s="423"/>
      <c r="I7" s="423"/>
      <c r="J7" s="424"/>
    </row>
    <row r="8" spans="1:14" ht="18" x14ac:dyDescent="0.3">
      <c r="A8" s="450"/>
      <c r="B8" s="450"/>
      <c r="C8" s="450"/>
      <c r="D8" s="451"/>
      <c r="E8" s="441" t="s">
        <v>80</v>
      </c>
      <c r="F8" s="441"/>
      <c r="G8" s="441" t="s">
        <v>81</v>
      </c>
      <c r="H8" s="441"/>
      <c r="I8" s="441"/>
      <c r="J8" s="441"/>
    </row>
    <row r="9" spans="1:14" ht="18" x14ac:dyDescent="0.35">
      <c r="A9" s="450"/>
      <c r="B9" s="450"/>
      <c r="C9" s="450"/>
      <c r="D9" s="451"/>
      <c r="E9" s="408" t="s">
        <v>82</v>
      </c>
      <c r="F9" s="408"/>
      <c r="G9" s="442" t="s">
        <v>83</v>
      </c>
      <c r="H9" s="443"/>
      <c r="I9" s="443"/>
      <c r="J9" s="444"/>
    </row>
    <row r="10" spans="1:14" ht="28.5" customHeight="1" x14ac:dyDescent="0.3">
      <c r="A10" s="450"/>
      <c r="B10" s="450"/>
      <c r="C10" s="450"/>
      <c r="D10" s="451"/>
      <c r="E10" s="411" t="s">
        <v>421</v>
      </c>
      <c r="F10" s="412"/>
      <c r="G10" s="420" t="s">
        <v>310</v>
      </c>
      <c r="H10" s="420"/>
      <c r="I10" s="420"/>
      <c r="J10" s="420"/>
    </row>
    <row r="11" spans="1:14" x14ac:dyDescent="0.3">
      <c r="A11" s="450"/>
      <c r="B11" s="450"/>
      <c r="C11" s="450"/>
      <c r="D11" s="451"/>
      <c r="E11" s="411" t="s">
        <v>422</v>
      </c>
      <c r="F11" s="412"/>
      <c r="G11" s="420" t="s">
        <v>311</v>
      </c>
      <c r="H11" s="420"/>
      <c r="I11" s="420"/>
      <c r="J11" s="420"/>
    </row>
    <row r="12" spans="1:14" ht="15" customHeight="1" x14ac:dyDescent="0.3">
      <c r="A12" s="450"/>
      <c r="B12" s="450"/>
      <c r="C12" s="450"/>
      <c r="D12" s="451"/>
      <c r="E12" s="411" t="s">
        <v>423</v>
      </c>
      <c r="F12" s="412"/>
      <c r="G12" s="420" t="s">
        <v>312</v>
      </c>
      <c r="H12" s="420"/>
      <c r="I12" s="420"/>
      <c r="J12" s="420"/>
    </row>
    <row r="13" spans="1:14" ht="15" customHeight="1" x14ac:dyDescent="0.3">
      <c r="A13" s="450"/>
      <c r="B13" s="450"/>
      <c r="C13" s="450"/>
      <c r="D13" s="451"/>
      <c r="E13" s="411" t="s">
        <v>424</v>
      </c>
      <c r="F13" s="412"/>
      <c r="G13" s="420" t="s">
        <v>313</v>
      </c>
      <c r="H13" s="420"/>
      <c r="I13" s="420"/>
      <c r="J13" s="420"/>
    </row>
    <row r="14" spans="1:14" ht="15" customHeight="1" x14ac:dyDescent="0.3">
      <c r="A14" s="450"/>
      <c r="B14" s="450"/>
      <c r="C14" s="450"/>
      <c r="D14" s="451"/>
      <c r="E14" s="411" t="s">
        <v>425</v>
      </c>
      <c r="F14" s="412"/>
      <c r="G14" s="420" t="s">
        <v>314</v>
      </c>
      <c r="H14" s="420"/>
      <c r="I14" s="420"/>
      <c r="J14" s="420"/>
    </row>
    <row r="15" spans="1:14" ht="15" customHeight="1" x14ac:dyDescent="0.3">
      <c r="A15" s="450"/>
      <c r="B15" s="450"/>
      <c r="C15" s="450"/>
      <c r="D15" s="451"/>
      <c r="E15" s="415" t="s">
        <v>426</v>
      </c>
      <c r="F15" s="416"/>
      <c r="G15" s="420" t="s">
        <v>315</v>
      </c>
      <c r="H15" s="420"/>
      <c r="I15" s="420"/>
      <c r="J15" s="420"/>
    </row>
    <row r="16" spans="1:14" ht="42.75" customHeight="1" x14ac:dyDescent="0.3">
      <c r="A16" s="450"/>
      <c r="B16" s="450"/>
      <c r="C16" s="450"/>
      <c r="D16" s="451"/>
      <c r="E16" s="445" t="s">
        <v>427</v>
      </c>
      <c r="F16" s="446"/>
      <c r="G16" s="419" t="s">
        <v>316</v>
      </c>
      <c r="H16" s="419"/>
      <c r="I16" s="419"/>
      <c r="J16" s="419"/>
    </row>
    <row r="17" spans="1:10" ht="15" customHeight="1" x14ac:dyDescent="0.3">
      <c r="A17" s="450"/>
      <c r="B17" s="450"/>
      <c r="C17" s="450"/>
      <c r="D17" s="451"/>
      <c r="E17" s="447" t="s">
        <v>428</v>
      </c>
      <c r="F17" s="448"/>
      <c r="G17" s="419"/>
      <c r="H17" s="449"/>
      <c r="I17" s="449"/>
      <c r="J17" s="418"/>
    </row>
    <row r="18" spans="1:10" ht="15" customHeight="1" x14ac:dyDescent="0.3">
      <c r="A18" s="450"/>
      <c r="B18" s="450"/>
      <c r="C18" s="450"/>
      <c r="D18" s="451"/>
      <c r="E18" s="452" t="s">
        <v>429</v>
      </c>
      <c r="F18" s="453"/>
      <c r="G18" s="419"/>
      <c r="H18" s="419"/>
      <c r="I18" s="419"/>
      <c r="J18" s="419"/>
    </row>
    <row r="19" spans="1:10" x14ac:dyDescent="0.3">
      <c r="A19" s="450"/>
      <c r="B19" s="450"/>
      <c r="C19" s="450"/>
      <c r="D19" s="451"/>
      <c r="E19" s="454"/>
      <c r="F19" s="455"/>
      <c r="G19" s="419"/>
      <c r="H19" s="419"/>
      <c r="I19" s="419"/>
      <c r="J19" s="419"/>
    </row>
    <row r="20" spans="1:10" ht="25.8" x14ac:dyDescent="0.5">
      <c r="A20" s="133"/>
      <c r="B20" s="133"/>
      <c r="C20" s="133"/>
      <c r="D20" s="134"/>
      <c r="E20" s="411" t="s">
        <v>436</v>
      </c>
      <c r="F20" s="412"/>
      <c r="G20" s="178"/>
      <c r="H20" s="179"/>
      <c r="I20" s="179"/>
      <c r="J20" s="180"/>
    </row>
    <row r="21" spans="1:10" ht="26.25" x14ac:dyDescent="0.4">
      <c r="A21" s="133"/>
      <c r="B21" s="133"/>
      <c r="C21" s="133"/>
      <c r="D21" s="134"/>
      <c r="E21" s="411" t="s">
        <v>445</v>
      </c>
      <c r="F21" s="412"/>
      <c r="G21" s="178"/>
      <c r="H21" s="179"/>
      <c r="I21" s="179"/>
      <c r="J21" s="180"/>
    </row>
    <row r="22" spans="1:10" ht="18" x14ac:dyDescent="0.3">
      <c r="A22" s="402" t="s">
        <v>11</v>
      </c>
      <c r="B22" s="402" t="s">
        <v>81</v>
      </c>
      <c r="C22" s="408" t="s">
        <v>84</v>
      </c>
      <c r="D22" s="408"/>
      <c r="E22" s="433" t="s">
        <v>85</v>
      </c>
      <c r="F22" s="434"/>
      <c r="G22" s="435" t="s">
        <v>86</v>
      </c>
      <c r="H22" s="436"/>
      <c r="I22" s="436"/>
      <c r="J22" s="437"/>
    </row>
    <row r="23" spans="1:10" x14ac:dyDescent="0.3">
      <c r="A23" s="402"/>
      <c r="B23" s="402"/>
      <c r="C23" s="411" t="s">
        <v>430</v>
      </c>
      <c r="D23" s="412"/>
      <c r="E23" s="430" t="s">
        <v>434</v>
      </c>
      <c r="F23" s="431"/>
      <c r="G23" s="400"/>
      <c r="H23" s="438"/>
      <c r="I23" s="438"/>
      <c r="J23" s="401"/>
    </row>
    <row r="24" spans="1:10" x14ac:dyDescent="0.3">
      <c r="A24" s="402"/>
      <c r="B24" s="402"/>
      <c r="C24" s="411" t="s">
        <v>431</v>
      </c>
      <c r="D24" s="412"/>
      <c r="E24" s="430" t="s">
        <v>435</v>
      </c>
      <c r="F24" s="431"/>
      <c r="G24" s="430"/>
      <c r="H24" s="432"/>
      <c r="I24" s="432"/>
      <c r="J24" s="431"/>
    </row>
    <row r="25" spans="1:10" x14ac:dyDescent="0.3">
      <c r="A25" s="402"/>
      <c r="B25" s="402"/>
      <c r="C25" s="411" t="s">
        <v>468</v>
      </c>
      <c r="D25" s="412"/>
      <c r="E25" s="430" t="s">
        <v>442</v>
      </c>
      <c r="F25" s="431"/>
      <c r="G25" s="430"/>
      <c r="H25" s="432"/>
      <c r="I25" s="432"/>
      <c r="J25" s="431"/>
    </row>
    <row r="26" spans="1:10" x14ac:dyDescent="0.3">
      <c r="A26" s="402"/>
      <c r="B26" s="402"/>
      <c r="C26" s="420" t="s">
        <v>464</v>
      </c>
      <c r="D26" s="419"/>
      <c r="E26" s="430"/>
      <c r="F26" s="431"/>
      <c r="G26" s="430"/>
      <c r="H26" s="432"/>
      <c r="I26" s="432"/>
      <c r="J26" s="431"/>
    </row>
    <row r="27" spans="1:10" x14ac:dyDescent="0.3">
      <c r="A27" s="402"/>
      <c r="B27" s="402"/>
      <c r="C27" s="411" t="s">
        <v>432</v>
      </c>
      <c r="D27" s="418"/>
      <c r="E27" s="430"/>
      <c r="F27" s="431"/>
      <c r="G27" s="409"/>
      <c r="H27" s="409"/>
      <c r="I27" s="409"/>
      <c r="J27" s="409"/>
    </row>
    <row r="28" spans="1:10" x14ac:dyDescent="0.3">
      <c r="A28" s="402"/>
      <c r="B28" s="402"/>
      <c r="C28" s="419" t="s">
        <v>433</v>
      </c>
      <c r="D28" s="419"/>
      <c r="E28" s="430"/>
      <c r="F28" s="431"/>
      <c r="G28" s="409"/>
      <c r="H28" s="409"/>
      <c r="I28" s="409"/>
      <c r="J28" s="409"/>
    </row>
    <row r="29" spans="1:10" ht="15" customHeight="1" x14ac:dyDescent="0.3">
      <c r="A29" s="402"/>
      <c r="B29" s="402"/>
      <c r="C29" s="417" t="s">
        <v>465</v>
      </c>
      <c r="D29" s="418"/>
      <c r="E29" s="400"/>
      <c r="F29" s="401"/>
      <c r="G29" s="397"/>
      <c r="H29" s="398"/>
      <c r="I29" s="398"/>
      <c r="J29" s="399"/>
    </row>
    <row r="30" spans="1:10" x14ac:dyDescent="0.3">
      <c r="A30" s="402"/>
      <c r="B30" s="402"/>
      <c r="C30" s="419" t="s">
        <v>463</v>
      </c>
      <c r="D30" s="419"/>
      <c r="E30" s="409"/>
      <c r="F30" s="409"/>
      <c r="G30" s="409"/>
      <c r="H30" s="409"/>
      <c r="I30" s="409"/>
      <c r="J30" s="409"/>
    </row>
    <row r="31" spans="1:10" x14ac:dyDescent="0.3">
      <c r="A31" s="402"/>
      <c r="B31" s="402"/>
      <c r="C31" s="420" t="s">
        <v>466</v>
      </c>
      <c r="D31" s="420"/>
      <c r="E31" s="409"/>
      <c r="F31" s="409"/>
      <c r="G31" s="409"/>
      <c r="H31" s="409"/>
      <c r="I31" s="409"/>
      <c r="J31" s="409"/>
    </row>
    <row r="32" spans="1:10" x14ac:dyDescent="0.3">
      <c r="A32" s="402"/>
      <c r="B32" s="402"/>
      <c r="C32" s="428" t="s">
        <v>467</v>
      </c>
      <c r="D32" s="428"/>
      <c r="E32" s="429"/>
      <c r="F32" s="429"/>
      <c r="G32" s="429"/>
      <c r="H32" s="429"/>
      <c r="I32" s="429"/>
      <c r="J32" s="429"/>
    </row>
    <row r="33" spans="1:10" ht="18.600000000000001" x14ac:dyDescent="0.35">
      <c r="A33" s="402"/>
      <c r="B33" s="402" t="s">
        <v>80</v>
      </c>
      <c r="C33" s="408" t="s">
        <v>87</v>
      </c>
      <c r="D33" s="408"/>
      <c r="E33" s="403" t="s">
        <v>88</v>
      </c>
      <c r="F33" s="404"/>
      <c r="G33" s="405" t="s">
        <v>89</v>
      </c>
      <c r="H33" s="406"/>
      <c r="I33" s="406"/>
      <c r="J33" s="407"/>
    </row>
    <row r="34" spans="1:10" x14ac:dyDescent="0.3">
      <c r="A34" s="402"/>
      <c r="B34" s="402"/>
      <c r="C34" s="411" t="s">
        <v>437</v>
      </c>
      <c r="D34" s="412"/>
      <c r="E34" s="430"/>
      <c r="F34" s="431"/>
      <c r="G34" s="430"/>
      <c r="H34" s="432"/>
      <c r="I34" s="432"/>
      <c r="J34" s="431"/>
    </row>
    <row r="35" spans="1:10" x14ac:dyDescent="0.3">
      <c r="A35" s="402"/>
      <c r="B35" s="402"/>
      <c r="C35" s="411" t="s">
        <v>438</v>
      </c>
      <c r="D35" s="412"/>
      <c r="E35" s="409" t="s">
        <v>443</v>
      </c>
      <c r="F35" s="409"/>
      <c r="G35" s="430"/>
      <c r="H35" s="432"/>
      <c r="I35" s="432"/>
      <c r="J35" s="431"/>
    </row>
    <row r="36" spans="1:10" x14ac:dyDescent="0.3">
      <c r="A36" s="402"/>
      <c r="B36" s="402"/>
      <c r="C36" s="411" t="s">
        <v>306</v>
      </c>
      <c r="D36" s="412"/>
      <c r="E36" s="409" t="s">
        <v>444</v>
      </c>
      <c r="F36" s="409"/>
      <c r="G36" s="409"/>
      <c r="H36" s="409"/>
      <c r="I36" s="409"/>
      <c r="J36" s="409"/>
    </row>
    <row r="37" spans="1:10" ht="85.5" customHeight="1" x14ac:dyDescent="0.3">
      <c r="A37" s="402"/>
      <c r="B37" s="402"/>
      <c r="C37" s="415" t="s">
        <v>439</v>
      </c>
      <c r="D37" s="416"/>
      <c r="E37" s="409"/>
      <c r="F37" s="409"/>
      <c r="G37" s="409"/>
      <c r="H37" s="409"/>
      <c r="I37" s="409"/>
      <c r="J37" s="409"/>
    </row>
    <row r="38" spans="1:10" ht="85.5" customHeight="1" x14ac:dyDescent="0.3">
      <c r="A38" s="402"/>
      <c r="B38" s="402"/>
      <c r="C38" s="413" t="s">
        <v>440</v>
      </c>
      <c r="D38" s="414"/>
      <c r="E38" s="409"/>
      <c r="F38" s="409"/>
      <c r="G38" s="409"/>
      <c r="H38" s="409"/>
      <c r="I38" s="409"/>
      <c r="J38" s="409"/>
    </row>
    <row r="39" spans="1:10" ht="57" customHeight="1" x14ac:dyDescent="0.3">
      <c r="A39" s="402"/>
      <c r="B39" s="402"/>
      <c r="C39" s="415" t="s">
        <v>441</v>
      </c>
      <c r="D39" s="416"/>
      <c r="E39" s="409"/>
      <c r="F39" s="409"/>
      <c r="G39" s="409"/>
      <c r="H39" s="409"/>
      <c r="I39" s="409"/>
      <c r="J39" s="409"/>
    </row>
    <row r="40" spans="1:10" x14ac:dyDescent="0.3">
      <c r="A40" s="402"/>
      <c r="B40" s="402"/>
      <c r="C40" s="409"/>
      <c r="D40" s="409"/>
      <c r="E40" s="409"/>
      <c r="F40" s="409"/>
      <c r="G40" s="409"/>
      <c r="H40" s="409"/>
      <c r="I40" s="409"/>
      <c r="J40" s="409"/>
    </row>
    <row r="41" spans="1:10" ht="51.75" customHeight="1" x14ac:dyDescent="0.3">
      <c r="A41" s="402"/>
      <c r="B41" s="402"/>
      <c r="C41" s="410"/>
      <c r="D41" s="410"/>
      <c r="E41" s="410"/>
      <c r="F41" s="410"/>
      <c r="G41" s="410"/>
      <c r="H41" s="410"/>
      <c r="I41" s="410"/>
      <c r="J41" s="410"/>
    </row>
    <row r="42" spans="1:10" x14ac:dyDescent="0.3">
      <c r="E42" s="421"/>
      <c r="F42" s="421"/>
      <c r="G42" s="421"/>
      <c r="H42" s="421"/>
      <c r="I42" s="421"/>
      <c r="J42" s="421"/>
    </row>
    <row r="43" spans="1:10" x14ac:dyDescent="0.3">
      <c r="E43" s="421"/>
      <c r="F43" s="421"/>
      <c r="G43" s="421"/>
      <c r="H43" s="421"/>
      <c r="I43" s="421"/>
      <c r="J43" s="421"/>
    </row>
    <row r="44" spans="1:10" x14ac:dyDescent="0.3">
      <c r="E44" s="421"/>
      <c r="F44" s="421"/>
      <c r="G44" s="421"/>
      <c r="H44" s="421"/>
      <c r="I44" s="421"/>
      <c r="J44" s="421"/>
    </row>
    <row r="45" spans="1:10" x14ac:dyDescent="0.3">
      <c r="E45" s="421"/>
      <c r="F45" s="421"/>
      <c r="G45" s="421"/>
      <c r="H45" s="421"/>
      <c r="I45" s="421"/>
      <c r="J45" s="421"/>
    </row>
    <row r="46" spans="1:10" x14ac:dyDescent="0.3">
      <c r="E46" s="421"/>
      <c r="F46" s="421"/>
      <c r="G46" s="421"/>
      <c r="H46" s="421"/>
      <c r="I46" s="421"/>
      <c r="J46" s="421"/>
    </row>
    <row r="47" spans="1:10" x14ac:dyDescent="0.3">
      <c r="E47" s="421"/>
      <c r="F47" s="421"/>
      <c r="G47" s="421"/>
      <c r="H47" s="421"/>
      <c r="I47" s="421"/>
      <c r="J47" s="421"/>
    </row>
    <row r="48" spans="1:10" x14ac:dyDescent="0.3">
      <c r="E48" s="421"/>
      <c r="F48" s="421"/>
      <c r="G48" s="421"/>
      <c r="H48" s="421"/>
      <c r="I48" s="421"/>
      <c r="J48" s="421"/>
    </row>
    <row r="49" spans="5:10" x14ac:dyDescent="0.3">
      <c r="E49" s="421"/>
      <c r="F49" s="421"/>
      <c r="G49" s="421"/>
      <c r="H49" s="421"/>
      <c r="I49" s="421"/>
      <c r="J49" s="421"/>
    </row>
    <row r="50" spans="5:10" x14ac:dyDescent="0.3">
      <c r="E50" s="421"/>
      <c r="F50" s="421"/>
      <c r="G50" s="421"/>
      <c r="H50" s="421"/>
      <c r="I50" s="421"/>
      <c r="J50" s="421"/>
    </row>
    <row r="51" spans="5:10" x14ac:dyDescent="0.3">
      <c r="E51" s="421"/>
      <c r="F51" s="421"/>
      <c r="G51" s="421"/>
      <c r="H51" s="421"/>
      <c r="I51" s="421"/>
      <c r="J51" s="421"/>
    </row>
    <row r="52" spans="5:10" x14ac:dyDescent="0.3">
      <c r="E52" s="421"/>
      <c r="F52" s="421"/>
      <c r="G52" s="421"/>
      <c r="H52" s="421"/>
      <c r="I52" s="421"/>
      <c r="J52" s="421"/>
    </row>
    <row r="53" spans="5:10" x14ac:dyDescent="0.3">
      <c r="E53" s="421"/>
      <c r="F53" s="421"/>
      <c r="G53" s="421"/>
      <c r="H53" s="421"/>
      <c r="I53" s="421"/>
      <c r="J53" s="421"/>
    </row>
    <row r="54" spans="5:10" x14ac:dyDescent="0.3">
      <c r="E54" s="421"/>
      <c r="F54" s="421"/>
      <c r="G54" s="421"/>
      <c r="H54" s="421"/>
      <c r="I54" s="421"/>
      <c r="J54" s="421"/>
    </row>
    <row r="55" spans="5:10" x14ac:dyDescent="0.3">
      <c r="E55" s="421"/>
      <c r="F55" s="421"/>
      <c r="G55" s="421"/>
      <c r="H55" s="421"/>
      <c r="I55" s="421"/>
      <c r="J55" s="421"/>
    </row>
    <row r="56" spans="5:10" x14ac:dyDescent="0.3">
      <c r="E56" s="421"/>
      <c r="F56" s="421"/>
      <c r="G56" s="421"/>
      <c r="H56" s="421"/>
      <c r="I56" s="421"/>
      <c r="J56" s="421"/>
    </row>
    <row r="57" spans="5:10" x14ac:dyDescent="0.3">
      <c r="E57" s="421"/>
      <c r="F57" s="421"/>
      <c r="G57" s="421"/>
      <c r="H57" s="421"/>
      <c r="I57" s="421"/>
      <c r="J57" s="421"/>
    </row>
    <row r="58" spans="5:10" x14ac:dyDescent="0.3">
      <c r="E58" s="421"/>
      <c r="F58" s="421"/>
      <c r="G58" s="421"/>
      <c r="H58" s="421"/>
      <c r="I58" s="421"/>
      <c r="J58" s="421"/>
    </row>
    <row r="59" spans="5:10" x14ac:dyDescent="0.3">
      <c r="E59" s="421"/>
      <c r="F59" s="421"/>
      <c r="G59" s="421"/>
      <c r="H59" s="421"/>
      <c r="I59" s="421"/>
      <c r="J59" s="421"/>
    </row>
    <row r="60" spans="5:10" x14ac:dyDescent="0.3">
      <c r="E60" s="421"/>
      <c r="F60" s="421"/>
      <c r="G60" s="421"/>
      <c r="H60" s="421"/>
      <c r="I60" s="421"/>
      <c r="J60" s="421"/>
    </row>
    <row r="61" spans="5:10" x14ac:dyDescent="0.3">
      <c r="E61" s="421"/>
      <c r="F61" s="421"/>
      <c r="G61" s="421"/>
      <c r="H61" s="421"/>
      <c r="I61" s="421"/>
      <c r="J61" s="421"/>
    </row>
    <row r="62" spans="5:10" x14ac:dyDescent="0.3">
      <c r="E62" s="421"/>
      <c r="F62" s="421"/>
      <c r="G62" s="421"/>
      <c r="H62" s="421"/>
      <c r="I62" s="421"/>
      <c r="J62" s="421"/>
    </row>
    <row r="63" spans="5:10" x14ac:dyDescent="0.3">
      <c r="E63" s="421"/>
      <c r="F63" s="421"/>
      <c r="G63" s="421"/>
      <c r="H63" s="421"/>
      <c r="I63" s="421"/>
      <c r="J63" s="421"/>
    </row>
    <row r="64" spans="5:10" x14ac:dyDescent="0.3">
      <c r="E64" s="421"/>
      <c r="F64" s="421"/>
      <c r="G64" s="421"/>
      <c r="H64" s="421"/>
      <c r="I64" s="421"/>
      <c r="J64" s="421"/>
    </row>
    <row r="65" spans="5:10" x14ac:dyDescent="0.3">
      <c r="E65" s="421"/>
      <c r="F65" s="421"/>
      <c r="G65" s="421"/>
      <c r="H65" s="421"/>
      <c r="I65" s="421"/>
      <c r="J65" s="421"/>
    </row>
    <row r="66" spans="5:10" x14ac:dyDescent="0.3">
      <c r="E66" s="421"/>
      <c r="F66" s="421"/>
      <c r="G66" s="421"/>
      <c r="H66" s="421"/>
      <c r="I66" s="421"/>
      <c r="J66" s="421"/>
    </row>
    <row r="67" spans="5:10" x14ac:dyDescent="0.3">
      <c r="E67" s="421"/>
      <c r="F67" s="421"/>
      <c r="G67" s="421"/>
      <c r="H67" s="421"/>
      <c r="I67" s="421"/>
      <c r="J67" s="421"/>
    </row>
    <row r="68" spans="5:10" x14ac:dyDescent="0.3">
      <c r="E68" s="421"/>
      <c r="F68" s="421"/>
      <c r="G68" s="421"/>
      <c r="H68" s="421"/>
      <c r="I68" s="421"/>
      <c r="J68" s="421"/>
    </row>
    <row r="69" spans="5:10" x14ac:dyDescent="0.3">
      <c r="E69" s="421"/>
      <c r="F69" s="421"/>
      <c r="G69" s="421"/>
      <c r="H69" s="421"/>
      <c r="I69" s="421"/>
      <c r="J69" s="421"/>
    </row>
    <row r="70" spans="5:10" x14ac:dyDescent="0.3">
      <c r="E70" s="421"/>
      <c r="F70" s="421"/>
      <c r="G70" s="421"/>
      <c r="H70" s="421"/>
      <c r="I70" s="421"/>
      <c r="J70" s="421"/>
    </row>
    <row r="71" spans="5:10" x14ac:dyDescent="0.3">
      <c r="E71" s="421"/>
      <c r="F71" s="421"/>
      <c r="G71" s="421"/>
      <c r="H71" s="421"/>
      <c r="I71" s="421"/>
      <c r="J71" s="421"/>
    </row>
    <row r="72" spans="5:10" x14ac:dyDescent="0.3">
      <c r="E72" s="421"/>
      <c r="F72" s="421"/>
      <c r="G72" s="421"/>
      <c r="H72" s="421"/>
      <c r="I72" s="421"/>
      <c r="J72" s="421"/>
    </row>
    <row r="73" spans="5:10" x14ac:dyDescent="0.3">
      <c r="E73" s="421"/>
      <c r="F73" s="421"/>
      <c r="G73" s="421"/>
      <c r="H73" s="421"/>
      <c r="I73" s="421"/>
      <c r="J73" s="421"/>
    </row>
    <row r="74" spans="5:10" x14ac:dyDescent="0.3">
      <c r="E74" s="421"/>
      <c r="F74" s="421"/>
      <c r="G74" s="421"/>
      <c r="H74" s="421"/>
      <c r="I74" s="421"/>
      <c r="J74" s="421"/>
    </row>
    <row r="75" spans="5:10" x14ac:dyDescent="0.3">
      <c r="E75" s="421"/>
      <c r="F75" s="421"/>
      <c r="G75" s="421"/>
      <c r="H75" s="421"/>
      <c r="I75" s="421"/>
      <c r="J75" s="421"/>
    </row>
    <row r="76" spans="5:10" x14ac:dyDescent="0.3">
      <c r="E76" s="421"/>
      <c r="F76" s="421"/>
      <c r="G76" s="421"/>
      <c r="H76" s="421"/>
      <c r="I76" s="421"/>
      <c r="J76" s="421"/>
    </row>
    <row r="77" spans="5:10" x14ac:dyDescent="0.3">
      <c r="E77" s="421"/>
      <c r="F77" s="421"/>
      <c r="G77" s="421"/>
      <c r="H77" s="421"/>
      <c r="I77" s="421"/>
      <c r="J77" s="421"/>
    </row>
    <row r="78" spans="5:10" x14ac:dyDescent="0.3">
      <c r="E78" s="421"/>
      <c r="F78" s="421"/>
      <c r="G78" s="421"/>
      <c r="H78" s="421"/>
      <c r="I78" s="421"/>
      <c r="J78" s="421"/>
    </row>
    <row r="79" spans="5:10" x14ac:dyDescent="0.3">
      <c r="E79" s="421"/>
      <c r="F79" s="421"/>
      <c r="G79" s="421"/>
      <c r="H79" s="421"/>
      <c r="I79" s="421"/>
      <c r="J79" s="421"/>
    </row>
    <row r="80" spans="5:10" x14ac:dyDescent="0.3">
      <c r="E80" s="421"/>
      <c r="F80" s="421"/>
      <c r="G80" s="421"/>
      <c r="H80" s="421"/>
      <c r="I80" s="421"/>
      <c r="J80" s="421"/>
    </row>
    <row r="81" spans="5:10" x14ac:dyDescent="0.3">
      <c r="E81" s="421"/>
      <c r="F81" s="421"/>
      <c r="G81" s="421"/>
      <c r="H81" s="421"/>
      <c r="I81" s="421"/>
      <c r="J81" s="421"/>
    </row>
    <row r="82" spans="5:10" x14ac:dyDescent="0.3">
      <c r="E82" s="421"/>
      <c r="F82" s="421"/>
      <c r="G82" s="421"/>
      <c r="H82" s="421"/>
      <c r="I82" s="421"/>
      <c r="J82" s="421"/>
    </row>
    <row r="83" spans="5:10" x14ac:dyDescent="0.3">
      <c r="E83" s="421"/>
      <c r="F83" s="421"/>
      <c r="G83" s="421"/>
      <c r="H83" s="421"/>
      <c r="I83" s="421"/>
      <c r="J83" s="421"/>
    </row>
    <row r="84" spans="5:10" x14ac:dyDescent="0.3">
      <c r="E84" s="421"/>
      <c r="F84" s="421"/>
      <c r="G84" s="421"/>
      <c r="H84" s="421"/>
      <c r="I84" s="421"/>
      <c r="J84" s="421"/>
    </row>
    <row r="85" spans="5:10" x14ac:dyDescent="0.3">
      <c r="E85" s="421"/>
      <c r="F85" s="421"/>
      <c r="G85" s="421"/>
      <c r="H85" s="421"/>
      <c r="I85" s="421"/>
      <c r="J85" s="421"/>
    </row>
    <row r="86" spans="5:10" x14ac:dyDescent="0.3">
      <c r="E86" s="421"/>
      <c r="F86" s="421"/>
      <c r="G86" s="421"/>
      <c r="H86" s="421"/>
      <c r="I86" s="421"/>
      <c r="J86" s="421"/>
    </row>
    <row r="87" spans="5:10" x14ac:dyDescent="0.3">
      <c r="E87" s="421"/>
      <c r="F87" s="421"/>
      <c r="G87" s="421"/>
      <c r="H87" s="421"/>
      <c r="I87" s="421"/>
      <c r="J87" s="421"/>
    </row>
    <row r="88" spans="5:10" x14ac:dyDescent="0.3">
      <c r="E88" s="421"/>
      <c r="F88" s="421"/>
      <c r="G88" s="421"/>
      <c r="H88" s="421"/>
      <c r="I88" s="421"/>
      <c r="J88" s="421"/>
    </row>
    <row r="89" spans="5:10" x14ac:dyDescent="0.3">
      <c r="E89" s="421"/>
      <c r="F89" s="421"/>
      <c r="G89" s="421"/>
      <c r="H89" s="421"/>
      <c r="I89" s="421"/>
      <c r="J89" s="421"/>
    </row>
    <row r="90" spans="5:10" x14ac:dyDescent="0.3">
      <c r="E90" s="421"/>
      <c r="F90" s="421"/>
      <c r="G90" s="421"/>
      <c r="H90" s="421"/>
      <c r="I90" s="421"/>
      <c r="J90" s="421"/>
    </row>
    <row r="91" spans="5:10" x14ac:dyDescent="0.3">
      <c r="E91" s="421"/>
      <c r="F91" s="421"/>
      <c r="G91" s="421"/>
      <c r="H91" s="421"/>
      <c r="I91" s="421"/>
      <c r="J91" s="421"/>
    </row>
    <row r="92" spans="5:10" x14ac:dyDescent="0.3">
      <c r="E92" s="421"/>
      <c r="F92" s="421"/>
      <c r="G92" s="421"/>
      <c r="H92" s="421"/>
      <c r="I92" s="421"/>
      <c r="J92" s="421"/>
    </row>
    <row r="93" spans="5:10" x14ac:dyDescent="0.3">
      <c r="E93" s="421"/>
      <c r="F93" s="421"/>
      <c r="G93" s="421"/>
      <c r="H93" s="421"/>
      <c r="I93" s="421"/>
      <c r="J93" s="421"/>
    </row>
    <row r="94" spans="5:10" x14ac:dyDescent="0.3">
      <c r="E94" s="421"/>
      <c r="F94" s="421"/>
      <c r="G94" s="421"/>
      <c r="H94" s="421"/>
      <c r="I94" s="421"/>
      <c r="J94" s="421"/>
    </row>
    <row r="95" spans="5:10" x14ac:dyDescent="0.3">
      <c r="E95" s="421"/>
      <c r="F95" s="421"/>
      <c r="G95" s="421"/>
      <c r="H95" s="421"/>
      <c r="I95" s="421"/>
      <c r="J95" s="421"/>
    </row>
    <row r="96" spans="5:10" x14ac:dyDescent="0.3">
      <c r="E96" s="421"/>
      <c r="F96" s="421"/>
      <c r="G96" s="421"/>
      <c r="H96" s="421"/>
      <c r="I96" s="421"/>
      <c r="J96" s="421"/>
    </row>
    <row r="97" spans="5:10" x14ac:dyDescent="0.3">
      <c r="E97" s="421"/>
      <c r="F97" s="421"/>
      <c r="G97" s="421"/>
      <c r="H97" s="421"/>
      <c r="I97" s="421"/>
      <c r="J97" s="421"/>
    </row>
    <row r="98" spans="5:10" x14ac:dyDescent="0.3">
      <c r="E98" s="421"/>
      <c r="F98" s="421"/>
      <c r="G98" s="421"/>
      <c r="H98" s="421"/>
      <c r="I98" s="421"/>
      <c r="J98" s="421"/>
    </row>
    <row r="99" spans="5:10" x14ac:dyDescent="0.3">
      <c r="E99" s="421"/>
      <c r="F99" s="421"/>
      <c r="G99" s="421"/>
      <c r="H99" s="421"/>
      <c r="I99" s="421"/>
      <c r="J99" s="421"/>
    </row>
    <row r="100" spans="5:10" x14ac:dyDescent="0.3">
      <c r="E100" s="421"/>
      <c r="F100" s="421"/>
      <c r="G100" s="421"/>
      <c r="H100" s="421"/>
      <c r="I100" s="421"/>
      <c r="J100" s="421"/>
    </row>
    <row r="101" spans="5:10" x14ac:dyDescent="0.3">
      <c r="E101" s="421"/>
      <c r="F101" s="421"/>
      <c r="G101" s="421"/>
      <c r="H101" s="421"/>
      <c r="I101" s="421"/>
      <c r="J101" s="421"/>
    </row>
    <row r="102" spans="5:10" x14ac:dyDescent="0.3">
      <c r="E102" s="421"/>
      <c r="F102" s="421"/>
      <c r="G102" s="421"/>
      <c r="H102" s="421"/>
      <c r="I102" s="421"/>
      <c r="J102" s="421"/>
    </row>
    <row r="103" spans="5:10" x14ac:dyDescent="0.3">
      <c r="E103" s="421"/>
      <c r="F103" s="421"/>
      <c r="G103" s="421"/>
      <c r="H103" s="421"/>
      <c r="I103" s="421"/>
      <c r="J103" s="421"/>
    </row>
    <row r="104" spans="5:10" x14ac:dyDescent="0.3">
      <c r="E104" s="421"/>
      <c r="F104" s="421"/>
      <c r="G104" s="421"/>
      <c r="H104" s="421"/>
      <c r="I104" s="421"/>
      <c r="J104" s="421"/>
    </row>
    <row r="105" spans="5:10" x14ac:dyDescent="0.3">
      <c r="E105" s="421"/>
      <c r="F105" s="421"/>
      <c r="G105" s="421"/>
      <c r="H105" s="421"/>
      <c r="I105" s="421"/>
      <c r="J105" s="421"/>
    </row>
    <row r="106" spans="5:10" x14ac:dyDescent="0.3">
      <c r="E106" s="421"/>
      <c r="F106" s="421"/>
      <c r="G106" s="421"/>
      <c r="H106" s="421"/>
      <c r="I106" s="421"/>
      <c r="J106" s="421"/>
    </row>
    <row r="107" spans="5:10" x14ac:dyDescent="0.3">
      <c r="E107" s="421"/>
      <c r="F107" s="421"/>
      <c r="G107" s="421"/>
      <c r="H107" s="421"/>
      <c r="I107" s="421"/>
      <c r="J107" s="421"/>
    </row>
    <row r="108" spans="5:10" x14ac:dyDescent="0.3">
      <c r="E108" s="421"/>
      <c r="F108" s="421"/>
      <c r="G108" s="421"/>
      <c r="H108" s="421"/>
      <c r="I108" s="421"/>
      <c r="J108" s="421"/>
    </row>
    <row r="109" spans="5:10" x14ac:dyDescent="0.3">
      <c r="E109" s="421"/>
      <c r="F109" s="421"/>
      <c r="G109" s="421"/>
      <c r="H109" s="421"/>
      <c r="I109" s="421"/>
      <c r="J109" s="421"/>
    </row>
    <row r="110" spans="5:10" x14ac:dyDescent="0.3">
      <c r="E110" s="421"/>
      <c r="F110" s="421"/>
      <c r="G110" s="421"/>
      <c r="H110" s="421"/>
      <c r="I110" s="421"/>
      <c r="J110" s="421"/>
    </row>
    <row r="111" spans="5:10" x14ac:dyDescent="0.3">
      <c r="E111" s="421"/>
      <c r="F111" s="421"/>
      <c r="G111" s="421"/>
      <c r="H111" s="421"/>
      <c r="I111" s="421"/>
      <c r="J111" s="421"/>
    </row>
    <row r="112" spans="5:10" x14ac:dyDescent="0.3">
      <c r="E112" s="421"/>
      <c r="F112" s="421"/>
      <c r="G112" s="421"/>
      <c r="H112" s="421"/>
      <c r="I112" s="421"/>
      <c r="J112" s="421"/>
    </row>
    <row r="113" spans="5:10" x14ac:dyDescent="0.3">
      <c r="E113" s="421"/>
      <c r="F113" s="421"/>
      <c r="G113" s="421"/>
      <c r="H113" s="421"/>
      <c r="I113" s="421"/>
      <c r="J113" s="421"/>
    </row>
    <row r="114" spans="5:10" x14ac:dyDescent="0.3">
      <c r="E114" s="421"/>
      <c r="F114" s="421"/>
      <c r="G114" s="421"/>
      <c r="H114" s="421"/>
      <c r="I114" s="421"/>
      <c r="J114" s="421"/>
    </row>
    <row r="115" spans="5:10" x14ac:dyDescent="0.3">
      <c r="E115" s="421"/>
      <c r="F115" s="421"/>
      <c r="G115" s="421"/>
      <c r="H115" s="421"/>
      <c r="I115" s="421"/>
      <c r="J115" s="421"/>
    </row>
    <row r="116" spans="5:10" x14ac:dyDescent="0.3">
      <c r="E116" s="421"/>
      <c r="F116" s="421"/>
      <c r="G116" s="421"/>
      <c r="H116" s="421"/>
      <c r="I116" s="421"/>
      <c r="J116" s="421"/>
    </row>
    <row r="117" spans="5:10" x14ac:dyDescent="0.3">
      <c r="E117" s="421"/>
      <c r="F117" s="421"/>
      <c r="G117" s="421"/>
      <c r="H117" s="421"/>
      <c r="I117" s="421"/>
      <c r="J117" s="421"/>
    </row>
    <row r="118" spans="5:10" x14ac:dyDescent="0.3">
      <c r="E118" s="421"/>
      <c r="F118" s="421"/>
      <c r="G118" s="421"/>
      <c r="H118" s="421"/>
      <c r="I118" s="421"/>
      <c r="J118" s="421"/>
    </row>
    <row r="119" spans="5:10" x14ac:dyDescent="0.3">
      <c r="E119" s="421"/>
      <c r="F119" s="421"/>
      <c r="G119" s="421"/>
      <c r="H119" s="421"/>
      <c r="I119" s="421"/>
      <c r="J119" s="421"/>
    </row>
  </sheetData>
  <mergeCells count="257">
    <mergeCell ref="C37:D37"/>
    <mergeCell ref="G11:J11"/>
    <mergeCell ref="G12:J12"/>
    <mergeCell ref="E8:F8"/>
    <mergeCell ref="E9:F9"/>
    <mergeCell ref="G8:J8"/>
    <mergeCell ref="G9:J9"/>
    <mergeCell ref="E16:F16"/>
    <mergeCell ref="G16:J16"/>
    <mergeCell ref="E17:F17"/>
    <mergeCell ref="G17:J17"/>
    <mergeCell ref="G18:J18"/>
    <mergeCell ref="G13:J13"/>
    <mergeCell ref="E14:F14"/>
    <mergeCell ref="G14:J14"/>
    <mergeCell ref="A7:D19"/>
    <mergeCell ref="E24:F24"/>
    <mergeCell ref="G24:J24"/>
    <mergeCell ref="E25:F25"/>
    <mergeCell ref="G25:J25"/>
    <mergeCell ref="E20:F20"/>
    <mergeCell ref="E21:F21"/>
    <mergeCell ref="E18:F19"/>
    <mergeCell ref="E26:F26"/>
    <mergeCell ref="J1:J4"/>
    <mergeCell ref="N1:N4"/>
    <mergeCell ref="H1:I1"/>
    <mergeCell ref="H2:I2"/>
    <mergeCell ref="H3:I3"/>
    <mergeCell ref="H4:I4"/>
    <mergeCell ref="E10:F10"/>
    <mergeCell ref="G10:J10"/>
    <mergeCell ref="E15:F15"/>
    <mergeCell ref="G15:J15"/>
    <mergeCell ref="E11:F11"/>
    <mergeCell ref="E12:F12"/>
    <mergeCell ref="E13:F13"/>
    <mergeCell ref="C6:J6"/>
    <mergeCell ref="G26:J26"/>
    <mergeCell ref="G19:J19"/>
    <mergeCell ref="E22:F22"/>
    <mergeCell ref="G22:J22"/>
    <mergeCell ref="E23:F23"/>
    <mergeCell ref="G23:J23"/>
    <mergeCell ref="E30:F30"/>
    <mergeCell ref="G30:J30"/>
    <mergeCell ref="E31:F31"/>
    <mergeCell ref="G31:J31"/>
    <mergeCell ref="E38:F38"/>
    <mergeCell ref="G38:J38"/>
    <mergeCell ref="E39:F39"/>
    <mergeCell ref="G39:J39"/>
    <mergeCell ref="E40:F40"/>
    <mergeCell ref="G40:J40"/>
    <mergeCell ref="E32:F32"/>
    <mergeCell ref="G32:J32"/>
    <mergeCell ref="E27:F27"/>
    <mergeCell ref="G27:J27"/>
    <mergeCell ref="E28:F28"/>
    <mergeCell ref="G28:J28"/>
    <mergeCell ref="E36:F36"/>
    <mergeCell ref="G36:J36"/>
    <mergeCell ref="E37:F37"/>
    <mergeCell ref="G37:J37"/>
    <mergeCell ref="E34:F34"/>
    <mergeCell ref="G34:J34"/>
    <mergeCell ref="E35:F35"/>
    <mergeCell ref="G35:J35"/>
    <mergeCell ref="E43:F43"/>
    <mergeCell ref="G43:J43"/>
    <mergeCell ref="E44:F44"/>
    <mergeCell ref="G44:J44"/>
    <mergeCell ref="E45:F45"/>
    <mergeCell ref="G45:J45"/>
    <mergeCell ref="E41:F41"/>
    <mergeCell ref="G41:J41"/>
    <mergeCell ref="E42:F42"/>
    <mergeCell ref="G42:J42"/>
    <mergeCell ref="E49:F49"/>
    <mergeCell ref="G49:J49"/>
    <mergeCell ref="E50:F50"/>
    <mergeCell ref="G50:J50"/>
    <mergeCell ref="E51:F51"/>
    <mergeCell ref="G51:J51"/>
    <mergeCell ref="E46:F46"/>
    <mergeCell ref="G46:J46"/>
    <mergeCell ref="E47:F47"/>
    <mergeCell ref="G47:J47"/>
    <mergeCell ref="E48:F48"/>
    <mergeCell ref="G48:J48"/>
    <mergeCell ref="E55:F55"/>
    <mergeCell ref="G55:J55"/>
    <mergeCell ref="E56:F56"/>
    <mergeCell ref="G56:J56"/>
    <mergeCell ref="E57:F57"/>
    <mergeCell ref="G57:J57"/>
    <mergeCell ref="E52:F52"/>
    <mergeCell ref="G52:J52"/>
    <mergeCell ref="E53:F53"/>
    <mergeCell ref="G53:J53"/>
    <mergeCell ref="E54:F54"/>
    <mergeCell ref="G54:J54"/>
    <mergeCell ref="E61:F61"/>
    <mergeCell ref="G61:J61"/>
    <mergeCell ref="E62:F62"/>
    <mergeCell ref="G62:J62"/>
    <mergeCell ref="E63:F63"/>
    <mergeCell ref="G63:J63"/>
    <mergeCell ref="E58:F58"/>
    <mergeCell ref="G58:J58"/>
    <mergeCell ref="E59:F59"/>
    <mergeCell ref="G59:J59"/>
    <mergeCell ref="E60:F60"/>
    <mergeCell ref="G60:J60"/>
    <mergeCell ref="E67:F67"/>
    <mergeCell ref="G67:J67"/>
    <mergeCell ref="E68:F68"/>
    <mergeCell ref="G68:J68"/>
    <mergeCell ref="E69:F69"/>
    <mergeCell ref="G69:J69"/>
    <mergeCell ref="E64:F64"/>
    <mergeCell ref="G64:J64"/>
    <mergeCell ref="E65:F65"/>
    <mergeCell ref="G65:J65"/>
    <mergeCell ref="E66:F66"/>
    <mergeCell ref="G66:J66"/>
    <mergeCell ref="E73:F73"/>
    <mergeCell ref="G73:J73"/>
    <mergeCell ref="E74:F74"/>
    <mergeCell ref="G74:J74"/>
    <mergeCell ref="E75:F75"/>
    <mergeCell ref="G75:J75"/>
    <mergeCell ref="E70:F70"/>
    <mergeCell ref="G70:J70"/>
    <mergeCell ref="E71:F71"/>
    <mergeCell ref="G71:J71"/>
    <mergeCell ref="E72:F72"/>
    <mergeCell ref="G72:J72"/>
    <mergeCell ref="E79:F79"/>
    <mergeCell ref="G79:J79"/>
    <mergeCell ref="E80:F80"/>
    <mergeCell ref="G80:J80"/>
    <mergeCell ref="E81:F81"/>
    <mergeCell ref="G81:J81"/>
    <mergeCell ref="E76:F76"/>
    <mergeCell ref="G76:J76"/>
    <mergeCell ref="E77:F77"/>
    <mergeCell ref="G77:J77"/>
    <mergeCell ref="E78:F78"/>
    <mergeCell ref="G78:J78"/>
    <mergeCell ref="E85:F85"/>
    <mergeCell ref="G85:J85"/>
    <mergeCell ref="E86:F86"/>
    <mergeCell ref="G86:J86"/>
    <mergeCell ref="E87:F87"/>
    <mergeCell ref="G87:J87"/>
    <mergeCell ref="E82:F82"/>
    <mergeCell ref="G82:J82"/>
    <mergeCell ref="E83:F83"/>
    <mergeCell ref="G83:J83"/>
    <mergeCell ref="E84:F84"/>
    <mergeCell ref="G84:J84"/>
    <mergeCell ref="E91:F91"/>
    <mergeCell ref="G91:J91"/>
    <mergeCell ref="E92:F92"/>
    <mergeCell ref="G92:J92"/>
    <mergeCell ref="E93:F93"/>
    <mergeCell ref="G93:J93"/>
    <mergeCell ref="E88:F88"/>
    <mergeCell ref="G88:J88"/>
    <mergeCell ref="E89:F89"/>
    <mergeCell ref="G89:J89"/>
    <mergeCell ref="E90:F90"/>
    <mergeCell ref="G90:J90"/>
    <mergeCell ref="G98:J98"/>
    <mergeCell ref="E99:F99"/>
    <mergeCell ref="G99:J99"/>
    <mergeCell ref="G101:J101"/>
    <mergeCell ref="E102:F102"/>
    <mergeCell ref="E94:F94"/>
    <mergeCell ref="G94:J94"/>
    <mergeCell ref="E95:F95"/>
    <mergeCell ref="G95:J95"/>
    <mergeCell ref="E96:F96"/>
    <mergeCell ref="G96:J96"/>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C32:D32"/>
    <mergeCell ref="C34:D34"/>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E111:F111"/>
    <mergeCell ref="G111:J111"/>
    <mergeCell ref="G102:J102"/>
    <mergeCell ref="E97:F97"/>
    <mergeCell ref="G97:J97"/>
    <mergeCell ref="E98:F98"/>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8:D38"/>
    <mergeCell ref="C39:D39"/>
    <mergeCell ref="C29:D29"/>
    <mergeCell ref="C30:D30"/>
    <mergeCell ref="C31:D31"/>
    <mergeCell ref="C35:D35"/>
    <mergeCell ref="C25:D25"/>
    <mergeCell ref="C26:D26"/>
    <mergeCell ref="C27:D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3"/>
  <sheetViews>
    <sheetView topLeftCell="A9" zoomScale="90" zoomScaleNormal="90" workbookViewId="0">
      <pane ySplit="1" topLeftCell="A14" activePane="bottomLeft" state="frozen"/>
      <selection activeCell="O20" sqref="O20"/>
      <selection pane="bottomLeft" activeCell="M19" sqref="M19"/>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364"/>
      <c r="B1" s="347" t="s">
        <v>0</v>
      </c>
      <c r="C1" s="347"/>
      <c r="D1" s="347"/>
      <c r="E1" s="347"/>
      <c r="F1" s="469" t="s">
        <v>1</v>
      </c>
      <c r="G1" s="469"/>
      <c r="H1" s="469"/>
      <c r="I1" s="469"/>
      <c r="J1" s="371"/>
    </row>
    <row r="2" spans="1:10" x14ac:dyDescent="0.3">
      <c r="A2" s="365"/>
      <c r="B2" s="348" t="s">
        <v>90</v>
      </c>
      <c r="C2" s="348"/>
      <c r="D2" s="348"/>
      <c r="E2" s="348"/>
      <c r="F2" s="439" t="s">
        <v>45</v>
      </c>
      <c r="G2" s="439"/>
      <c r="H2" s="439"/>
      <c r="I2" s="439"/>
      <c r="J2" s="372"/>
    </row>
    <row r="3" spans="1:10" ht="15" customHeight="1" x14ac:dyDescent="0.3">
      <c r="A3" s="365"/>
      <c r="B3" s="348"/>
      <c r="C3" s="348"/>
      <c r="D3" s="348"/>
      <c r="E3" s="348"/>
      <c r="F3" s="439" t="s">
        <v>4</v>
      </c>
      <c r="G3" s="439"/>
      <c r="H3" s="439"/>
      <c r="I3" s="439"/>
      <c r="J3" s="372"/>
    </row>
    <row r="4" spans="1:10" ht="15" thickBot="1" x14ac:dyDescent="0.35">
      <c r="A4" s="366"/>
      <c r="B4" s="348"/>
      <c r="C4" s="348"/>
      <c r="D4" s="348"/>
      <c r="E4" s="348"/>
      <c r="F4" s="439" t="s">
        <v>5</v>
      </c>
      <c r="G4" s="439"/>
      <c r="H4" s="439"/>
      <c r="I4" s="439"/>
      <c r="J4" s="373"/>
    </row>
    <row r="5" spans="1:10" ht="15.75" thickBot="1" x14ac:dyDescent="0.3">
      <c r="A5" s="72"/>
      <c r="J5" s="73"/>
    </row>
    <row r="6" spans="1:10" s="66" customFormat="1" ht="15.75" x14ac:dyDescent="0.25">
      <c r="A6" s="378" t="s">
        <v>47</v>
      </c>
      <c r="B6" s="379"/>
      <c r="C6" s="379"/>
      <c r="D6" s="379"/>
      <c r="E6" s="468"/>
      <c r="F6" s="468"/>
      <c r="G6" s="468"/>
      <c r="H6" s="468"/>
      <c r="I6" s="468"/>
      <c r="J6" s="380"/>
    </row>
    <row r="7" spans="1:10" s="66" customFormat="1" ht="25.5" customHeight="1" x14ac:dyDescent="0.3">
      <c r="A7" s="22" t="s">
        <v>7</v>
      </c>
      <c r="B7" s="456" t="s">
        <v>8</v>
      </c>
      <c r="C7" s="457"/>
      <c r="D7" s="457"/>
      <c r="E7" s="457"/>
      <c r="F7" s="457"/>
      <c r="G7" s="457"/>
      <c r="H7" s="457"/>
      <c r="I7" s="457"/>
      <c r="J7" s="458"/>
    </row>
    <row r="8" spans="1:10" s="66" customFormat="1" ht="69" customHeight="1" x14ac:dyDescent="0.3">
      <c r="A8" s="21" t="s">
        <v>9</v>
      </c>
      <c r="B8" s="459" t="s">
        <v>10</v>
      </c>
      <c r="C8" s="460"/>
      <c r="D8" s="460"/>
      <c r="E8" s="460"/>
      <c r="F8" s="460"/>
      <c r="G8" s="460"/>
      <c r="H8" s="460"/>
      <c r="I8" s="460"/>
      <c r="J8" s="461"/>
    </row>
    <row r="9" spans="1:10" ht="39.75" customHeight="1" x14ac:dyDescent="0.3">
      <c r="A9" s="63" t="s">
        <v>50</v>
      </c>
      <c r="B9" s="51" t="s">
        <v>51</v>
      </c>
      <c r="C9" s="29" t="s">
        <v>52</v>
      </c>
      <c r="D9" s="30" t="s">
        <v>53</v>
      </c>
      <c r="E9" s="67" t="s">
        <v>91</v>
      </c>
      <c r="F9" s="69" t="s">
        <v>92</v>
      </c>
      <c r="G9" s="69" t="s">
        <v>93</v>
      </c>
      <c r="H9" s="69" t="s">
        <v>94</v>
      </c>
      <c r="I9" s="69" t="s">
        <v>95</v>
      </c>
      <c r="J9" s="74" t="s">
        <v>96</v>
      </c>
    </row>
    <row r="10" spans="1:10" ht="110.25" customHeight="1" x14ac:dyDescent="0.3">
      <c r="A10" s="465" t="s">
        <v>317</v>
      </c>
      <c r="B10" s="135" t="s">
        <v>297</v>
      </c>
      <c r="C10" s="464" t="s">
        <v>318</v>
      </c>
      <c r="D10" s="152" t="s">
        <v>319</v>
      </c>
      <c r="E10" s="464" t="s">
        <v>356</v>
      </c>
      <c r="F10" s="462" t="s">
        <v>167</v>
      </c>
      <c r="G10" s="462" t="s">
        <v>167</v>
      </c>
      <c r="H10" s="462" t="s">
        <v>167</v>
      </c>
      <c r="I10" s="462" t="s">
        <v>167</v>
      </c>
      <c r="J10" s="463" t="str">
        <f>IF(F10="NA","GESTION",IF(G10="NA","GESTION",IF(H10="NA","GESTION",IF(I10="NA","GESTION",IF(F10&lt;&gt;"X"," ",IF(G10&lt;&gt;"X"," ",IF(H10&lt;&gt;"X"," ",IF(I10&lt;&gt;"X"," ","CORRUPCION"))))))))</f>
        <v>GESTION</v>
      </c>
    </row>
    <row r="11" spans="1:10" ht="107.25" customHeight="1" x14ac:dyDescent="0.3">
      <c r="A11" s="465"/>
      <c r="B11" s="135" t="s">
        <v>299</v>
      </c>
      <c r="C11" s="464"/>
      <c r="D11" s="135" t="s">
        <v>279</v>
      </c>
      <c r="E11" s="464"/>
      <c r="F11" s="462"/>
      <c r="G11" s="462"/>
      <c r="H11" s="462"/>
      <c r="I11" s="462"/>
      <c r="J11" s="463"/>
    </row>
    <row r="12" spans="1:10" ht="86.25" customHeight="1" x14ac:dyDescent="0.3">
      <c r="A12" s="465"/>
      <c r="B12" s="135" t="s">
        <v>286</v>
      </c>
      <c r="C12" s="464"/>
      <c r="D12" s="181" t="s">
        <v>320</v>
      </c>
      <c r="E12" s="464"/>
      <c r="F12" s="462"/>
      <c r="G12" s="462"/>
      <c r="H12" s="462"/>
      <c r="I12" s="462"/>
      <c r="J12" s="463"/>
    </row>
    <row r="13" spans="1:10" ht="111" customHeight="1" x14ac:dyDescent="0.3">
      <c r="A13" s="465" t="s">
        <v>321</v>
      </c>
      <c r="B13" s="135" t="s">
        <v>298</v>
      </c>
      <c r="C13" s="464" t="s">
        <v>323</v>
      </c>
      <c r="D13" s="135" t="s">
        <v>324</v>
      </c>
      <c r="E13" s="464" t="s">
        <v>327</v>
      </c>
      <c r="F13" s="462" t="s">
        <v>166</v>
      </c>
      <c r="G13" s="462" t="s">
        <v>326</v>
      </c>
      <c r="H13" s="462" t="s">
        <v>326</v>
      </c>
      <c r="I13" s="462" t="s">
        <v>326</v>
      </c>
      <c r="J13" s="463" t="str">
        <f>IF(F13="NA","GESTION",IF(G13="NA","GESTION",IF(H13="NA","GESTION",IF(I13="NA","GESTION",IF(F13&lt;&gt;"X"," ",IF(G13&lt;&gt;"X"," ",IF(H13&lt;&gt;"X"," ",IF(I13&lt;&gt;"X"," ","CORRUPCION"))))))))</f>
        <v>CORRUPCION</v>
      </c>
    </row>
    <row r="14" spans="1:10" ht="69.75" customHeight="1" x14ac:dyDescent="0.3">
      <c r="A14" s="465"/>
      <c r="B14" s="135" t="s">
        <v>322</v>
      </c>
      <c r="C14" s="464"/>
      <c r="D14" s="181" t="s">
        <v>325</v>
      </c>
      <c r="E14" s="464"/>
      <c r="F14" s="462"/>
      <c r="G14" s="462"/>
      <c r="H14" s="462"/>
      <c r="I14" s="462"/>
      <c r="J14" s="463"/>
    </row>
    <row r="15" spans="1:10" ht="50.25" customHeight="1" x14ac:dyDescent="0.3">
      <c r="A15" s="465" t="s">
        <v>328</v>
      </c>
      <c r="B15" s="166" t="s">
        <v>286</v>
      </c>
      <c r="C15" s="464" t="s">
        <v>323</v>
      </c>
      <c r="D15" s="153" t="s">
        <v>320</v>
      </c>
      <c r="E15" s="464" t="s">
        <v>332</v>
      </c>
      <c r="F15" s="462" t="s">
        <v>167</v>
      </c>
      <c r="G15" s="462" t="s">
        <v>167</v>
      </c>
      <c r="H15" s="462" t="s">
        <v>167</v>
      </c>
      <c r="I15" s="462" t="s">
        <v>167</v>
      </c>
      <c r="J15" s="463" t="str">
        <f>IF(F15="NA","GESTION",IF(G15="NA","GESTION",IF(H15="NA","GESTION",IF(I15="NA","GESTION",IF(F15&lt;&gt;"X"," ",IF(G15&lt;&gt;"X"," ",IF(H15&lt;&gt;"X"," ",IF(I15&lt;&gt;"X"," ","CORRUPCION"))))))))</f>
        <v>GESTION</v>
      </c>
    </row>
    <row r="16" spans="1:10" ht="58.5" customHeight="1" x14ac:dyDescent="0.3">
      <c r="A16" s="465"/>
      <c r="B16" s="135" t="s">
        <v>329</v>
      </c>
      <c r="C16" s="464"/>
      <c r="D16" s="466" t="s">
        <v>331</v>
      </c>
      <c r="E16" s="464"/>
      <c r="F16" s="462"/>
      <c r="G16" s="462"/>
      <c r="H16" s="462"/>
      <c r="I16" s="462"/>
      <c r="J16" s="463"/>
    </row>
    <row r="17" spans="1:10" ht="67.5" customHeight="1" x14ac:dyDescent="0.3">
      <c r="A17" s="465"/>
      <c r="B17" s="135" t="s">
        <v>330</v>
      </c>
      <c r="C17" s="464"/>
      <c r="D17" s="467"/>
      <c r="E17" s="464"/>
      <c r="F17" s="462"/>
      <c r="G17" s="462"/>
      <c r="H17" s="462"/>
      <c r="I17" s="462"/>
      <c r="J17" s="463"/>
    </row>
    <row r="18" spans="1:10" ht="165.6" x14ac:dyDescent="0.3">
      <c r="A18" s="290" t="s">
        <v>340</v>
      </c>
      <c r="B18" s="291" t="s">
        <v>341</v>
      </c>
      <c r="C18" s="288" t="s">
        <v>323</v>
      </c>
      <c r="D18" s="291" t="s">
        <v>343</v>
      </c>
      <c r="E18" s="287" t="s">
        <v>342</v>
      </c>
      <c r="F18" s="288" t="s">
        <v>166</v>
      </c>
      <c r="G18" s="288" t="s">
        <v>166</v>
      </c>
      <c r="H18" s="288" t="s">
        <v>166</v>
      </c>
      <c r="I18" s="288" t="s">
        <v>166</v>
      </c>
      <c r="J18" s="288" t="str">
        <f>IF(F18="NA","GESTION",IF(G18="NA","GESTION",IF(H18="NA","GESTION",IF(I18="NA","GESTION",IF(F18&lt;&gt;"X"," ",IF(G18&lt;&gt;"X"," ",IF(H18&lt;&gt;"X"," ",IF(I18&lt;&gt;"X"," ","CORRUPCION"))))))))</f>
        <v>CORRUPCION</v>
      </c>
    </row>
    <row r="19" spans="1:10" ht="113.25" customHeight="1" x14ac:dyDescent="0.3">
      <c r="A19" s="188" t="s">
        <v>361</v>
      </c>
      <c r="B19" s="186" t="s">
        <v>360</v>
      </c>
      <c r="C19" s="188" t="s">
        <v>359</v>
      </c>
      <c r="D19" s="188" t="s">
        <v>358</v>
      </c>
      <c r="E19" s="245" t="s">
        <v>366</v>
      </c>
      <c r="F19" s="8" t="s">
        <v>167</v>
      </c>
      <c r="G19" s="8" t="s">
        <v>167</v>
      </c>
      <c r="H19" s="8" t="s">
        <v>167</v>
      </c>
      <c r="I19" s="8" t="s">
        <v>167</v>
      </c>
      <c r="J19" s="288" t="str">
        <f>IF(F19="NA","GESTION",IF(G19="NA","GESTION",IF(H19="NA","GESTION",IF(I19="NA","GESTION",IF(F19&lt;&gt;"X"," ",IF(G19&lt;&gt;"X"," ",IF(H19&lt;&gt;"X"," ",IF(I19&lt;&gt;"X"," ","CORRUPCION"))))))))</f>
        <v>GESTION</v>
      </c>
    </row>
    <row r="20" spans="1:10" ht="57.6" x14ac:dyDescent="0.3">
      <c r="A20" s="188" t="s">
        <v>376</v>
      </c>
      <c r="B20" s="186" t="s">
        <v>377</v>
      </c>
      <c r="C20" s="188" t="s">
        <v>378</v>
      </c>
      <c r="D20" s="188" t="s">
        <v>379</v>
      </c>
      <c r="E20" s="245" t="s">
        <v>380</v>
      </c>
      <c r="F20" s="8" t="s">
        <v>167</v>
      </c>
      <c r="G20" s="8" t="s">
        <v>167</v>
      </c>
      <c r="H20" s="8" t="s">
        <v>167</v>
      </c>
      <c r="I20" s="8" t="s">
        <v>167</v>
      </c>
      <c r="J20" s="288" t="str">
        <f>IF(F20="NA","GESTION",IF(G20="NA","GESTION",IF(H20="NA","GESTION",IF(I20="NA","GESTION",IF(F20&lt;&gt;"X"," ",IF(G20&lt;&gt;"X"," ",IF(H20&lt;&gt;"X"," ",IF(I20&lt;&gt;"X"," ","CORRUPCION"))))))))</f>
        <v>GESTION</v>
      </c>
    </row>
    <row r="21" spans="1:10" x14ac:dyDescent="0.3">
      <c r="E21" s="206"/>
    </row>
    <row r="22" spans="1:10" x14ac:dyDescent="0.3">
      <c r="E22" s="206"/>
    </row>
    <row r="23" spans="1:10" x14ac:dyDescent="0.3">
      <c r="E23" s="207"/>
    </row>
  </sheetData>
  <mergeCells count="36">
    <mergeCell ref="A1:A4"/>
    <mergeCell ref="J1:J4"/>
    <mergeCell ref="A6:J6"/>
    <mergeCell ref="F1:I1"/>
    <mergeCell ref="F2:I2"/>
    <mergeCell ref="F3:I3"/>
    <mergeCell ref="F4:I4"/>
    <mergeCell ref="B1:E1"/>
    <mergeCell ref="B2:E4"/>
    <mergeCell ref="A10:A12"/>
    <mergeCell ref="E10:E12"/>
    <mergeCell ref="F10:F12"/>
    <mergeCell ref="G10:G12"/>
    <mergeCell ref="A13:A14"/>
    <mergeCell ref="C13:C14"/>
    <mergeCell ref="A15:A17"/>
    <mergeCell ref="C15:C17"/>
    <mergeCell ref="E15:E17"/>
    <mergeCell ref="F15:F17"/>
    <mergeCell ref="D16:D17"/>
    <mergeCell ref="B7:J7"/>
    <mergeCell ref="B8:J8"/>
    <mergeCell ref="G15:G17"/>
    <mergeCell ref="H15:H17"/>
    <mergeCell ref="I15:I17"/>
    <mergeCell ref="J15:J17"/>
    <mergeCell ref="H10:H12"/>
    <mergeCell ref="I10:I12"/>
    <mergeCell ref="J10:J12"/>
    <mergeCell ref="C10:C12"/>
    <mergeCell ref="E13:E14"/>
    <mergeCell ref="F13:F14"/>
    <mergeCell ref="J13:J14"/>
    <mergeCell ref="G13:G14"/>
    <mergeCell ref="H13:H14"/>
    <mergeCell ref="I13:I1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topLeftCell="A9" zoomScale="110" zoomScaleNormal="110" workbookViewId="0">
      <pane ySplit="1" topLeftCell="A10" activePane="bottomLeft" state="frozen"/>
      <selection activeCell="O20" sqref="O20"/>
      <selection pane="bottomLeft" activeCell="T11" sqref="T11"/>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364"/>
      <c r="B1" s="367" t="s">
        <v>0</v>
      </c>
      <c r="C1" s="368"/>
      <c r="D1" s="368"/>
      <c r="E1" s="368"/>
      <c r="F1" s="368"/>
      <c r="G1" s="368"/>
      <c r="H1" s="368"/>
      <c r="I1" s="368"/>
      <c r="J1" s="368"/>
      <c r="K1" s="368"/>
      <c r="L1" s="368"/>
      <c r="M1" s="368"/>
      <c r="N1" s="368"/>
      <c r="O1" s="368"/>
      <c r="P1" s="475"/>
      <c r="Q1" s="439" t="s">
        <v>104</v>
      </c>
      <c r="R1" s="439"/>
      <c r="S1" s="439"/>
      <c r="T1" s="371"/>
    </row>
    <row r="2" spans="1:20" ht="20.25" customHeight="1" x14ac:dyDescent="0.3">
      <c r="A2" s="365"/>
      <c r="B2" s="369"/>
      <c r="C2" s="370"/>
      <c r="D2" s="370"/>
      <c r="E2" s="370"/>
      <c r="F2" s="370"/>
      <c r="G2" s="370"/>
      <c r="H2" s="370"/>
      <c r="I2" s="370"/>
      <c r="J2" s="370"/>
      <c r="K2" s="370"/>
      <c r="L2" s="370"/>
      <c r="M2" s="370"/>
      <c r="N2" s="370"/>
      <c r="O2" s="370"/>
      <c r="P2" s="427"/>
      <c r="Q2" s="439" t="s">
        <v>45</v>
      </c>
      <c r="R2" s="439"/>
      <c r="S2" s="439"/>
      <c r="T2" s="372"/>
    </row>
    <row r="3" spans="1:20" ht="18.75" customHeight="1" x14ac:dyDescent="0.3">
      <c r="A3" s="365"/>
      <c r="B3" s="374" t="s">
        <v>105</v>
      </c>
      <c r="C3" s="375"/>
      <c r="D3" s="375"/>
      <c r="E3" s="375"/>
      <c r="F3" s="375"/>
      <c r="G3" s="375"/>
      <c r="H3" s="375"/>
      <c r="I3" s="375"/>
      <c r="J3" s="375"/>
      <c r="K3" s="375"/>
      <c r="L3" s="375"/>
      <c r="M3" s="375"/>
      <c r="N3" s="375"/>
      <c r="O3" s="375"/>
      <c r="P3" s="426"/>
      <c r="Q3" s="439" t="s">
        <v>4</v>
      </c>
      <c r="R3" s="439"/>
      <c r="S3" s="439"/>
      <c r="T3" s="372"/>
    </row>
    <row r="4" spans="1:20" ht="19.5" customHeight="1" thickBot="1" x14ac:dyDescent="0.35">
      <c r="A4" s="366"/>
      <c r="B4" s="376"/>
      <c r="C4" s="377"/>
      <c r="D4" s="377"/>
      <c r="E4" s="377"/>
      <c r="F4" s="377"/>
      <c r="G4" s="377"/>
      <c r="H4" s="377"/>
      <c r="I4" s="377"/>
      <c r="J4" s="377"/>
      <c r="K4" s="377"/>
      <c r="L4" s="377"/>
      <c r="M4" s="377"/>
      <c r="N4" s="377"/>
      <c r="O4" s="377"/>
      <c r="P4" s="476"/>
      <c r="Q4" s="439" t="s">
        <v>5</v>
      </c>
      <c r="R4" s="439"/>
      <c r="S4" s="439"/>
      <c r="T4" s="373"/>
    </row>
    <row r="5" spans="1:20" ht="15.75" thickBot="1" x14ac:dyDescent="0.3"/>
    <row r="6" spans="1:20" ht="15.75" x14ac:dyDescent="0.25">
      <c r="A6" s="483" t="s">
        <v>106</v>
      </c>
      <c r="B6" s="484"/>
      <c r="C6" s="484"/>
      <c r="D6" s="484"/>
      <c r="E6" s="484"/>
      <c r="F6" s="484"/>
      <c r="G6" s="484"/>
      <c r="H6" s="484"/>
      <c r="I6" s="484"/>
      <c r="J6" s="484"/>
      <c r="K6" s="484"/>
      <c r="L6" s="484"/>
      <c r="M6" s="484"/>
      <c r="N6" s="484"/>
      <c r="O6" s="485"/>
      <c r="P6" s="485"/>
      <c r="Q6" s="485"/>
      <c r="R6" s="485"/>
      <c r="S6" s="485"/>
      <c r="T6" s="486"/>
    </row>
    <row r="7" spans="1:20" ht="33" customHeight="1" x14ac:dyDescent="0.25">
      <c r="A7" s="89" t="s">
        <v>7</v>
      </c>
      <c r="B7" s="472"/>
      <c r="C7" s="473"/>
      <c r="D7" s="473"/>
      <c r="E7" s="473"/>
      <c r="F7" s="473"/>
      <c r="G7" s="473"/>
      <c r="H7" s="473"/>
      <c r="I7" s="473"/>
      <c r="J7" s="473"/>
      <c r="K7" s="473"/>
      <c r="L7" s="473"/>
      <c r="M7" s="473"/>
      <c r="N7" s="473"/>
      <c r="O7" s="473"/>
      <c r="P7" s="473"/>
      <c r="Q7" s="473"/>
      <c r="R7" s="473"/>
      <c r="S7" s="473"/>
      <c r="T7" s="474"/>
    </row>
    <row r="8" spans="1:20" ht="33" customHeight="1" x14ac:dyDescent="0.25">
      <c r="A8" s="90" t="s">
        <v>9</v>
      </c>
      <c r="B8" s="472"/>
      <c r="C8" s="473"/>
      <c r="D8" s="473"/>
      <c r="E8" s="473"/>
      <c r="F8" s="473"/>
      <c r="G8" s="473"/>
      <c r="H8" s="473"/>
      <c r="I8" s="473"/>
      <c r="J8" s="473"/>
      <c r="K8" s="473"/>
      <c r="L8" s="473"/>
      <c r="M8" s="473"/>
      <c r="N8" s="473"/>
      <c r="O8" s="473"/>
      <c r="P8" s="473"/>
      <c r="Q8" s="473"/>
      <c r="R8" s="473"/>
      <c r="S8" s="473"/>
      <c r="T8" s="474"/>
    </row>
    <row r="9" spans="1:20" ht="37.5" customHeight="1" x14ac:dyDescent="0.3">
      <c r="A9" s="477" t="s">
        <v>91</v>
      </c>
      <c r="B9" s="477"/>
      <c r="C9" s="479" t="s">
        <v>107</v>
      </c>
      <c r="D9" s="480"/>
      <c r="E9" s="480"/>
      <c r="F9" s="480"/>
      <c r="G9" s="480"/>
      <c r="H9" s="480"/>
      <c r="I9" s="480"/>
      <c r="J9" s="480"/>
      <c r="K9" s="480"/>
      <c r="L9" s="480"/>
      <c r="M9" s="480"/>
      <c r="N9" s="480"/>
      <c r="O9" s="480"/>
      <c r="P9" s="480"/>
      <c r="Q9" s="480"/>
      <c r="R9" s="480"/>
      <c r="S9" s="480"/>
      <c r="T9" s="480"/>
    </row>
    <row r="10" spans="1:20" ht="25.5" customHeight="1" x14ac:dyDescent="0.3">
      <c r="A10" s="478"/>
      <c r="B10" s="478"/>
      <c r="C10" s="98" t="s">
        <v>61</v>
      </c>
      <c r="D10" s="98" t="s">
        <v>62</v>
      </c>
      <c r="E10" s="98" t="s">
        <v>63</v>
      </c>
      <c r="F10" s="98" t="s">
        <v>64</v>
      </c>
      <c r="G10" s="98" t="s">
        <v>65</v>
      </c>
      <c r="H10" s="98" t="s">
        <v>66</v>
      </c>
      <c r="I10" s="98" t="s">
        <v>67</v>
      </c>
      <c r="J10" s="98" t="s">
        <v>68</v>
      </c>
      <c r="K10" s="98" t="s">
        <v>69</v>
      </c>
      <c r="L10" s="98" t="s">
        <v>70</v>
      </c>
      <c r="M10" s="98" t="s">
        <v>71</v>
      </c>
      <c r="N10" s="98" t="s">
        <v>72</v>
      </c>
      <c r="O10" s="98" t="s">
        <v>73</v>
      </c>
      <c r="P10" s="98" t="s">
        <v>74</v>
      </c>
      <c r="Q10" s="98" t="s">
        <v>75</v>
      </c>
      <c r="R10" s="98" t="s">
        <v>76</v>
      </c>
      <c r="S10" s="91" t="s">
        <v>77</v>
      </c>
      <c r="T10" s="99" t="s">
        <v>108</v>
      </c>
    </row>
    <row r="11" spans="1:20" ht="55.5" customHeight="1" x14ac:dyDescent="0.3">
      <c r="A11" s="464" t="s">
        <v>333</v>
      </c>
      <c r="B11" s="464"/>
      <c r="C11" s="92">
        <v>3</v>
      </c>
      <c r="D11" s="92">
        <v>3</v>
      </c>
      <c r="E11" s="92">
        <v>3</v>
      </c>
      <c r="F11" s="92">
        <v>4</v>
      </c>
      <c r="G11" s="92">
        <v>4</v>
      </c>
      <c r="H11" s="92">
        <v>3</v>
      </c>
      <c r="I11" s="92"/>
      <c r="J11" s="92"/>
      <c r="K11" s="92"/>
      <c r="L11" s="92"/>
      <c r="M11" s="92"/>
      <c r="N11" s="92"/>
      <c r="O11" s="92"/>
      <c r="P11" s="92"/>
      <c r="Q11" s="92"/>
      <c r="R11" s="95">
        <f>SUM(C11:Q11)</f>
        <v>20</v>
      </c>
      <c r="S11" s="96">
        <f>IF(ISERROR(AVERAGE(C11:Q11)),0,AVERAGE(C11:Q11))</f>
        <v>3.3333333333333335</v>
      </c>
      <c r="T11" s="53" t="str">
        <f>IF(AND(S11&gt;=1,S11&lt;2),"Rara Vez",IF(AND(S11&gt;=2,S11&lt;3),"Improbable",IF(AND(S11&gt;=3,S11&lt;4),"Posible",IF(AND(S11&gt;=4,S11&lt;5),"Probable",IF(AND(S11=5),"Casi Seguro"," ")))))</f>
        <v>Posible</v>
      </c>
    </row>
    <row r="12" spans="1:20" ht="39.75" customHeight="1" x14ac:dyDescent="0.3">
      <c r="A12" s="464" t="s">
        <v>327</v>
      </c>
      <c r="B12" s="464"/>
      <c r="C12" s="92">
        <v>5</v>
      </c>
      <c r="D12" s="92">
        <v>3</v>
      </c>
      <c r="E12" s="92">
        <v>4</v>
      </c>
      <c r="F12" s="92">
        <v>5</v>
      </c>
      <c r="G12" s="92">
        <v>5</v>
      </c>
      <c r="H12" s="92">
        <v>4</v>
      </c>
      <c r="I12" s="92"/>
      <c r="J12" s="92"/>
      <c r="K12" s="92"/>
      <c r="L12" s="92"/>
      <c r="M12" s="92"/>
      <c r="N12" s="92"/>
      <c r="O12" s="92"/>
      <c r="P12" s="92"/>
      <c r="Q12" s="92"/>
      <c r="R12" s="95">
        <f t="shared" ref="R12:R20" si="0">SUM(C12:Q12)</f>
        <v>26</v>
      </c>
      <c r="S12" s="96">
        <f t="shared" ref="S12:S20" si="1">IF(ISERROR(AVERAGE(C12:Q12)),0,AVERAGE(C12:Q12))</f>
        <v>4.333333333333333</v>
      </c>
      <c r="T12" s="53" t="str">
        <f t="shared" ref="T12:T20" si="2">IF(AND(S12&gt;=1,S12&lt;2),"Rara Vez",IF(AND(S12&gt;=2,S12&lt;3),"Improbable",IF(AND(S12&gt;=3,S12&lt;4),"Posible",IF(AND(S12&gt;=4,S12&lt;5),"Probable",IF(AND(S12=5),"Casi Seguro"," ")))))</f>
        <v>Probable</v>
      </c>
    </row>
    <row r="13" spans="1:20" ht="39.75" customHeight="1" x14ac:dyDescent="0.25">
      <c r="A13" s="464" t="s">
        <v>332</v>
      </c>
      <c r="B13" s="464"/>
      <c r="C13" s="92">
        <v>5</v>
      </c>
      <c r="D13" s="92">
        <v>4</v>
      </c>
      <c r="E13" s="92">
        <v>5</v>
      </c>
      <c r="F13" s="92">
        <v>5</v>
      </c>
      <c r="G13" s="92">
        <v>5</v>
      </c>
      <c r="H13" s="92">
        <v>5</v>
      </c>
      <c r="I13" s="92"/>
      <c r="J13" s="92"/>
      <c r="K13" s="92"/>
      <c r="L13" s="92"/>
      <c r="M13" s="92"/>
      <c r="N13" s="92"/>
      <c r="O13" s="92"/>
      <c r="P13" s="92"/>
      <c r="Q13" s="92"/>
      <c r="R13" s="95">
        <f t="shared" si="0"/>
        <v>29</v>
      </c>
      <c r="S13" s="96">
        <f t="shared" si="1"/>
        <v>4.833333333333333</v>
      </c>
      <c r="T13" s="53" t="str">
        <f t="shared" si="2"/>
        <v>Probable</v>
      </c>
    </row>
    <row r="14" spans="1:20" ht="65.25" customHeight="1" x14ac:dyDescent="0.25">
      <c r="A14" s="481" t="s">
        <v>342</v>
      </c>
      <c r="B14" s="482"/>
      <c r="C14" s="212">
        <v>4</v>
      </c>
      <c r="D14" s="212">
        <v>5</v>
      </c>
      <c r="E14" s="212">
        <v>3</v>
      </c>
      <c r="F14" s="212">
        <v>4</v>
      </c>
      <c r="G14" s="212">
        <v>3</v>
      </c>
      <c r="H14" s="212">
        <v>4</v>
      </c>
      <c r="I14" s="212"/>
      <c r="J14" s="212"/>
      <c r="K14" s="212"/>
      <c r="L14" s="212"/>
      <c r="M14" s="212"/>
      <c r="N14" s="212"/>
      <c r="O14" s="212"/>
      <c r="P14" s="212"/>
      <c r="Q14" s="212"/>
      <c r="R14" s="213">
        <f t="shared" si="0"/>
        <v>23</v>
      </c>
      <c r="S14" s="220">
        <f t="shared" si="1"/>
        <v>3.8333333333333335</v>
      </c>
      <c r="T14" s="214" t="str">
        <f t="shared" si="2"/>
        <v>Posible</v>
      </c>
    </row>
    <row r="15" spans="1:20" ht="39.75" customHeight="1" x14ac:dyDescent="0.25">
      <c r="A15" s="487" t="s">
        <v>365</v>
      </c>
      <c r="B15" s="487"/>
      <c r="C15" s="215">
        <v>5</v>
      </c>
      <c r="D15" s="215">
        <v>5</v>
      </c>
      <c r="E15" s="215">
        <v>4</v>
      </c>
      <c r="F15" s="215">
        <v>5</v>
      </c>
      <c r="G15" s="215">
        <v>4</v>
      </c>
      <c r="H15" s="215">
        <v>3</v>
      </c>
      <c r="I15" s="215"/>
      <c r="J15" s="215"/>
      <c r="K15" s="215"/>
      <c r="L15" s="215"/>
      <c r="M15" s="215"/>
      <c r="N15" s="215"/>
      <c r="O15" s="215"/>
      <c r="P15" s="215"/>
      <c r="Q15" s="215"/>
      <c r="R15" s="209">
        <f t="shared" si="0"/>
        <v>26</v>
      </c>
      <c r="S15" s="96">
        <f t="shared" si="1"/>
        <v>4.333333333333333</v>
      </c>
      <c r="T15" s="208" t="str">
        <f t="shared" si="2"/>
        <v>Probable</v>
      </c>
    </row>
    <row r="16" spans="1:20" ht="39.75" customHeight="1" x14ac:dyDescent="0.3">
      <c r="A16" s="464" t="s">
        <v>380</v>
      </c>
      <c r="B16" s="464"/>
      <c r="C16" s="215">
        <v>4</v>
      </c>
      <c r="D16" s="215">
        <v>4</v>
      </c>
      <c r="E16" s="215">
        <v>3</v>
      </c>
      <c r="F16" s="215">
        <v>3</v>
      </c>
      <c r="G16" s="215">
        <v>4</v>
      </c>
      <c r="H16" s="215">
        <v>5</v>
      </c>
      <c r="I16" s="215"/>
      <c r="J16" s="215"/>
      <c r="K16" s="215"/>
      <c r="L16" s="215"/>
      <c r="M16" s="215"/>
      <c r="N16" s="215"/>
      <c r="O16" s="215"/>
      <c r="P16" s="215"/>
      <c r="Q16" s="215"/>
      <c r="R16" s="240">
        <f t="shared" si="0"/>
        <v>23</v>
      </c>
      <c r="S16" s="96">
        <f t="shared" si="1"/>
        <v>3.8333333333333335</v>
      </c>
      <c r="T16" s="239" t="str">
        <f t="shared" si="2"/>
        <v>Posible</v>
      </c>
    </row>
    <row r="17" spans="1:20" ht="71.25" customHeight="1" x14ac:dyDescent="0.3">
      <c r="A17" s="488"/>
      <c r="B17" s="489"/>
      <c r="C17" s="92"/>
      <c r="D17" s="92"/>
      <c r="E17" s="92"/>
      <c r="F17" s="92"/>
      <c r="G17" s="92"/>
      <c r="H17" s="92"/>
      <c r="I17" s="92"/>
      <c r="J17" s="92"/>
      <c r="K17" s="92"/>
      <c r="L17" s="92"/>
      <c r="M17" s="92"/>
      <c r="N17" s="92"/>
      <c r="O17" s="92"/>
      <c r="P17" s="92"/>
      <c r="Q17" s="92"/>
      <c r="R17" s="216">
        <f t="shared" si="0"/>
        <v>0</v>
      </c>
      <c r="S17" s="217">
        <f t="shared" si="1"/>
        <v>0</v>
      </c>
      <c r="T17" s="218" t="str">
        <f t="shared" si="2"/>
        <v xml:space="preserve"> </v>
      </c>
    </row>
    <row r="18" spans="1:20" ht="39.75" customHeight="1" x14ac:dyDescent="0.3">
      <c r="A18" s="470"/>
      <c r="B18" s="471"/>
      <c r="C18" s="92"/>
      <c r="D18" s="92"/>
      <c r="E18" s="92"/>
      <c r="F18" s="92"/>
      <c r="G18" s="92"/>
      <c r="H18" s="92"/>
      <c r="I18" s="92"/>
      <c r="J18" s="92"/>
      <c r="K18" s="92"/>
      <c r="L18" s="92"/>
      <c r="M18" s="92"/>
      <c r="N18" s="92"/>
      <c r="O18" s="92"/>
      <c r="P18" s="92"/>
      <c r="Q18" s="92"/>
      <c r="R18" s="95">
        <f t="shared" si="0"/>
        <v>0</v>
      </c>
      <c r="S18" s="96">
        <f t="shared" si="1"/>
        <v>0</v>
      </c>
      <c r="T18" s="53" t="str">
        <f t="shared" si="2"/>
        <v xml:space="preserve"> </v>
      </c>
    </row>
    <row r="19" spans="1:20" ht="39.75" customHeight="1" x14ac:dyDescent="0.3">
      <c r="A19" s="470"/>
      <c r="B19" s="471"/>
      <c r="C19" s="92"/>
      <c r="D19" s="92"/>
      <c r="E19" s="92"/>
      <c r="F19" s="92"/>
      <c r="G19" s="92"/>
      <c r="H19" s="92"/>
      <c r="I19" s="92"/>
      <c r="J19" s="92"/>
      <c r="K19" s="92"/>
      <c r="L19" s="92"/>
      <c r="M19" s="92"/>
      <c r="N19" s="92"/>
      <c r="O19" s="92"/>
      <c r="P19" s="92"/>
      <c r="Q19" s="92"/>
      <c r="R19" s="95">
        <f t="shared" si="0"/>
        <v>0</v>
      </c>
      <c r="S19" s="96">
        <f t="shared" si="1"/>
        <v>0</v>
      </c>
      <c r="T19" s="53" t="str">
        <f t="shared" si="2"/>
        <v xml:space="preserve"> </v>
      </c>
    </row>
    <row r="20" spans="1:20" ht="39.75" customHeight="1" x14ac:dyDescent="0.3">
      <c r="A20" s="470"/>
      <c r="B20" s="471"/>
      <c r="C20" s="92"/>
      <c r="D20" s="92"/>
      <c r="E20" s="92"/>
      <c r="F20" s="92"/>
      <c r="G20" s="92"/>
      <c r="H20" s="92"/>
      <c r="I20" s="92"/>
      <c r="J20" s="92"/>
      <c r="K20" s="92"/>
      <c r="L20" s="92"/>
      <c r="M20" s="92"/>
      <c r="N20" s="92"/>
      <c r="O20" s="92"/>
      <c r="P20" s="92"/>
      <c r="Q20" s="92"/>
      <c r="R20" s="95">
        <f t="shared" si="0"/>
        <v>0</v>
      </c>
      <c r="S20" s="96">
        <f t="shared" si="1"/>
        <v>0</v>
      </c>
      <c r="T20" s="53" t="str">
        <f t="shared" si="2"/>
        <v xml:space="preserve"> </v>
      </c>
    </row>
  </sheetData>
  <mergeCells count="23">
    <mergeCell ref="Q3:S3"/>
    <mergeCell ref="Q4:S4"/>
    <mergeCell ref="A1:A4"/>
    <mergeCell ref="A19:B19"/>
    <mergeCell ref="A15:B15"/>
    <mergeCell ref="A16:B16"/>
    <mergeCell ref="A17:B17"/>
    <mergeCell ref="A20:B20"/>
    <mergeCell ref="B7:T7"/>
    <mergeCell ref="B8:T8"/>
    <mergeCell ref="B1:P2"/>
    <mergeCell ref="B3:P4"/>
    <mergeCell ref="A9:B10"/>
    <mergeCell ref="C9:T9"/>
    <mergeCell ref="A18:B18"/>
    <mergeCell ref="A11:B11"/>
    <mergeCell ref="A12:B12"/>
    <mergeCell ref="A13:B13"/>
    <mergeCell ref="A14:B14"/>
    <mergeCell ref="T1:T4"/>
    <mergeCell ref="A6:T6"/>
    <mergeCell ref="Q1:S1"/>
    <mergeCell ref="Q2:S2"/>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
  <sheetViews>
    <sheetView topLeftCell="A9" zoomScale="85" zoomScaleNormal="85" workbookViewId="0">
      <pane ySplit="1" topLeftCell="A10" activePane="bottomLeft" state="frozen"/>
      <selection activeCell="O20" sqref="O20"/>
      <selection pane="bottomLeft" activeCell="G25" sqref="G25"/>
    </sheetView>
  </sheetViews>
  <sheetFormatPr baseColWidth="10" defaultColWidth="11.44140625" defaultRowHeight="14.4" x14ac:dyDescent="0.3"/>
  <cols>
    <col min="1" max="1" width="34" style="29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93"/>
      <c r="B1" s="501" t="s">
        <v>0</v>
      </c>
      <c r="C1" s="368"/>
      <c r="D1" s="475"/>
      <c r="E1" s="59" t="s">
        <v>109</v>
      </c>
      <c r="F1" s="371"/>
    </row>
    <row r="2" spans="1:6" ht="15.75" customHeight="1" x14ac:dyDescent="0.3">
      <c r="A2" s="493"/>
      <c r="B2" s="502"/>
      <c r="C2" s="503"/>
      <c r="D2" s="504"/>
      <c r="E2" s="60" t="s">
        <v>2</v>
      </c>
      <c r="F2" s="372"/>
    </row>
    <row r="3" spans="1:6" ht="15" customHeight="1" x14ac:dyDescent="0.3">
      <c r="A3" s="493"/>
      <c r="B3" s="502" t="s">
        <v>110</v>
      </c>
      <c r="C3" s="503"/>
      <c r="D3" s="504"/>
      <c r="E3" s="60" t="s">
        <v>111</v>
      </c>
      <c r="F3" s="372"/>
    </row>
    <row r="4" spans="1:6" ht="15.75" customHeight="1" thickBot="1" x14ac:dyDescent="0.35">
      <c r="A4" s="493"/>
      <c r="B4" s="505"/>
      <c r="C4" s="377"/>
      <c r="D4" s="476"/>
      <c r="E4" s="61" t="s">
        <v>5</v>
      </c>
      <c r="F4" s="373"/>
    </row>
    <row r="6" spans="1:6" ht="33" customHeight="1" x14ac:dyDescent="0.25">
      <c r="A6" s="292" t="s">
        <v>7</v>
      </c>
      <c r="B6" s="472"/>
      <c r="C6" s="473"/>
      <c r="D6" s="473"/>
      <c r="E6" s="473"/>
      <c r="F6" s="473"/>
    </row>
    <row r="7" spans="1:6" ht="33" customHeight="1" x14ac:dyDescent="0.25">
      <c r="A7" s="293" t="s">
        <v>9</v>
      </c>
      <c r="B7" s="472"/>
      <c r="C7" s="473"/>
      <c r="D7" s="473"/>
      <c r="E7" s="473"/>
      <c r="F7" s="473"/>
    </row>
    <row r="8" spans="1:6" ht="15.75" thickBot="1" x14ac:dyDescent="0.3"/>
    <row r="9" spans="1:6" ht="51" customHeight="1" x14ac:dyDescent="0.3">
      <c r="A9" s="499" t="s">
        <v>112</v>
      </c>
      <c r="B9" s="494" t="s">
        <v>113</v>
      </c>
      <c r="C9" s="494" t="s">
        <v>114</v>
      </c>
      <c r="D9" s="494"/>
      <c r="E9" s="494"/>
      <c r="F9" s="496"/>
    </row>
    <row r="10" spans="1:6" x14ac:dyDescent="0.3">
      <c r="A10" s="500"/>
      <c r="B10" s="495"/>
      <c r="C10" s="495" t="s">
        <v>115</v>
      </c>
      <c r="D10" s="495"/>
      <c r="E10" s="497" t="s">
        <v>116</v>
      </c>
      <c r="F10" s="498"/>
    </row>
    <row r="11" spans="1:6" ht="174" customHeight="1" x14ac:dyDescent="0.3">
      <c r="A11" s="141" t="s">
        <v>333</v>
      </c>
      <c r="B11" s="95" t="s">
        <v>180</v>
      </c>
      <c r="C11" s="492"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92"/>
      <c r="E11" s="490"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91"/>
    </row>
    <row r="12" spans="1:6" ht="174" customHeight="1" x14ac:dyDescent="0.25">
      <c r="A12" s="141" t="s">
        <v>332</v>
      </c>
      <c r="B12" s="95" t="s">
        <v>180</v>
      </c>
      <c r="C12" s="492" t="str">
        <f>IF(B12="5. CATASTROFICO",+Hoja3!$C$28,IF(B12="4. MAYOR",+Hoja3!$C$29,IF(B12="3. MODERADO",+Hoja3!$C$30,IF(B12="2. MENOR",+Hoja3!$C$31,IF(B12="1.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2" s="492"/>
      <c r="E12" s="490" t="str">
        <f>IF(B12="5. CATASTROFICO",+Hoja3!$B$28,IF(B12="4. MAYOR",+Hoja3!$B$29,IF(B12="3. MODERADO",+Hoja3!$B$30,IF(B12="2. MENOR",+Hoja3!$B$31,IF(B12="1.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2" s="491"/>
    </row>
    <row r="13" spans="1:6" ht="178.5" customHeight="1" x14ac:dyDescent="0.25">
      <c r="A13" s="141" t="s">
        <v>365</v>
      </c>
      <c r="B13" s="95" t="s">
        <v>180</v>
      </c>
      <c r="C13" s="492"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492"/>
      <c r="E13" s="490"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91"/>
    </row>
    <row r="14" spans="1:6" ht="205.5" customHeight="1" x14ac:dyDescent="0.3">
      <c r="A14" s="295" t="s">
        <v>415</v>
      </c>
      <c r="B14" s="192" t="s">
        <v>180</v>
      </c>
      <c r="C14" s="492" t="str">
        <f>IF(B14="5. CATASTROFICO",+Hoja3!$C$28,IF(B14="4. MAYOR",+Hoja3!$C$29,IF(B14="3. MODERADO",+Hoja3!$C$30,IF(B14="2. MENOR",+Hoja3!$C$31,IF(B14="1.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4" s="492"/>
      <c r="E14" s="490" t="str">
        <f>IF(B14="5. CATASTROFICO",+Hoja3!$B$28,IF(B14="4. MAYOR",+Hoja3!$B$29,IF(B14="3. MODERADO",+Hoja3!$B$30,IF(B14="2. MENOR",+Hoja3!$B$31,IF(B14="1.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4" s="491"/>
    </row>
    <row r="15" spans="1:6" ht="100.5" customHeight="1" x14ac:dyDescent="0.3">
      <c r="A15" s="289"/>
      <c r="B15" s="240"/>
      <c r="C15" s="492"/>
      <c r="D15" s="492"/>
      <c r="E15" s="490"/>
      <c r="F15" s="491"/>
    </row>
    <row r="16" spans="1:6" ht="58.5" customHeight="1" x14ac:dyDescent="0.3">
      <c r="A16" s="296"/>
      <c r="B16" s="259"/>
      <c r="C16" s="492"/>
      <c r="D16" s="492"/>
      <c r="E16" s="490"/>
      <c r="F16" s="491"/>
    </row>
  </sheetData>
  <mergeCells count="23">
    <mergeCell ref="C16:D16"/>
    <mergeCell ref="E16:F16"/>
    <mergeCell ref="A1:A4"/>
    <mergeCell ref="B7:F7"/>
    <mergeCell ref="C11:D11"/>
    <mergeCell ref="E11:F11"/>
    <mergeCell ref="B6:F6"/>
    <mergeCell ref="B9:B10"/>
    <mergeCell ref="C9:F9"/>
    <mergeCell ref="C10:D10"/>
    <mergeCell ref="E10:F10"/>
    <mergeCell ref="F1:F4"/>
    <mergeCell ref="A9:A10"/>
    <mergeCell ref="B1:D2"/>
    <mergeCell ref="B3:D4"/>
    <mergeCell ref="C15:D15"/>
    <mergeCell ref="E15:F15"/>
    <mergeCell ref="C12:D12"/>
    <mergeCell ref="E12:F12"/>
    <mergeCell ref="C13:D13"/>
    <mergeCell ref="C14:D14"/>
    <mergeCell ref="E14:F14"/>
    <mergeCell ref="E13:F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A7" zoomScale="60" zoomScaleNormal="60" workbookViewId="0">
      <selection activeCell="B18" sqref="B18:C20"/>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25.33203125" customWidth="1"/>
  </cols>
  <sheetData>
    <row r="1" spans="1:6" ht="22.5" customHeight="1" x14ac:dyDescent="0.3">
      <c r="A1" s="519"/>
      <c r="B1" s="347" t="s">
        <v>0</v>
      </c>
      <c r="C1" s="527" t="s">
        <v>109</v>
      </c>
      <c r="D1" s="527"/>
      <c r="E1" s="527"/>
      <c r="F1" s="530"/>
    </row>
    <row r="2" spans="1:6" ht="15.75" customHeight="1" x14ac:dyDescent="0.3">
      <c r="A2" s="520"/>
      <c r="B2" s="348"/>
      <c r="C2" s="528" t="s">
        <v>2</v>
      </c>
      <c r="D2" s="528"/>
      <c r="E2" s="528"/>
      <c r="F2" s="531"/>
    </row>
    <row r="3" spans="1:6" ht="15" customHeight="1" x14ac:dyDescent="0.3">
      <c r="A3" s="520"/>
      <c r="B3" s="348" t="s">
        <v>118</v>
      </c>
      <c r="C3" s="528" t="s">
        <v>111</v>
      </c>
      <c r="D3" s="528"/>
      <c r="E3" s="528"/>
      <c r="F3" s="531"/>
    </row>
    <row r="4" spans="1:6" ht="15.75" customHeight="1" thickBot="1" x14ac:dyDescent="0.35">
      <c r="A4" s="521"/>
      <c r="B4" s="349"/>
      <c r="C4" s="529" t="s">
        <v>5</v>
      </c>
      <c r="D4" s="529"/>
      <c r="E4" s="529"/>
      <c r="F4" s="532"/>
    </row>
    <row r="6" spans="1:6" ht="33" customHeight="1" x14ac:dyDescent="0.25">
      <c r="A6" s="103" t="s">
        <v>7</v>
      </c>
      <c r="B6" s="472" t="s">
        <v>363</v>
      </c>
      <c r="C6" s="473"/>
      <c r="D6" s="473"/>
      <c r="E6" s="473"/>
      <c r="F6" s="473"/>
    </row>
    <row r="7" spans="1:6" ht="33" customHeight="1" x14ac:dyDescent="0.25">
      <c r="A7" s="104" t="s">
        <v>9</v>
      </c>
      <c r="B7" s="472"/>
      <c r="C7" s="473"/>
      <c r="D7" s="473"/>
      <c r="E7" s="473"/>
      <c r="F7" s="473"/>
    </row>
    <row r="8" spans="1:6" ht="15" x14ac:dyDescent="0.25">
      <c r="A8" s="522"/>
      <c r="B8" s="522"/>
      <c r="C8" s="522"/>
      <c r="D8" s="522"/>
      <c r="E8" s="522"/>
      <c r="F8" s="522"/>
    </row>
    <row r="9" spans="1:6" ht="34.5" customHeight="1" x14ac:dyDescent="0.3">
      <c r="A9" s="509" t="s">
        <v>119</v>
      </c>
      <c r="B9" s="509" t="s">
        <v>120</v>
      </c>
      <c r="C9" s="509"/>
      <c r="D9" s="508" t="s">
        <v>121</v>
      </c>
      <c r="E9" s="508"/>
      <c r="F9" s="508" t="s">
        <v>122</v>
      </c>
    </row>
    <row r="10" spans="1:6" ht="21" customHeight="1" x14ac:dyDescent="0.3">
      <c r="A10" s="509"/>
      <c r="B10" s="509"/>
      <c r="C10" s="509"/>
      <c r="D10" s="106" t="s">
        <v>123</v>
      </c>
      <c r="E10" s="106" t="s">
        <v>124</v>
      </c>
      <c r="F10" s="508"/>
    </row>
    <row r="11" spans="1:6" ht="26.25" customHeight="1" x14ac:dyDescent="0.3">
      <c r="A11" s="523" t="s">
        <v>327</v>
      </c>
      <c r="B11" s="507" t="s">
        <v>125</v>
      </c>
      <c r="C11" s="507"/>
      <c r="D11" s="136" t="s">
        <v>166</v>
      </c>
      <c r="E11" s="136"/>
      <c r="F11" s="524" t="str">
        <f>IF(D26="X","CATASTROFICO",IF(AND(D30&gt;0,D30&lt;=5),"MODERADO",IF(AND(D30&gt;=6,D30&lt;=11),"MAYOR",IF(AND(D30&gt;=12,D30&lt;=19),"CATASTROFICO"," "))))</f>
        <v>CATASTROFICO</v>
      </c>
    </row>
    <row r="12" spans="1:6" ht="26.25" customHeight="1" x14ac:dyDescent="0.3">
      <c r="A12" s="523"/>
      <c r="B12" s="507" t="s">
        <v>126</v>
      </c>
      <c r="C12" s="507"/>
      <c r="D12" s="136" t="s">
        <v>166</v>
      </c>
      <c r="E12" s="136"/>
      <c r="F12" s="525"/>
    </row>
    <row r="13" spans="1:6" ht="26.25" customHeight="1" x14ac:dyDescent="0.3">
      <c r="A13" s="523"/>
      <c r="B13" s="507" t="s">
        <v>127</v>
      </c>
      <c r="C13" s="507"/>
      <c r="D13" s="136" t="s">
        <v>166</v>
      </c>
      <c r="E13" s="136"/>
      <c r="F13" s="525"/>
    </row>
    <row r="14" spans="1:6" ht="26.25" customHeight="1" x14ac:dyDescent="0.3">
      <c r="A14" s="523"/>
      <c r="B14" s="507" t="s">
        <v>128</v>
      </c>
      <c r="C14" s="507"/>
      <c r="D14" s="136" t="s">
        <v>166</v>
      </c>
      <c r="E14" s="136"/>
      <c r="F14" s="525"/>
    </row>
    <row r="15" spans="1:6" ht="26.25" customHeight="1" x14ac:dyDescent="0.3">
      <c r="A15" s="523"/>
      <c r="B15" s="507" t="s">
        <v>129</v>
      </c>
      <c r="C15" s="507"/>
      <c r="D15" s="136" t="s">
        <v>166</v>
      </c>
      <c r="E15" s="136"/>
      <c r="F15" s="525"/>
    </row>
    <row r="16" spans="1:6" ht="26.25" customHeight="1" x14ac:dyDescent="0.3">
      <c r="A16" s="523"/>
      <c r="B16" s="507" t="s">
        <v>130</v>
      </c>
      <c r="C16" s="507"/>
      <c r="D16" s="136"/>
      <c r="E16" s="136" t="s">
        <v>166</v>
      </c>
      <c r="F16" s="525"/>
    </row>
    <row r="17" spans="1:6" ht="26.25" customHeight="1" x14ac:dyDescent="0.3">
      <c r="A17" s="523"/>
      <c r="B17" s="507" t="s">
        <v>131</v>
      </c>
      <c r="C17" s="507"/>
      <c r="D17" s="136" t="s">
        <v>166</v>
      </c>
      <c r="E17" s="136"/>
      <c r="F17" s="525"/>
    </row>
    <row r="18" spans="1:6" ht="33" customHeight="1" x14ac:dyDescent="0.3">
      <c r="A18" s="523"/>
      <c r="B18" s="507" t="s">
        <v>132</v>
      </c>
      <c r="C18" s="507"/>
      <c r="D18" s="136"/>
      <c r="E18" s="136" t="s">
        <v>166</v>
      </c>
      <c r="F18" s="525"/>
    </row>
    <row r="19" spans="1:6" ht="26.25" customHeight="1" x14ac:dyDescent="0.3">
      <c r="A19" s="523"/>
      <c r="B19" s="507" t="s">
        <v>133</v>
      </c>
      <c r="C19" s="507"/>
      <c r="D19" s="136"/>
      <c r="E19" s="136" t="s">
        <v>166</v>
      </c>
      <c r="F19" s="525"/>
    </row>
    <row r="20" spans="1:6" ht="26.25" customHeight="1" x14ac:dyDescent="0.3">
      <c r="A20" s="523"/>
      <c r="B20" s="507" t="s">
        <v>134</v>
      </c>
      <c r="C20" s="507"/>
      <c r="D20" s="136" t="s">
        <v>166</v>
      </c>
      <c r="E20" s="136"/>
      <c r="F20" s="525"/>
    </row>
    <row r="21" spans="1:6" ht="26.25" customHeight="1" x14ac:dyDescent="0.3">
      <c r="A21" s="523"/>
      <c r="B21" s="507" t="s">
        <v>135</v>
      </c>
      <c r="C21" s="507"/>
      <c r="D21" s="136" t="s">
        <v>166</v>
      </c>
      <c r="E21" s="136"/>
      <c r="F21" s="525"/>
    </row>
    <row r="22" spans="1:6" ht="26.25" customHeight="1" x14ac:dyDescent="0.3">
      <c r="A22" s="523"/>
      <c r="B22" s="507" t="s">
        <v>136</v>
      </c>
      <c r="C22" s="507"/>
      <c r="D22" s="136" t="s">
        <v>166</v>
      </c>
      <c r="E22" s="136"/>
      <c r="F22" s="525"/>
    </row>
    <row r="23" spans="1:6" ht="26.25" customHeight="1" x14ac:dyDescent="0.3">
      <c r="A23" s="523"/>
      <c r="B23" s="507" t="s">
        <v>137</v>
      </c>
      <c r="C23" s="507"/>
      <c r="D23" s="136" t="s">
        <v>166</v>
      </c>
      <c r="E23" s="136"/>
      <c r="F23" s="525"/>
    </row>
    <row r="24" spans="1:6" ht="26.25" customHeight="1" x14ac:dyDescent="0.3">
      <c r="A24" s="523"/>
      <c r="B24" s="507" t="s">
        <v>138</v>
      </c>
      <c r="C24" s="507"/>
      <c r="D24" s="136" t="s">
        <v>166</v>
      </c>
      <c r="E24" s="136"/>
      <c r="F24" s="525"/>
    </row>
    <row r="25" spans="1:6" ht="26.25" customHeight="1" x14ac:dyDescent="0.3">
      <c r="A25" s="523"/>
      <c r="B25" s="507" t="s">
        <v>139</v>
      </c>
      <c r="C25" s="507"/>
      <c r="D25" s="136" t="s">
        <v>166</v>
      </c>
      <c r="E25" s="136"/>
      <c r="F25" s="525"/>
    </row>
    <row r="26" spans="1:6" ht="26.25" customHeight="1" x14ac:dyDescent="0.3">
      <c r="A26" s="523"/>
      <c r="B26" s="507" t="s">
        <v>140</v>
      </c>
      <c r="C26" s="507"/>
      <c r="D26" s="136"/>
      <c r="E26" s="136" t="s">
        <v>166</v>
      </c>
      <c r="F26" s="525"/>
    </row>
    <row r="27" spans="1:6" ht="26.25" customHeight="1" x14ac:dyDescent="0.3">
      <c r="A27" s="523"/>
      <c r="B27" s="507" t="s">
        <v>141</v>
      </c>
      <c r="C27" s="507"/>
      <c r="D27" s="136" t="s">
        <v>166</v>
      </c>
      <c r="E27" s="136"/>
      <c r="F27" s="525"/>
    </row>
    <row r="28" spans="1:6" ht="26.25" customHeight="1" x14ac:dyDescent="0.3">
      <c r="A28" s="523"/>
      <c r="B28" s="507" t="s">
        <v>142</v>
      </c>
      <c r="C28" s="507"/>
      <c r="D28" s="136" t="s">
        <v>166</v>
      </c>
      <c r="E28" s="136"/>
      <c r="F28" s="525"/>
    </row>
    <row r="29" spans="1:6" ht="26.25" customHeight="1" x14ac:dyDescent="0.3">
      <c r="A29" s="523"/>
      <c r="B29" s="507" t="s">
        <v>143</v>
      </c>
      <c r="C29" s="507"/>
      <c r="D29" s="136"/>
      <c r="E29" s="136" t="s">
        <v>166</v>
      </c>
      <c r="F29" s="525"/>
    </row>
    <row r="30" spans="1:6" ht="15.6" x14ac:dyDescent="0.3">
      <c r="A30" s="523"/>
      <c r="B30" s="510" t="s">
        <v>76</v>
      </c>
      <c r="C30" s="511"/>
      <c r="D30" s="109">
        <f>+Hoja3!B54</f>
        <v>14</v>
      </c>
      <c r="E30" s="108"/>
      <c r="F30" s="526"/>
    </row>
    <row r="31" spans="1:6" ht="15.75" customHeight="1" x14ac:dyDescent="0.3">
      <c r="A31" s="516"/>
      <c r="B31" s="517"/>
      <c r="C31" s="517"/>
      <c r="D31" s="517"/>
      <c r="E31" s="517"/>
      <c r="F31" s="518"/>
    </row>
    <row r="32" spans="1:6" ht="34.5" customHeight="1" x14ac:dyDescent="0.3">
      <c r="A32" s="509" t="s">
        <v>119</v>
      </c>
      <c r="B32" s="509" t="s">
        <v>120</v>
      </c>
      <c r="C32" s="509"/>
      <c r="D32" s="508" t="s">
        <v>121</v>
      </c>
      <c r="E32" s="508"/>
      <c r="F32" s="508" t="s">
        <v>122</v>
      </c>
    </row>
    <row r="33" spans="1:6" ht="21" customHeight="1" x14ac:dyDescent="0.3">
      <c r="A33" s="509"/>
      <c r="B33" s="509"/>
      <c r="C33" s="509"/>
      <c r="D33" s="106" t="s">
        <v>123</v>
      </c>
      <c r="E33" s="106" t="s">
        <v>124</v>
      </c>
      <c r="F33" s="508"/>
    </row>
    <row r="34" spans="1:6" ht="26.25" customHeight="1" x14ac:dyDescent="0.3">
      <c r="A34" s="514" t="s">
        <v>342</v>
      </c>
      <c r="B34" s="512" t="s">
        <v>125</v>
      </c>
      <c r="C34" s="513"/>
      <c r="D34" s="136" t="s">
        <v>166</v>
      </c>
      <c r="E34" s="136"/>
      <c r="F34" s="410" t="str">
        <f>IF(D49="X","CATASTROFICO",IF(AND(D53&gt;0,D53&lt;=5),"MODERADO",IF(AND(D53&gt;=6,D53&lt;=11),"MAYOR",IF(AND(D53&gt;=12,D53&lt;=19),"CATASTROFICO"," "))))</f>
        <v>CATASTROFICO</v>
      </c>
    </row>
    <row r="35" spans="1:6" ht="26.25" customHeight="1" x14ac:dyDescent="0.3">
      <c r="A35" s="515"/>
      <c r="B35" s="512" t="s">
        <v>126</v>
      </c>
      <c r="C35" s="513"/>
      <c r="D35" s="136" t="s">
        <v>166</v>
      </c>
      <c r="E35" s="136"/>
      <c r="F35" s="410"/>
    </row>
    <row r="36" spans="1:6" ht="26.25" customHeight="1" x14ac:dyDescent="0.3">
      <c r="A36" s="515"/>
      <c r="B36" s="512" t="s">
        <v>127</v>
      </c>
      <c r="C36" s="513"/>
      <c r="D36" s="136" t="s">
        <v>166</v>
      </c>
      <c r="E36" s="136"/>
      <c r="F36" s="410"/>
    </row>
    <row r="37" spans="1:6" ht="26.25" customHeight="1" x14ac:dyDescent="0.3">
      <c r="A37" s="515"/>
      <c r="B37" s="512" t="s">
        <v>128</v>
      </c>
      <c r="C37" s="513"/>
      <c r="D37" s="136" t="s">
        <v>166</v>
      </c>
      <c r="E37" s="136"/>
      <c r="F37" s="410"/>
    </row>
    <row r="38" spans="1:6" ht="26.25" customHeight="1" x14ac:dyDescent="0.3">
      <c r="A38" s="515"/>
      <c r="B38" s="512" t="s">
        <v>129</v>
      </c>
      <c r="C38" s="513"/>
      <c r="D38" s="136"/>
      <c r="E38" s="136" t="s">
        <v>166</v>
      </c>
      <c r="F38" s="410"/>
    </row>
    <row r="39" spans="1:6" ht="26.25" customHeight="1" x14ac:dyDescent="0.3">
      <c r="A39" s="515"/>
      <c r="B39" s="512" t="s">
        <v>130</v>
      </c>
      <c r="C39" s="513"/>
      <c r="D39" s="136" t="s">
        <v>166</v>
      </c>
      <c r="E39" s="136"/>
      <c r="F39" s="410"/>
    </row>
    <row r="40" spans="1:6" ht="26.25" customHeight="1" x14ac:dyDescent="0.3">
      <c r="A40" s="515"/>
      <c r="B40" s="512" t="s">
        <v>131</v>
      </c>
      <c r="C40" s="513"/>
      <c r="D40" s="136" t="s">
        <v>166</v>
      </c>
      <c r="E40" s="136"/>
      <c r="F40" s="410"/>
    </row>
    <row r="41" spans="1:6" ht="33" customHeight="1" x14ac:dyDescent="0.3">
      <c r="A41" s="515"/>
      <c r="B41" s="512" t="s">
        <v>132</v>
      </c>
      <c r="C41" s="513"/>
      <c r="D41" s="136" t="s">
        <v>166</v>
      </c>
      <c r="E41" s="136"/>
      <c r="F41" s="410"/>
    </row>
    <row r="42" spans="1:6" ht="26.25" customHeight="1" x14ac:dyDescent="0.3">
      <c r="A42" s="515"/>
      <c r="B42" s="512" t="s">
        <v>133</v>
      </c>
      <c r="C42" s="513"/>
      <c r="D42" s="136"/>
      <c r="E42" s="136" t="s">
        <v>166</v>
      </c>
      <c r="F42" s="410"/>
    </row>
    <row r="43" spans="1:6" ht="26.25" customHeight="1" x14ac:dyDescent="0.3">
      <c r="A43" s="515"/>
      <c r="B43" s="512" t="s">
        <v>134</v>
      </c>
      <c r="C43" s="513"/>
      <c r="D43" s="136" t="s">
        <v>166</v>
      </c>
      <c r="E43" s="136"/>
      <c r="F43" s="410"/>
    </row>
    <row r="44" spans="1:6" ht="26.25" customHeight="1" x14ac:dyDescent="0.3">
      <c r="A44" s="515"/>
      <c r="B44" s="512" t="s">
        <v>135</v>
      </c>
      <c r="C44" s="513"/>
      <c r="D44" s="136" t="s">
        <v>166</v>
      </c>
      <c r="E44" s="136"/>
      <c r="F44" s="410"/>
    </row>
    <row r="45" spans="1:6" ht="26.25" customHeight="1" x14ac:dyDescent="0.3">
      <c r="A45" s="515"/>
      <c r="B45" s="512" t="s">
        <v>136</v>
      </c>
      <c r="C45" s="513"/>
      <c r="D45" s="142" t="s">
        <v>166</v>
      </c>
      <c r="E45" s="142"/>
      <c r="F45" s="410"/>
    </row>
    <row r="46" spans="1:6" ht="26.25" customHeight="1" x14ac:dyDescent="0.3">
      <c r="A46" s="515"/>
      <c r="B46" s="512" t="s">
        <v>137</v>
      </c>
      <c r="C46" s="513"/>
      <c r="D46" s="142" t="s">
        <v>166</v>
      </c>
      <c r="E46" s="142"/>
      <c r="F46" s="410"/>
    </row>
    <row r="47" spans="1:6" ht="26.25" customHeight="1" x14ac:dyDescent="0.3">
      <c r="A47" s="515"/>
      <c r="B47" s="512" t="s">
        <v>138</v>
      </c>
      <c r="C47" s="513"/>
      <c r="D47" s="142" t="s">
        <v>166</v>
      </c>
      <c r="E47" s="142"/>
      <c r="F47" s="410"/>
    </row>
    <row r="48" spans="1:6" ht="26.25" customHeight="1" x14ac:dyDescent="0.3">
      <c r="A48" s="515"/>
      <c r="B48" s="512" t="s">
        <v>139</v>
      </c>
      <c r="C48" s="513"/>
      <c r="D48" s="142" t="s">
        <v>166</v>
      </c>
      <c r="E48" s="142"/>
      <c r="F48" s="410"/>
    </row>
    <row r="49" spans="1:6" ht="26.25" customHeight="1" x14ac:dyDescent="0.3">
      <c r="A49" s="515"/>
      <c r="B49" s="512" t="s">
        <v>140</v>
      </c>
      <c r="C49" s="513"/>
      <c r="D49" s="142" t="s">
        <v>166</v>
      </c>
      <c r="E49" s="142"/>
      <c r="F49" s="410"/>
    </row>
    <row r="50" spans="1:6" ht="26.25" customHeight="1" x14ac:dyDescent="0.3">
      <c r="A50" s="515"/>
      <c r="B50" s="512" t="s">
        <v>141</v>
      </c>
      <c r="C50" s="513"/>
      <c r="D50" s="142" t="s">
        <v>166</v>
      </c>
      <c r="E50" s="142"/>
      <c r="F50" s="410"/>
    </row>
    <row r="51" spans="1:6" ht="26.25" customHeight="1" x14ac:dyDescent="0.3">
      <c r="A51" s="515"/>
      <c r="B51" s="512" t="s">
        <v>142</v>
      </c>
      <c r="C51" s="513"/>
      <c r="D51" s="142" t="s">
        <v>166</v>
      </c>
      <c r="E51" s="142"/>
      <c r="F51" s="410"/>
    </row>
    <row r="52" spans="1:6" ht="26.25" customHeight="1" x14ac:dyDescent="0.3">
      <c r="A52" s="515"/>
      <c r="B52" s="512" t="s">
        <v>143</v>
      </c>
      <c r="C52" s="513"/>
      <c r="D52" s="142"/>
      <c r="E52" s="142" t="s">
        <v>166</v>
      </c>
      <c r="F52" s="410"/>
    </row>
    <row r="53" spans="1:6" ht="15.6" x14ac:dyDescent="0.3">
      <c r="A53" s="219"/>
      <c r="B53" s="510" t="s">
        <v>76</v>
      </c>
      <c r="C53" s="511"/>
      <c r="D53" s="109">
        <f>+Hoja3!B77</f>
        <v>16</v>
      </c>
      <c r="E53" s="108"/>
      <c r="F53" s="410"/>
    </row>
    <row r="55" spans="1:6" ht="34.5" customHeight="1" x14ac:dyDescent="0.3">
      <c r="A55" s="509" t="s">
        <v>119</v>
      </c>
      <c r="B55" s="509" t="s">
        <v>120</v>
      </c>
      <c r="C55" s="509"/>
      <c r="D55" s="508" t="s">
        <v>121</v>
      </c>
      <c r="E55" s="508"/>
      <c r="F55" s="508" t="s">
        <v>122</v>
      </c>
    </row>
    <row r="56" spans="1:6" ht="21" customHeight="1" x14ac:dyDescent="0.3">
      <c r="A56" s="509"/>
      <c r="B56" s="509"/>
      <c r="C56" s="509"/>
      <c r="D56" s="106" t="s">
        <v>123</v>
      </c>
      <c r="E56" s="106" t="s">
        <v>124</v>
      </c>
      <c r="F56" s="508"/>
    </row>
    <row r="57" spans="1:6" ht="26.25" customHeight="1" x14ac:dyDescent="0.3">
      <c r="A57" s="506"/>
      <c r="B57" s="507" t="s">
        <v>125</v>
      </c>
      <c r="C57" s="507"/>
      <c r="D57" s="107"/>
      <c r="E57" s="107"/>
      <c r="F57" s="410" t="e">
        <f>'VALORACION RIESGO (1)'!G17:G18X=IF(D72="X","CATASTROFICO",IF(AND(D76&gt;0,D76&lt;=5),"MODERADO",IF(AND(D76&gt;=6,D76&lt;=11),"MAYOR",IF(AND(D76&gt;=12,D76&lt;=19),"CATASTROFICO"," "))))</f>
        <v>#NAME?</v>
      </c>
    </row>
    <row r="58" spans="1:6" ht="26.25" customHeight="1" x14ac:dyDescent="0.3">
      <c r="A58" s="506"/>
      <c r="B58" s="507" t="s">
        <v>126</v>
      </c>
      <c r="C58" s="507"/>
      <c r="D58" s="107"/>
      <c r="E58" s="107"/>
      <c r="F58" s="410"/>
    </row>
    <row r="59" spans="1:6" ht="26.25" customHeight="1" x14ac:dyDescent="0.3">
      <c r="A59" s="506"/>
      <c r="B59" s="507" t="s">
        <v>127</v>
      </c>
      <c r="C59" s="507"/>
      <c r="D59" s="107"/>
      <c r="E59" s="107"/>
      <c r="F59" s="410"/>
    </row>
    <row r="60" spans="1:6" ht="26.25" customHeight="1" x14ac:dyDescent="0.3">
      <c r="A60" s="506"/>
      <c r="B60" s="507" t="s">
        <v>128</v>
      </c>
      <c r="C60" s="507"/>
      <c r="D60" s="107"/>
      <c r="E60" s="107"/>
      <c r="F60" s="410"/>
    </row>
    <row r="61" spans="1:6" ht="26.25" customHeight="1" x14ac:dyDescent="0.3">
      <c r="A61" s="506"/>
      <c r="B61" s="507" t="s">
        <v>129</v>
      </c>
      <c r="C61" s="507"/>
      <c r="D61" s="107"/>
      <c r="E61" s="107"/>
      <c r="F61" s="410"/>
    </row>
    <row r="62" spans="1:6" ht="26.25" customHeight="1" x14ac:dyDescent="0.3">
      <c r="A62" s="506"/>
      <c r="B62" s="507" t="s">
        <v>130</v>
      </c>
      <c r="C62" s="507"/>
      <c r="D62" s="107"/>
      <c r="E62" s="107"/>
      <c r="F62" s="410"/>
    </row>
    <row r="63" spans="1:6" ht="26.25" customHeight="1" x14ac:dyDescent="0.3">
      <c r="A63" s="506"/>
      <c r="B63" s="507" t="s">
        <v>131</v>
      </c>
      <c r="C63" s="507"/>
      <c r="D63" s="107"/>
      <c r="E63" s="107"/>
      <c r="F63" s="410"/>
    </row>
    <row r="64" spans="1:6" ht="26.25" customHeight="1" x14ac:dyDescent="0.3">
      <c r="A64" s="506"/>
      <c r="B64" s="507" t="s">
        <v>132</v>
      </c>
      <c r="C64" s="507"/>
      <c r="D64" s="107"/>
      <c r="E64" s="107"/>
      <c r="F64" s="410"/>
    </row>
    <row r="65" spans="1:6" ht="26.25" customHeight="1" x14ac:dyDescent="0.3">
      <c r="A65" s="506"/>
      <c r="B65" s="507" t="s">
        <v>133</v>
      </c>
      <c r="C65" s="507"/>
      <c r="D65" s="107"/>
      <c r="E65" s="107"/>
      <c r="F65" s="410"/>
    </row>
    <row r="66" spans="1:6" ht="26.25" customHeight="1" x14ac:dyDescent="0.3">
      <c r="A66" s="506"/>
      <c r="B66" s="507" t="s">
        <v>134</v>
      </c>
      <c r="C66" s="507"/>
      <c r="D66" s="107"/>
      <c r="E66" s="107"/>
      <c r="F66" s="410"/>
    </row>
    <row r="67" spans="1:6" ht="26.25" customHeight="1" x14ac:dyDescent="0.3">
      <c r="A67" s="506"/>
      <c r="B67" s="507" t="s">
        <v>135</v>
      </c>
      <c r="C67" s="507"/>
      <c r="D67" s="107"/>
      <c r="E67" s="107"/>
      <c r="F67" s="410"/>
    </row>
    <row r="68" spans="1:6" ht="26.25" customHeight="1" x14ac:dyDescent="0.3">
      <c r="A68" s="506"/>
      <c r="B68" s="507" t="s">
        <v>136</v>
      </c>
      <c r="C68" s="507"/>
      <c r="D68" s="107"/>
      <c r="E68" s="107"/>
      <c r="F68" s="410"/>
    </row>
    <row r="69" spans="1:6" ht="26.25" customHeight="1" x14ac:dyDescent="0.3">
      <c r="A69" s="506"/>
      <c r="B69" s="507" t="s">
        <v>137</v>
      </c>
      <c r="C69" s="507"/>
      <c r="D69" s="107"/>
      <c r="E69" s="107"/>
      <c r="F69" s="410"/>
    </row>
    <row r="70" spans="1:6" ht="26.25" customHeight="1" x14ac:dyDescent="0.3">
      <c r="A70" s="506"/>
      <c r="B70" s="507" t="s">
        <v>138</v>
      </c>
      <c r="C70" s="507"/>
      <c r="D70" s="107"/>
      <c r="E70" s="107"/>
      <c r="F70" s="410"/>
    </row>
    <row r="71" spans="1:6" ht="26.25" customHeight="1" x14ac:dyDescent="0.3">
      <c r="A71" s="506"/>
      <c r="B71" s="507" t="s">
        <v>139</v>
      </c>
      <c r="C71" s="507"/>
      <c r="D71" s="107"/>
      <c r="E71" s="107"/>
      <c r="F71" s="410"/>
    </row>
    <row r="72" spans="1:6" ht="26.25" customHeight="1" x14ac:dyDescent="0.3">
      <c r="A72" s="506"/>
      <c r="B72" s="507" t="s">
        <v>140</v>
      </c>
      <c r="C72" s="507"/>
      <c r="D72" s="107"/>
      <c r="E72" s="107"/>
      <c r="F72" s="410"/>
    </row>
    <row r="73" spans="1:6" ht="26.25" customHeight="1" x14ac:dyDescent="0.3">
      <c r="A73" s="506"/>
      <c r="B73" s="507" t="s">
        <v>141</v>
      </c>
      <c r="C73" s="507"/>
      <c r="D73" s="107"/>
      <c r="E73" s="107"/>
      <c r="F73" s="410"/>
    </row>
    <row r="74" spans="1:6" ht="26.25" customHeight="1" x14ac:dyDescent="0.3">
      <c r="A74" s="506"/>
      <c r="B74" s="507" t="s">
        <v>142</v>
      </c>
      <c r="C74" s="507"/>
      <c r="D74" s="107"/>
      <c r="E74" s="107"/>
      <c r="F74" s="410"/>
    </row>
    <row r="75" spans="1:6" ht="26.25" customHeight="1" x14ac:dyDescent="0.3">
      <c r="A75" s="506"/>
      <c r="B75" s="507" t="s">
        <v>143</v>
      </c>
      <c r="C75" s="507"/>
      <c r="D75" s="107"/>
      <c r="E75" s="107"/>
      <c r="F75" s="410"/>
    </row>
    <row r="76" spans="1:6" ht="15.6" x14ac:dyDescent="0.3">
      <c r="A76" s="506"/>
      <c r="B76" s="510" t="s">
        <v>76</v>
      </c>
      <c r="C76" s="511"/>
      <c r="D76" s="109">
        <f>+Hoja3!B100</f>
        <v>0</v>
      </c>
      <c r="E76" s="108"/>
      <c r="F76" s="410"/>
    </row>
    <row r="78" spans="1:6" ht="34.5" customHeight="1" x14ac:dyDescent="0.3">
      <c r="A78" s="509" t="s">
        <v>119</v>
      </c>
      <c r="B78" s="509" t="s">
        <v>120</v>
      </c>
      <c r="C78" s="509"/>
      <c r="D78" s="508" t="s">
        <v>121</v>
      </c>
      <c r="E78" s="508"/>
      <c r="F78" s="508" t="s">
        <v>122</v>
      </c>
    </row>
    <row r="79" spans="1:6" ht="21" customHeight="1" x14ac:dyDescent="0.3">
      <c r="A79" s="509"/>
      <c r="B79" s="509"/>
      <c r="C79" s="509"/>
      <c r="D79" s="106" t="s">
        <v>123</v>
      </c>
      <c r="E79" s="106" t="s">
        <v>124</v>
      </c>
      <c r="F79" s="508"/>
    </row>
    <row r="80" spans="1:6" ht="26.25" customHeight="1" x14ac:dyDescent="0.3">
      <c r="A80" s="506"/>
      <c r="B80" s="507" t="s">
        <v>125</v>
      </c>
      <c r="C80" s="507"/>
      <c r="D80" s="107"/>
      <c r="E80" s="107"/>
      <c r="F80" s="410" t="str">
        <f>IF(D95="X","CATASTROFICO",IF(AND(D99&gt;0,D99&lt;=5),"MODERADO",IF(AND(D99&gt;=6,D99&lt;=11),"MAYOR",IF(AND(D99&gt;=12,D99&lt;=19),"CATASTROFICO"," "))))</f>
        <v xml:space="preserve"> </v>
      </c>
    </row>
    <row r="81" spans="1:6" ht="26.25" customHeight="1" x14ac:dyDescent="0.3">
      <c r="A81" s="506"/>
      <c r="B81" s="507" t="s">
        <v>126</v>
      </c>
      <c r="C81" s="507"/>
      <c r="D81" s="107"/>
      <c r="E81" s="107"/>
      <c r="F81" s="410"/>
    </row>
    <row r="82" spans="1:6" ht="26.25" customHeight="1" x14ac:dyDescent="0.3">
      <c r="A82" s="506"/>
      <c r="B82" s="507" t="s">
        <v>127</v>
      </c>
      <c r="C82" s="507"/>
      <c r="D82" s="107"/>
      <c r="E82" s="107"/>
      <c r="F82" s="410"/>
    </row>
    <row r="83" spans="1:6" ht="26.25" customHeight="1" x14ac:dyDescent="0.3">
      <c r="A83" s="506"/>
      <c r="B83" s="507" t="s">
        <v>128</v>
      </c>
      <c r="C83" s="507"/>
      <c r="D83" s="107"/>
      <c r="E83" s="107"/>
      <c r="F83" s="410"/>
    </row>
    <row r="84" spans="1:6" ht="26.25" customHeight="1" x14ac:dyDescent="0.3">
      <c r="A84" s="506"/>
      <c r="B84" s="507" t="s">
        <v>129</v>
      </c>
      <c r="C84" s="507"/>
      <c r="D84" s="107"/>
      <c r="E84" s="107"/>
      <c r="F84" s="410"/>
    </row>
    <row r="85" spans="1:6" ht="26.25" customHeight="1" x14ac:dyDescent="0.3">
      <c r="A85" s="506"/>
      <c r="B85" s="507" t="s">
        <v>130</v>
      </c>
      <c r="C85" s="507"/>
      <c r="D85" s="107"/>
      <c r="E85" s="107"/>
      <c r="F85" s="410"/>
    </row>
    <row r="86" spans="1:6" ht="26.25" customHeight="1" x14ac:dyDescent="0.3">
      <c r="A86" s="506"/>
      <c r="B86" s="507" t="s">
        <v>131</v>
      </c>
      <c r="C86" s="507"/>
      <c r="D86" s="107"/>
      <c r="E86" s="107"/>
      <c r="F86" s="410"/>
    </row>
    <row r="87" spans="1:6" ht="26.25" customHeight="1" x14ac:dyDescent="0.3">
      <c r="A87" s="506"/>
      <c r="B87" s="507" t="s">
        <v>132</v>
      </c>
      <c r="C87" s="507"/>
      <c r="D87" s="107"/>
      <c r="E87" s="107"/>
      <c r="F87" s="410"/>
    </row>
    <row r="88" spans="1:6" ht="26.25" customHeight="1" x14ac:dyDescent="0.3">
      <c r="A88" s="506"/>
      <c r="B88" s="507" t="s">
        <v>133</v>
      </c>
      <c r="C88" s="507"/>
      <c r="D88" s="107"/>
      <c r="E88" s="107"/>
      <c r="F88" s="410"/>
    </row>
    <row r="89" spans="1:6" ht="26.25" customHeight="1" x14ac:dyDescent="0.3">
      <c r="A89" s="506"/>
      <c r="B89" s="507" t="s">
        <v>134</v>
      </c>
      <c r="C89" s="507"/>
      <c r="D89" s="107"/>
      <c r="E89" s="107"/>
      <c r="F89" s="410"/>
    </row>
    <row r="90" spans="1:6" ht="26.25" customHeight="1" x14ac:dyDescent="0.3">
      <c r="A90" s="506"/>
      <c r="B90" s="507" t="s">
        <v>135</v>
      </c>
      <c r="C90" s="507"/>
      <c r="D90" s="107"/>
      <c r="E90" s="107"/>
      <c r="F90" s="410"/>
    </row>
    <row r="91" spans="1:6" ht="26.25" customHeight="1" x14ac:dyDescent="0.3">
      <c r="A91" s="506"/>
      <c r="B91" s="507" t="s">
        <v>136</v>
      </c>
      <c r="C91" s="507"/>
      <c r="D91" s="107"/>
      <c r="E91" s="107"/>
      <c r="F91" s="410"/>
    </row>
    <row r="92" spans="1:6" ht="26.25" customHeight="1" x14ac:dyDescent="0.3">
      <c r="A92" s="506"/>
      <c r="B92" s="507" t="s">
        <v>137</v>
      </c>
      <c r="C92" s="507"/>
      <c r="D92" s="107"/>
      <c r="E92" s="107"/>
      <c r="F92" s="410"/>
    </row>
    <row r="93" spans="1:6" ht="26.25" customHeight="1" x14ac:dyDescent="0.3">
      <c r="A93" s="506"/>
      <c r="B93" s="507" t="s">
        <v>138</v>
      </c>
      <c r="C93" s="507"/>
      <c r="D93" s="107"/>
      <c r="E93" s="107"/>
      <c r="F93" s="410"/>
    </row>
    <row r="94" spans="1:6" ht="26.25" customHeight="1" x14ac:dyDescent="0.3">
      <c r="A94" s="506"/>
      <c r="B94" s="507" t="s">
        <v>139</v>
      </c>
      <c r="C94" s="507"/>
      <c r="D94" s="107"/>
      <c r="E94" s="107"/>
      <c r="F94" s="410"/>
    </row>
    <row r="95" spans="1:6" ht="26.25" customHeight="1" x14ac:dyDescent="0.3">
      <c r="A95" s="506"/>
      <c r="B95" s="507" t="s">
        <v>140</v>
      </c>
      <c r="C95" s="507"/>
      <c r="D95" s="107"/>
      <c r="E95" s="107"/>
      <c r="F95" s="410"/>
    </row>
    <row r="96" spans="1:6" ht="26.25" customHeight="1" x14ac:dyDescent="0.3">
      <c r="A96" s="506"/>
      <c r="B96" s="507" t="s">
        <v>141</v>
      </c>
      <c r="C96" s="507"/>
      <c r="D96" s="107"/>
      <c r="E96" s="107"/>
      <c r="F96" s="410"/>
    </row>
    <row r="97" spans="1:6" ht="26.25" customHeight="1" x14ac:dyDescent="0.3">
      <c r="A97" s="506"/>
      <c r="B97" s="507" t="s">
        <v>142</v>
      </c>
      <c r="C97" s="507"/>
      <c r="D97" s="107"/>
      <c r="E97" s="107"/>
      <c r="F97" s="410"/>
    </row>
    <row r="98" spans="1:6" ht="26.25" customHeight="1" x14ac:dyDescent="0.3">
      <c r="A98" s="506"/>
      <c r="B98" s="507" t="s">
        <v>143</v>
      </c>
      <c r="C98" s="507"/>
      <c r="D98" s="107"/>
      <c r="E98" s="107"/>
      <c r="F98" s="410"/>
    </row>
    <row r="99" spans="1:6" ht="15.6" x14ac:dyDescent="0.3">
      <c r="A99" s="506"/>
      <c r="B99" s="510" t="s">
        <v>76</v>
      </c>
      <c r="C99" s="511"/>
      <c r="D99" s="109">
        <f>+Hoja3!B123</f>
        <v>0</v>
      </c>
      <c r="E99" s="108"/>
      <c r="F99" s="410"/>
    </row>
    <row r="101" spans="1:6" ht="34.5" customHeight="1" x14ac:dyDescent="0.3">
      <c r="A101" s="509" t="s">
        <v>119</v>
      </c>
      <c r="B101" s="509" t="s">
        <v>120</v>
      </c>
      <c r="C101" s="509"/>
      <c r="D101" s="508" t="s">
        <v>121</v>
      </c>
      <c r="E101" s="508"/>
      <c r="F101" s="508" t="s">
        <v>122</v>
      </c>
    </row>
    <row r="102" spans="1:6" ht="21" customHeight="1" x14ac:dyDescent="0.3">
      <c r="A102" s="509"/>
      <c r="B102" s="509"/>
      <c r="C102" s="509"/>
      <c r="D102" s="106" t="s">
        <v>123</v>
      </c>
      <c r="E102" s="106" t="s">
        <v>124</v>
      </c>
      <c r="F102" s="508"/>
    </row>
    <row r="103" spans="1:6" ht="26.25" customHeight="1" x14ac:dyDescent="0.3">
      <c r="A103" s="506"/>
      <c r="B103" s="507" t="s">
        <v>125</v>
      </c>
      <c r="C103" s="507"/>
      <c r="D103" s="107"/>
      <c r="E103" s="107"/>
      <c r="F103" s="410" t="str">
        <f>IF(D118="X","CATASTROFICO",IF(AND(D122&gt;0,D122&lt;=5),"MODERADO",IF(AND(D122&gt;=6,D122&lt;=11),"MAYOR",IF(AND(D122&gt;=12,D122&lt;=19),"CATASTROFICO"," "))))</f>
        <v xml:space="preserve"> </v>
      </c>
    </row>
    <row r="104" spans="1:6" ht="26.25" customHeight="1" x14ac:dyDescent="0.3">
      <c r="A104" s="506"/>
      <c r="B104" s="507" t="s">
        <v>126</v>
      </c>
      <c r="C104" s="507"/>
      <c r="D104" s="107"/>
      <c r="E104" s="107"/>
      <c r="F104" s="410"/>
    </row>
    <row r="105" spans="1:6" ht="26.25" customHeight="1" x14ac:dyDescent="0.3">
      <c r="A105" s="506"/>
      <c r="B105" s="507" t="s">
        <v>127</v>
      </c>
      <c r="C105" s="507"/>
      <c r="D105" s="107"/>
      <c r="E105" s="107"/>
      <c r="F105" s="410"/>
    </row>
    <row r="106" spans="1:6" ht="26.25" customHeight="1" x14ac:dyDescent="0.3">
      <c r="A106" s="506"/>
      <c r="B106" s="507" t="s">
        <v>128</v>
      </c>
      <c r="C106" s="507"/>
      <c r="D106" s="107"/>
      <c r="E106" s="107"/>
      <c r="F106" s="410"/>
    </row>
    <row r="107" spans="1:6" ht="26.25" customHeight="1" x14ac:dyDescent="0.3">
      <c r="A107" s="506"/>
      <c r="B107" s="507" t="s">
        <v>129</v>
      </c>
      <c r="C107" s="507"/>
      <c r="D107" s="107"/>
      <c r="E107" s="107"/>
      <c r="F107" s="410"/>
    </row>
    <row r="108" spans="1:6" ht="26.25" customHeight="1" x14ac:dyDescent="0.3">
      <c r="A108" s="506"/>
      <c r="B108" s="507" t="s">
        <v>130</v>
      </c>
      <c r="C108" s="507"/>
      <c r="D108" s="107"/>
      <c r="E108" s="107"/>
      <c r="F108" s="410"/>
    </row>
    <row r="109" spans="1:6" ht="26.25" customHeight="1" x14ac:dyDescent="0.3">
      <c r="A109" s="506"/>
      <c r="B109" s="507" t="s">
        <v>131</v>
      </c>
      <c r="C109" s="507"/>
      <c r="D109" s="107"/>
      <c r="E109" s="107"/>
      <c r="F109" s="410"/>
    </row>
    <row r="110" spans="1:6" ht="26.25" customHeight="1" x14ac:dyDescent="0.3">
      <c r="A110" s="506"/>
      <c r="B110" s="507" t="s">
        <v>132</v>
      </c>
      <c r="C110" s="507"/>
      <c r="D110" s="107"/>
      <c r="E110" s="107"/>
      <c r="F110" s="410"/>
    </row>
    <row r="111" spans="1:6" ht="26.25" customHeight="1" x14ac:dyDescent="0.3">
      <c r="A111" s="506"/>
      <c r="B111" s="507" t="s">
        <v>133</v>
      </c>
      <c r="C111" s="507"/>
      <c r="D111" s="107"/>
      <c r="E111" s="107"/>
      <c r="F111" s="410"/>
    </row>
    <row r="112" spans="1:6" ht="26.25" customHeight="1" x14ac:dyDescent="0.3">
      <c r="A112" s="506"/>
      <c r="B112" s="507" t="s">
        <v>134</v>
      </c>
      <c r="C112" s="507"/>
      <c r="D112" s="107"/>
      <c r="E112" s="107"/>
      <c r="F112" s="410"/>
    </row>
    <row r="113" spans="1:6" ht="26.25" customHeight="1" x14ac:dyDescent="0.3">
      <c r="A113" s="506"/>
      <c r="B113" s="507" t="s">
        <v>135</v>
      </c>
      <c r="C113" s="507"/>
      <c r="D113" s="107"/>
      <c r="E113" s="107"/>
      <c r="F113" s="410"/>
    </row>
    <row r="114" spans="1:6" ht="26.25" customHeight="1" x14ac:dyDescent="0.3">
      <c r="A114" s="506"/>
      <c r="B114" s="507" t="s">
        <v>136</v>
      </c>
      <c r="C114" s="507"/>
      <c r="D114" s="107"/>
      <c r="E114" s="107"/>
      <c r="F114" s="410"/>
    </row>
    <row r="115" spans="1:6" ht="26.25" customHeight="1" x14ac:dyDescent="0.3">
      <c r="A115" s="506"/>
      <c r="B115" s="507" t="s">
        <v>137</v>
      </c>
      <c r="C115" s="507"/>
      <c r="D115" s="107"/>
      <c r="E115" s="107"/>
      <c r="F115" s="410"/>
    </row>
    <row r="116" spans="1:6" ht="26.25" customHeight="1" x14ac:dyDescent="0.3">
      <c r="A116" s="506"/>
      <c r="B116" s="507" t="s">
        <v>138</v>
      </c>
      <c r="C116" s="507"/>
      <c r="D116" s="107"/>
      <c r="E116" s="107"/>
      <c r="F116" s="410"/>
    </row>
    <row r="117" spans="1:6" ht="26.25" customHeight="1" x14ac:dyDescent="0.3">
      <c r="A117" s="506"/>
      <c r="B117" s="507" t="s">
        <v>139</v>
      </c>
      <c r="C117" s="507"/>
      <c r="D117" s="107"/>
      <c r="E117" s="107"/>
      <c r="F117" s="410"/>
    </row>
    <row r="118" spans="1:6" ht="26.25" customHeight="1" x14ac:dyDescent="0.3">
      <c r="A118" s="506"/>
      <c r="B118" s="507" t="s">
        <v>140</v>
      </c>
      <c r="C118" s="507"/>
      <c r="D118" s="107"/>
      <c r="E118" s="107"/>
      <c r="F118" s="410"/>
    </row>
    <row r="119" spans="1:6" ht="26.25" customHeight="1" x14ac:dyDescent="0.3">
      <c r="A119" s="506"/>
      <c r="B119" s="507" t="s">
        <v>141</v>
      </c>
      <c r="C119" s="507"/>
      <c r="D119" s="107"/>
      <c r="E119" s="107"/>
      <c r="F119" s="410"/>
    </row>
    <row r="120" spans="1:6" ht="26.25" customHeight="1" x14ac:dyDescent="0.3">
      <c r="A120" s="506"/>
      <c r="B120" s="507" t="s">
        <v>142</v>
      </c>
      <c r="C120" s="507"/>
      <c r="D120" s="107"/>
      <c r="E120" s="107"/>
      <c r="F120" s="410"/>
    </row>
    <row r="121" spans="1:6" ht="26.25" customHeight="1" x14ac:dyDescent="0.3">
      <c r="A121" s="506"/>
      <c r="B121" s="507" t="s">
        <v>143</v>
      </c>
      <c r="C121" s="507"/>
      <c r="D121" s="107"/>
      <c r="E121" s="107"/>
      <c r="F121" s="410"/>
    </row>
    <row r="122" spans="1:6" ht="15.6" x14ac:dyDescent="0.3">
      <c r="A122" s="506"/>
      <c r="B122" s="510" t="s">
        <v>76</v>
      </c>
      <c r="C122" s="511"/>
      <c r="D122" s="109">
        <f>+Hoja3!B146</f>
        <v>0</v>
      </c>
      <c r="E122" s="108"/>
      <c r="F122" s="410"/>
    </row>
  </sheetData>
  <mergeCells count="142">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B32:C33"/>
    <mergeCell ref="D32:E32"/>
    <mergeCell ref="F32:F33"/>
    <mergeCell ref="B16:C16"/>
    <mergeCell ref="B17:C17"/>
    <mergeCell ref="B18:C18"/>
    <mergeCell ref="B19:C19"/>
    <mergeCell ref="B20:C20"/>
    <mergeCell ref="A9:A10"/>
    <mergeCell ref="B37:C37"/>
    <mergeCell ref="B38:C38"/>
    <mergeCell ref="B39:C39"/>
    <mergeCell ref="B40:C40"/>
    <mergeCell ref="B41:C41"/>
    <mergeCell ref="A34:A52"/>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B34:C34"/>
    <mergeCell ref="A31:F31"/>
    <mergeCell ref="A32:A3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22</vt:i4>
      </vt:variant>
      <vt:variant>
        <vt:lpstr>Gráficos</vt:lpstr>
      </vt:variant>
      <vt:variant>
        <vt:i4>1</vt:i4>
      </vt:variant>
      <vt:variant>
        <vt:lpstr>Rangos con nombre</vt:lpstr>
      </vt:variant>
      <vt:variant>
        <vt:i4>2</vt:i4>
      </vt:variant>
    </vt:vector>
  </HeadingPairs>
  <TitlesOfParts>
    <vt:vector size="25" baseType="lpstr">
      <vt:lpstr>CONTEXTO</vt:lpstr>
      <vt:lpstr>matriz definicion riesgo</vt:lpstr>
      <vt:lpstr>IDENTIFICACION</vt:lpstr>
      <vt:lpstr>PRIORIZACIÓN DE CAUSA</vt:lpstr>
      <vt:lpstr>DOFA</vt:lpstr>
      <vt:lpstr>IDENTIFICACION(GyC)</vt:lpstr>
      <vt:lpstr>PROBABILIDAD</vt:lpstr>
      <vt:lpstr> IMPACTO RIESGOS GESTION</vt:lpstr>
      <vt:lpstr> IMPACTO RIESGOS CORRUPCION</vt:lpstr>
      <vt:lpstr>VALORACION RIESGO (1)</vt:lpstr>
      <vt:lpstr>VALORACION RIESGO (2)</vt:lpstr>
      <vt:lpstr>VALORACION RIESGO (3)</vt:lpstr>
      <vt:lpstr>VALORACION RIESGO (4)</vt:lpstr>
      <vt:lpstr>VALORACION RIESGO (5)</vt:lpstr>
      <vt:lpstr>Hoja3</vt:lpstr>
      <vt:lpstr>VALORACION RIESGO (6)</vt:lpstr>
      <vt:lpstr>CONTROLES Y EVALUACION (2)</vt:lpstr>
      <vt:lpstr>CONTROLES Y EVALUACION</vt:lpstr>
      <vt:lpstr>SOLIDEZ DE LOS CONTROLES</vt:lpstr>
      <vt:lpstr>DESCRIPCION</vt:lpstr>
      <vt:lpstr>MAPA DE RIESGO ADMON</vt:lpstr>
      <vt:lpstr>Hoja1</vt:lpstr>
      <vt:lpstr>Gráfico1</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2019-01-28T23:01:27Z</cp:lastPrinted>
  <dcterms:created xsi:type="dcterms:W3CDTF">2014-12-30T19:27:19Z</dcterms:created>
  <dcterms:modified xsi:type="dcterms:W3CDTF">2019-05-01T15:06:05Z</dcterms:modified>
</cp:coreProperties>
</file>