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6" tabRatio="763" firstSheet="10" activeTab="16"/>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43" i="3" l="1"/>
  <c r="G142" i="3"/>
  <c r="G141" i="3"/>
  <c r="G140" i="3"/>
  <c r="G139" i="3"/>
  <c r="G138" i="3"/>
  <c r="G137" i="3"/>
  <c r="G74" i="3"/>
  <c r="G73" i="3"/>
  <c r="G72" i="3"/>
  <c r="G71" i="3"/>
  <c r="G70" i="3"/>
  <c r="G69" i="3"/>
  <c r="G68" i="3"/>
  <c r="B34" i="3"/>
  <c r="A34" i="3"/>
  <c r="G51" i="3"/>
  <c r="G50" i="3"/>
  <c r="G49" i="3"/>
  <c r="G48" i="3"/>
  <c r="G47" i="3"/>
  <c r="G46" i="3"/>
  <c r="G45" i="3"/>
  <c r="G29" i="3"/>
  <c r="G28" i="3"/>
  <c r="G27" i="3"/>
  <c r="G26" i="3"/>
  <c r="G25" i="3"/>
  <c r="G24" i="3"/>
  <c r="G23" i="3"/>
  <c r="G144" i="3" l="1"/>
  <c r="H137" i="3" s="1"/>
  <c r="J137" i="3" s="1"/>
  <c r="K137" i="3" s="1"/>
  <c r="G75" i="3"/>
  <c r="H68" i="3" s="1"/>
  <c r="J68" i="3" s="1"/>
  <c r="K68" i="3" s="1"/>
  <c r="G52" i="3"/>
  <c r="H45" i="3" s="1"/>
  <c r="G30" i="3"/>
  <c r="H23" i="3" s="1"/>
  <c r="J23" i="3" s="1"/>
  <c r="K23" i="3" s="1"/>
  <c r="G21" i="26" l="1"/>
  <c r="A11" i="3" l="1"/>
  <c r="B11" i="3"/>
  <c r="R24" i="24" l="1"/>
  <c r="S24" i="24"/>
  <c r="A57" i="3" l="1"/>
  <c r="B57" i="3"/>
  <c r="D20" i="1" l="1"/>
  <c r="D22" i="1"/>
  <c r="D10" i="1"/>
  <c r="B20" i="1"/>
  <c r="B18" i="1"/>
  <c r="B10" i="1"/>
  <c r="R15" i="8"/>
  <c r="S10" i="24" l="1"/>
  <c r="S11" i="24"/>
  <c r="S12" i="24"/>
  <c r="S13" i="24"/>
  <c r="S14" i="24"/>
  <c r="S15" i="24"/>
  <c r="S16" i="24"/>
  <c r="S17" i="24"/>
  <c r="S18" i="24"/>
  <c r="S19" i="24"/>
  <c r="S20" i="24"/>
  <c r="S21" i="24"/>
  <c r="S22" i="24"/>
  <c r="S23" i="24"/>
  <c r="S25" i="24"/>
  <c r="S26" i="24"/>
  <c r="S27" i="24"/>
  <c r="S28" i="24"/>
  <c r="S29" i="24"/>
  <c r="G26" i="26"/>
  <c r="G13" i="26"/>
  <c r="G132" i="3"/>
  <c r="G131" i="3"/>
  <c r="G130" i="3"/>
  <c r="G129" i="3"/>
  <c r="G128" i="3"/>
  <c r="G127" i="3"/>
  <c r="G126" i="3"/>
  <c r="G121" i="3"/>
  <c r="G120" i="3"/>
  <c r="G119" i="3"/>
  <c r="G118" i="3"/>
  <c r="G117" i="3"/>
  <c r="G116" i="3"/>
  <c r="G115" i="3"/>
  <c r="G109" i="3"/>
  <c r="G108" i="3"/>
  <c r="G107" i="3"/>
  <c r="G106" i="3"/>
  <c r="G105" i="3"/>
  <c r="G104" i="3"/>
  <c r="G103" i="3"/>
  <c r="G98" i="3"/>
  <c r="G97" i="3"/>
  <c r="G96" i="3"/>
  <c r="G95" i="3"/>
  <c r="G94" i="3"/>
  <c r="G93" i="3"/>
  <c r="G92" i="3"/>
  <c r="G86" i="3"/>
  <c r="G85" i="3"/>
  <c r="G84" i="3"/>
  <c r="G83" i="3"/>
  <c r="G82" i="3"/>
  <c r="G81" i="3"/>
  <c r="G80" i="3"/>
  <c r="G63" i="3"/>
  <c r="G62" i="3"/>
  <c r="G61" i="3"/>
  <c r="G60" i="3"/>
  <c r="G59" i="3"/>
  <c r="G58" i="3"/>
  <c r="G57" i="3"/>
  <c r="G40" i="3"/>
  <c r="G39" i="3"/>
  <c r="G38" i="3"/>
  <c r="G37" i="3"/>
  <c r="G36" i="3"/>
  <c r="G35" i="3"/>
  <c r="G34"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S21" i="8"/>
  <c r="T21" i="8" s="1"/>
  <c r="R21" i="8"/>
  <c r="S20" i="8"/>
  <c r="T20" i="8" s="1"/>
  <c r="R20" i="8"/>
  <c r="S19" i="8"/>
  <c r="T19" i="8" s="1"/>
  <c r="R19" i="8"/>
  <c r="S18" i="8"/>
  <c r="T18" i="8" s="1"/>
  <c r="R18" i="8"/>
  <c r="S17" i="8"/>
  <c r="T17" i="8" s="1"/>
  <c r="R17" i="8"/>
  <c r="S16" i="8"/>
  <c r="T16" i="8" s="1"/>
  <c r="R16" i="8"/>
  <c r="S15" i="8"/>
  <c r="T15" i="8" s="1"/>
  <c r="S14" i="8"/>
  <c r="T14" i="8" s="1"/>
  <c r="R14" i="8"/>
  <c r="S13" i="8"/>
  <c r="T13" i="8" s="1"/>
  <c r="E20" i="1" s="1"/>
  <c r="R13" i="8"/>
  <c r="S12" i="8"/>
  <c r="T12" i="8" s="1"/>
  <c r="E18" i="1" s="1"/>
  <c r="R12" i="8"/>
  <c r="S11" i="8"/>
  <c r="T11" i="8" s="1"/>
  <c r="E10" i="1" s="1"/>
  <c r="R11" i="8"/>
  <c r="R29" i="24"/>
  <c r="R28" i="24"/>
  <c r="R27" i="24"/>
  <c r="R26" i="24"/>
  <c r="R25" i="24"/>
  <c r="R23" i="24"/>
  <c r="R22" i="24"/>
  <c r="R21" i="24"/>
  <c r="R20" i="24"/>
  <c r="R19" i="24"/>
  <c r="R18" i="24"/>
  <c r="R17" i="24"/>
  <c r="R16" i="24"/>
  <c r="R15" i="24"/>
  <c r="R14" i="24"/>
  <c r="R13" i="24"/>
  <c r="R12" i="24"/>
  <c r="R11" i="24"/>
  <c r="R10" i="24"/>
  <c r="J17" i="20"/>
  <c r="J15" i="20"/>
  <c r="J13" i="20"/>
  <c r="J10" i="20"/>
  <c r="G27" i="26" l="1"/>
  <c r="H11" i="26" s="1"/>
  <c r="B100" i="21"/>
  <c r="D76" i="25" s="1"/>
  <c r="F57" i="25" s="1"/>
  <c r="B123" i="21"/>
  <c r="D99" i="25" s="1"/>
  <c r="F80" i="25" s="1"/>
  <c r="B146" i="21"/>
  <c r="D122" i="25" s="1"/>
  <c r="F103" i="25" s="1"/>
  <c r="G41" i="3"/>
  <c r="H34" i="3" s="1"/>
  <c r="J34" i="3" s="1"/>
  <c r="K34" i="3" s="1"/>
  <c r="G64" i="3"/>
  <c r="H57" i="3" s="1"/>
  <c r="J57" i="3" s="1"/>
  <c r="K57" i="3" s="1"/>
  <c r="G87" i="3"/>
  <c r="G122" i="3"/>
  <c r="H115" i="3" s="1"/>
  <c r="J115" i="3" s="1"/>
  <c r="K115" i="3" s="1"/>
  <c r="G133" i="3"/>
  <c r="H126" i="3" s="1"/>
  <c r="J126" i="3" s="1"/>
  <c r="K126" i="3" s="1"/>
  <c r="G99" i="3"/>
  <c r="H92" i="3" s="1"/>
  <c r="J92" i="3" s="1"/>
  <c r="K92" i="3" s="1"/>
  <c r="G110" i="3"/>
  <c r="S30" i="24"/>
  <c r="S31" i="24" s="1"/>
  <c r="G18" i="3"/>
  <c r="H11" i="3" s="1"/>
  <c r="J11" i="3" s="1"/>
  <c r="K11" i="3" s="1"/>
  <c r="B77" i="21"/>
  <c r="D53" i="25" s="1"/>
  <c r="B54" i="21"/>
  <c r="D30" i="25" s="1"/>
  <c r="F11" i="25" s="1"/>
  <c r="H80" i="3" l="1"/>
  <c r="J80" i="3" s="1"/>
  <c r="K80" i="3" s="1"/>
  <c r="H103" i="3"/>
  <c r="J103" i="3" s="1"/>
  <c r="K103" i="3" s="1"/>
  <c r="F34" i="25"/>
</calcChain>
</file>

<file path=xl/sharedStrings.xml><?xml version="1.0" encoding="utf-8"?>
<sst xmlns="http://schemas.openxmlformats.org/spreadsheetml/2006/main" count="1369" uniqueCount="380">
  <si>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</si>
  <si>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</si>
  <si>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</si>
  <si>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</si>
  <si>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</si>
  <si>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</si>
  <si>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</si>
  <si>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</si>
  <si>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</si>
  <si>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</si>
  <si>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</si>
  <si>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</si>
  <si>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</si>
  <si>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</si>
  <si>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</si>
  <si>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Desconocimiento de la actualización normativa</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</si>
  <si>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</si>
  <si>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</si>
  <si>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</si>
  <si>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</si>
  <si>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</si>
  <si>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</si>
  <si>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</si>
  <si>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</si>
  <si>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</si>
  <si>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</si>
  <si>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</si>
  <si>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</si>
  <si>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</si>
  <si>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</si>
  <si>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</si>
  <si>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</si>
  <si>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</si>
  <si>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</si>
  <si>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</si>
  <si>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</si>
  <si>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</si>
  <si>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</si>
  <si>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</si>
  <si>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</si>
  <si>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</si>
  <si>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</si>
  <si>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</si>
  <si>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</si>
  <si>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</si>
  <si>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</si>
  <si>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</si>
  <si>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</si>
  <si>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</si>
  <si>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</si>
  <si>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</si>
  <si>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</si>
  <si>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</si>
  <si>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</si>
  <si>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</si>
  <si>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</si>
  <si>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</si>
  <si>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</si>
  <si>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</si>
  <si>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</si>
  <si>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</si>
  <si>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</si>
  <si>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</si>
  <si>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</si>
  <si>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</si>
  <si>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</si>
  <si>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</si>
  <si>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</si>
  <si>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</si>
  <si>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</si>
  <si>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</si>
  <si>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</si>
  <si>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</si>
  <si>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</si>
  <si>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</si>
  <si>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</si>
  <si>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</si>
  <si>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</si>
  <si>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</si>
  <si>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</si>
  <si>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</si>
  <si>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</si>
  <si>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</si>
  <si>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</si>
  <si>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</si>
  <si>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</si>
  <si>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</si>
  <si>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</si>
  <si>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</si>
  <si>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</si>
  <si>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</si>
  <si>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</si>
  <si>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</si>
  <si>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</si>
  <si>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</si>
  <si>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</si>
  <si>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</si>
  <si>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</si>
  <si>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</si>
  <si>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</si>
  <si>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</si>
  <si>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</si>
  <si>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</si>
  <si>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</si>
  <si>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</si>
  <si>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</si>
  <si>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</si>
  <si>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</si>
  <si>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</si>
  <si>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</si>
  <si>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</si>
  <si>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</si>
  <si>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</si>
  <si>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</si>
  <si>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</si>
  <si>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</si>
  <si>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</si>
  <si>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</si>
  <si>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</si>
  <si>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</si>
  <si>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</si>
  <si>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</si>
  <si>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</si>
  <si>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</si>
  <si>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</si>
  <si>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</si>
  <si>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</si>
  <si>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</si>
  <si>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</si>
  <si>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</si>
  <si>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</si>
  <si>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</si>
  <si>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</si>
  <si>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</si>
  <si>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</si>
  <si>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</si>
  <si>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</si>
  <si>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</si>
  <si>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</si>
  <si>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</si>
  <si>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</si>
  <si>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</si>
  <si>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</si>
  <si>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</si>
  <si>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</si>
  <si>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</si>
  <si>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</si>
  <si>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</si>
  <si>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</si>
  <si>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</si>
  <si>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</si>
  <si>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</si>
  <si>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</si>
  <si>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</si>
  <si>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</si>
  <si>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</si>
  <si>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</si>
  <si>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</si>
  <si>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</si>
  <si>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</si>
  <si>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</si>
  <si>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</si>
  <si>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</si>
  <si>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</si>
  <si>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</si>
  <si>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</si>
  <si>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</si>
  <si>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</si>
  <si>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</si>
  <si>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</si>
  <si>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</si>
  <si>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</si>
  <si>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</si>
  <si>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</si>
  <si>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</si>
  <si>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</si>
  <si>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</si>
  <si>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</si>
  <si>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</si>
  <si>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</si>
  <si>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</si>
  <si>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</si>
  <si>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</si>
  <si>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</si>
  <si>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</si>
  <si>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</si>
  <si>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</si>
  <si>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</si>
  <si>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</si>
  <si>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</si>
  <si>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</si>
  <si>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</si>
  <si>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</si>
  <si>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</si>
  <si>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</si>
  <si>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</si>
  <si>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</si>
  <si>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</si>
  <si>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</si>
  <si>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</si>
  <si>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</si>
  <si>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</si>
  <si>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</si>
  <si>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</si>
  <si>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</si>
  <si>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</si>
  <si>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</si>
  <si>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</si>
  <si>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</si>
  <si>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</si>
  <si>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</si>
  <si>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</si>
  <si>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</si>
  <si>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</si>
  <si>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</si>
  <si>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</si>
  <si>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</si>
  <si>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</si>
  <si>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</si>
  <si>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</si>
  <si>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</si>
  <si>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</si>
  <si>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</si>
  <si>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</si>
  <si>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</si>
  <si>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</si>
  <si>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</si>
  <si>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</si>
  <si>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</si>
  <si>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</si>
  <si>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</si>
  <si>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</si>
  <si>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</si>
  <si>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</si>
  <si>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</si>
  <si>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</si>
  <si>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</si>
  <si>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</si>
  <si>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</si>
  <si>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</si>
  <si>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</si>
  <si>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</si>
  <si>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</si>
  <si>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</si>
  <si>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</si>
  <si>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</si>
  <si>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</si>
  <si>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</si>
  <si>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</si>
  <si>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</si>
  <si>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</si>
  <si>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</si>
  <si>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</si>
  <si>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</si>
  <si>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</si>
  <si>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</si>
  <si>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</si>
  <si>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</si>
  <si>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</si>
  <si>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</si>
  <si>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</si>
  <si>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</si>
  <si>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</si>
  <si>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</si>
  <si>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</si>
  <si>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</si>
  <si>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</si>
  <si>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CORRUPCIÓN</t>
  </si>
  <si>
    <t>ALTO</t>
  </si>
  <si>
    <t>Improbable</t>
  </si>
  <si>
    <t>REDUCIR</t>
  </si>
  <si>
    <t>DESCRIPCION DEL CONTROL  -  Plan Anual de Auditoría</t>
  </si>
  <si>
    <t xml:space="preserve">La falta de acceso a internet y/o informacion digital por parte de la comunidad.  </t>
  </si>
  <si>
    <t>TECNOLOGICOS</t>
  </si>
  <si>
    <t>Avances tecnologicos que dejan obsoletas las herramientas existentes para el manejo de la informacion</t>
  </si>
  <si>
    <t>Desconocimiento de la informacion y/o requisitos previos para acceder a las ayudas o beneficios brindados a la comunidad.</t>
  </si>
  <si>
    <t>COMUNICACIÓN EXTERNA</t>
  </si>
  <si>
    <t>POLITICOS</t>
  </si>
  <si>
    <t>La falta de continuidad en la ejecucion de los programas y proyectos ocasionados por cambios en los gobernantes por periodos establecidos.</t>
  </si>
  <si>
    <t>Constantes cambios y actualizacion normativa</t>
  </si>
  <si>
    <t>LEGALES Y REGLAMENTARIOS</t>
  </si>
  <si>
    <t xml:space="preserve">Incremento de la demanda y/o  poblacion objeto de cada uno de los programas. </t>
  </si>
  <si>
    <t>Tendencia de algunos ciudadanos a hacer uso del trafico de influencias en la adquision de recursos que provienen del Estado</t>
  </si>
  <si>
    <t>SOCIAL</t>
  </si>
  <si>
    <t>Disponibilidad de recursos de orden nacional para ejecutar los diferentes programas y proyectos previstos</t>
  </si>
  <si>
    <t>ECONOMICOS</t>
  </si>
  <si>
    <t>Deficiencia en el desarrollo, produccion y mantenimiento de los sistemas de informacion</t>
  </si>
  <si>
    <t>Deficiencias en el flujo de la informacion entre dependencias</t>
  </si>
  <si>
    <t>COMUNICACIÓN INTERNA</t>
  </si>
  <si>
    <t>PERSONAL</t>
  </si>
  <si>
    <t>Deficiencias en la cantidad de personal de planta requerido para la prestacion permanente del servicio, forzando a una rotacion de personal contratista cuando asi se requiera</t>
  </si>
  <si>
    <t xml:space="preserve">Desconocimiento del Codigo Unico Disciplinario por parte del personal encargado de prestar el servicio </t>
  </si>
  <si>
    <t>ESTRATEGICOS</t>
  </si>
  <si>
    <t>falta de planificacion y direccionamiento estrategico por parte del lider del proceso</t>
  </si>
  <si>
    <t>El cambio de directrices y/o formas de llevar a cabo la ejecucion de los procesos genera cambios en el desarrollo de los mismos.</t>
  </si>
  <si>
    <t>PROCESOS</t>
  </si>
  <si>
    <t xml:space="preserve"> Limitacion en el presupuesto de inversion destinado para la entrega de ayudas o beneficios a la comunidad y prestacion de servicios.</t>
  </si>
  <si>
    <t>FINANCIEROS</t>
  </si>
  <si>
    <t xml:space="preserve">Falta de claridad y pertinencia en los procedimientos que hacen parte del proceso o que desarrollan el mismo </t>
  </si>
  <si>
    <t>PROCEDIMIENTOS ASOCIADOS</t>
  </si>
  <si>
    <t>La informacion, los software y hardware no garantizan el funcionamiento interno de cada proceso de cara al ciudadano</t>
  </si>
  <si>
    <t>ACTIVOS DE SEGURIDAD DIIGITAL POR PROCESO</t>
  </si>
  <si>
    <t xml:space="preserve">NORMATIVO  </t>
  </si>
  <si>
    <t>INTERACCION CON OTROS PROCESOS</t>
  </si>
  <si>
    <t xml:space="preserve">Dualidad en otros procesos en la ejecucion de actividades </t>
  </si>
  <si>
    <t xml:space="preserve">Dualidad con otros procesos en la ejecucion de actividades </t>
  </si>
  <si>
    <t>Desconocimiento del Codigo Unico Disciplinario por parte del personal encargado de prestar el servicio</t>
  </si>
  <si>
    <t>1. La falta de continuidad en la ejecucion de los programas y proyectos ocasionados por cambios en los gobernantes por periodos establecidos</t>
  </si>
  <si>
    <t xml:space="preserve">2. Incremento de la demanda y/o  poblacion objeto de cada uno de los programas. </t>
  </si>
  <si>
    <t>3. Desconocimiento de la informacion y/o requisitos previos para acceder a las ayudas o beneficios brindados a la comunidad.</t>
  </si>
  <si>
    <t>En el proceso de ejecucion de los programas y proyectos mediante la verificacion previa a la entrega de beneficios</t>
  </si>
  <si>
    <t>Perdida de credibilidad institucional</t>
  </si>
  <si>
    <t>Sancines disciplinarias a los funcionarios que incurren en dicha acción</t>
  </si>
  <si>
    <t>INEFICIENCIA E INEFICACIA  EN EL PROCESO DE OTORGAR BENEFICIOS A GRUPOS POBLACIONALES, ORGANIZACIONES SOCIALES Y COMUNIDAD VULNERABLE OMITIENDO EL DEBIDO CUMPLIMIENTO DEL PROCEDIMIENTO ESTABLECIDOS Y/O PREVIOS REQUISITOS PARA LA ENTREGA DE LOS MISMOS.</t>
  </si>
  <si>
    <t>Incumplimiento real de cobertura según metas del plan de desarrollo</t>
  </si>
  <si>
    <t>Oportunidad de favorecimiento a un tercero mediante la entrega de beneficios en incumplimiento del debido proceso, y del total de requsitos exigidos para diha acción.</t>
  </si>
  <si>
    <t>Pérdida de credibilidad institucional</t>
  </si>
  <si>
    <t>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</si>
  <si>
    <t>Sanciones disciplinarias fiscales y penales</t>
  </si>
  <si>
    <t xml:space="preserve">INEFICACIA EN EL CUMPLIMIENTO DE LAS METAS ESTABLECIDAS EN LOS PROGRAMAS SEGÚN EL PLAN DE DESARROLLO </t>
  </si>
  <si>
    <t>EN TODAS LAS ETAPAS DEL PROCESOS DE EJECUCION DE LOS PROGRAMAS Y PROYECTOS</t>
  </si>
  <si>
    <t>PROBABILIDAD DE INCMUPLIMIENTO DE LOS PROGRAMAS Y PROYECTOS QUE BENEFICIEN A LOS GRUPOS  POBLACIONALES, ORGANIZACIONES SOCIALES Y POBLACION VULNERABLE DEL MUNICIPIO DE IBAGUE</t>
  </si>
  <si>
    <t>GESTION - OPERATIVO</t>
  </si>
  <si>
    <t xml:space="preserve">La combinacion de factores como: la deficiencia en la cantidad de personal de planta requerido para la prestacion permanente del servicio, la     limitacion en el presupuesto de inversion destinado para la entrega de ayudas y/o beneficios a la comunidad y la falta de planificaacion y direccionamiento estrategico pueden ocasionar una ineficiencia e ineficacia en el proceso de otorgar beneficios a los grupos poblacionales, organizaciones sociales y comunidad vulnerable del Municipio de Ibagué </t>
  </si>
  <si>
    <t>PROBABILIDAD DE INCUMPLIMIENTO DE LOS PROGRAMAS Y PROYECTOS QUE BENEFICIEN A LOS GRUPOS  POBLACIONALES, ORGANIZACIONES SOCIALES Y POBLACION VULNERABLE DEL MUNICIPIO DE IBAGUE</t>
  </si>
  <si>
    <t>La combinanción de factores como:  la deficiencia en la cantidad de personal de planta requerido para la prestacion permanente del servicio y la falta de planificacion y direccionamiento estrategico pueden dar como resultado el incumplimiento de los pogramas y proyectos que benefician a los grupos poblacionales, organizaciones sociales y poblacion vulnerable del Municipio de Ibagué</t>
  </si>
  <si>
    <t>RECIBIR DADIVAS O BENEFICIOS A NOMBRE PROPIO O DE TERCEROS POR REALIZAR TRAMITES SIN EL CUMPLIMIENTO DE LOS REQUISITOS</t>
  </si>
  <si>
    <t>Fallas en la gestion de los tramites</t>
  </si>
  <si>
    <t xml:space="preserve">Falta en la cultura de la probidad de probidad </t>
  </si>
  <si>
    <t>Falta en la cultura de probidad</t>
  </si>
  <si>
    <t>En el proceso de ejecución del tramite</t>
  </si>
  <si>
    <t>CORRUPCION</t>
  </si>
  <si>
    <t xml:space="preserve"> Factores como la falta de cultura de probidad en el funcionario puede dar como resultado el recibimiento de dadivas en beneficio a nombre propio o de terceros por parte del mismo, para realizar tramites sin el cumplimiento de los requisitos </t>
  </si>
  <si>
    <t>x</t>
  </si>
  <si>
    <t>Falta en la cultura de probidad  de los funcionarios</t>
  </si>
  <si>
    <t>GESTION</t>
  </si>
  <si>
    <t>ALCALDIA DE IBAGUE</t>
  </si>
  <si>
    <t xml:space="preserve">La Secretaria de Cultura, Turismo y Comercio realiza el control al poortafolio de Estimulos otorgados al sector cultural, se garantiza una convocatoria abierta a la ciudadania para poder acceder a los incentivos, de igual manera se cuenta con un jurado idóneo en cada sector para el otorgamiento del premio en los cuales usan como soporte un acta y posteriormente la SCT realiza una resolución para notificar a los ganadores y respaldar la decisión. En caso de resultar alguna inconformidad se realiza un comité para la revisión del tema. Una vez se emite la resolución se procede al pago inicial del 80 % del incentivo mediante acta de compromiso del ganador y una vez se realice la entrega del producto se realiza el pago final, previa aprobación del supervisor. </t>
  </si>
  <si>
    <t>FUERTE</t>
  </si>
  <si>
    <t>La Secretaria de Cultura, Turismo y Comercio realiza comites tecnicos para socializar las actividades que se desarrollan continuamente para el cumplimiento del plan de desarrollo, cada asesor realiza seguimiento y propone planes de mejora.</t>
  </si>
  <si>
    <t>DEBIL</t>
  </si>
  <si>
    <t>La secretaria de cultura, turismo y comercio no cuenta con controles en la deficiencia en la planta de personal</t>
  </si>
  <si>
    <t>Débil</t>
  </si>
  <si>
    <t>INEFICIENCIA E INEFICACIA  EN EL PROCESO DE OTORGAR BENEFICIOS A GRUPOS POBLACIONALES, ORGANIZACIONES SOCIALES Y COMUNIDAD VULNERABLE OMITIENDO EL DEBIDO CUMPLIMIENTO DEL PROCEDIMIENTO ESTABLECIDOS Y/O PREVIOS REQUISITOS PARA LA ENTREGA DE LOS MISMOS</t>
  </si>
  <si>
    <t>FUERTE (SIEMPRE SE EJECUTA)</t>
  </si>
  <si>
    <t>Limitacion en el presupuesto de inversion destinado para la entrega de ayudas o beneficios a la comunidad y prestacion de servicios</t>
  </si>
  <si>
    <t>GESTION SOCIAL, COMUNITARIA, ARTISTICA Y CULTURAL</t>
  </si>
  <si>
    <t>No se cuenta con hardware ni software adecuado y suficiente para el desarrollo de las actividades</t>
  </si>
  <si>
    <t xml:space="preserve"> Personal contratista idóneo y comprometido en cada área.</t>
  </si>
  <si>
    <t>Gestión de recursos ante otras instancias acompañada de una voluntad de la alta dirección en aportar recursos para el sector</t>
  </si>
  <si>
    <t>Personal capacitado con buen nivel académico y experiencia en el área.</t>
  </si>
  <si>
    <t>Poca articulación y comunicación en las diferentes áreas.</t>
  </si>
  <si>
    <t xml:space="preserve"> Apoyo a actividades y Capacidad de respuesta contemplada en caso de tener que solucionar una situacion dificil.</t>
  </si>
  <si>
    <t>Coordinación y trabajo colaborativo con otras dependencias</t>
  </si>
  <si>
    <t>Personal idoneo y calificado para la ejecución de las actividades.</t>
  </si>
  <si>
    <r>
      <rPr>
        <b/>
        <sz val="10"/>
        <color theme="1"/>
        <rFont val="Arial"/>
        <family val="2"/>
      </rPr>
      <t>GESTION SOCIAL, COMUNITARIA, ARISTICA Y CULTURAL</t>
    </r>
    <r>
      <rPr>
        <sz val="10"/>
        <color theme="1"/>
        <rFont val="Arial"/>
        <family val="2"/>
      </rPr>
      <t>: 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r>
  </si>
  <si>
    <t>No existen una planeación en cuanto al seguimiento a los procesos que existen al interior de cada secretaria.</t>
  </si>
  <si>
    <t xml:space="preserve">DESCRIPCION DEL CONTROL  -  </t>
  </si>
  <si>
    <t xml:space="preserve">1. La Secretaría de Bienestar social en cabeza del secretario (a) y los referentes de los programas de victimas y casa social.                                                                      2. con una periodicidad mensual                                        3. realiza comites tecnicos internos en el despacho de la secretaría, los cuales son replicados y revisados nuevamente en comites internos efectuados al interior de los programas de victimas,casa social y adulto mayor con el proposito de hacer una revision permanente de cada una de las actividades desarrolladas por los funcionarios desde la planeacion hasta la ejecucion, contemplando temas de personal, funciones del personal, presupuesto, metas de producto y socializacion del codigo de etica del municipio, de los valores que en este se encuentran contemplados, asi como tambien todo lo concerniente a la ley anticorrupcion.                                                                    4. La actividad de control es realizada  desde el despacho de la Secretaría de Bienestar Social donde se utiliza la informacion fisica y digital de cada uno de los programas, la cual permite determinar las actividades a realizar y todo lo que la ejecucion de las mismas requiere (personal, funciones de personal, presupuesto, metas de producto), a su vez los referentes de cada uno de los programas hacen una revision interna con sus equipos de dicha informacion añadiendo a esta revision la socializacion del codigo de etica del municipio y la ley anticorrupcion y tomando la informacion de cada uno de los funcionarios para determinar observaciones y/o desviaciones en el cumpliemiento de las mismas.                                              5. las observaciones y/o desviaciones identificadas como resultados de lña ejecucion del control son puestas en conocieminto por parte de los funcionarios, dando paso a de manera oportuna ser investigadas y resueltas segun sea el caso.                                                                        6. De esta manera, se hace el levantamiento de la respectiva acta de reunion, la cual va acompañada de el listado de asistencia original.                                                                             </t>
  </si>
  <si>
    <t xml:space="preserve">1. La Secretaría de Bienestar social en cabeza del secretario (a) y los referentes de los programas de victimas y casa social.                                                                      2. con una periodicidad mensual                                        3. realiza comites tecnicos internos en el despacho de la secretaría, los cuales son replicados y revisados nuevamente en comites internos efectuados al interior de los programas de victimas,casa social y adulto mayor con el proposito de hacer una revision permanente de cada una de las actividades desarrolladas por los funcionarios desde la planeacion hasta la ejecucion, contemplando temas de personal, funciones del personal, presupuesto, metas de producto y socializacion del codigo de etica del municipio, de los valores que en este se encuentran contemplados, asi como tambien todo lo concerniente a la ley anticorrupcion.                                                                    4. La actividad de control es realizada  desde el despacho de la Secretaría de Bienestar Social donde se utiliza la informacion fisica y digital de cada uno de los programas, la cual permite determinar las actividades a realizar y todo lo que la ejecucion de las mismas requiere (personal, funciones de personal, presupuesto, metas de producto), a su vez los referentes de cada uno de los programas hacen una revision interna con sus equipos de dicha informacion añadiendo a esta revision la socializacion del codigo de etica del municipio y la ley anticorrupcion y tomando la informacion de cada uno de los funcionarios para determinar observaciones y/o desviaciones en el cumpliemiento de las mismas.                                              5. las observaciones y/o desviaciones identificadas como resultados de lña ejecucion del control son puestas en conocieminto por parte de los funcionarios, dando paso a de manera oportuna ser investigadas y resueltas segun sea el caso.                                                                        6. De esta manera, se hace el levantamiento de la respectiva acta de reunion, la cual va acompañada de el listado de asistencia original.                                                                                                                                                         </t>
  </si>
  <si>
    <t xml:space="preserve">1. La Secretaría de Bienestar social en cabeza del secretario (a) y los referentes de los programas de victimas y casa social.                                                                      2. con una periodicidad mensual                                        3. realiza comites tecnicos internos en el despacho de la secretaría, los cuales son replicados y revisados nuevamente en comites internos efectuados al interior de los programas de victimas,casa social y adulto mayor con el proposito de hacer una revision permanente de cada una de las actividades desarrolladas por los funcionarios desde la planeacion hasta la ejecucion, contemplando temas de personal, funciones del personal, presupuesto, metas de producto y socializacion del codigo de etica del municipio, de los valores que en este se encuentran contemplados, asi como tambien todo lo concerniente a la ley anticorrupcion.                                                                    4. La actividad de control es realizada  desde el despacho de la Secretaría de Bienestar Social donde se utiliza la informacion fisica y digital de cada uno de los programas, la cual permite determinar las actividades a realizar y todo lo que la ejecucion de las mismas requiere (personal, funciones de personal, presupuesto, metas de producto), a su vez los referentes de cada uno de los programas hacen una revision interna con sus equipos de dicha informacion añadiendo a esta revision la socializacion del codigo de etica del municipio y la ley anticorrupcion y tomando la informacion de cada uno de los funcionarios para determinar observaciones y/o desviaciones en el cumpliemiento de las mismas.                                              5. las observaciones y/o desviaciones identificadas como resultados de lña ejecucion del control son puestas en conocieminto por parte de los funcionarios, dando paso a de manera oportuna ser investigadas y resueltas segun sea el caso.                                                                        6. De esta manera, se hace el levantamiento de la respectiva acta de reunion, la cual va acompañada de el listado de asistencia original.                                                                                </t>
  </si>
  <si>
    <t xml:space="preserve">1. La Secretaría de Gobierno en cabeza del secretario (a) y el referente del programa de Organizaciones Sociales.   2. con una periodicidad mensual                                        3. realiza comite tecnico internos en el despacho de la secretaría, los cuales son replicados y revisados nuevamente en comites interno efectuado al interior del programa de organizaciones sociales con el proposito de hacer una revision permanente de cada una de las actividades desarrolladas por los funcionarios desde la planeacion hasta la ejecucion, contemplando temas de personal, funciones del personal, presupuesto, metas de producto y socializacion del codigo de etica del municipio, de los valores que en este se encuentran contemplados.   4. La actividad de control es realizada  desde el despacho de la Secretaría de Gobierno donde se utiliza la informacion fisica y digital de cada uno de los programas, la cual permite determinar las actividades a realizar y todo lo que la ejecucion de las mismas requiere (personal, funciones de personal, presupuesto, metas de producto), a su vez el referente del programa hace una revision interna con su equipo de dicha informacion añadiendo a esta revision la socializacion del codigo de etica del municipio y tomando la informacion de cada uno de los funcionarios para determinar observaciones y/o desviaciones en el cumpliemiento de las mismas.                                              5. las observaciones y/o desviaciones identificadas como resultados de lña ejecucion del control son puestas en conociemiento por parte de los funcionarios, dando paso a de manera oportuna ser investigadas y resueltas segun sea el caso.                                                                         6. De esta manera, se hace el levantamiento de la respectiva acta de reunion, la cual va acompañada de el listado de asistencia original.                                                                                                                                                                                                                                                 </t>
  </si>
  <si>
    <t xml:space="preserve">1. La Secretaría de Bienestar social en cabeza del secretario (a) y los referentes de los programas de victimas, casa social y adulto mayor.                                                                      2. con una periodicidad mensual                                        3. realiza comites tecnicos internos en el despacho de la secretaría, los cuales son replicados y revisados nuevamente en comites internos efectuados al interior de los programas de victimas,casa social y adulto mayor con el proposito de hacer una revision permanente de cada una de las actividades desarrolladas por los funcionarios desde la planeacion hasta la ejecucion, contemplando temas de personal, funciones del personal, presupuesto, metas de producto y socializacion del codigo de etica del municipio, de los valores que en este se encuentran contemplados, asi como tambien todo lo concerniente a la ley anticorrupcion.                                                                    4. La actividad de control es realizada  desde el despacho de la Secretaría de Bienestar Social donde se utiliza la informacion fisica y digital de cada uno de los programas, la cual permite determinar las actividades a realizar y todo lo que la ejecucion de las mismas requiere (personal, funciones de personal, presupuesto, metas de producto), a su vez los referentes de cada uno de los programas hacen una revision interna con sus equipos de dicha informacion añadiendo a esta revision la socializacion del codigo de etica del municipio y la ley anticorrupcion y tomando la informacion de cada uno de los funcionarios para determinar observaciones y/o desviaciones en el cumpliemiento de las mismas.                                              5. las observaciones y/o desviaciones identificadas como resultados de lña ejecucion del control son puestas en conocieminto por parte de los funcionarios, dando paso a de manera oportuna ser investigadas y resueltas segun sea el caso.                                                                        6. De esta manera, se hace el levantamiento de la respectiva acta de reunion, la cual va acompañada de el listado de asistencia original.                                                                             </t>
  </si>
  <si>
    <t>Comités Tecnico internos</t>
  </si>
  <si>
    <t>Actas y planillas de asistencia</t>
  </si>
  <si>
    <t>Secretaria de Bienestar Social</t>
  </si>
  <si>
    <t>Secretaria de Gobierno</t>
  </si>
  <si>
    <t>Secretaria de Cultura</t>
  </si>
  <si>
    <t>1 de Febrero de 2019- 31 de Diciembre de 2019</t>
  </si>
  <si>
    <t>Comites ejecutados/comites programados</t>
  </si>
  <si>
    <t>ACCION DE CONTINGENCIA</t>
  </si>
  <si>
    <t>Comité para revisión de casos y/o requisitos.</t>
  </si>
  <si>
    <t>Comité extraorinario para revisión de casos presentados donde se materialice el riesgo</t>
  </si>
  <si>
    <t>PROCESO: GESTION SOCIAL, COMUNITARIA, ARISTICA Y CULTURAL</t>
  </si>
  <si>
    <t>GESTION SOCIAL, COMUNITARIA, ARISTICA Y CULTURAL
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</si>
  <si>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</si>
  <si>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Codigo: FOR-13-PRO-GIC-02</t>
  </si>
  <si>
    <t>Versión: 03</t>
  </si>
  <si>
    <t>Fecha: 2018/12/05</t>
  </si>
  <si>
    <t>Pagina: 1 de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</si>
</sst>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3"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sz val="11"/>
      <name val="Arial"/>
      <family val="2"/>
    </font>
    <font>
      <sz val="12"/>
      <color rgb="FFFF0000"/>
      <name val="Arial"/>
      <family val="2"/>
    </font>
    <font>
      <sz val="11"/>
      <color rgb="FFFF0000"/>
      <name val="Calibri"/>
      <family val="2"/>
      <scheme val="minor"/>
    </font>
    <font>
      <sz val="11"/>
      <color theme="0"/>
      <name val="Arial"/>
      <family val="2"/>
    </font>
    <font>
      <sz val="11"/>
      <name val="Calibri"/>
      <family val="2"/>
      <scheme val="minor"/>
    </font>
    <font>
      <sz val="10"/>
      <color indexed="8"/>
      <name val="Arial"/>
      <family val="2"/>
    </font>
    <font>
      <sz val="8"/>
      <color indexed="8"/>
      <name val="Arial"/>
      <family val="2"/>
    </font>
    <font>
      <sz val="9"/>
      <color theme="1"/>
      <name val="Arial"/>
      <family val="2"/>
    </font>
    <font>
      <sz val="8"/>
      <color theme="1"/>
      <name val="Arial"/>
      <family val="2"/>
    </font>
    <font>
      <sz val="16"/>
      <color theme="1"/>
      <name val="Calibri"/>
      <family val="2"/>
      <scheme val="minor"/>
    </font>
  </fonts>
  <fills count="19">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5"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577">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6" xfId="0" applyFont="1" applyFill="1" applyBorder="1" applyAlignment="1">
      <alignment horizontal="center"/>
    </xf>
    <xf numFmtId="0" fontId="4" fillId="0" borderId="41" xfId="0" applyFont="1" applyBorder="1"/>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4" fillId="16" borderId="1" xfId="0" applyFont="1" applyFill="1" applyBorder="1" applyAlignment="1">
      <alignment horizontal="left" vertical="center" wrapText="1"/>
    </xf>
    <xf numFmtId="0" fontId="0" fillId="0" borderId="1" xfId="0" applyBorder="1" applyAlignment="1" applyProtection="1">
      <alignment horizontal="center" vertical="center"/>
      <protection locked="0"/>
    </xf>
    <xf numFmtId="0" fontId="0" fillId="17" borderId="0" xfId="0" applyFill="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2"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0" xfId="0" applyFont="1"/>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xf numFmtId="0" fontId="4" fillId="0" borderId="40"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top" wrapText="1"/>
    </xf>
    <xf numFmtId="0" fontId="4" fillId="0" borderId="28"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wrapText="1"/>
    </xf>
    <xf numFmtId="0" fontId="23" fillId="0" borderId="0" xfId="0" applyFont="1" applyBorder="1" applyAlignment="1">
      <alignment horizontal="left" vertical="center" wrapText="1"/>
    </xf>
    <xf numFmtId="0" fontId="23" fillId="0" borderId="0" xfId="0" applyFont="1" applyBorder="1" applyAlignment="1">
      <alignment wrapText="1"/>
    </xf>
    <xf numFmtId="0" fontId="23" fillId="0" borderId="0" xfId="0" applyFont="1" applyBorder="1" applyAlignment="1">
      <alignment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horizontal="left" vertical="top" wrapText="1"/>
    </xf>
    <xf numFmtId="0" fontId="4" fillId="6" borderId="1" xfId="0" applyFont="1" applyFill="1" applyBorder="1" applyAlignment="1">
      <alignment horizontal="justify" vertical="top"/>
    </xf>
    <xf numFmtId="0" fontId="4" fillId="6" borderId="60" xfId="0" applyFont="1" applyFill="1" applyBorder="1" applyAlignment="1">
      <alignment horizontal="left" vertical="center" wrapText="1"/>
    </xf>
    <xf numFmtId="0" fontId="4" fillId="16" borderId="28" xfId="0" applyFont="1" applyFill="1" applyBorder="1" applyAlignment="1">
      <alignment horizontal="left" vertical="center" wrapText="1"/>
    </xf>
    <xf numFmtId="0" fontId="23" fillId="16" borderId="1" xfId="0" applyFont="1" applyFill="1" applyBorder="1" applyAlignment="1">
      <alignment horizontal="left" vertical="center" wrapText="1"/>
    </xf>
    <xf numFmtId="0" fontId="4" fillId="18" borderId="1" xfId="0" applyFont="1" applyFill="1" applyBorder="1" applyAlignment="1">
      <alignment horizontal="left" vertical="center" wrapText="1"/>
    </xf>
    <xf numFmtId="0" fontId="0" fillId="0" borderId="0" xfId="0" applyFill="1"/>
    <xf numFmtId="0" fontId="4" fillId="0" borderId="0" xfId="0" applyFont="1" applyFill="1"/>
    <xf numFmtId="0" fontId="9" fillId="0" borderId="0" xfId="0" applyFont="1" applyFill="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3" borderId="28" xfId="0" applyFont="1" applyFill="1" applyBorder="1" applyAlignment="1">
      <alignment horizontal="left" vertical="center" wrapText="1"/>
    </xf>
    <xf numFmtId="0" fontId="26" fillId="3" borderId="28" xfId="0" applyFont="1" applyFill="1" applyBorder="1" applyAlignment="1">
      <alignment horizontal="left" vertical="center" wrapText="1"/>
    </xf>
    <xf numFmtId="0" fontId="27" fillId="0" borderId="1" xfId="0" applyFont="1" applyBorder="1" applyAlignment="1">
      <alignment horizontal="center" vertical="center" wrapText="1"/>
    </xf>
    <xf numFmtId="1" fontId="27" fillId="0" borderId="1" xfId="0" applyNumberFormat="1" applyFont="1" applyBorder="1" applyAlignment="1">
      <alignment vertical="center"/>
    </xf>
    <xf numFmtId="0" fontId="25" fillId="0" borderId="2" xfId="0" applyFont="1" applyBorder="1" applyAlignment="1">
      <alignment horizontal="center" vertical="center" wrapText="1"/>
    </xf>
    <xf numFmtId="0" fontId="25" fillId="0" borderId="0" xfId="0" applyFont="1"/>
    <xf numFmtId="0" fontId="4" fillId="0" borderId="0" xfId="0" applyFont="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Border="1" applyAlignment="1">
      <alignment horizontal="left" vertical="center" wrapText="1"/>
    </xf>
    <xf numFmtId="0" fontId="4" fillId="5" borderId="0" xfId="0" applyFont="1" applyFill="1" applyBorder="1" applyAlignment="1">
      <alignment horizontal="center"/>
    </xf>
    <xf numFmtId="0" fontId="0" fillId="5" borderId="27" xfId="0" applyFill="1" applyBorder="1" applyAlignment="1">
      <alignment horizontal="center" vertical="center" wrapText="1"/>
    </xf>
    <xf numFmtId="0" fontId="14" fillId="5"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0" xfId="0" applyFont="1" applyAlignment="1">
      <alignment horizontal="left"/>
    </xf>
    <xf numFmtId="0" fontId="5" fillId="0" borderId="1" xfId="0" applyFont="1" applyBorder="1" applyAlignment="1">
      <alignment horizontal="left" vertical="center"/>
    </xf>
    <xf numFmtId="0" fontId="5" fillId="9" borderId="1" xfId="0" applyFont="1" applyFill="1" applyBorder="1" applyAlignment="1">
      <alignment horizontal="left" vertical="center"/>
    </xf>
    <xf numFmtId="0" fontId="7" fillId="5" borderId="67" xfId="0" applyFont="1" applyFill="1" applyBorder="1" applyAlignment="1">
      <alignment horizontal="left" vertical="center"/>
    </xf>
    <xf numFmtId="0" fontId="1" fillId="5" borderId="68" xfId="0" applyFont="1" applyFill="1" applyBorder="1" applyAlignment="1">
      <alignment horizontal="left" vertical="center" wrapText="1"/>
    </xf>
    <xf numFmtId="0" fontId="31" fillId="0" borderId="0" xfId="0" applyFont="1" applyFill="1" applyBorder="1" applyAlignment="1">
      <alignment vertical="center"/>
    </xf>
    <xf numFmtId="0" fontId="29" fillId="0" borderId="0" xfId="0" applyFont="1" applyFill="1" applyBorder="1" applyAlignment="1">
      <alignment vertical="center" wrapText="1"/>
    </xf>
    <xf numFmtId="0" fontId="7" fillId="14" borderId="72" xfId="0" applyFont="1" applyFill="1" applyBorder="1" applyAlignment="1">
      <alignment vertical="center"/>
    </xf>
    <xf numFmtId="0" fontId="1" fillId="14" borderId="72" xfId="0" applyFont="1" applyFill="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62" xfId="0" applyFont="1" applyBorder="1" applyAlignment="1">
      <alignment horizontal="center" vertical="center" wrapText="1"/>
    </xf>
    <xf numFmtId="0" fontId="4" fillId="0" borderId="1" xfId="0" applyFont="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36" xfId="0" applyFont="1" applyBorder="1" applyAlignment="1">
      <alignment horizontal="left" vertical="center" wrapText="1"/>
    </xf>
    <xf numFmtId="0" fontId="6" fillId="0" borderId="1" xfId="0" applyFont="1" applyBorder="1" applyAlignment="1">
      <alignment horizontal="center" vertical="center" wrapText="1"/>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5" fillId="13" borderId="10"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5" fillId="13" borderId="7" xfId="0" applyFont="1" applyFill="1" applyBorder="1" applyAlignment="1">
      <alignment horizontal="center" vertical="center" wrapText="1"/>
    </xf>
    <xf numFmtId="0" fontId="4" fillId="0" borderId="28"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xf>
    <xf numFmtId="0" fontId="4" fillId="0" borderId="0" xfId="0" applyFont="1" applyAlignment="1">
      <alignment horizontal="center" vertical="center"/>
    </xf>
    <xf numFmtId="0" fontId="4" fillId="5" borderId="1"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0" borderId="0" xfId="0" applyFont="1" applyAlignment="1">
      <alignment vertical="center"/>
    </xf>
    <xf numFmtId="0" fontId="13" fillId="0" borderId="0" xfId="0" applyFont="1" applyAlignment="1">
      <alignment horizontal="center"/>
    </xf>
    <xf numFmtId="0" fontId="13" fillId="0" borderId="1" xfId="0" applyFont="1" applyBorder="1" applyAlignment="1">
      <alignment horizontal="center" vertical="center"/>
    </xf>
    <xf numFmtId="0" fontId="13" fillId="0" borderId="0" xfId="0" applyFont="1" applyAlignment="1">
      <alignment vertical="center"/>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0" fillId="0" borderId="1" xfId="0" applyBorder="1" applyAlignment="1">
      <alignment horizontal="center"/>
    </xf>
    <xf numFmtId="0" fontId="32" fillId="6" borderId="1" xfId="0" applyFont="1" applyFill="1" applyBorder="1" applyAlignment="1">
      <alignment horizontal="left" vertical="center"/>
    </xf>
    <xf numFmtId="0" fontId="19" fillId="6" borderId="1" xfId="0" applyFont="1" applyFill="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19" fillId="14"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22" fillId="7" borderId="60" xfId="0" applyFont="1" applyFill="1" applyBorder="1" applyAlignment="1">
      <alignment horizontal="center" vertical="center" wrapText="1"/>
    </xf>
    <xf numFmtId="0" fontId="22" fillId="7" borderId="62" xfId="0" applyFont="1" applyFill="1" applyBorder="1" applyAlignment="1">
      <alignment horizontal="center" vertical="center" wrapText="1"/>
    </xf>
    <xf numFmtId="0" fontId="22"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23" fillId="0" borderId="60" xfId="0" applyFont="1" applyFill="1" applyBorder="1" applyAlignment="1">
      <alignment horizontal="left" vertical="center" wrapText="1"/>
    </xf>
    <xf numFmtId="0" fontId="23" fillId="0" borderId="62" xfId="0" applyFont="1" applyFill="1" applyBorder="1" applyAlignment="1">
      <alignment horizontal="left" vertical="center" wrapText="1"/>
    </xf>
    <xf numFmtId="0" fontId="22" fillId="0" borderId="1" xfId="0" applyFont="1" applyBorder="1" applyAlignment="1">
      <alignment horizontal="center" vertical="center"/>
    </xf>
    <xf numFmtId="0" fontId="23" fillId="0" borderId="60" xfId="0" applyFont="1" applyBorder="1" applyAlignment="1">
      <alignment horizontal="left" vertical="center" wrapText="1"/>
    </xf>
    <xf numFmtId="0" fontId="23" fillId="0" borderId="62" xfId="0" applyFont="1" applyBorder="1" applyAlignment="1">
      <alignment horizontal="left" vertical="center" wrapText="1"/>
    </xf>
    <xf numFmtId="0" fontId="22" fillId="0" borderId="1" xfId="0" applyFont="1" applyBorder="1" applyAlignment="1">
      <alignment horizontal="center" vertical="center" wrapText="1"/>
    </xf>
    <xf numFmtId="0" fontId="4" fillId="7" borderId="60" xfId="0" applyFont="1" applyFill="1" applyBorder="1" applyAlignment="1">
      <alignment horizontal="center" vertical="center" wrapText="1"/>
    </xf>
    <xf numFmtId="0" fontId="4" fillId="7" borderId="62" xfId="0" applyFont="1" applyFill="1" applyBorder="1" applyAlignment="1">
      <alignment horizontal="center" vertical="center"/>
    </xf>
    <xf numFmtId="0" fontId="0" fillId="0" borderId="0" xfId="0" applyAlignment="1">
      <alignment horizont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 xfId="0" applyFont="1" applyBorder="1" applyAlignment="1">
      <alignment horizontal="center"/>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0" xfId="0" applyFont="1" applyBorder="1" applyAlignment="1">
      <alignment horizontal="center"/>
    </xf>
    <xf numFmtId="0" fontId="23" fillId="0" borderId="56" xfId="0" applyFont="1" applyBorder="1" applyAlignment="1">
      <alignment horizontal="left"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56" xfId="0" applyFont="1" applyBorder="1" applyAlignment="1">
      <alignment horizontal="center"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3" fillId="0" borderId="60" xfId="0" applyFont="1" applyBorder="1" applyAlignment="1">
      <alignment vertical="center" wrapText="1"/>
    </xf>
    <xf numFmtId="0" fontId="23" fillId="0" borderId="62" xfId="0" applyFont="1" applyBorder="1" applyAlignment="1">
      <alignment vertical="center" wrapText="1"/>
    </xf>
    <xf numFmtId="0" fontId="4" fillId="0" borderId="60"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19" fillId="14" borderId="1" xfId="0" applyFont="1" applyFill="1" applyBorder="1" applyAlignment="1">
      <alignment horizontal="center" vertical="center" wrapText="1"/>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23" fillId="0" borderId="60" xfId="0" applyFont="1" applyFill="1" applyBorder="1" applyAlignment="1">
      <alignment vertical="center" wrapText="1"/>
    </xf>
    <xf numFmtId="0" fontId="23" fillId="0" borderId="62" xfId="0" applyFont="1" applyFill="1" applyBorder="1" applyAlignment="1">
      <alignment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18" fillId="0" borderId="1" xfId="0" applyFont="1" applyBorder="1" applyAlignment="1">
      <alignment horizontal="center" vertical="center" wrapText="1"/>
    </xf>
    <xf numFmtId="0" fontId="0" fillId="0" borderId="3" xfId="0" applyBorder="1" applyAlignment="1">
      <alignment horizontal="center" vertical="center" wrapText="1"/>
    </xf>
    <xf numFmtId="0" fontId="24"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8" xfId="0" applyFont="1" applyBorder="1" applyAlignment="1">
      <alignment horizontal="center" vertical="center" wrapText="1"/>
    </xf>
    <xf numFmtId="0" fontId="0" fillId="0" borderId="13" xfId="0" applyBorder="1" applyAlignment="1">
      <alignment horizontal="center" vertical="center" wrapText="1"/>
    </xf>
    <xf numFmtId="0" fontId="0" fillId="0" borderId="29" xfId="0"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24" fillId="0" borderId="60" xfId="0" applyFont="1" applyBorder="1" applyAlignment="1">
      <alignment horizontal="center" vertical="center" wrapText="1"/>
    </xf>
    <xf numFmtId="0" fontId="24" fillId="0" borderId="62"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60" xfId="0" applyFont="1" applyBorder="1" applyAlignment="1">
      <alignment horizontal="center" vertical="top" wrapText="1"/>
    </xf>
    <xf numFmtId="0" fontId="8" fillId="0" borderId="62" xfId="0" applyFont="1" applyBorder="1" applyAlignment="1">
      <alignment horizontal="center" vertical="top"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0" fillId="0" borderId="1" xfId="0"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31" fillId="6" borderId="69" xfId="0" applyFont="1" applyFill="1" applyBorder="1" applyAlignment="1">
      <alignment horizontal="left" vertical="center"/>
    </xf>
    <xf numFmtId="0" fontId="31" fillId="6" borderId="70" xfId="0" applyFont="1" applyFill="1" applyBorder="1" applyAlignment="1">
      <alignment horizontal="left" vertical="center"/>
    </xf>
    <xf numFmtId="0" fontId="31" fillId="6" borderId="71" xfId="0" applyFont="1" applyFill="1" applyBorder="1" applyAlignment="1">
      <alignment horizontal="left" vertical="center"/>
    </xf>
    <xf numFmtId="0" fontId="29" fillId="6" borderId="69" xfId="0" applyFont="1" applyFill="1" applyBorder="1" applyAlignment="1">
      <alignment horizontal="left" vertical="center" wrapText="1"/>
    </xf>
    <xf numFmtId="0" fontId="29" fillId="6" borderId="70" xfId="0" applyFont="1" applyFill="1" applyBorder="1" applyAlignment="1">
      <alignment horizontal="left" vertical="center" wrapText="1"/>
    </xf>
    <xf numFmtId="0" fontId="29" fillId="6" borderId="71" xfId="0" applyFont="1" applyFill="1" applyBorder="1" applyAlignment="1">
      <alignment horizontal="left" vertical="center" wrapText="1"/>
    </xf>
    <xf numFmtId="0" fontId="0" fillId="0" borderId="37" xfId="0" applyBorder="1" applyAlignment="1">
      <alignment horizontal="center"/>
    </xf>
    <xf numFmtId="0" fontId="0" fillId="0" borderId="0"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31" fillId="6" borderId="1" xfId="0" applyFont="1" applyFill="1" applyBorder="1" applyAlignment="1">
      <alignment horizontal="left" vertical="center"/>
    </xf>
    <xf numFmtId="0" fontId="31" fillId="6" borderId="3" xfId="0" applyFont="1" applyFill="1" applyBorder="1" applyAlignment="1">
      <alignment horizontal="left" vertical="center"/>
    </xf>
    <xf numFmtId="0" fontId="29" fillId="6" borderId="1"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48" xfId="0" applyFont="1" applyFill="1" applyBorder="1" applyAlignment="1">
      <alignment horizontal="left" vertical="center" wrapText="1"/>
    </xf>
    <xf numFmtId="0" fontId="29" fillId="6" borderId="49" xfId="0" applyFont="1" applyFill="1" applyBorder="1" applyAlignment="1">
      <alignment horizontal="left" vertical="center" wrapText="1"/>
    </xf>
    <xf numFmtId="0" fontId="29"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23" fillId="0" borderId="20" xfId="0" applyFont="1" applyBorder="1" applyAlignment="1">
      <alignment horizontal="left" vertical="center" wrapText="1"/>
    </xf>
    <xf numFmtId="0" fontId="23" fillId="0" borderId="27" xfId="0" applyFont="1" applyBorder="1" applyAlignment="1">
      <alignment horizontal="left"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13" borderId="25" xfId="0" applyFont="1" applyFill="1" applyBorder="1" applyAlignment="1">
      <alignment horizontal="center" vertical="center"/>
    </xf>
    <xf numFmtId="0" fontId="5" fillId="13" borderId="11" xfId="0" applyFont="1" applyFill="1" applyBorder="1" applyAlignment="1">
      <alignment horizontal="center" vertical="center"/>
    </xf>
    <xf numFmtId="0" fontId="23" fillId="0" borderId="65" xfId="0" applyFont="1" applyBorder="1" applyAlignment="1">
      <alignment horizontal="left" vertical="top" wrapText="1"/>
    </xf>
    <xf numFmtId="0" fontId="23" fillId="0" borderId="11" xfId="0" applyFont="1" applyBorder="1" applyAlignment="1">
      <alignment horizontal="left" vertical="top" wrapText="1"/>
    </xf>
    <xf numFmtId="0" fontId="23" fillId="0" borderId="28" xfId="0" applyFont="1" applyBorder="1" applyAlignment="1">
      <alignment horizontal="left" vertical="top"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5" xfId="0" applyFont="1" applyBorder="1" applyAlignment="1">
      <alignment horizontal="left" vertical="center" wrapText="1"/>
    </xf>
    <xf numFmtId="0" fontId="4" fillId="0" borderId="28" xfId="0" applyFont="1" applyBorder="1" applyAlignment="1">
      <alignment horizontal="left" vertical="center" wrapText="1"/>
    </xf>
    <xf numFmtId="0" fontId="23" fillId="0" borderId="53" xfId="0" applyFont="1" applyBorder="1" applyAlignment="1">
      <alignment horizontal="left" vertical="center" wrapText="1"/>
    </xf>
    <xf numFmtId="0" fontId="23" fillId="0" borderId="54" xfId="0" applyFont="1" applyBorder="1" applyAlignment="1">
      <alignment horizontal="left" vertical="center" wrapText="1"/>
    </xf>
    <xf numFmtId="0" fontId="23" fillId="0" borderId="55" xfId="0" applyFont="1" applyBorder="1" applyAlignment="1">
      <alignment horizontal="left" vertical="center" wrapText="1"/>
    </xf>
    <xf numFmtId="0" fontId="4" fillId="0" borderId="5" xfId="0" applyFont="1" applyBorder="1" applyAlignment="1">
      <alignment horizontal="left" vertical="center" wrapText="1"/>
    </xf>
    <xf numFmtId="0" fontId="6" fillId="6" borderId="1" xfId="0" applyFont="1" applyFill="1" applyBorder="1" applyAlignment="1">
      <alignment horizontal="left" vertical="center"/>
    </xf>
    <xf numFmtId="0" fontId="6" fillId="6" borderId="3" xfId="0" applyFont="1" applyFill="1" applyBorder="1" applyAlignment="1">
      <alignment horizontal="left" vertical="center"/>
    </xf>
    <xf numFmtId="0" fontId="28" fillId="6" borderId="1"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0" fillId="0" borderId="21" xfId="0" applyBorder="1" applyAlignment="1">
      <alignment horizontal="center"/>
    </xf>
    <xf numFmtId="0" fontId="0" fillId="0" borderId="24" xfId="0" applyBorder="1" applyAlignment="1">
      <alignment horizontal="center"/>
    </xf>
    <xf numFmtId="0" fontId="14" fillId="13" borderId="13" xfId="0" applyFont="1" applyFill="1" applyBorder="1" applyAlignment="1">
      <alignment horizontal="center" vertical="center" wrapText="1"/>
    </xf>
    <xf numFmtId="0" fontId="4" fillId="0" borderId="0" xfId="0" applyFont="1" applyAlignment="1">
      <alignment horizontal="center"/>
    </xf>
    <xf numFmtId="0" fontId="23" fillId="0" borderId="30"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36" xfId="0" applyFont="1" applyBorder="1" applyAlignment="1">
      <alignment horizontal="left" vertical="center" wrapText="1"/>
    </xf>
    <xf numFmtId="0" fontId="0" fillId="0" borderId="30" xfId="0" applyBorder="1" applyAlignment="1">
      <alignment horizontal="left"/>
    </xf>
    <xf numFmtId="0" fontId="0" fillId="0" borderId="20" xfId="0" applyBorder="1" applyAlignment="1">
      <alignment horizontal="left"/>
    </xf>
    <xf numFmtId="0" fontId="0" fillId="0" borderId="45" xfId="0" applyBorder="1" applyAlignment="1">
      <alignment horizontal="left"/>
    </xf>
    <xf numFmtId="0" fontId="5" fillId="13" borderId="1" xfId="0" applyFont="1" applyFill="1" applyBorder="1" applyAlignment="1">
      <alignment horizontal="left" vertical="center"/>
    </xf>
    <xf numFmtId="0" fontId="5" fillId="13" borderId="1" xfId="0" applyFont="1" applyFill="1" applyBorder="1" applyAlignment="1">
      <alignment horizontal="center" vertical="center" wrapText="1"/>
    </xf>
    <xf numFmtId="0" fontId="15"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30" fillId="6" borderId="69" xfId="0" applyFont="1" applyFill="1" applyBorder="1" applyAlignment="1">
      <alignment horizontal="left" vertical="center"/>
    </xf>
    <xf numFmtId="0" fontId="30" fillId="6" borderId="70" xfId="0" applyFont="1" applyFill="1" applyBorder="1" applyAlignment="1">
      <alignment horizontal="left" vertical="center"/>
    </xf>
    <xf numFmtId="0" fontId="30" fillId="6" borderId="71" xfId="0" applyFont="1" applyFill="1" applyBorder="1" applyAlignment="1">
      <alignment horizontal="left" vertical="center"/>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4" fillId="0" borderId="1" xfId="0" applyFont="1" applyBorder="1" applyAlignment="1">
      <alignment horizontal="left"/>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12" fillId="0" borderId="72" xfId="0" applyFont="1" applyBorder="1" applyAlignment="1">
      <alignment horizontal="center" vertical="center" wrapText="1"/>
    </xf>
    <xf numFmtId="0" fontId="12" fillId="0" borderId="56" xfId="0" applyFont="1" applyBorder="1" applyAlignment="1">
      <alignment horizontal="center"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28"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438728</xdr:colOff>
      <xdr:row>0</xdr:row>
      <xdr:rowOff>69906</xdr:rowOff>
    </xdr:from>
    <xdr:to>
      <xdr:col>12</xdr:col>
      <xdr:colOff>1090766</xdr:colOff>
      <xdr:row>3</xdr:row>
      <xdr:rowOff>212514</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1364" y="69906"/>
          <a:ext cx="652038" cy="731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118918</xdr:colOff>
          <xdr:row>0</xdr:row>
          <xdr:rowOff>121920</xdr:rowOff>
        </xdr:from>
        <xdr:to>
          <xdr:col>0</xdr:col>
          <xdr:colOff>1847273</xdr:colOff>
          <xdr:row>3</xdr:row>
          <xdr:rowOff>150091</xdr:rowOff>
        </xdr:to>
        <xdr:sp macro="" textlink="">
          <xdr:nvSpPr>
            <xdr:cNvPr id="16385" name="Object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
  <sheetViews>
    <sheetView zoomScale="82" zoomScaleNormal="82" workbookViewId="0">
      <selection activeCell="I9" sqref="I9"/>
    </sheetView>
  </sheetViews>
  <sheetFormatPr baseColWidth="10" defaultColWidth="11.44140625" defaultRowHeight="13.8" x14ac:dyDescent="0.25"/>
  <cols>
    <col min="1" max="1" width="27.5546875" style="1" customWidth="1"/>
    <col min="2" max="2" width="26.88671875" style="1" customWidth="1"/>
    <col min="3" max="3" width="28.44140625" style="1" customWidth="1"/>
    <col min="4" max="4" width="29.88671875" style="1" customWidth="1"/>
    <col min="5" max="5" width="33.6640625" style="1" customWidth="1"/>
    <col min="6" max="6" width="28.33203125" style="1" customWidth="1"/>
    <col min="7" max="16384" width="11.44140625" style="1"/>
  </cols>
  <sheetData>
    <row r="1" spans="1:10" ht="15" customHeight="1" x14ac:dyDescent="0.25">
      <c r="A1" s="249"/>
      <c r="B1" s="259" t="s">
        <v>0</v>
      </c>
      <c r="C1" s="259"/>
      <c r="D1" s="259"/>
      <c r="E1" s="56" t="s">
        <v>1</v>
      </c>
      <c r="F1" s="246"/>
      <c r="G1" s="2"/>
      <c r="J1" s="245"/>
    </row>
    <row r="2" spans="1:10" ht="15" customHeight="1" x14ac:dyDescent="0.25">
      <c r="A2" s="250"/>
      <c r="B2" s="260"/>
      <c r="C2" s="260"/>
      <c r="D2" s="260"/>
      <c r="E2" s="55" t="s">
        <v>2</v>
      </c>
      <c r="F2" s="247"/>
      <c r="G2" s="2"/>
      <c r="J2" s="245"/>
    </row>
    <row r="3" spans="1:10" ht="15" customHeight="1" x14ac:dyDescent="0.25">
      <c r="A3" s="250"/>
      <c r="B3" s="260" t="s">
        <v>3</v>
      </c>
      <c r="C3" s="260"/>
      <c r="D3" s="260"/>
      <c r="E3" s="55" t="s">
        <v>4</v>
      </c>
      <c r="F3" s="247"/>
      <c r="G3" s="2"/>
      <c r="J3" s="245"/>
    </row>
    <row r="4" spans="1:10" ht="15.75" customHeight="1" thickBot="1" x14ac:dyDescent="0.3">
      <c r="A4" s="251"/>
      <c r="B4" s="261"/>
      <c r="C4" s="261"/>
      <c r="D4" s="261"/>
      <c r="E4" s="57" t="s">
        <v>5</v>
      </c>
      <c r="F4" s="248"/>
      <c r="G4" s="2"/>
      <c r="J4" s="245"/>
    </row>
    <row r="5" spans="1:10" ht="15" thickBot="1" x14ac:dyDescent="0.25"/>
    <row r="6" spans="1:10" ht="15.75" x14ac:dyDescent="0.2">
      <c r="A6" s="256" t="s">
        <v>6</v>
      </c>
      <c r="B6" s="257"/>
      <c r="C6" s="257"/>
      <c r="D6" s="257"/>
      <c r="E6" s="257"/>
      <c r="F6" s="258"/>
    </row>
    <row r="7" spans="1:10" ht="27" customHeight="1" x14ac:dyDescent="0.2">
      <c r="A7" s="21" t="s">
        <v>7</v>
      </c>
      <c r="B7" s="252" t="s">
        <v>346</v>
      </c>
      <c r="C7" s="252"/>
      <c r="D7" s="252"/>
      <c r="E7" s="252"/>
      <c r="F7" s="253"/>
    </row>
    <row r="8" spans="1:10" ht="71.25" customHeight="1" x14ac:dyDescent="0.2">
      <c r="A8" s="20" t="s">
        <v>9</v>
      </c>
      <c r="B8" s="254" t="s">
        <v>317</v>
      </c>
      <c r="C8" s="254"/>
      <c r="D8" s="254"/>
      <c r="E8" s="254"/>
      <c r="F8" s="255"/>
    </row>
    <row r="9" spans="1:10" ht="22.5" customHeight="1" x14ac:dyDescent="0.2">
      <c r="A9" s="47" t="s">
        <v>11</v>
      </c>
      <c r="B9" s="26" t="s">
        <v>12</v>
      </c>
      <c r="C9" s="26" t="s">
        <v>13</v>
      </c>
      <c r="D9" s="26" t="s">
        <v>12</v>
      </c>
      <c r="E9" s="26" t="s">
        <v>14</v>
      </c>
      <c r="F9" s="27" t="s">
        <v>12</v>
      </c>
    </row>
    <row r="10" spans="1:10" ht="84" customHeight="1" x14ac:dyDescent="0.25">
      <c r="A10" s="244" t="s">
        <v>273</v>
      </c>
      <c r="B10" s="166" t="s">
        <v>272</v>
      </c>
      <c r="C10" s="244" t="s">
        <v>273</v>
      </c>
      <c r="D10" s="244" t="s">
        <v>286</v>
      </c>
      <c r="E10" s="55" t="s">
        <v>299</v>
      </c>
      <c r="F10" s="140" t="s">
        <v>298</v>
      </c>
    </row>
    <row r="11" spans="1:10" ht="75" customHeight="1" x14ac:dyDescent="0.25">
      <c r="A11" s="244"/>
      <c r="B11" s="167" t="s">
        <v>274</v>
      </c>
      <c r="C11" s="244"/>
      <c r="D11" s="244"/>
      <c r="E11" s="164" t="s">
        <v>301</v>
      </c>
      <c r="F11" s="140" t="s">
        <v>300</v>
      </c>
    </row>
    <row r="12" spans="1:10" ht="75" customHeight="1" x14ac:dyDescent="0.25">
      <c r="A12" s="146" t="s">
        <v>276</v>
      </c>
      <c r="B12" s="141" t="s">
        <v>275</v>
      </c>
      <c r="C12" s="163" t="s">
        <v>288</v>
      </c>
      <c r="D12" s="168" t="s">
        <v>287</v>
      </c>
      <c r="E12" s="163" t="s">
        <v>302</v>
      </c>
      <c r="F12" s="147" t="s">
        <v>15</v>
      </c>
    </row>
    <row r="13" spans="1:10" ht="110.25" customHeight="1" x14ac:dyDescent="0.25">
      <c r="A13" s="163" t="s">
        <v>277</v>
      </c>
      <c r="B13" s="140" t="s">
        <v>278</v>
      </c>
      <c r="C13" s="244" t="s">
        <v>289</v>
      </c>
      <c r="D13" s="140" t="s">
        <v>290</v>
      </c>
      <c r="E13" s="165" t="s">
        <v>303</v>
      </c>
      <c r="F13" s="140" t="s">
        <v>304</v>
      </c>
    </row>
    <row r="14" spans="1:10" ht="68.25" customHeight="1" x14ac:dyDescent="0.25">
      <c r="A14" s="163" t="s">
        <v>280</v>
      </c>
      <c r="B14" s="142" t="s">
        <v>279</v>
      </c>
      <c r="C14" s="244"/>
      <c r="D14" s="140" t="s">
        <v>291</v>
      </c>
      <c r="E14" s="55"/>
      <c r="F14" s="55"/>
    </row>
    <row r="15" spans="1:10" ht="84" customHeight="1" x14ac:dyDescent="0.25">
      <c r="A15" s="244" t="s">
        <v>283</v>
      </c>
      <c r="B15" s="142" t="s">
        <v>281</v>
      </c>
      <c r="C15" s="163" t="s">
        <v>292</v>
      </c>
      <c r="D15" s="154" t="s">
        <v>293</v>
      </c>
      <c r="E15" s="55"/>
      <c r="F15" s="55"/>
    </row>
    <row r="16" spans="1:10" ht="92.25" customHeight="1" x14ac:dyDescent="0.25">
      <c r="A16" s="244"/>
      <c r="B16" s="142" t="s">
        <v>282</v>
      </c>
      <c r="C16" s="163" t="s">
        <v>295</v>
      </c>
      <c r="D16" s="154" t="s">
        <v>294</v>
      </c>
      <c r="E16" s="55"/>
      <c r="F16" s="55"/>
    </row>
    <row r="17" spans="1:6" ht="89.25" customHeight="1" x14ac:dyDescent="0.25">
      <c r="A17" s="163" t="s">
        <v>285</v>
      </c>
      <c r="B17" s="166" t="s">
        <v>284</v>
      </c>
      <c r="C17" s="163" t="s">
        <v>297</v>
      </c>
      <c r="D17" s="154" t="s">
        <v>296</v>
      </c>
      <c r="E17" s="55"/>
      <c r="F17" s="55"/>
    </row>
    <row r="18" spans="1:6" s="160" customFormat="1" ht="48.75" customHeight="1" x14ac:dyDescent="0.25">
      <c r="A18" s="169"/>
      <c r="B18" s="170"/>
      <c r="C18" s="169"/>
      <c r="D18" s="171"/>
      <c r="E18" s="169"/>
      <c r="F18" s="169"/>
    </row>
    <row r="19" spans="1:6" s="160" customFormat="1" ht="52.5" customHeight="1" x14ac:dyDescent="0.25">
      <c r="C19" s="169"/>
      <c r="D19" s="171"/>
    </row>
    <row r="20" spans="1:6" s="160" customFormat="1" x14ac:dyDescent="0.25">
      <c r="C20" s="169"/>
      <c r="D20" s="172"/>
    </row>
    <row r="21" spans="1:6" s="160" customFormat="1" x14ac:dyDescent="0.25">
      <c r="C21" s="169"/>
      <c r="D21" s="173"/>
    </row>
    <row r="22" spans="1:6" s="160" customFormat="1" x14ac:dyDescent="0.25">
      <c r="C22" s="169"/>
      <c r="D22" s="173"/>
    </row>
    <row r="23" spans="1:6" x14ac:dyDescent="0.25">
      <c r="D23" s="155"/>
    </row>
  </sheetData>
  <mergeCells count="13">
    <mergeCell ref="A10:A11"/>
    <mergeCell ref="A15:A16"/>
    <mergeCell ref="J1:J4"/>
    <mergeCell ref="F1:F4"/>
    <mergeCell ref="A1:A4"/>
    <mergeCell ref="B7:F7"/>
    <mergeCell ref="B8:F8"/>
    <mergeCell ref="A6:F6"/>
    <mergeCell ref="B1:D2"/>
    <mergeCell ref="B3:D4"/>
    <mergeCell ref="C10:C11"/>
    <mergeCell ref="D10:D11"/>
    <mergeCell ref="C13:C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2"/>
  <sheetViews>
    <sheetView topLeftCell="A10" zoomScale="110" zoomScaleNormal="110" workbookViewId="0">
      <selection activeCell="H9" sqref="H9"/>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11" ht="22.5" customHeight="1" x14ac:dyDescent="0.3">
      <c r="A1" s="440"/>
      <c r="B1" s="259" t="s">
        <v>0</v>
      </c>
      <c r="C1" s="454" t="s">
        <v>96</v>
      </c>
      <c r="D1" s="454"/>
      <c r="E1" s="454"/>
      <c r="F1" s="457"/>
    </row>
    <row r="2" spans="1:11" ht="15.75" customHeight="1" x14ac:dyDescent="0.3">
      <c r="A2" s="441"/>
      <c r="B2" s="260"/>
      <c r="C2" s="455" t="s">
        <v>2</v>
      </c>
      <c r="D2" s="455"/>
      <c r="E2" s="455"/>
      <c r="F2" s="458"/>
    </row>
    <row r="3" spans="1:11" ht="15" customHeight="1" x14ac:dyDescent="0.3">
      <c r="A3" s="441"/>
      <c r="B3" s="260" t="s">
        <v>105</v>
      </c>
      <c r="C3" s="455" t="s">
        <v>98</v>
      </c>
      <c r="D3" s="455"/>
      <c r="E3" s="455"/>
      <c r="F3" s="458"/>
    </row>
    <row r="4" spans="1:11" ht="15.75" customHeight="1" thickBot="1" x14ac:dyDescent="0.35">
      <c r="A4" s="442"/>
      <c r="B4" s="261"/>
      <c r="C4" s="456" t="s">
        <v>5</v>
      </c>
      <c r="D4" s="456"/>
      <c r="E4" s="456"/>
      <c r="F4" s="459"/>
    </row>
    <row r="5" spans="1:11" ht="15.75" thickBot="1" x14ac:dyDescent="0.3"/>
    <row r="6" spans="1:11" ht="33" customHeight="1" thickBot="1" x14ac:dyDescent="0.3">
      <c r="A6" s="212" t="s">
        <v>7</v>
      </c>
      <c r="B6" s="443" t="s">
        <v>346</v>
      </c>
      <c r="C6" s="444"/>
      <c r="D6" s="444"/>
      <c r="E6" s="444"/>
      <c r="F6" s="445"/>
      <c r="G6" s="210"/>
      <c r="H6" s="210"/>
      <c r="I6" s="210"/>
      <c r="J6" s="210"/>
      <c r="K6" s="210"/>
    </row>
    <row r="7" spans="1:11" ht="33" customHeight="1" thickBot="1" x14ac:dyDescent="0.3">
      <c r="A7" s="213" t="s">
        <v>9</v>
      </c>
      <c r="B7" s="446" t="s">
        <v>317</v>
      </c>
      <c r="C7" s="447"/>
      <c r="D7" s="447"/>
      <c r="E7" s="447"/>
      <c r="F7" s="448"/>
      <c r="G7" s="211"/>
      <c r="H7" s="211"/>
      <c r="I7" s="211"/>
      <c r="J7" s="211"/>
      <c r="K7" s="211"/>
    </row>
    <row r="8" spans="1:11" ht="15" x14ac:dyDescent="0.25">
      <c r="A8" s="449"/>
      <c r="B8" s="450"/>
      <c r="C8" s="450"/>
      <c r="D8" s="450"/>
      <c r="E8" s="450"/>
      <c r="F8" s="450"/>
    </row>
    <row r="9" spans="1:11" ht="34.5" customHeight="1" x14ac:dyDescent="0.3">
      <c r="A9" s="433" t="s">
        <v>106</v>
      </c>
      <c r="B9" s="433" t="s">
        <v>107</v>
      </c>
      <c r="C9" s="433"/>
      <c r="D9" s="432" t="s">
        <v>108</v>
      </c>
      <c r="E9" s="432"/>
      <c r="F9" s="432" t="s">
        <v>109</v>
      </c>
    </row>
    <row r="10" spans="1:11" ht="21" customHeight="1" x14ac:dyDescent="0.3">
      <c r="A10" s="433"/>
      <c r="B10" s="433"/>
      <c r="C10" s="433"/>
      <c r="D10" s="113" t="s">
        <v>110</v>
      </c>
      <c r="E10" s="113" t="s">
        <v>111</v>
      </c>
      <c r="F10" s="432"/>
    </row>
    <row r="11" spans="1:11" ht="26.25" customHeight="1" x14ac:dyDescent="0.3">
      <c r="A11" s="436" t="s">
        <v>313</v>
      </c>
      <c r="B11" s="431" t="s">
        <v>112</v>
      </c>
      <c r="C11" s="431"/>
      <c r="D11" s="150"/>
      <c r="E11" s="150" t="s">
        <v>153</v>
      </c>
      <c r="F11" s="451" t="str">
        <f>IF(D26="X","CATASTROFICO",IF(AND(D30&gt;0,D30&lt;=5),"MODERADO",IF(AND(D30&gt;=6,D30&lt;=11),"MAYOR",IF(AND(D30&gt;=12,D30&lt;=19),"CATASTROFICO"," "))))</f>
        <v>MAYOR</v>
      </c>
    </row>
    <row r="12" spans="1:11" ht="26.25" customHeight="1" x14ac:dyDescent="0.3">
      <c r="A12" s="436"/>
      <c r="B12" s="431" t="s">
        <v>113</v>
      </c>
      <c r="C12" s="431"/>
      <c r="D12" s="150" t="s">
        <v>153</v>
      </c>
      <c r="E12" s="150"/>
      <c r="F12" s="452"/>
    </row>
    <row r="13" spans="1:11" ht="26.25" customHeight="1" x14ac:dyDescent="0.3">
      <c r="A13" s="436"/>
      <c r="B13" s="431" t="s">
        <v>114</v>
      </c>
      <c r="C13" s="431"/>
      <c r="D13" s="150" t="s">
        <v>153</v>
      </c>
      <c r="E13" s="150"/>
      <c r="F13" s="452"/>
    </row>
    <row r="14" spans="1:11" ht="26.25" customHeight="1" x14ac:dyDescent="0.3">
      <c r="A14" s="436"/>
      <c r="B14" s="431" t="s">
        <v>115</v>
      </c>
      <c r="C14" s="431"/>
      <c r="D14" s="150"/>
      <c r="E14" s="150" t="s">
        <v>153</v>
      </c>
      <c r="F14" s="452"/>
    </row>
    <row r="15" spans="1:11" ht="26.25" customHeight="1" x14ac:dyDescent="0.3">
      <c r="A15" s="436"/>
      <c r="B15" s="431" t="s">
        <v>116</v>
      </c>
      <c r="C15" s="431"/>
      <c r="D15" s="150"/>
      <c r="E15" s="150" t="s">
        <v>153</v>
      </c>
      <c r="F15" s="452"/>
    </row>
    <row r="16" spans="1:11" ht="26.25" customHeight="1" x14ac:dyDescent="0.3">
      <c r="A16" s="436"/>
      <c r="B16" s="431" t="s">
        <v>117</v>
      </c>
      <c r="C16" s="431"/>
      <c r="D16" s="150" t="s">
        <v>153</v>
      </c>
      <c r="E16" s="150"/>
      <c r="F16" s="452"/>
    </row>
    <row r="17" spans="1:6" ht="26.25" customHeight="1" x14ac:dyDescent="0.3">
      <c r="A17" s="436"/>
      <c r="B17" s="431" t="s">
        <v>118</v>
      </c>
      <c r="C17" s="431"/>
      <c r="D17" s="150" t="s">
        <v>153</v>
      </c>
      <c r="E17" s="150"/>
      <c r="F17" s="452"/>
    </row>
    <row r="18" spans="1:6" ht="33" customHeight="1" x14ac:dyDescent="0.3">
      <c r="A18" s="436"/>
      <c r="B18" s="431" t="s">
        <v>119</v>
      </c>
      <c r="C18" s="431"/>
      <c r="D18" s="150" t="s">
        <v>153</v>
      </c>
      <c r="E18" s="150"/>
      <c r="F18" s="452"/>
    </row>
    <row r="19" spans="1:6" ht="26.25" customHeight="1" x14ac:dyDescent="0.3">
      <c r="A19" s="436"/>
      <c r="B19" s="431" t="s">
        <v>120</v>
      </c>
      <c r="C19" s="431"/>
      <c r="D19" s="150"/>
      <c r="E19" s="150" t="s">
        <v>153</v>
      </c>
      <c r="F19" s="452"/>
    </row>
    <row r="20" spans="1:6" ht="26.25" customHeight="1" x14ac:dyDescent="0.3">
      <c r="A20" s="436"/>
      <c r="B20" s="431" t="s">
        <v>121</v>
      </c>
      <c r="C20" s="431"/>
      <c r="D20" s="150" t="s">
        <v>153</v>
      </c>
      <c r="E20" s="150"/>
      <c r="F20" s="452"/>
    </row>
    <row r="21" spans="1:6" ht="26.25" customHeight="1" x14ac:dyDescent="0.3">
      <c r="A21" s="436"/>
      <c r="B21" s="431" t="s">
        <v>122</v>
      </c>
      <c r="C21" s="431"/>
      <c r="D21" s="150" t="s">
        <v>153</v>
      </c>
      <c r="E21" s="150"/>
      <c r="F21" s="452"/>
    </row>
    <row r="22" spans="1:6" ht="26.25" customHeight="1" x14ac:dyDescent="0.3">
      <c r="A22" s="436"/>
      <c r="B22" s="431" t="s">
        <v>123</v>
      </c>
      <c r="C22" s="431"/>
      <c r="D22" s="150" t="s">
        <v>153</v>
      </c>
      <c r="E22" s="150"/>
      <c r="F22" s="452"/>
    </row>
    <row r="23" spans="1:6" ht="26.25" customHeight="1" x14ac:dyDescent="0.3">
      <c r="A23" s="436"/>
      <c r="B23" s="431" t="s">
        <v>124</v>
      </c>
      <c r="C23" s="431"/>
      <c r="D23" s="150" t="s">
        <v>153</v>
      </c>
      <c r="E23" s="150"/>
      <c r="F23" s="452"/>
    </row>
    <row r="24" spans="1:6" ht="26.25" customHeight="1" x14ac:dyDescent="0.3">
      <c r="A24" s="436"/>
      <c r="B24" s="431" t="s">
        <v>125</v>
      </c>
      <c r="C24" s="431"/>
      <c r="D24" s="150" t="s">
        <v>153</v>
      </c>
      <c r="E24" s="150"/>
      <c r="F24" s="452"/>
    </row>
    <row r="25" spans="1:6" ht="26.25" customHeight="1" x14ac:dyDescent="0.3">
      <c r="A25" s="436"/>
      <c r="B25" s="431" t="s">
        <v>126</v>
      </c>
      <c r="C25" s="431"/>
      <c r="D25" s="150" t="s">
        <v>153</v>
      </c>
      <c r="E25" s="150"/>
      <c r="F25" s="452"/>
    </row>
    <row r="26" spans="1:6" ht="26.25" customHeight="1" x14ac:dyDescent="0.3">
      <c r="A26" s="436"/>
      <c r="B26" s="431" t="s">
        <v>127</v>
      </c>
      <c r="C26" s="431"/>
      <c r="D26" s="150"/>
      <c r="E26" s="150" t="s">
        <v>153</v>
      </c>
      <c r="F26" s="452"/>
    </row>
    <row r="27" spans="1:6" ht="26.25" customHeight="1" x14ac:dyDescent="0.3">
      <c r="A27" s="436"/>
      <c r="B27" s="431" t="s">
        <v>128</v>
      </c>
      <c r="C27" s="431"/>
      <c r="D27" s="150"/>
      <c r="E27" s="150" t="s">
        <v>153</v>
      </c>
      <c r="F27" s="452"/>
    </row>
    <row r="28" spans="1:6" ht="26.25" customHeight="1" x14ac:dyDescent="0.3">
      <c r="A28" s="436"/>
      <c r="B28" s="431" t="s">
        <v>129</v>
      </c>
      <c r="C28" s="431"/>
      <c r="D28" s="150"/>
      <c r="E28" s="150" t="s">
        <v>153</v>
      </c>
      <c r="F28" s="452"/>
    </row>
    <row r="29" spans="1:6" ht="26.25" customHeight="1" x14ac:dyDescent="0.3">
      <c r="A29" s="436"/>
      <c r="B29" s="431" t="s">
        <v>130</v>
      </c>
      <c r="C29" s="431"/>
      <c r="D29" s="150"/>
      <c r="E29" s="150" t="s">
        <v>153</v>
      </c>
      <c r="F29" s="452"/>
    </row>
    <row r="30" spans="1:6" ht="15.6" x14ac:dyDescent="0.3">
      <c r="A30" s="436"/>
      <c r="B30" s="434" t="s">
        <v>63</v>
      </c>
      <c r="C30" s="435"/>
      <c r="D30" s="116">
        <f>+Hoja3!B54</f>
        <v>11</v>
      </c>
      <c r="E30" s="115"/>
      <c r="F30" s="453"/>
    </row>
    <row r="31" spans="1:6" ht="15.75" customHeight="1" x14ac:dyDescent="0.3">
      <c r="A31" s="437"/>
      <c r="B31" s="438"/>
      <c r="C31" s="438"/>
      <c r="D31" s="438"/>
      <c r="E31" s="438"/>
      <c r="F31" s="439"/>
    </row>
    <row r="32" spans="1:6" ht="34.5" customHeight="1" x14ac:dyDescent="0.3">
      <c r="A32" s="433" t="s">
        <v>106</v>
      </c>
      <c r="B32" s="433" t="s">
        <v>107</v>
      </c>
      <c r="C32" s="433"/>
      <c r="D32" s="432" t="s">
        <v>108</v>
      </c>
      <c r="E32" s="432"/>
      <c r="F32" s="432" t="s">
        <v>109</v>
      </c>
    </row>
    <row r="33" spans="1:6" ht="21" customHeight="1" x14ac:dyDescent="0.3">
      <c r="A33" s="433"/>
      <c r="B33" s="433"/>
      <c r="C33" s="433"/>
      <c r="D33" s="113" t="s">
        <v>110</v>
      </c>
      <c r="E33" s="113" t="s">
        <v>111</v>
      </c>
      <c r="F33" s="432"/>
    </row>
    <row r="34" spans="1:6" ht="26.25" customHeight="1" x14ac:dyDescent="0.3">
      <c r="A34" s="436" t="s">
        <v>326</v>
      </c>
      <c r="B34" s="431" t="s">
        <v>112</v>
      </c>
      <c r="C34" s="431"/>
      <c r="D34" s="150"/>
      <c r="E34" s="150" t="s">
        <v>333</v>
      </c>
      <c r="F34" s="321" t="str">
        <f>IF(D49="X","CATASTROFICO",IF(AND(D53&gt;0,D53&lt;=5),"MODERADO",IF(AND(D53&gt;=6,D53&lt;=11),"MAYOR",IF(AND(D53&gt;=12,D53&lt;=19),"CATASTROFICO"," "))))</f>
        <v>MODERADO</v>
      </c>
    </row>
    <row r="35" spans="1:6" ht="26.25" customHeight="1" x14ac:dyDescent="0.3">
      <c r="A35" s="436"/>
      <c r="B35" s="431" t="s">
        <v>113</v>
      </c>
      <c r="C35" s="431"/>
      <c r="D35" s="150" t="s">
        <v>333</v>
      </c>
      <c r="E35" s="150"/>
      <c r="F35" s="321"/>
    </row>
    <row r="36" spans="1:6" ht="26.25" customHeight="1" x14ac:dyDescent="0.3">
      <c r="A36" s="436"/>
      <c r="B36" s="431" t="s">
        <v>114</v>
      </c>
      <c r="C36" s="431"/>
      <c r="D36" s="150"/>
      <c r="E36" s="150" t="s">
        <v>333</v>
      </c>
      <c r="F36" s="321"/>
    </row>
    <row r="37" spans="1:6" ht="26.25" customHeight="1" x14ac:dyDescent="0.3">
      <c r="A37" s="436"/>
      <c r="B37" s="431" t="s">
        <v>115</v>
      </c>
      <c r="C37" s="431"/>
      <c r="D37" s="150"/>
      <c r="E37" s="150" t="s">
        <v>333</v>
      </c>
      <c r="F37" s="321"/>
    </row>
    <row r="38" spans="1:6" ht="26.25" customHeight="1" x14ac:dyDescent="0.3">
      <c r="A38" s="436"/>
      <c r="B38" s="431" t="s">
        <v>116</v>
      </c>
      <c r="C38" s="431"/>
      <c r="D38" s="150"/>
      <c r="E38" s="150" t="s">
        <v>333</v>
      </c>
      <c r="F38" s="321"/>
    </row>
    <row r="39" spans="1:6" ht="26.25" customHeight="1" x14ac:dyDescent="0.3">
      <c r="A39" s="436"/>
      <c r="B39" s="431" t="s">
        <v>117</v>
      </c>
      <c r="C39" s="431"/>
      <c r="D39" s="150"/>
      <c r="E39" s="150" t="s">
        <v>333</v>
      </c>
      <c r="F39" s="321"/>
    </row>
    <row r="40" spans="1:6" ht="26.25" customHeight="1" x14ac:dyDescent="0.3">
      <c r="A40" s="436"/>
      <c r="B40" s="431" t="s">
        <v>118</v>
      </c>
      <c r="C40" s="431"/>
      <c r="D40" s="150" t="s">
        <v>333</v>
      </c>
      <c r="E40" s="150"/>
      <c r="F40" s="321"/>
    </row>
    <row r="41" spans="1:6" ht="33" customHeight="1" x14ac:dyDescent="0.3">
      <c r="A41" s="436"/>
      <c r="B41" s="431" t="s">
        <v>119</v>
      </c>
      <c r="C41" s="431"/>
      <c r="D41" s="150"/>
      <c r="E41" s="150" t="s">
        <v>333</v>
      </c>
      <c r="F41" s="321"/>
    </row>
    <row r="42" spans="1:6" ht="26.25" customHeight="1" x14ac:dyDescent="0.3">
      <c r="A42" s="436"/>
      <c r="B42" s="431" t="s">
        <v>120</v>
      </c>
      <c r="C42" s="431"/>
      <c r="D42" s="150"/>
      <c r="E42" s="150" t="s">
        <v>333</v>
      </c>
      <c r="F42" s="321"/>
    </row>
    <row r="43" spans="1:6" ht="26.25" customHeight="1" x14ac:dyDescent="0.3">
      <c r="A43" s="436"/>
      <c r="B43" s="431" t="s">
        <v>121</v>
      </c>
      <c r="C43" s="431"/>
      <c r="D43" s="150" t="s">
        <v>333</v>
      </c>
      <c r="E43" s="150"/>
      <c r="F43" s="321"/>
    </row>
    <row r="44" spans="1:6" ht="26.25" customHeight="1" x14ac:dyDescent="0.3">
      <c r="A44" s="436"/>
      <c r="B44" s="431" t="s">
        <v>122</v>
      </c>
      <c r="C44" s="431"/>
      <c r="D44" s="150" t="s">
        <v>333</v>
      </c>
      <c r="E44" s="150"/>
      <c r="F44" s="321"/>
    </row>
    <row r="45" spans="1:6" ht="26.25" customHeight="1" x14ac:dyDescent="0.3">
      <c r="A45" s="436"/>
      <c r="B45" s="431" t="s">
        <v>123</v>
      </c>
      <c r="C45" s="431"/>
      <c r="D45" s="157"/>
      <c r="E45" s="157" t="s">
        <v>333</v>
      </c>
      <c r="F45" s="321"/>
    </row>
    <row r="46" spans="1:6" ht="26.25" customHeight="1" x14ac:dyDescent="0.3">
      <c r="A46" s="436"/>
      <c r="B46" s="431" t="s">
        <v>124</v>
      </c>
      <c r="C46" s="431"/>
      <c r="D46" s="157"/>
      <c r="E46" s="157" t="s">
        <v>333</v>
      </c>
      <c r="F46" s="321"/>
    </row>
    <row r="47" spans="1:6" ht="26.25" customHeight="1" x14ac:dyDescent="0.3">
      <c r="A47" s="436"/>
      <c r="B47" s="431" t="s">
        <v>125</v>
      </c>
      <c r="C47" s="431"/>
      <c r="D47" s="157"/>
      <c r="E47" s="157" t="s">
        <v>333</v>
      </c>
      <c r="F47" s="321"/>
    </row>
    <row r="48" spans="1:6" ht="26.25" customHeight="1" x14ac:dyDescent="0.3">
      <c r="A48" s="436"/>
      <c r="B48" s="431" t="s">
        <v>126</v>
      </c>
      <c r="C48" s="431"/>
      <c r="D48" s="157" t="s">
        <v>333</v>
      </c>
      <c r="E48" s="157"/>
      <c r="F48" s="321"/>
    </row>
    <row r="49" spans="1:6" ht="26.25" customHeight="1" x14ac:dyDescent="0.3">
      <c r="A49" s="436"/>
      <c r="B49" s="431" t="s">
        <v>127</v>
      </c>
      <c r="C49" s="431"/>
      <c r="D49" s="157"/>
      <c r="E49" s="157" t="s">
        <v>333</v>
      </c>
      <c r="F49" s="321"/>
    </row>
    <row r="50" spans="1:6" ht="26.25" customHeight="1" x14ac:dyDescent="0.3">
      <c r="A50" s="436"/>
      <c r="B50" s="431" t="s">
        <v>128</v>
      </c>
      <c r="C50" s="431"/>
      <c r="D50" s="157"/>
      <c r="E50" s="157" t="s">
        <v>333</v>
      </c>
      <c r="F50" s="321"/>
    </row>
    <row r="51" spans="1:6" ht="26.25" customHeight="1" x14ac:dyDescent="0.3">
      <c r="A51" s="436"/>
      <c r="B51" s="431" t="s">
        <v>129</v>
      </c>
      <c r="C51" s="431"/>
      <c r="D51" s="157"/>
      <c r="E51" s="157" t="s">
        <v>333</v>
      </c>
      <c r="F51" s="321"/>
    </row>
    <row r="52" spans="1:6" ht="26.25" customHeight="1" x14ac:dyDescent="0.3">
      <c r="A52" s="436"/>
      <c r="B52" s="431" t="s">
        <v>130</v>
      </c>
      <c r="C52" s="431"/>
      <c r="D52" s="157"/>
      <c r="E52" s="157" t="s">
        <v>333</v>
      </c>
      <c r="F52" s="321"/>
    </row>
    <row r="53" spans="1:6" ht="15.6" x14ac:dyDescent="0.3">
      <c r="A53" s="436"/>
      <c r="B53" s="434" t="s">
        <v>63</v>
      </c>
      <c r="C53" s="435"/>
      <c r="D53" s="116">
        <f>+Hoja3!B77</f>
        <v>5</v>
      </c>
      <c r="E53" s="115"/>
      <c r="F53" s="321"/>
    </row>
    <row r="55" spans="1:6" ht="34.5" customHeight="1" x14ac:dyDescent="0.3">
      <c r="A55" s="433" t="s">
        <v>106</v>
      </c>
      <c r="B55" s="433" t="s">
        <v>107</v>
      </c>
      <c r="C55" s="433"/>
      <c r="D55" s="432" t="s">
        <v>108</v>
      </c>
      <c r="E55" s="432"/>
      <c r="F55" s="432" t="s">
        <v>109</v>
      </c>
    </row>
    <row r="56" spans="1:6" ht="21" customHeight="1" x14ac:dyDescent="0.3">
      <c r="A56" s="433"/>
      <c r="B56" s="433"/>
      <c r="C56" s="433"/>
      <c r="D56" s="113" t="s">
        <v>110</v>
      </c>
      <c r="E56" s="113" t="s">
        <v>111</v>
      </c>
      <c r="F56" s="432"/>
    </row>
    <row r="57" spans="1:6" ht="26.25" customHeight="1" x14ac:dyDescent="0.3">
      <c r="A57" s="305"/>
      <c r="B57" s="431" t="s">
        <v>112</v>
      </c>
      <c r="C57" s="431"/>
      <c r="D57" s="114"/>
      <c r="E57" s="114"/>
      <c r="F57" s="321" t="str">
        <f>IF(D72="X","CATASTROFICO",IF(AND(D76&gt;0,D76&lt;=5),"MODERADO",IF(AND(D76&gt;=6,D76&lt;=11),"MAYOR",IF(AND(D76&gt;=12,D76&lt;=19),"CATASTROFICO"," "))))</f>
        <v xml:space="preserve"> </v>
      </c>
    </row>
    <row r="58" spans="1:6" ht="26.25" customHeight="1" x14ac:dyDescent="0.3">
      <c r="A58" s="305"/>
      <c r="B58" s="431" t="s">
        <v>113</v>
      </c>
      <c r="C58" s="431"/>
      <c r="D58" s="114"/>
      <c r="E58" s="114"/>
      <c r="F58" s="321"/>
    </row>
    <row r="59" spans="1:6" ht="26.25" customHeight="1" x14ac:dyDescent="0.3">
      <c r="A59" s="305"/>
      <c r="B59" s="431" t="s">
        <v>114</v>
      </c>
      <c r="C59" s="431"/>
      <c r="D59" s="114"/>
      <c r="E59" s="114"/>
      <c r="F59" s="321"/>
    </row>
    <row r="60" spans="1:6" ht="26.25" customHeight="1" x14ac:dyDescent="0.3">
      <c r="A60" s="305"/>
      <c r="B60" s="431" t="s">
        <v>115</v>
      </c>
      <c r="C60" s="431"/>
      <c r="D60" s="114"/>
      <c r="E60" s="114"/>
      <c r="F60" s="321"/>
    </row>
    <row r="61" spans="1:6" ht="26.25" customHeight="1" x14ac:dyDescent="0.3">
      <c r="A61" s="305"/>
      <c r="B61" s="431" t="s">
        <v>116</v>
      </c>
      <c r="C61" s="431"/>
      <c r="D61" s="114"/>
      <c r="E61" s="114"/>
      <c r="F61" s="321"/>
    </row>
    <row r="62" spans="1:6" ht="26.25" customHeight="1" x14ac:dyDescent="0.3">
      <c r="A62" s="305"/>
      <c r="B62" s="431" t="s">
        <v>117</v>
      </c>
      <c r="C62" s="431"/>
      <c r="D62" s="114"/>
      <c r="E62" s="114"/>
      <c r="F62" s="321"/>
    </row>
    <row r="63" spans="1:6" ht="26.25" customHeight="1" x14ac:dyDescent="0.3">
      <c r="A63" s="305"/>
      <c r="B63" s="431" t="s">
        <v>118</v>
      </c>
      <c r="C63" s="431"/>
      <c r="D63" s="114"/>
      <c r="E63" s="114"/>
      <c r="F63" s="321"/>
    </row>
    <row r="64" spans="1:6" ht="26.25" customHeight="1" x14ac:dyDescent="0.3">
      <c r="A64" s="305"/>
      <c r="B64" s="431" t="s">
        <v>119</v>
      </c>
      <c r="C64" s="431"/>
      <c r="D64" s="114"/>
      <c r="E64" s="114"/>
      <c r="F64" s="321"/>
    </row>
    <row r="65" spans="1:6" ht="26.25" customHeight="1" x14ac:dyDescent="0.3">
      <c r="A65" s="305"/>
      <c r="B65" s="431" t="s">
        <v>120</v>
      </c>
      <c r="C65" s="431"/>
      <c r="D65" s="114"/>
      <c r="E65" s="114"/>
      <c r="F65" s="321"/>
    </row>
    <row r="66" spans="1:6" ht="26.25" customHeight="1" x14ac:dyDescent="0.3">
      <c r="A66" s="305"/>
      <c r="B66" s="431" t="s">
        <v>121</v>
      </c>
      <c r="C66" s="431"/>
      <c r="D66" s="114"/>
      <c r="E66" s="114"/>
      <c r="F66" s="321"/>
    </row>
    <row r="67" spans="1:6" ht="26.25" customHeight="1" x14ac:dyDescent="0.3">
      <c r="A67" s="305"/>
      <c r="B67" s="431" t="s">
        <v>122</v>
      </c>
      <c r="C67" s="431"/>
      <c r="D67" s="114"/>
      <c r="E67" s="114"/>
      <c r="F67" s="321"/>
    </row>
    <row r="68" spans="1:6" ht="26.25" customHeight="1" x14ac:dyDescent="0.3">
      <c r="A68" s="305"/>
      <c r="B68" s="431" t="s">
        <v>123</v>
      </c>
      <c r="C68" s="431"/>
      <c r="D68" s="114"/>
      <c r="E68" s="114"/>
      <c r="F68" s="321"/>
    </row>
    <row r="69" spans="1:6" ht="26.25" customHeight="1" x14ac:dyDescent="0.3">
      <c r="A69" s="305"/>
      <c r="B69" s="431" t="s">
        <v>124</v>
      </c>
      <c r="C69" s="431"/>
      <c r="D69" s="114"/>
      <c r="E69" s="114"/>
      <c r="F69" s="321"/>
    </row>
    <row r="70" spans="1:6" ht="26.25" customHeight="1" x14ac:dyDescent="0.3">
      <c r="A70" s="305"/>
      <c r="B70" s="431" t="s">
        <v>125</v>
      </c>
      <c r="C70" s="431"/>
      <c r="D70" s="114"/>
      <c r="E70" s="114"/>
      <c r="F70" s="321"/>
    </row>
    <row r="71" spans="1:6" ht="26.25" customHeight="1" x14ac:dyDescent="0.3">
      <c r="A71" s="305"/>
      <c r="B71" s="431" t="s">
        <v>126</v>
      </c>
      <c r="C71" s="431"/>
      <c r="D71" s="114"/>
      <c r="E71" s="114"/>
      <c r="F71" s="321"/>
    </row>
    <row r="72" spans="1:6" ht="26.25" customHeight="1" x14ac:dyDescent="0.3">
      <c r="A72" s="305"/>
      <c r="B72" s="431" t="s">
        <v>127</v>
      </c>
      <c r="C72" s="431"/>
      <c r="D72" s="114"/>
      <c r="E72" s="114"/>
      <c r="F72" s="321"/>
    </row>
    <row r="73" spans="1:6" ht="26.25" customHeight="1" x14ac:dyDescent="0.3">
      <c r="A73" s="305"/>
      <c r="B73" s="431" t="s">
        <v>128</v>
      </c>
      <c r="C73" s="431"/>
      <c r="D73" s="114"/>
      <c r="E73" s="114"/>
      <c r="F73" s="321"/>
    </row>
    <row r="74" spans="1:6" ht="26.25" customHeight="1" x14ac:dyDescent="0.3">
      <c r="A74" s="305"/>
      <c r="B74" s="431" t="s">
        <v>129</v>
      </c>
      <c r="C74" s="431"/>
      <c r="D74" s="114"/>
      <c r="E74" s="114"/>
      <c r="F74" s="321"/>
    </row>
    <row r="75" spans="1:6" ht="26.25" customHeight="1" x14ac:dyDescent="0.3">
      <c r="A75" s="305"/>
      <c r="B75" s="431" t="s">
        <v>130</v>
      </c>
      <c r="C75" s="431"/>
      <c r="D75" s="114"/>
      <c r="E75" s="114"/>
      <c r="F75" s="321"/>
    </row>
    <row r="76" spans="1:6" ht="15.6" x14ac:dyDescent="0.3">
      <c r="A76" s="305"/>
      <c r="B76" s="434" t="s">
        <v>63</v>
      </c>
      <c r="C76" s="435"/>
      <c r="D76" s="116">
        <f>+Hoja3!B100</f>
        <v>0</v>
      </c>
      <c r="E76" s="115"/>
      <c r="F76" s="321"/>
    </row>
    <row r="78" spans="1:6" ht="34.5" customHeight="1" x14ac:dyDescent="0.3">
      <c r="A78" s="433" t="s">
        <v>106</v>
      </c>
      <c r="B78" s="433" t="s">
        <v>107</v>
      </c>
      <c r="C78" s="433"/>
      <c r="D78" s="432" t="s">
        <v>108</v>
      </c>
      <c r="E78" s="432"/>
      <c r="F78" s="432" t="s">
        <v>109</v>
      </c>
    </row>
    <row r="79" spans="1:6" ht="21" customHeight="1" x14ac:dyDescent="0.3">
      <c r="A79" s="433"/>
      <c r="B79" s="433"/>
      <c r="C79" s="433"/>
      <c r="D79" s="113" t="s">
        <v>110</v>
      </c>
      <c r="E79" s="113" t="s">
        <v>111</v>
      </c>
      <c r="F79" s="432"/>
    </row>
    <row r="80" spans="1:6" ht="26.25" customHeight="1" x14ac:dyDescent="0.3">
      <c r="A80" s="305"/>
      <c r="B80" s="431" t="s">
        <v>112</v>
      </c>
      <c r="C80" s="431"/>
      <c r="D80" s="114"/>
      <c r="E80" s="114"/>
      <c r="F80" s="321" t="str">
        <f>IF(D95="X","CATASTROFICO",IF(AND(D99&gt;0,D99&lt;=5),"MODERADO",IF(AND(D99&gt;=6,D99&lt;=11),"MAYOR",IF(AND(D99&gt;=12,D99&lt;=19),"CATASTROFICO"," "))))</f>
        <v xml:space="preserve"> </v>
      </c>
    </row>
    <row r="81" spans="1:6" ht="26.25" customHeight="1" x14ac:dyDescent="0.3">
      <c r="A81" s="305"/>
      <c r="B81" s="431" t="s">
        <v>113</v>
      </c>
      <c r="C81" s="431"/>
      <c r="D81" s="114"/>
      <c r="E81" s="114"/>
      <c r="F81" s="321"/>
    </row>
    <row r="82" spans="1:6" ht="26.25" customHeight="1" x14ac:dyDescent="0.3">
      <c r="A82" s="305"/>
      <c r="B82" s="431" t="s">
        <v>114</v>
      </c>
      <c r="C82" s="431"/>
      <c r="D82" s="114"/>
      <c r="E82" s="114"/>
      <c r="F82" s="321"/>
    </row>
    <row r="83" spans="1:6" ht="26.25" customHeight="1" x14ac:dyDescent="0.3">
      <c r="A83" s="305"/>
      <c r="B83" s="431" t="s">
        <v>115</v>
      </c>
      <c r="C83" s="431"/>
      <c r="D83" s="114"/>
      <c r="E83" s="114"/>
      <c r="F83" s="321"/>
    </row>
    <row r="84" spans="1:6" ht="26.25" customHeight="1" x14ac:dyDescent="0.3">
      <c r="A84" s="305"/>
      <c r="B84" s="431" t="s">
        <v>116</v>
      </c>
      <c r="C84" s="431"/>
      <c r="D84" s="114"/>
      <c r="E84" s="114"/>
      <c r="F84" s="321"/>
    </row>
    <row r="85" spans="1:6" ht="26.25" customHeight="1" x14ac:dyDescent="0.3">
      <c r="A85" s="305"/>
      <c r="B85" s="431" t="s">
        <v>117</v>
      </c>
      <c r="C85" s="431"/>
      <c r="D85" s="114"/>
      <c r="E85" s="114"/>
      <c r="F85" s="321"/>
    </row>
    <row r="86" spans="1:6" ht="26.25" customHeight="1" x14ac:dyDescent="0.3">
      <c r="A86" s="305"/>
      <c r="B86" s="431" t="s">
        <v>118</v>
      </c>
      <c r="C86" s="431"/>
      <c r="D86" s="114"/>
      <c r="E86" s="114"/>
      <c r="F86" s="321"/>
    </row>
    <row r="87" spans="1:6" ht="26.25" customHeight="1" x14ac:dyDescent="0.3">
      <c r="A87" s="305"/>
      <c r="B87" s="431" t="s">
        <v>119</v>
      </c>
      <c r="C87" s="431"/>
      <c r="D87" s="114"/>
      <c r="E87" s="114"/>
      <c r="F87" s="321"/>
    </row>
    <row r="88" spans="1:6" ht="26.25" customHeight="1" x14ac:dyDescent="0.3">
      <c r="A88" s="305"/>
      <c r="B88" s="431" t="s">
        <v>120</v>
      </c>
      <c r="C88" s="431"/>
      <c r="D88" s="114"/>
      <c r="E88" s="114"/>
      <c r="F88" s="321"/>
    </row>
    <row r="89" spans="1:6" ht="26.25" customHeight="1" x14ac:dyDescent="0.3">
      <c r="A89" s="305"/>
      <c r="B89" s="431" t="s">
        <v>121</v>
      </c>
      <c r="C89" s="431"/>
      <c r="D89" s="114"/>
      <c r="E89" s="114"/>
      <c r="F89" s="321"/>
    </row>
    <row r="90" spans="1:6" ht="26.25" customHeight="1" x14ac:dyDescent="0.3">
      <c r="A90" s="305"/>
      <c r="B90" s="431" t="s">
        <v>122</v>
      </c>
      <c r="C90" s="431"/>
      <c r="D90" s="114"/>
      <c r="E90" s="114"/>
      <c r="F90" s="321"/>
    </row>
    <row r="91" spans="1:6" ht="26.25" customHeight="1" x14ac:dyDescent="0.3">
      <c r="A91" s="305"/>
      <c r="B91" s="431" t="s">
        <v>123</v>
      </c>
      <c r="C91" s="431"/>
      <c r="D91" s="114"/>
      <c r="E91" s="114"/>
      <c r="F91" s="321"/>
    </row>
    <row r="92" spans="1:6" ht="26.25" customHeight="1" x14ac:dyDescent="0.3">
      <c r="A92" s="305"/>
      <c r="B92" s="431" t="s">
        <v>124</v>
      </c>
      <c r="C92" s="431"/>
      <c r="D92" s="114"/>
      <c r="E92" s="114"/>
      <c r="F92" s="321"/>
    </row>
    <row r="93" spans="1:6" ht="26.25" customHeight="1" x14ac:dyDescent="0.3">
      <c r="A93" s="305"/>
      <c r="B93" s="431" t="s">
        <v>125</v>
      </c>
      <c r="C93" s="431"/>
      <c r="D93" s="114"/>
      <c r="E93" s="114"/>
      <c r="F93" s="321"/>
    </row>
    <row r="94" spans="1:6" ht="26.25" customHeight="1" x14ac:dyDescent="0.3">
      <c r="A94" s="305"/>
      <c r="B94" s="431" t="s">
        <v>126</v>
      </c>
      <c r="C94" s="431"/>
      <c r="D94" s="114"/>
      <c r="E94" s="114"/>
      <c r="F94" s="321"/>
    </row>
    <row r="95" spans="1:6" ht="26.25" customHeight="1" x14ac:dyDescent="0.3">
      <c r="A95" s="305"/>
      <c r="B95" s="431" t="s">
        <v>127</v>
      </c>
      <c r="C95" s="431"/>
      <c r="D95" s="114"/>
      <c r="E95" s="114"/>
      <c r="F95" s="321"/>
    </row>
    <row r="96" spans="1:6" ht="26.25" customHeight="1" x14ac:dyDescent="0.3">
      <c r="A96" s="305"/>
      <c r="B96" s="431" t="s">
        <v>128</v>
      </c>
      <c r="C96" s="431"/>
      <c r="D96" s="114"/>
      <c r="E96" s="114"/>
      <c r="F96" s="321"/>
    </row>
    <row r="97" spans="1:6" ht="26.25" customHeight="1" x14ac:dyDescent="0.3">
      <c r="A97" s="305"/>
      <c r="B97" s="431" t="s">
        <v>129</v>
      </c>
      <c r="C97" s="431"/>
      <c r="D97" s="114"/>
      <c r="E97" s="114"/>
      <c r="F97" s="321"/>
    </row>
    <row r="98" spans="1:6" ht="26.25" customHeight="1" x14ac:dyDescent="0.3">
      <c r="A98" s="305"/>
      <c r="B98" s="431" t="s">
        <v>130</v>
      </c>
      <c r="C98" s="431"/>
      <c r="D98" s="114"/>
      <c r="E98" s="114"/>
      <c r="F98" s="321"/>
    </row>
    <row r="99" spans="1:6" ht="15.6" x14ac:dyDescent="0.3">
      <c r="A99" s="305"/>
      <c r="B99" s="434" t="s">
        <v>63</v>
      </c>
      <c r="C99" s="435"/>
      <c r="D99" s="116">
        <f>+Hoja3!B123</f>
        <v>0</v>
      </c>
      <c r="E99" s="115"/>
      <c r="F99" s="321"/>
    </row>
    <row r="101" spans="1:6" ht="34.5" customHeight="1" x14ac:dyDescent="0.3">
      <c r="A101" s="433" t="s">
        <v>106</v>
      </c>
      <c r="B101" s="433" t="s">
        <v>107</v>
      </c>
      <c r="C101" s="433"/>
      <c r="D101" s="432" t="s">
        <v>108</v>
      </c>
      <c r="E101" s="432"/>
      <c r="F101" s="432" t="s">
        <v>109</v>
      </c>
    </row>
    <row r="102" spans="1:6" ht="21" customHeight="1" x14ac:dyDescent="0.3">
      <c r="A102" s="433"/>
      <c r="B102" s="433"/>
      <c r="C102" s="433"/>
      <c r="D102" s="113" t="s">
        <v>110</v>
      </c>
      <c r="E102" s="113" t="s">
        <v>111</v>
      </c>
      <c r="F102" s="432"/>
    </row>
    <row r="103" spans="1:6" ht="26.25" customHeight="1" x14ac:dyDescent="0.3">
      <c r="A103" s="305"/>
      <c r="B103" s="431" t="s">
        <v>112</v>
      </c>
      <c r="C103" s="431"/>
      <c r="D103" s="114"/>
      <c r="E103" s="114"/>
      <c r="F103" s="321" t="str">
        <f>IF(D118="X","CATASTROFICO",IF(AND(D122&gt;0,D122&lt;=5),"MODERADO",IF(AND(D122&gt;=6,D122&lt;=11),"MAYOR",IF(AND(D122&gt;=12,D122&lt;=19),"CATASTROFICO"," "))))</f>
        <v xml:space="preserve"> </v>
      </c>
    </row>
    <row r="104" spans="1:6" ht="26.25" customHeight="1" x14ac:dyDescent="0.3">
      <c r="A104" s="305"/>
      <c r="B104" s="431" t="s">
        <v>113</v>
      </c>
      <c r="C104" s="431"/>
      <c r="D104" s="114"/>
      <c r="E104" s="114"/>
      <c r="F104" s="321"/>
    </row>
    <row r="105" spans="1:6" ht="26.25" customHeight="1" x14ac:dyDescent="0.3">
      <c r="A105" s="305"/>
      <c r="B105" s="431" t="s">
        <v>114</v>
      </c>
      <c r="C105" s="431"/>
      <c r="D105" s="114"/>
      <c r="E105" s="114"/>
      <c r="F105" s="321"/>
    </row>
    <row r="106" spans="1:6" ht="26.25" customHeight="1" x14ac:dyDescent="0.3">
      <c r="A106" s="305"/>
      <c r="B106" s="431" t="s">
        <v>115</v>
      </c>
      <c r="C106" s="431"/>
      <c r="D106" s="114"/>
      <c r="E106" s="114"/>
      <c r="F106" s="321"/>
    </row>
    <row r="107" spans="1:6" ht="26.25" customHeight="1" x14ac:dyDescent="0.3">
      <c r="A107" s="305"/>
      <c r="B107" s="431" t="s">
        <v>116</v>
      </c>
      <c r="C107" s="431"/>
      <c r="D107" s="114"/>
      <c r="E107" s="114"/>
      <c r="F107" s="321"/>
    </row>
    <row r="108" spans="1:6" ht="26.25" customHeight="1" x14ac:dyDescent="0.3">
      <c r="A108" s="305"/>
      <c r="B108" s="431" t="s">
        <v>117</v>
      </c>
      <c r="C108" s="431"/>
      <c r="D108" s="114"/>
      <c r="E108" s="114"/>
      <c r="F108" s="321"/>
    </row>
    <row r="109" spans="1:6" ht="26.25" customHeight="1" x14ac:dyDescent="0.3">
      <c r="A109" s="305"/>
      <c r="B109" s="431" t="s">
        <v>118</v>
      </c>
      <c r="C109" s="431"/>
      <c r="D109" s="114"/>
      <c r="E109" s="114"/>
      <c r="F109" s="321"/>
    </row>
    <row r="110" spans="1:6" ht="26.25" customHeight="1" x14ac:dyDescent="0.3">
      <c r="A110" s="305"/>
      <c r="B110" s="431" t="s">
        <v>119</v>
      </c>
      <c r="C110" s="431"/>
      <c r="D110" s="114"/>
      <c r="E110" s="114"/>
      <c r="F110" s="321"/>
    </row>
    <row r="111" spans="1:6" ht="26.25" customHeight="1" x14ac:dyDescent="0.3">
      <c r="A111" s="305"/>
      <c r="B111" s="431" t="s">
        <v>120</v>
      </c>
      <c r="C111" s="431"/>
      <c r="D111" s="114"/>
      <c r="E111" s="114"/>
      <c r="F111" s="321"/>
    </row>
    <row r="112" spans="1:6" ht="26.25" customHeight="1" x14ac:dyDescent="0.3">
      <c r="A112" s="305"/>
      <c r="B112" s="431" t="s">
        <v>121</v>
      </c>
      <c r="C112" s="431"/>
      <c r="D112" s="114"/>
      <c r="E112" s="114"/>
      <c r="F112" s="321"/>
    </row>
    <row r="113" spans="1:6" ht="26.25" customHeight="1" x14ac:dyDescent="0.3">
      <c r="A113" s="305"/>
      <c r="B113" s="431" t="s">
        <v>122</v>
      </c>
      <c r="C113" s="431"/>
      <c r="D113" s="114"/>
      <c r="E113" s="114"/>
      <c r="F113" s="321"/>
    </row>
    <row r="114" spans="1:6" ht="26.25" customHeight="1" x14ac:dyDescent="0.3">
      <c r="A114" s="305"/>
      <c r="B114" s="431" t="s">
        <v>123</v>
      </c>
      <c r="C114" s="431"/>
      <c r="D114" s="114"/>
      <c r="E114" s="114"/>
      <c r="F114" s="321"/>
    </row>
    <row r="115" spans="1:6" ht="26.25" customHeight="1" x14ac:dyDescent="0.3">
      <c r="A115" s="305"/>
      <c r="B115" s="431" t="s">
        <v>124</v>
      </c>
      <c r="C115" s="431"/>
      <c r="D115" s="114"/>
      <c r="E115" s="114"/>
      <c r="F115" s="321"/>
    </row>
    <row r="116" spans="1:6" ht="26.25" customHeight="1" x14ac:dyDescent="0.3">
      <c r="A116" s="305"/>
      <c r="B116" s="431" t="s">
        <v>125</v>
      </c>
      <c r="C116" s="431"/>
      <c r="D116" s="114"/>
      <c r="E116" s="114"/>
      <c r="F116" s="321"/>
    </row>
    <row r="117" spans="1:6" ht="26.25" customHeight="1" x14ac:dyDescent="0.3">
      <c r="A117" s="305"/>
      <c r="B117" s="431" t="s">
        <v>126</v>
      </c>
      <c r="C117" s="431"/>
      <c r="D117" s="114"/>
      <c r="E117" s="114"/>
      <c r="F117" s="321"/>
    </row>
    <row r="118" spans="1:6" ht="26.25" customHeight="1" x14ac:dyDescent="0.3">
      <c r="A118" s="305"/>
      <c r="B118" s="431" t="s">
        <v>127</v>
      </c>
      <c r="C118" s="431"/>
      <c r="D118" s="114"/>
      <c r="E118" s="114"/>
      <c r="F118" s="321"/>
    </row>
    <row r="119" spans="1:6" ht="26.25" customHeight="1" x14ac:dyDescent="0.3">
      <c r="A119" s="305"/>
      <c r="B119" s="431" t="s">
        <v>128</v>
      </c>
      <c r="C119" s="431"/>
      <c r="D119" s="114"/>
      <c r="E119" s="114"/>
      <c r="F119" s="321"/>
    </row>
    <row r="120" spans="1:6" ht="26.25" customHeight="1" x14ac:dyDescent="0.3">
      <c r="A120" s="305"/>
      <c r="B120" s="431" t="s">
        <v>129</v>
      </c>
      <c r="C120" s="431"/>
      <c r="D120" s="114"/>
      <c r="E120" s="114"/>
      <c r="F120" s="321"/>
    </row>
    <row r="121" spans="1:6" ht="26.25" customHeight="1" x14ac:dyDescent="0.3">
      <c r="A121" s="305"/>
      <c r="B121" s="431" t="s">
        <v>130</v>
      </c>
      <c r="C121" s="431"/>
      <c r="D121" s="114"/>
      <c r="E121" s="114"/>
      <c r="F121" s="321"/>
    </row>
    <row r="122" spans="1:6" ht="15.6" x14ac:dyDescent="0.3">
      <c r="A122" s="305"/>
      <c r="B122" s="434" t="s">
        <v>63</v>
      </c>
      <c r="C122" s="435"/>
      <c r="D122" s="116">
        <f>+Hoja3!B146</f>
        <v>0</v>
      </c>
      <c r="E122" s="115"/>
      <c r="F122" s="321"/>
    </row>
  </sheetData>
  <mergeCells count="142">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3" zoomScale="120" zoomScaleNormal="120" workbookViewId="0">
      <selection activeCell="B7" sqref="B7:K8"/>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6"/>
      <c r="B1" s="266"/>
      <c r="C1" s="260" t="s">
        <v>0</v>
      </c>
      <c r="D1" s="260"/>
      <c r="E1" s="260"/>
      <c r="F1" s="260"/>
      <c r="G1" s="357" t="s">
        <v>1</v>
      </c>
      <c r="H1" s="357"/>
      <c r="I1" s="357"/>
      <c r="J1" s="493"/>
      <c r="K1" s="493"/>
    </row>
    <row r="2" spans="1:11" ht="15" customHeight="1" x14ac:dyDescent="0.3">
      <c r="A2" s="266"/>
      <c r="B2" s="266"/>
      <c r="C2" s="260"/>
      <c r="D2" s="260"/>
      <c r="E2" s="260"/>
      <c r="F2" s="260"/>
      <c r="G2" s="357" t="s">
        <v>131</v>
      </c>
      <c r="H2" s="357"/>
      <c r="I2" s="357"/>
      <c r="J2" s="493"/>
      <c r="K2" s="493"/>
    </row>
    <row r="3" spans="1:11" ht="34.5" customHeight="1" x14ac:dyDescent="0.3">
      <c r="A3" s="266"/>
      <c r="B3" s="266"/>
      <c r="C3" s="260" t="s">
        <v>33</v>
      </c>
      <c r="D3" s="260"/>
      <c r="E3" s="260"/>
      <c r="F3" s="260"/>
      <c r="G3" s="357" t="s">
        <v>132</v>
      </c>
      <c r="H3" s="357"/>
      <c r="I3" s="357"/>
      <c r="J3" s="493"/>
      <c r="K3" s="493"/>
    </row>
    <row r="4" spans="1:11" ht="15.75" customHeight="1" x14ac:dyDescent="0.3">
      <c r="A4" s="266"/>
      <c r="B4" s="266"/>
      <c r="C4" s="260"/>
      <c r="D4" s="260"/>
      <c r="E4" s="260"/>
      <c r="F4" s="260"/>
      <c r="G4" s="357" t="s">
        <v>5</v>
      </c>
      <c r="H4" s="357"/>
      <c r="I4" s="357"/>
      <c r="J4" s="493"/>
      <c r="K4" s="493"/>
    </row>
    <row r="5" spans="1:11" ht="15.75" thickBot="1" x14ac:dyDescent="0.3"/>
    <row r="6" spans="1:11" ht="26.25" customHeight="1" x14ac:dyDescent="0.3">
      <c r="A6" s="479" t="s">
        <v>133</v>
      </c>
      <c r="B6" s="480"/>
      <c r="C6" s="480"/>
      <c r="D6" s="480"/>
      <c r="E6" s="480"/>
      <c r="F6" s="480"/>
      <c r="G6" s="480"/>
      <c r="H6" s="480"/>
      <c r="I6" s="480"/>
      <c r="J6" s="480"/>
      <c r="K6" s="481"/>
    </row>
    <row r="7" spans="1:11" ht="24" customHeight="1" x14ac:dyDescent="0.25">
      <c r="A7" s="21" t="s">
        <v>7</v>
      </c>
      <c r="B7" s="482" t="s">
        <v>346</v>
      </c>
      <c r="C7" s="482"/>
      <c r="D7" s="482"/>
      <c r="E7" s="482"/>
      <c r="F7" s="482"/>
      <c r="G7" s="482"/>
      <c r="H7" s="482"/>
      <c r="I7" s="482"/>
      <c r="J7" s="482"/>
      <c r="K7" s="483"/>
    </row>
    <row r="8" spans="1:11" ht="35.25" customHeight="1" x14ac:dyDescent="0.25">
      <c r="A8" s="20" t="s">
        <v>9</v>
      </c>
      <c r="B8" s="484" t="s">
        <v>317</v>
      </c>
      <c r="C8" s="484"/>
      <c r="D8" s="484"/>
      <c r="E8" s="484"/>
      <c r="F8" s="484"/>
      <c r="G8" s="484"/>
      <c r="H8" s="484"/>
      <c r="I8" s="484"/>
      <c r="J8" s="484"/>
      <c r="K8" s="485"/>
    </row>
    <row r="9" spans="1:11" ht="29.25" customHeight="1" thickBot="1" x14ac:dyDescent="0.3">
      <c r="A9" s="28" t="s">
        <v>134</v>
      </c>
      <c r="B9" s="486" t="s">
        <v>313</v>
      </c>
      <c r="C9" s="487"/>
      <c r="D9" s="487"/>
      <c r="E9" s="487"/>
      <c r="F9" s="487"/>
      <c r="G9" s="487"/>
      <c r="H9" s="487"/>
      <c r="I9" s="487"/>
      <c r="J9" s="487"/>
      <c r="K9" s="488"/>
    </row>
    <row r="10" spans="1:11" ht="15" x14ac:dyDescent="0.25">
      <c r="A10" s="34"/>
      <c r="B10" s="35"/>
      <c r="C10" s="35"/>
      <c r="D10" s="35"/>
      <c r="E10" s="35"/>
      <c r="F10" s="35"/>
      <c r="G10" s="35"/>
      <c r="H10" s="35"/>
      <c r="I10" s="35"/>
      <c r="J10" s="35"/>
      <c r="K10" s="36"/>
    </row>
    <row r="11" spans="1:11" ht="15" x14ac:dyDescent="0.25">
      <c r="A11" s="37"/>
      <c r="B11" s="38"/>
      <c r="C11" s="38"/>
      <c r="D11" s="38"/>
      <c r="E11" s="38"/>
      <c r="F11" s="38"/>
      <c r="G11" s="38"/>
      <c r="H11" s="38"/>
      <c r="I11" s="38"/>
      <c r="J11" s="489" t="s">
        <v>135</v>
      </c>
      <c r="K11" s="490"/>
    </row>
    <row r="12" spans="1:11" ht="15.75" thickBot="1" x14ac:dyDescent="0.3">
      <c r="A12" s="37"/>
      <c r="B12" s="39"/>
      <c r="C12" s="38"/>
      <c r="D12" s="38"/>
      <c r="E12" s="38"/>
      <c r="F12" s="38"/>
      <c r="G12" s="38"/>
      <c r="H12" s="38"/>
      <c r="I12" s="38"/>
      <c r="J12" s="40"/>
      <c r="K12" s="41"/>
    </row>
    <row r="13" spans="1:11" ht="30" customHeight="1" thickBot="1" x14ac:dyDescent="0.35">
      <c r="A13" s="491" t="s">
        <v>136</v>
      </c>
      <c r="B13" s="24">
        <v>5</v>
      </c>
      <c r="C13" s="492"/>
      <c r="D13" s="476"/>
      <c r="E13" s="467"/>
      <c r="F13" s="467"/>
      <c r="G13" s="467"/>
      <c r="H13" s="38"/>
      <c r="I13" s="38"/>
      <c r="J13" s="30"/>
      <c r="K13" s="44" t="s">
        <v>137</v>
      </c>
    </row>
    <row r="14" spans="1:11" ht="30" customHeight="1" thickBot="1" x14ac:dyDescent="0.35">
      <c r="A14" s="491"/>
      <c r="B14" s="25" t="s">
        <v>138</v>
      </c>
      <c r="C14" s="492"/>
      <c r="D14" s="476"/>
      <c r="E14" s="467"/>
      <c r="F14" s="467"/>
      <c r="G14" s="467"/>
      <c r="H14" s="38"/>
      <c r="I14" s="38"/>
      <c r="J14" s="40"/>
      <c r="K14" s="44"/>
    </row>
    <row r="15" spans="1:11" ht="30" customHeight="1" thickBot="1" x14ac:dyDescent="0.35">
      <c r="A15" s="491"/>
      <c r="B15" s="24">
        <v>4</v>
      </c>
      <c r="C15" s="478"/>
      <c r="D15" s="476"/>
      <c r="E15" s="476"/>
      <c r="F15" s="465"/>
      <c r="G15" s="467"/>
      <c r="H15" s="38"/>
      <c r="I15" s="38"/>
      <c r="J15" s="31"/>
      <c r="K15" s="44" t="s">
        <v>139</v>
      </c>
    </row>
    <row r="16" spans="1:11" ht="30" customHeight="1" thickBot="1" x14ac:dyDescent="0.35">
      <c r="A16" s="491"/>
      <c r="B16" s="25" t="s">
        <v>140</v>
      </c>
      <c r="C16" s="478"/>
      <c r="D16" s="476"/>
      <c r="E16" s="476"/>
      <c r="F16" s="466"/>
      <c r="G16" s="467"/>
      <c r="H16" s="38"/>
      <c r="I16" s="38"/>
      <c r="J16" s="29"/>
      <c r="K16" s="44"/>
    </row>
    <row r="17" spans="1:11" ht="30" customHeight="1" thickBot="1" x14ac:dyDescent="0.35">
      <c r="A17" s="491"/>
      <c r="B17" s="24">
        <v>3</v>
      </c>
      <c r="C17" s="461"/>
      <c r="D17" s="462"/>
      <c r="E17" s="463"/>
      <c r="F17" s="465"/>
      <c r="G17" s="467"/>
      <c r="H17" s="38"/>
      <c r="I17" s="38"/>
      <c r="J17" s="32"/>
      <c r="K17" s="44" t="s">
        <v>141</v>
      </c>
    </row>
    <row r="18" spans="1:11" ht="30" customHeight="1" thickBot="1" x14ac:dyDescent="0.35">
      <c r="A18" s="491"/>
      <c r="B18" s="25" t="s">
        <v>142</v>
      </c>
      <c r="C18" s="461"/>
      <c r="D18" s="462"/>
      <c r="E18" s="464"/>
      <c r="F18" s="466"/>
      <c r="G18" s="467"/>
      <c r="H18" s="38"/>
      <c r="I18" s="38"/>
      <c r="J18" s="29"/>
      <c r="K18" s="44"/>
    </row>
    <row r="19" spans="1:11" ht="30" customHeight="1" thickBot="1" x14ac:dyDescent="0.35">
      <c r="A19" s="491"/>
      <c r="B19" s="24">
        <v>2</v>
      </c>
      <c r="C19" s="461"/>
      <c r="D19" s="468"/>
      <c r="E19" s="469"/>
      <c r="F19" s="471" t="s">
        <v>153</v>
      </c>
      <c r="G19" s="467"/>
      <c r="H19" s="38"/>
      <c r="I19" s="38"/>
      <c r="J19" s="33"/>
      <c r="K19" s="44" t="s">
        <v>143</v>
      </c>
    </row>
    <row r="20" spans="1:11" ht="30" customHeight="1" thickBot="1" x14ac:dyDescent="0.35">
      <c r="A20" s="491"/>
      <c r="B20" s="25" t="s">
        <v>269</v>
      </c>
      <c r="C20" s="461"/>
      <c r="D20" s="468"/>
      <c r="E20" s="470"/>
      <c r="F20" s="472"/>
      <c r="G20" s="467"/>
      <c r="H20" s="38"/>
      <c r="I20" s="38"/>
      <c r="J20" s="38"/>
      <c r="K20" s="39"/>
    </row>
    <row r="21" spans="1:11" ht="30" customHeight="1" thickBot="1" x14ac:dyDescent="0.35">
      <c r="A21" s="491"/>
      <c r="B21" s="24">
        <v>1</v>
      </c>
      <c r="C21" s="461"/>
      <c r="D21" s="468"/>
      <c r="E21" s="462"/>
      <c r="F21" s="476"/>
      <c r="G21" s="476"/>
      <c r="H21" s="38"/>
      <c r="I21" s="38"/>
      <c r="J21" s="38"/>
      <c r="K21" s="39"/>
    </row>
    <row r="22" spans="1:11" ht="30" customHeight="1" thickBot="1" x14ac:dyDescent="0.35">
      <c r="A22" s="491"/>
      <c r="B22" s="25" t="s">
        <v>144</v>
      </c>
      <c r="C22" s="473"/>
      <c r="D22" s="474"/>
      <c r="E22" s="475"/>
      <c r="F22" s="477"/>
      <c r="G22" s="477"/>
      <c r="H22" s="42"/>
      <c r="I22" s="38"/>
      <c r="J22" s="38"/>
      <c r="K22" s="39"/>
    </row>
    <row r="23" spans="1:11" ht="15" x14ac:dyDescent="0.25">
      <c r="A23" s="37"/>
      <c r="B23" s="38"/>
      <c r="C23" s="23">
        <v>1</v>
      </c>
      <c r="D23" s="23">
        <v>2</v>
      </c>
      <c r="E23" s="23">
        <v>3</v>
      </c>
      <c r="F23" s="23">
        <v>4</v>
      </c>
      <c r="G23" s="23">
        <v>5</v>
      </c>
      <c r="H23" s="38"/>
      <c r="I23" s="38"/>
      <c r="J23" s="38"/>
      <c r="K23" s="39"/>
    </row>
    <row r="24" spans="1:11" x14ac:dyDescent="0.3">
      <c r="A24" s="37"/>
      <c r="B24" s="38"/>
      <c r="C24" s="23" t="s">
        <v>145</v>
      </c>
      <c r="D24" s="23" t="s">
        <v>146</v>
      </c>
      <c r="E24" s="23" t="s">
        <v>147</v>
      </c>
      <c r="F24" s="23" t="s">
        <v>148</v>
      </c>
      <c r="G24" s="23" t="s">
        <v>149</v>
      </c>
      <c r="H24" s="38"/>
      <c r="I24" s="38"/>
      <c r="J24" s="38"/>
      <c r="K24" s="39"/>
    </row>
    <row r="25" spans="1:11" x14ac:dyDescent="0.3">
      <c r="A25" s="37"/>
      <c r="B25" s="38"/>
      <c r="C25" s="460" t="s">
        <v>150</v>
      </c>
      <c r="D25" s="460"/>
      <c r="E25" s="460"/>
      <c r="F25" s="460"/>
      <c r="G25" s="460"/>
      <c r="H25" s="38"/>
      <c r="I25" s="38"/>
      <c r="J25" s="38"/>
      <c r="K25" s="39"/>
    </row>
    <row r="26" spans="1:11" x14ac:dyDescent="0.3">
      <c r="A26" s="37"/>
      <c r="B26" s="38"/>
      <c r="C26" s="460"/>
      <c r="D26" s="460"/>
      <c r="E26" s="460"/>
      <c r="F26" s="460"/>
      <c r="G26" s="460"/>
      <c r="H26" s="38"/>
      <c r="I26" s="38"/>
      <c r="J26" s="38"/>
      <c r="K26" s="39"/>
    </row>
    <row r="27" spans="1:11" ht="15" thickBot="1" x14ac:dyDescent="0.35">
      <c r="A27" s="46"/>
      <c r="B27" s="43"/>
      <c r="C27" s="43"/>
      <c r="D27" s="43"/>
      <c r="E27" s="43"/>
      <c r="F27" s="43"/>
      <c r="G27" s="43"/>
      <c r="H27" s="43"/>
      <c r="I27" s="43"/>
      <c r="J27" s="43"/>
      <c r="K27" s="45"/>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0" zoomScale="120" zoomScaleNormal="120" workbookViewId="0">
      <selection activeCell="E19" sqref="E19:E20"/>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6"/>
      <c r="B1" s="266"/>
      <c r="C1" s="260" t="s">
        <v>0</v>
      </c>
      <c r="D1" s="260"/>
      <c r="E1" s="260"/>
      <c r="F1" s="260"/>
      <c r="G1" s="357" t="s">
        <v>1</v>
      </c>
      <c r="H1" s="357"/>
      <c r="I1" s="357"/>
      <c r="J1" s="493"/>
      <c r="K1" s="493"/>
    </row>
    <row r="2" spans="1:11" ht="15" customHeight="1" x14ac:dyDescent="0.3">
      <c r="A2" s="266"/>
      <c r="B2" s="266"/>
      <c r="C2" s="260"/>
      <c r="D2" s="260"/>
      <c r="E2" s="260"/>
      <c r="F2" s="260"/>
      <c r="G2" s="357" t="s">
        <v>131</v>
      </c>
      <c r="H2" s="357"/>
      <c r="I2" s="357"/>
      <c r="J2" s="493"/>
      <c r="K2" s="493"/>
    </row>
    <row r="3" spans="1:11" ht="34.5" customHeight="1" x14ac:dyDescent="0.3">
      <c r="A3" s="266"/>
      <c r="B3" s="266"/>
      <c r="C3" s="260" t="s">
        <v>33</v>
      </c>
      <c r="D3" s="260"/>
      <c r="E3" s="260"/>
      <c r="F3" s="260"/>
      <c r="G3" s="357" t="s">
        <v>151</v>
      </c>
      <c r="H3" s="357"/>
      <c r="I3" s="357"/>
      <c r="J3" s="493"/>
      <c r="K3" s="493"/>
    </row>
    <row r="4" spans="1:11" ht="15.75" customHeight="1" x14ac:dyDescent="0.3">
      <c r="A4" s="266"/>
      <c r="B4" s="266"/>
      <c r="C4" s="260"/>
      <c r="D4" s="260"/>
      <c r="E4" s="260"/>
      <c r="F4" s="260"/>
      <c r="G4" s="357" t="s">
        <v>5</v>
      </c>
      <c r="H4" s="357"/>
      <c r="I4" s="357"/>
      <c r="J4" s="493"/>
      <c r="K4" s="493"/>
    </row>
    <row r="5" spans="1:11" ht="15.75" thickBot="1" x14ac:dyDescent="0.3"/>
    <row r="6" spans="1:11" ht="26.25" customHeight="1" x14ac:dyDescent="0.3">
      <c r="A6" s="479" t="s">
        <v>133</v>
      </c>
      <c r="B6" s="480"/>
      <c r="C6" s="480"/>
      <c r="D6" s="480"/>
      <c r="E6" s="480"/>
      <c r="F6" s="480"/>
      <c r="G6" s="480"/>
      <c r="H6" s="480"/>
      <c r="I6" s="480"/>
      <c r="J6" s="480"/>
      <c r="K6" s="481"/>
    </row>
    <row r="7" spans="1:11" ht="24" customHeight="1" x14ac:dyDescent="0.25">
      <c r="A7" s="21" t="s">
        <v>7</v>
      </c>
      <c r="B7" s="482" t="s">
        <v>346</v>
      </c>
      <c r="C7" s="482"/>
      <c r="D7" s="482"/>
      <c r="E7" s="482"/>
      <c r="F7" s="482"/>
      <c r="G7" s="482"/>
      <c r="H7" s="482"/>
      <c r="I7" s="482"/>
      <c r="J7" s="482"/>
      <c r="K7" s="483"/>
    </row>
    <row r="8" spans="1:11" ht="35.25" customHeight="1" x14ac:dyDescent="0.25">
      <c r="A8" s="20" t="s">
        <v>9</v>
      </c>
      <c r="B8" s="484" t="s">
        <v>317</v>
      </c>
      <c r="C8" s="484"/>
      <c r="D8" s="484"/>
      <c r="E8" s="484"/>
      <c r="F8" s="484"/>
      <c r="G8" s="484"/>
      <c r="H8" s="484"/>
      <c r="I8" s="484"/>
      <c r="J8" s="484"/>
      <c r="K8" s="485"/>
    </row>
    <row r="9" spans="1:11" ht="29.25" customHeight="1" thickBot="1" x14ac:dyDescent="0.3">
      <c r="A9" s="28" t="s">
        <v>134</v>
      </c>
      <c r="B9" s="486" t="s">
        <v>324</v>
      </c>
      <c r="C9" s="487"/>
      <c r="D9" s="487"/>
      <c r="E9" s="487"/>
      <c r="F9" s="487"/>
      <c r="G9" s="487"/>
      <c r="H9" s="487"/>
      <c r="I9" s="487"/>
      <c r="J9" s="487"/>
      <c r="K9" s="488"/>
    </row>
    <row r="10" spans="1:11" ht="15" x14ac:dyDescent="0.25">
      <c r="A10" s="34"/>
      <c r="B10" s="35"/>
      <c r="C10" s="35"/>
      <c r="D10" s="35"/>
      <c r="E10" s="35"/>
      <c r="F10" s="35"/>
      <c r="G10" s="35"/>
      <c r="H10" s="35"/>
      <c r="I10" s="35"/>
      <c r="J10" s="35"/>
      <c r="K10" s="36"/>
    </row>
    <row r="11" spans="1:11" ht="15" x14ac:dyDescent="0.25">
      <c r="A11" s="37"/>
      <c r="B11" s="38"/>
      <c r="C11" s="38"/>
      <c r="D11" s="38"/>
      <c r="E11" s="38"/>
      <c r="F11" s="38"/>
      <c r="G11" s="38"/>
      <c r="H11" s="38"/>
      <c r="I11" s="38"/>
      <c r="J11" s="489" t="s">
        <v>135</v>
      </c>
      <c r="K11" s="490"/>
    </row>
    <row r="12" spans="1:11" ht="15.75" thickBot="1" x14ac:dyDescent="0.3">
      <c r="A12" s="37"/>
      <c r="B12" s="39"/>
      <c r="C12" s="38"/>
      <c r="D12" s="38"/>
      <c r="E12" s="38"/>
      <c r="F12" s="38"/>
      <c r="G12" s="38"/>
      <c r="H12" s="38"/>
      <c r="I12" s="38"/>
      <c r="J12" s="40"/>
      <c r="K12" s="41"/>
    </row>
    <row r="13" spans="1:11" ht="30" customHeight="1" thickBot="1" x14ac:dyDescent="0.35">
      <c r="A13" s="491" t="s">
        <v>136</v>
      </c>
      <c r="B13" s="24">
        <v>5</v>
      </c>
      <c r="C13" s="492"/>
      <c r="D13" s="476"/>
      <c r="E13" s="467"/>
      <c r="F13" s="467"/>
      <c r="G13" s="467"/>
      <c r="H13" s="38"/>
      <c r="I13" s="38"/>
      <c r="J13" s="30"/>
      <c r="K13" s="44" t="s">
        <v>137</v>
      </c>
    </row>
    <row r="14" spans="1:11" ht="30" customHeight="1" thickBot="1" x14ac:dyDescent="0.35">
      <c r="A14" s="491"/>
      <c r="B14" s="25" t="s">
        <v>138</v>
      </c>
      <c r="C14" s="492"/>
      <c r="D14" s="476"/>
      <c r="E14" s="467"/>
      <c r="F14" s="467"/>
      <c r="G14" s="467"/>
      <c r="H14" s="38"/>
      <c r="I14" s="38"/>
      <c r="J14" s="40"/>
      <c r="K14" s="44"/>
    </row>
    <row r="15" spans="1:11" ht="30" customHeight="1" thickBot="1" x14ac:dyDescent="0.35">
      <c r="A15" s="491"/>
      <c r="B15" s="24">
        <v>4</v>
      </c>
      <c r="C15" s="478"/>
      <c r="D15" s="476"/>
      <c r="E15" s="476"/>
      <c r="F15" s="465"/>
      <c r="G15" s="467"/>
      <c r="H15" s="38"/>
      <c r="I15" s="38"/>
      <c r="J15" s="31"/>
      <c r="K15" s="44" t="s">
        <v>139</v>
      </c>
    </row>
    <row r="16" spans="1:11" ht="30" customHeight="1" thickBot="1" x14ac:dyDescent="0.35">
      <c r="A16" s="491"/>
      <c r="B16" s="25" t="s">
        <v>140</v>
      </c>
      <c r="C16" s="478"/>
      <c r="D16" s="476"/>
      <c r="E16" s="476"/>
      <c r="F16" s="466"/>
      <c r="G16" s="467"/>
      <c r="H16" s="38"/>
      <c r="I16" s="38"/>
      <c r="J16" s="29"/>
      <c r="K16" s="44"/>
    </row>
    <row r="17" spans="1:11" ht="30" customHeight="1" thickBot="1" x14ac:dyDescent="0.35">
      <c r="A17" s="491"/>
      <c r="B17" s="24">
        <v>3</v>
      </c>
      <c r="C17" s="461"/>
      <c r="D17" s="462"/>
      <c r="E17" s="463"/>
      <c r="F17" s="465"/>
      <c r="G17" s="467"/>
      <c r="H17" s="38"/>
      <c r="I17" s="38"/>
      <c r="J17" s="32"/>
      <c r="K17" s="44" t="s">
        <v>141</v>
      </c>
    </row>
    <row r="18" spans="1:11" ht="30" customHeight="1" thickBot="1" x14ac:dyDescent="0.35">
      <c r="A18" s="491"/>
      <c r="B18" s="25" t="s">
        <v>142</v>
      </c>
      <c r="C18" s="461"/>
      <c r="D18" s="462"/>
      <c r="E18" s="464"/>
      <c r="F18" s="466"/>
      <c r="G18" s="467"/>
      <c r="H18" s="38"/>
      <c r="I18" s="38"/>
      <c r="J18" s="29"/>
      <c r="K18" s="44"/>
    </row>
    <row r="19" spans="1:11" ht="30" customHeight="1" thickBot="1" x14ac:dyDescent="0.35">
      <c r="A19" s="491"/>
      <c r="B19" s="24">
        <v>2</v>
      </c>
      <c r="C19" s="461"/>
      <c r="D19" s="468"/>
      <c r="E19" s="469" t="s">
        <v>153</v>
      </c>
      <c r="F19" s="471"/>
      <c r="G19" s="467"/>
      <c r="H19" s="38"/>
      <c r="I19" s="38"/>
      <c r="J19" s="33"/>
      <c r="K19" s="44" t="s">
        <v>143</v>
      </c>
    </row>
    <row r="20" spans="1:11" ht="30" customHeight="1" thickBot="1" x14ac:dyDescent="0.35">
      <c r="A20" s="491"/>
      <c r="B20" s="25" t="s">
        <v>269</v>
      </c>
      <c r="C20" s="461"/>
      <c r="D20" s="468"/>
      <c r="E20" s="470"/>
      <c r="F20" s="472"/>
      <c r="G20" s="467"/>
      <c r="H20" s="38"/>
      <c r="I20" s="38"/>
      <c r="J20" s="38"/>
      <c r="K20" s="39"/>
    </row>
    <row r="21" spans="1:11" ht="30" customHeight="1" thickBot="1" x14ac:dyDescent="0.35">
      <c r="A21" s="491"/>
      <c r="B21" s="24">
        <v>1</v>
      </c>
      <c r="C21" s="461"/>
      <c r="D21" s="468"/>
      <c r="E21" s="462"/>
      <c r="F21" s="476"/>
      <c r="G21" s="476"/>
      <c r="H21" s="38"/>
      <c r="I21" s="38"/>
      <c r="J21" s="38"/>
      <c r="K21" s="39"/>
    </row>
    <row r="22" spans="1:11" ht="30" customHeight="1" thickBot="1" x14ac:dyDescent="0.35">
      <c r="A22" s="491"/>
      <c r="B22" s="25" t="s">
        <v>144</v>
      </c>
      <c r="C22" s="473"/>
      <c r="D22" s="474"/>
      <c r="E22" s="475"/>
      <c r="F22" s="477"/>
      <c r="G22" s="477"/>
      <c r="H22" s="42"/>
      <c r="I22" s="38"/>
      <c r="J22" s="38"/>
      <c r="K22" s="39"/>
    </row>
    <row r="23" spans="1:11" ht="15" x14ac:dyDescent="0.25">
      <c r="A23" s="37"/>
      <c r="B23" s="38"/>
      <c r="C23" s="23">
        <v>1</v>
      </c>
      <c r="D23" s="23">
        <v>2</v>
      </c>
      <c r="E23" s="23">
        <v>3</v>
      </c>
      <c r="F23" s="23">
        <v>4</v>
      </c>
      <c r="G23" s="23">
        <v>5</v>
      </c>
      <c r="H23" s="38"/>
      <c r="I23" s="38"/>
      <c r="J23" s="38"/>
      <c r="K23" s="39"/>
    </row>
    <row r="24" spans="1:11" x14ac:dyDescent="0.3">
      <c r="A24" s="37"/>
      <c r="B24" s="38"/>
      <c r="C24" s="23" t="s">
        <v>145</v>
      </c>
      <c r="D24" s="23" t="s">
        <v>146</v>
      </c>
      <c r="E24" s="23" t="s">
        <v>147</v>
      </c>
      <c r="F24" s="23" t="s">
        <v>148</v>
      </c>
      <c r="G24" s="23" t="s">
        <v>149</v>
      </c>
      <c r="H24" s="38"/>
      <c r="I24" s="38"/>
      <c r="J24" s="38"/>
      <c r="K24" s="39"/>
    </row>
    <row r="25" spans="1:11" x14ac:dyDescent="0.3">
      <c r="A25" s="37"/>
      <c r="B25" s="38"/>
      <c r="C25" s="460" t="s">
        <v>150</v>
      </c>
      <c r="D25" s="460"/>
      <c r="E25" s="460"/>
      <c r="F25" s="460"/>
      <c r="G25" s="460"/>
      <c r="H25" s="38"/>
      <c r="I25" s="38"/>
      <c r="J25" s="38"/>
      <c r="K25" s="39"/>
    </row>
    <row r="26" spans="1:11" x14ac:dyDescent="0.3">
      <c r="A26" s="37"/>
      <c r="B26" s="38"/>
      <c r="C26" s="460"/>
      <c r="D26" s="460"/>
      <c r="E26" s="460"/>
      <c r="F26" s="460"/>
      <c r="G26" s="460"/>
      <c r="H26" s="38"/>
      <c r="I26" s="38"/>
      <c r="J26" s="38"/>
      <c r="K26" s="39"/>
    </row>
    <row r="27" spans="1:11" ht="15" thickBot="1" x14ac:dyDescent="0.35">
      <c r="A27" s="46"/>
      <c r="B27" s="43"/>
      <c r="C27" s="43"/>
      <c r="D27" s="43"/>
      <c r="E27" s="43"/>
      <c r="F27" s="43"/>
      <c r="G27" s="43"/>
      <c r="H27" s="43"/>
      <c r="I27" s="43"/>
      <c r="J27" s="43"/>
      <c r="K27" s="45"/>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1" zoomScale="120" zoomScaleNormal="120" workbookViewId="0">
      <selection activeCell="E19" sqref="E19:E20"/>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6"/>
      <c r="B1" s="266"/>
      <c r="C1" s="260" t="s">
        <v>0</v>
      </c>
      <c r="D1" s="260"/>
      <c r="E1" s="260"/>
      <c r="F1" s="260"/>
      <c r="G1" s="357" t="s">
        <v>1</v>
      </c>
      <c r="H1" s="357"/>
      <c r="I1" s="357"/>
      <c r="J1" s="493"/>
      <c r="K1" s="493"/>
    </row>
    <row r="2" spans="1:11" ht="15" customHeight="1" x14ac:dyDescent="0.3">
      <c r="A2" s="266"/>
      <c r="B2" s="266"/>
      <c r="C2" s="260"/>
      <c r="D2" s="260"/>
      <c r="E2" s="260"/>
      <c r="F2" s="260"/>
      <c r="G2" s="357" t="s">
        <v>131</v>
      </c>
      <c r="H2" s="357"/>
      <c r="I2" s="357"/>
      <c r="J2" s="493"/>
      <c r="K2" s="493"/>
    </row>
    <row r="3" spans="1:11" ht="34.5" customHeight="1" x14ac:dyDescent="0.3">
      <c r="A3" s="266"/>
      <c r="B3" s="266"/>
      <c r="C3" s="260" t="s">
        <v>33</v>
      </c>
      <c r="D3" s="260"/>
      <c r="E3" s="260"/>
      <c r="F3" s="260"/>
      <c r="G3" s="357" t="s">
        <v>132</v>
      </c>
      <c r="H3" s="357"/>
      <c r="I3" s="357"/>
      <c r="J3" s="493"/>
      <c r="K3" s="493"/>
    </row>
    <row r="4" spans="1:11" ht="15.75" customHeight="1" x14ac:dyDescent="0.3">
      <c r="A4" s="266"/>
      <c r="B4" s="266"/>
      <c r="C4" s="260"/>
      <c r="D4" s="260"/>
      <c r="E4" s="260"/>
      <c r="F4" s="260"/>
      <c r="G4" s="357" t="s">
        <v>5</v>
      </c>
      <c r="H4" s="357"/>
      <c r="I4" s="357"/>
      <c r="J4" s="493"/>
      <c r="K4" s="493"/>
    </row>
    <row r="5" spans="1:11" ht="15.75" thickBot="1" x14ac:dyDescent="0.3"/>
    <row r="6" spans="1:11" ht="26.25" customHeight="1" x14ac:dyDescent="0.3">
      <c r="A6" s="479" t="s">
        <v>133</v>
      </c>
      <c r="B6" s="480"/>
      <c r="C6" s="480"/>
      <c r="D6" s="480"/>
      <c r="E6" s="480"/>
      <c r="F6" s="480"/>
      <c r="G6" s="480"/>
      <c r="H6" s="480"/>
      <c r="I6" s="480"/>
      <c r="J6" s="480"/>
      <c r="K6" s="481"/>
    </row>
    <row r="7" spans="1:11" ht="24" customHeight="1" x14ac:dyDescent="0.25">
      <c r="A7" s="21" t="s">
        <v>7</v>
      </c>
      <c r="B7" s="482" t="s">
        <v>346</v>
      </c>
      <c r="C7" s="482"/>
      <c r="D7" s="482"/>
      <c r="E7" s="482"/>
      <c r="F7" s="482"/>
      <c r="G7" s="482"/>
      <c r="H7" s="482"/>
      <c r="I7" s="482"/>
      <c r="J7" s="482"/>
      <c r="K7" s="483"/>
    </row>
    <row r="8" spans="1:11" ht="35.25" customHeight="1" x14ac:dyDescent="0.25">
      <c r="A8" s="20" t="s">
        <v>9</v>
      </c>
      <c r="B8" s="484" t="s">
        <v>317</v>
      </c>
      <c r="C8" s="484"/>
      <c r="D8" s="484"/>
      <c r="E8" s="484"/>
      <c r="F8" s="484"/>
      <c r="G8" s="484"/>
      <c r="H8" s="484"/>
      <c r="I8" s="484"/>
      <c r="J8" s="484"/>
      <c r="K8" s="485"/>
    </row>
    <row r="9" spans="1:11" ht="29.25" customHeight="1" thickBot="1" x14ac:dyDescent="0.3">
      <c r="A9" s="28" t="s">
        <v>134</v>
      </c>
      <c r="B9" s="486" t="s">
        <v>326</v>
      </c>
      <c r="C9" s="487"/>
      <c r="D9" s="487"/>
      <c r="E9" s="487"/>
      <c r="F9" s="487"/>
      <c r="G9" s="487"/>
      <c r="H9" s="487"/>
      <c r="I9" s="487"/>
      <c r="J9" s="487"/>
      <c r="K9" s="488"/>
    </row>
    <row r="10" spans="1:11" ht="15" x14ac:dyDescent="0.25">
      <c r="A10" s="34"/>
      <c r="B10" s="35"/>
      <c r="C10" s="35"/>
      <c r="D10" s="35"/>
      <c r="E10" s="35"/>
      <c r="F10" s="35"/>
      <c r="G10" s="35"/>
      <c r="H10" s="35"/>
      <c r="I10" s="35"/>
      <c r="J10" s="35"/>
      <c r="K10" s="36"/>
    </row>
    <row r="11" spans="1:11" ht="15" x14ac:dyDescent="0.25">
      <c r="A11" s="37"/>
      <c r="B11" s="38"/>
      <c r="C11" s="38"/>
      <c r="D11" s="38"/>
      <c r="E11" s="38"/>
      <c r="F11" s="38"/>
      <c r="G11" s="38"/>
      <c r="H11" s="38"/>
      <c r="I11" s="38"/>
      <c r="J11" s="489" t="s">
        <v>135</v>
      </c>
      <c r="K11" s="490"/>
    </row>
    <row r="12" spans="1:11" ht="15.75" thickBot="1" x14ac:dyDescent="0.3">
      <c r="A12" s="37"/>
      <c r="B12" s="39"/>
      <c r="C12" s="38"/>
      <c r="D12" s="38"/>
      <c r="E12" s="38"/>
      <c r="F12" s="38"/>
      <c r="G12" s="38"/>
      <c r="H12" s="38"/>
      <c r="I12" s="38"/>
      <c r="J12" s="40"/>
      <c r="K12" s="41"/>
    </row>
    <row r="13" spans="1:11" ht="30" customHeight="1" thickBot="1" x14ac:dyDescent="0.35">
      <c r="A13" s="491" t="s">
        <v>136</v>
      </c>
      <c r="B13" s="24">
        <v>5</v>
      </c>
      <c r="C13" s="492"/>
      <c r="D13" s="476"/>
      <c r="E13" s="467"/>
      <c r="F13" s="467"/>
      <c r="G13" s="467"/>
      <c r="H13" s="38"/>
      <c r="I13" s="38"/>
      <c r="J13" s="30"/>
      <c r="K13" s="44" t="s">
        <v>137</v>
      </c>
    </row>
    <row r="14" spans="1:11" ht="30" customHeight="1" thickBot="1" x14ac:dyDescent="0.35">
      <c r="A14" s="491"/>
      <c r="B14" s="25" t="s">
        <v>138</v>
      </c>
      <c r="C14" s="492"/>
      <c r="D14" s="476"/>
      <c r="E14" s="467"/>
      <c r="F14" s="467"/>
      <c r="G14" s="467"/>
      <c r="H14" s="38"/>
      <c r="I14" s="38"/>
      <c r="J14" s="40"/>
      <c r="K14" s="44"/>
    </row>
    <row r="15" spans="1:11" ht="30" customHeight="1" thickBot="1" x14ac:dyDescent="0.35">
      <c r="A15" s="491"/>
      <c r="B15" s="24">
        <v>4</v>
      </c>
      <c r="C15" s="478"/>
      <c r="D15" s="476"/>
      <c r="E15" s="476"/>
      <c r="F15" s="465"/>
      <c r="G15" s="467"/>
      <c r="H15" s="38"/>
      <c r="I15" s="38"/>
      <c r="J15" s="31"/>
      <c r="K15" s="44" t="s">
        <v>139</v>
      </c>
    </row>
    <row r="16" spans="1:11" ht="30" customHeight="1" thickBot="1" x14ac:dyDescent="0.35">
      <c r="A16" s="491"/>
      <c r="B16" s="25" t="s">
        <v>140</v>
      </c>
      <c r="C16" s="478"/>
      <c r="D16" s="476"/>
      <c r="E16" s="476"/>
      <c r="F16" s="466"/>
      <c r="G16" s="467"/>
      <c r="H16" s="38"/>
      <c r="I16" s="38"/>
      <c r="J16" s="29"/>
      <c r="K16" s="44"/>
    </row>
    <row r="17" spans="1:11" ht="30" customHeight="1" thickBot="1" x14ac:dyDescent="0.35">
      <c r="A17" s="491"/>
      <c r="B17" s="24">
        <v>3</v>
      </c>
      <c r="C17" s="461"/>
      <c r="D17" s="462"/>
      <c r="E17" s="463"/>
      <c r="F17" s="465"/>
      <c r="G17" s="467"/>
      <c r="H17" s="38"/>
      <c r="I17" s="38"/>
      <c r="J17" s="32"/>
      <c r="K17" s="44" t="s">
        <v>141</v>
      </c>
    </row>
    <row r="18" spans="1:11" ht="30" customHeight="1" thickBot="1" x14ac:dyDescent="0.35">
      <c r="A18" s="491"/>
      <c r="B18" s="25" t="s">
        <v>142</v>
      </c>
      <c r="C18" s="461"/>
      <c r="D18" s="462"/>
      <c r="E18" s="464"/>
      <c r="F18" s="466"/>
      <c r="G18" s="467"/>
      <c r="H18" s="38"/>
      <c r="I18" s="38"/>
      <c r="J18" s="29"/>
      <c r="K18" s="44"/>
    </row>
    <row r="19" spans="1:11" ht="30" customHeight="1" thickBot="1" x14ac:dyDescent="0.35">
      <c r="A19" s="491"/>
      <c r="B19" s="24">
        <v>2</v>
      </c>
      <c r="C19" s="461"/>
      <c r="D19" s="468"/>
      <c r="E19" s="469" t="s">
        <v>153</v>
      </c>
      <c r="F19" s="471"/>
      <c r="G19" s="467"/>
      <c r="H19" s="38"/>
      <c r="I19" s="38"/>
      <c r="J19" s="33"/>
      <c r="K19" s="44" t="s">
        <v>143</v>
      </c>
    </row>
    <row r="20" spans="1:11" ht="30" customHeight="1" thickBot="1" x14ac:dyDescent="0.35">
      <c r="A20" s="491"/>
      <c r="B20" s="25" t="s">
        <v>269</v>
      </c>
      <c r="C20" s="461"/>
      <c r="D20" s="468"/>
      <c r="E20" s="470"/>
      <c r="F20" s="472"/>
      <c r="G20" s="467"/>
      <c r="H20" s="38"/>
      <c r="I20" s="38"/>
      <c r="J20" s="38"/>
      <c r="K20" s="39"/>
    </row>
    <row r="21" spans="1:11" ht="30" customHeight="1" thickBot="1" x14ac:dyDescent="0.35">
      <c r="A21" s="491"/>
      <c r="B21" s="24">
        <v>1</v>
      </c>
      <c r="C21" s="461"/>
      <c r="D21" s="468"/>
      <c r="E21" s="462"/>
      <c r="F21" s="476"/>
      <c r="G21" s="476"/>
      <c r="H21" s="38"/>
      <c r="I21" s="38"/>
      <c r="J21" s="38"/>
      <c r="K21" s="39"/>
    </row>
    <row r="22" spans="1:11" ht="30" customHeight="1" thickBot="1" x14ac:dyDescent="0.35">
      <c r="A22" s="491"/>
      <c r="B22" s="25" t="s">
        <v>144</v>
      </c>
      <c r="C22" s="473"/>
      <c r="D22" s="474"/>
      <c r="E22" s="475"/>
      <c r="F22" s="477"/>
      <c r="G22" s="477"/>
      <c r="H22" s="42"/>
      <c r="I22" s="38"/>
      <c r="J22" s="38"/>
      <c r="K22" s="39"/>
    </row>
    <row r="23" spans="1:11" ht="15" x14ac:dyDescent="0.25">
      <c r="A23" s="37"/>
      <c r="B23" s="38"/>
      <c r="C23" s="23">
        <v>1</v>
      </c>
      <c r="D23" s="23">
        <v>2</v>
      </c>
      <c r="E23" s="23">
        <v>3</v>
      </c>
      <c r="F23" s="23">
        <v>4</v>
      </c>
      <c r="G23" s="23">
        <v>5</v>
      </c>
      <c r="H23" s="38"/>
      <c r="I23" s="38"/>
      <c r="J23" s="38"/>
      <c r="K23" s="39"/>
    </row>
    <row r="24" spans="1:11" x14ac:dyDescent="0.3">
      <c r="A24" s="37"/>
      <c r="B24" s="38"/>
      <c r="C24" s="23" t="s">
        <v>145</v>
      </c>
      <c r="D24" s="23" t="s">
        <v>146</v>
      </c>
      <c r="E24" s="23" t="s">
        <v>147</v>
      </c>
      <c r="F24" s="23" t="s">
        <v>148</v>
      </c>
      <c r="G24" s="23" t="s">
        <v>149</v>
      </c>
      <c r="H24" s="38"/>
      <c r="I24" s="38"/>
      <c r="J24" s="38"/>
      <c r="K24" s="39"/>
    </row>
    <row r="25" spans="1:11" x14ac:dyDescent="0.3">
      <c r="A25" s="37"/>
      <c r="B25" s="38"/>
      <c r="C25" s="460" t="s">
        <v>150</v>
      </c>
      <c r="D25" s="460"/>
      <c r="E25" s="460"/>
      <c r="F25" s="460"/>
      <c r="G25" s="460"/>
      <c r="H25" s="38"/>
      <c r="I25" s="38"/>
      <c r="J25" s="38"/>
      <c r="K25" s="39"/>
    </row>
    <row r="26" spans="1:11" x14ac:dyDescent="0.3">
      <c r="A26" s="37"/>
      <c r="B26" s="38"/>
      <c r="C26" s="460"/>
      <c r="D26" s="460"/>
      <c r="E26" s="460"/>
      <c r="F26" s="460"/>
      <c r="G26" s="460"/>
      <c r="H26" s="38"/>
      <c r="I26" s="38"/>
      <c r="J26" s="38"/>
      <c r="K26" s="39"/>
    </row>
    <row r="27" spans="1:11" ht="15" thickBot="1" x14ac:dyDescent="0.35">
      <c r="A27" s="46"/>
      <c r="B27" s="43"/>
      <c r="C27" s="43"/>
      <c r="D27" s="43"/>
      <c r="E27" s="43"/>
      <c r="F27" s="43"/>
      <c r="G27" s="43"/>
      <c r="H27" s="43"/>
      <c r="I27" s="43"/>
      <c r="J27" s="43"/>
      <c r="K27" s="45"/>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2" customWidth="1"/>
  </cols>
  <sheetData>
    <row r="1" spans="1:1" ht="15" x14ac:dyDescent="0.25">
      <c r="A1" s="74" t="s">
        <v>152</v>
      </c>
    </row>
    <row r="2" spans="1:1" ht="15" x14ac:dyDescent="0.25">
      <c r="A2" s="8"/>
    </row>
    <row r="3" spans="1:1" ht="15" x14ac:dyDescent="0.25">
      <c r="A3" s="8" t="s">
        <v>153</v>
      </c>
    </row>
    <row r="4" spans="1:1" ht="15" x14ac:dyDescent="0.25">
      <c r="A4" s="8" t="s">
        <v>154</v>
      </c>
    </row>
    <row r="6" spans="1:1" ht="15" x14ac:dyDescent="0.25">
      <c r="A6" s="74" t="s">
        <v>155</v>
      </c>
    </row>
    <row r="7" spans="1:1" ht="15" x14ac:dyDescent="0.25">
      <c r="A7" t="s">
        <v>90</v>
      </c>
    </row>
    <row r="8" spans="1:1" x14ac:dyDescent="0.3">
      <c r="A8" t="s">
        <v>156</v>
      </c>
    </row>
    <row r="9" spans="1:1" ht="15" x14ac:dyDescent="0.25">
      <c r="A9" t="s">
        <v>157</v>
      </c>
    </row>
    <row r="10" spans="1:1" ht="15" x14ac:dyDescent="0.25">
      <c r="A10" t="s">
        <v>158</v>
      </c>
    </row>
    <row r="11" spans="1:1" ht="15" x14ac:dyDescent="0.25">
      <c r="A11" t="s">
        <v>159</v>
      </c>
    </row>
    <row r="12" spans="1:1" x14ac:dyDescent="0.3">
      <c r="A12" t="s">
        <v>160</v>
      </c>
    </row>
    <row r="13" spans="1:1" ht="15" x14ac:dyDescent="0.25">
      <c r="A13" t="s">
        <v>161</v>
      </c>
    </row>
    <row r="14" spans="1:1" x14ac:dyDescent="0.3">
      <c r="A14" t="s">
        <v>162</v>
      </c>
    </row>
    <row r="15" spans="1:1" x14ac:dyDescent="0.3">
      <c r="A15" t="s">
        <v>163</v>
      </c>
    </row>
    <row r="16" spans="1:1" ht="15" x14ac:dyDescent="0.25">
      <c r="A16" t="s">
        <v>164</v>
      </c>
    </row>
    <row r="19" spans="1:3" ht="15" x14ac:dyDescent="0.25">
      <c r="A19" s="74" t="s">
        <v>150</v>
      </c>
    </row>
    <row r="20" spans="1:3" ht="15" x14ac:dyDescent="0.25">
      <c r="A20" t="s">
        <v>104</v>
      </c>
    </row>
    <row r="21" spans="1:3" ht="15" x14ac:dyDescent="0.25">
      <c r="A21" t="s">
        <v>165</v>
      </c>
    </row>
    <row r="22" spans="1:3" ht="15" x14ac:dyDescent="0.25">
      <c r="A22" t="s">
        <v>166</v>
      </c>
    </row>
    <row r="23" spans="1:3" ht="15" x14ac:dyDescent="0.25">
      <c r="A23" t="s">
        <v>167</v>
      </c>
    </row>
    <row r="24" spans="1:3" ht="15" x14ac:dyDescent="0.25">
      <c r="A24" t="s">
        <v>168</v>
      </c>
    </row>
    <row r="25" spans="1:3" ht="15" x14ac:dyDescent="0.25">
      <c r="A25" t="s">
        <v>169</v>
      </c>
    </row>
    <row r="28" spans="1:3" ht="141" customHeight="1" x14ac:dyDescent="0.3">
      <c r="A28" s="106" t="s">
        <v>170</v>
      </c>
      <c r="B28" s="108" t="s">
        <v>171</v>
      </c>
      <c r="C28" s="108" t="s">
        <v>172</v>
      </c>
    </row>
    <row r="29" spans="1:3" ht="144" customHeight="1" x14ac:dyDescent="0.3">
      <c r="A29" t="s">
        <v>173</v>
      </c>
      <c r="B29" s="78" t="s">
        <v>174</v>
      </c>
      <c r="C29" s="107" t="s">
        <v>175</v>
      </c>
    </row>
    <row r="30" spans="1:3" ht="115.2" x14ac:dyDescent="0.3">
      <c r="A30" s="100" t="s">
        <v>176</v>
      </c>
      <c r="B30" s="73" t="s">
        <v>177</v>
      </c>
      <c r="C30" s="107" t="s">
        <v>178</v>
      </c>
    </row>
    <row r="31" spans="1:3" ht="96.6" x14ac:dyDescent="0.3">
      <c r="A31" t="s">
        <v>179</v>
      </c>
      <c r="B31" s="73" t="s">
        <v>180</v>
      </c>
      <c r="C31" s="107" t="s">
        <v>181</v>
      </c>
    </row>
    <row r="32" spans="1:3" ht="96.6" x14ac:dyDescent="0.3">
      <c r="A32" t="s">
        <v>182</v>
      </c>
      <c r="B32" s="73" t="s">
        <v>183</v>
      </c>
      <c r="C32" s="107" t="s">
        <v>184</v>
      </c>
    </row>
    <row r="34" spans="1:3" ht="15" x14ac:dyDescent="0.25">
      <c r="A34" t="s">
        <v>185</v>
      </c>
      <c r="C34" s="112" t="s">
        <v>186</v>
      </c>
    </row>
    <row r="35" spans="1:3" ht="15" x14ac:dyDescent="0.25">
      <c r="A35">
        <v>1</v>
      </c>
      <c r="B35">
        <f>IF(' IMPACTO RIESGOS CORRUPCION'!D11="X",1,0)</f>
        <v>0</v>
      </c>
    </row>
    <row r="36" spans="1:3" ht="15" x14ac:dyDescent="0.25">
      <c r="A36">
        <v>2</v>
      </c>
      <c r="B36">
        <f>IF(' IMPACTO RIESGOS CORRUPCION'!D12="X",1,0)</f>
        <v>1</v>
      </c>
      <c r="C36" s="52" t="s">
        <v>153</v>
      </c>
    </row>
    <row r="37" spans="1:3" ht="15" x14ac:dyDescent="0.25">
      <c r="A37">
        <v>3</v>
      </c>
      <c r="B37">
        <f>IF(' IMPACTO RIESGOS CORRUPCION'!D13="X",1,0)</f>
        <v>1</v>
      </c>
    </row>
    <row r="38" spans="1:3" ht="15" x14ac:dyDescent="0.25">
      <c r="A38">
        <v>4</v>
      </c>
      <c r="B38">
        <f>IF(' IMPACTO RIESGOS CORRUPCION'!D14="X",1,0)</f>
        <v>0</v>
      </c>
    </row>
    <row r="39" spans="1:3" ht="15" x14ac:dyDescent="0.25">
      <c r="A39">
        <v>5</v>
      </c>
      <c r="B39">
        <f>IF(' IMPACTO RIESGOS CORRUPCION'!D15="X",1,0)</f>
        <v>0</v>
      </c>
    </row>
    <row r="40" spans="1:3" ht="15" x14ac:dyDescent="0.25">
      <c r="A40">
        <v>6</v>
      </c>
      <c r="B40">
        <f>IF(' IMPACTO RIESGOS CORRUPCION'!D16="X",1,0)</f>
        <v>1</v>
      </c>
    </row>
    <row r="41" spans="1:3" ht="15" x14ac:dyDescent="0.25">
      <c r="A41">
        <v>7</v>
      </c>
      <c r="B41">
        <f>IF(' IMPACTO RIESGOS CORRUPCION'!D17="X",1,0)</f>
        <v>1</v>
      </c>
    </row>
    <row r="42" spans="1:3" ht="15" x14ac:dyDescent="0.25">
      <c r="A42">
        <v>8</v>
      </c>
      <c r="B42">
        <f>IF(' IMPACTO RIESGOS CORRUPCION'!D18="X",1,0)</f>
        <v>1</v>
      </c>
    </row>
    <row r="43" spans="1:3" ht="15" x14ac:dyDescent="0.25">
      <c r="A43">
        <v>9</v>
      </c>
      <c r="B43">
        <f>IF(' IMPACTO RIESGOS CORRUPCION'!D19="X",1,0)</f>
        <v>0</v>
      </c>
    </row>
    <row r="44" spans="1:3" ht="15" x14ac:dyDescent="0.25">
      <c r="A44">
        <v>10</v>
      </c>
      <c r="B44">
        <f>IF(' IMPACTO RIESGOS CORRUPCION'!D20="X",1,0)</f>
        <v>1</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1</v>
      </c>
    </row>
    <row r="48" spans="1:3" ht="15" x14ac:dyDescent="0.25">
      <c r="A48">
        <v>14</v>
      </c>
      <c r="B48">
        <f>IF(' IMPACTO RIESGOS CORRUPCION'!D24="X",1,0)</f>
        <v>1</v>
      </c>
    </row>
    <row r="49" spans="1:2" ht="15" x14ac:dyDescent="0.25">
      <c r="A49">
        <v>15</v>
      </c>
      <c r="B49">
        <f>IF(' IMPACTO RIESGOS CORRUPCION'!D25="X",1,0)</f>
        <v>1</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187</v>
      </c>
      <c r="B54">
        <f>SUM(B35:B53)</f>
        <v>11</v>
      </c>
    </row>
    <row r="57" spans="1:2" ht="15" x14ac:dyDescent="0.25">
      <c r="A57" t="s">
        <v>188</v>
      </c>
    </row>
    <row r="58" spans="1:2" ht="15" x14ac:dyDescent="0.25">
      <c r="A58">
        <v>1</v>
      </c>
      <c r="B58">
        <f>IF(' IMPACTO RIESGOS CORRUPCION'!D34="X",1,0)</f>
        <v>0</v>
      </c>
    </row>
    <row r="59" spans="1:2" ht="15" x14ac:dyDescent="0.25">
      <c r="A59">
        <v>2</v>
      </c>
      <c r="B59">
        <f>IF(' IMPACTO RIESGOS CORRUPCION'!D35="X",1,0)</f>
        <v>1</v>
      </c>
    </row>
    <row r="60" spans="1:2" ht="15" x14ac:dyDescent="0.25">
      <c r="A60">
        <v>3</v>
      </c>
      <c r="B60">
        <f>IF(' IMPACTO RIESGOS CORRUPCION'!D36="X",1,0)</f>
        <v>0</v>
      </c>
    </row>
    <row r="61" spans="1:2" ht="15" x14ac:dyDescent="0.25">
      <c r="A61">
        <v>4</v>
      </c>
      <c r="B61">
        <f>IF(' IMPACTO RIESGOS CORRUPCION'!D37="X",1,0)</f>
        <v>0</v>
      </c>
    </row>
    <row r="62" spans="1:2" ht="15" x14ac:dyDescent="0.25">
      <c r="A62">
        <v>5</v>
      </c>
      <c r="B62">
        <f>IF(' IMPACTO RIESGOS CORRUPCION'!D38="X",1,0)</f>
        <v>0</v>
      </c>
    </row>
    <row r="63" spans="1:2" ht="15" x14ac:dyDescent="0.25">
      <c r="A63">
        <v>6</v>
      </c>
      <c r="B63">
        <f>IF(' IMPACTO RIESGOS CORRUPCION'!D39="X",1,0)</f>
        <v>0</v>
      </c>
    </row>
    <row r="64" spans="1:2" ht="15" x14ac:dyDescent="0.25">
      <c r="A64">
        <v>7</v>
      </c>
      <c r="B64">
        <f>IF(' IMPACTO RIESGOS CORRUPCION'!D40="X",1,0)</f>
        <v>1</v>
      </c>
    </row>
    <row r="65" spans="1:2" ht="15" x14ac:dyDescent="0.25">
      <c r="A65">
        <v>8</v>
      </c>
      <c r="B65">
        <f>IF(' IMPACTO RIESGOS CORRUPCION'!D41="X",1,0)</f>
        <v>0</v>
      </c>
    </row>
    <row r="66" spans="1:2" ht="15" x14ac:dyDescent="0.25">
      <c r="A66">
        <v>9</v>
      </c>
      <c r="B66">
        <f>IF(' IMPACTO RIESGOS CORRUPCION'!D42="X",1,0)</f>
        <v>0</v>
      </c>
    </row>
    <row r="67" spans="1:2" ht="15" x14ac:dyDescent="0.25">
      <c r="A67">
        <v>10</v>
      </c>
      <c r="B67">
        <f>IF(' IMPACTO RIESGOS CORRUPCION'!D43="X",1,0)</f>
        <v>1</v>
      </c>
    </row>
    <row r="68" spans="1:2" ht="15" x14ac:dyDescent="0.25">
      <c r="A68">
        <v>11</v>
      </c>
      <c r="B68">
        <f>IF(' IMPACTO RIESGOS CORRUPCION'!D44="X",1,0)</f>
        <v>1</v>
      </c>
    </row>
    <row r="69" spans="1:2" ht="15" x14ac:dyDescent="0.25">
      <c r="A69">
        <v>12</v>
      </c>
      <c r="B69">
        <f>IF(' IMPACTO RIESGOS CORRUPCION'!D45="X",1,0)</f>
        <v>0</v>
      </c>
    </row>
    <row r="70" spans="1:2" ht="15" x14ac:dyDescent="0.25">
      <c r="A70">
        <v>13</v>
      </c>
      <c r="B70">
        <f>IF(' IMPACTO RIESGOS CORRUPCION'!D46="X",1,0)</f>
        <v>0</v>
      </c>
    </row>
    <row r="71" spans="1:2" ht="15" x14ac:dyDescent="0.25">
      <c r="A71">
        <v>14</v>
      </c>
      <c r="B71">
        <f>IF(' IMPACTO RIESGOS CORRUPCION'!D47="X",1,0)</f>
        <v>0</v>
      </c>
    </row>
    <row r="72" spans="1:2" ht="15" x14ac:dyDescent="0.25">
      <c r="A72">
        <v>15</v>
      </c>
      <c r="B72">
        <f>IF(' IMPACTO RIESGOS CORRUPCION'!D48="X",1,0)</f>
        <v>1</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187</v>
      </c>
      <c r="B77">
        <f>SUM(B58:B76)</f>
        <v>5</v>
      </c>
    </row>
    <row r="80" spans="1:2" ht="15" x14ac:dyDescent="0.25">
      <c r="A80" t="s">
        <v>189</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187</v>
      </c>
      <c r="B100">
        <f>SUM(B81:B99)</f>
        <v>0</v>
      </c>
    </row>
    <row r="103" spans="1:2" ht="15" x14ac:dyDescent="0.25">
      <c r="A103" t="s">
        <v>190</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187</v>
      </c>
      <c r="B123">
        <f>SUM(B104:B122)</f>
        <v>0</v>
      </c>
    </row>
    <row r="126" spans="1:2" ht="15" x14ac:dyDescent="0.25">
      <c r="A126" t="s">
        <v>190</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187</v>
      </c>
      <c r="B146">
        <f>SUM(B127:B145)</f>
        <v>0</v>
      </c>
    </row>
    <row r="150" spans="1:2" ht="15" x14ac:dyDescent="0.25">
      <c r="A150" t="s">
        <v>191</v>
      </c>
    </row>
    <row r="151" spans="1:2" ht="15" x14ac:dyDescent="0.25">
      <c r="A151" s="92" t="s">
        <v>192</v>
      </c>
    </row>
    <row r="152" spans="1:2" ht="15" x14ac:dyDescent="0.25">
      <c r="A152" t="s">
        <v>193</v>
      </c>
    </row>
    <row r="153" spans="1:2" ht="15" x14ac:dyDescent="0.25">
      <c r="A153" t="s">
        <v>194</v>
      </c>
    </row>
    <row r="154" spans="1:2" ht="15" x14ac:dyDescent="0.25">
      <c r="A154" t="s">
        <v>195</v>
      </c>
    </row>
    <row r="155" spans="1:2" ht="15" x14ac:dyDescent="0.25">
      <c r="A155" t="s">
        <v>193</v>
      </c>
    </row>
    <row r="156" spans="1:2" ht="15" x14ac:dyDescent="0.25">
      <c r="A156" t="s">
        <v>196</v>
      </c>
    </row>
    <row r="157" spans="1:2" ht="15" x14ac:dyDescent="0.25">
      <c r="A157" t="s">
        <v>197</v>
      </c>
    </row>
    <row r="159" spans="1:2" ht="15" x14ac:dyDescent="0.25">
      <c r="A159" s="92" t="s">
        <v>198</v>
      </c>
      <c r="B159" t="s">
        <v>154</v>
      </c>
    </row>
    <row r="160" spans="1:2" ht="15" x14ac:dyDescent="0.25">
      <c r="A160" t="s">
        <v>193</v>
      </c>
    </row>
    <row r="161" spans="1:1" ht="15" x14ac:dyDescent="0.25">
      <c r="A161" t="s">
        <v>199</v>
      </c>
    </row>
    <row r="162" spans="1:1" ht="15" x14ac:dyDescent="0.25">
      <c r="A162" t="s">
        <v>200</v>
      </c>
    </row>
    <row r="164" spans="1:1" ht="15" x14ac:dyDescent="0.25">
      <c r="A164" s="92" t="s">
        <v>201</v>
      </c>
    </row>
    <row r="165" spans="1:1" ht="15" x14ac:dyDescent="0.25">
      <c r="A165" t="s">
        <v>193</v>
      </c>
    </row>
    <row r="166" spans="1:1" ht="15" x14ac:dyDescent="0.25">
      <c r="A166" t="s">
        <v>202</v>
      </c>
    </row>
    <row r="167" spans="1:1" ht="15" x14ac:dyDescent="0.25">
      <c r="A167" t="s">
        <v>203</v>
      </c>
    </row>
    <row r="168" spans="1:1" ht="15" x14ac:dyDescent="0.25">
      <c r="A168" t="s">
        <v>204</v>
      </c>
    </row>
    <row r="170" spans="1:1" ht="15" x14ac:dyDescent="0.25">
      <c r="A170" s="92" t="s">
        <v>205</v>
      </c>
    </row>
    <row r="171" spans="1:1" ht="15" x14ac:dyDescent="0.25">
      <c r="A171" t="s">
        <v>193</v>
      </c>
    </row>
    <row r="172" spans="1:1" ht="15" x14ac:dyDescent="0.25">
      <c r="A172" t="s">
        <v>206</v>
      </c>
    </row>
    <row r="173" spans="1:1" ht="15" x14ac:dyDescent="0.25">
      <c r="A173" t="s">
        <v>207</v>
      </c>
    </row>
    <row r="175" spans="1:1" ht="15" x14ac:dyDescent="0.25">
      <c r="A175" s="92" t="s">
        <v>208</v>
      </c>
    </row>
    <row r="176" spans="1:1" ht="15" x14ac:dyDescent="0.25">
      <c r="A176" t="s">
        <v>193</v>
      </c>
    </row>
    <row r="177" spans="1:1" ht="15" x14ac:dyDescent="0.25">
      <c r="A177" t="s">
        <v>209</v>
      </c>
    </row>
    <row r="178" spans="1:1" ht="15" x14ac:dyDescent="0.25">
      <c r="A178" t="s">
        <v>210</v>
      </c>
    </row>
    <row r="180" spans="1:1" ht="15" x14ac:dyDescent="0.25">
      <c r="A180" s="92" t="s">
        <v>211</v>
      </c>
    </row>
    <row r="181" spans="1:1" ht="15" x14ac:dyDescent="0.25">
      <c r="A181" t="s">
        <v>193</v>
      </c>
    </row>
    <row r="182" spans="1:1" ht="15" x14ac:dyDescent="0.25">
      <c r="A182" t="s">
        <v>212</v>
      </c>
    </row>
    <row r="183" spans="1:1" ht="15" x14ac:dyDescent="0.25">
      <c r="A183" t="s">
        <v>213</v>
      </c>
    </row>
    <row r="184" spans="1:1" ht="15" x14ac:dyDescent="0.25">
      <c r="A184" t="s">
        <v>214</v>
      </c>
    </row>
    <row r="186" spans="1:1" ht="15" x14ac:dyDescent="0.25">
      <c r="A186" s="92" t="s">
        <v>215</v>
      </c>
    </row>
    <row r="187" spans="1:1" ht="15" x14ac:dyDescent="0.25">
      <c r="A187" t="s">
        <v>193</v>
      </c>
    </row>
    <row r="188" spans="1:1" ht="15" x14ac:dyDescent="0.25">
      <c r="A188" t="s">
        <v>216</v>
      </c>
    </row>
    <row r="189" spans="1:1" ht="15" x14ac:dyDescent="0.25">
      <c r="A189" t="s">
        <v>217</v>
      </c>
    </row>
    <row r="190" spans="1:1" x14ac:dyDescent="0.3">
      <c r="A190" t="s">
        <v>218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44"/>
  <sheetViews>
    <sheetView topLeftCell="A148" zoomScale="94" zoomScaleNormal="94" workbookViewId="0">
      <selection activeCell="E25" sqref="E25"/>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240"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305"/>
      <c r="B1" s="260" t="s">
        <v>252</v>
      </c>
      <c r="C1" s="260"/>
      <c r="D1" s="260"/>
      <c r="E1" s="260"/>
      <c r="F1" s="260"/>
      <c r="G1" s="260"/>
      <c r="H1" s="388" t="s">
        <v>17</v>
      </c>
      <c r="I1" s="388"/>
      <c r="J1" s="533"/>
    </row>
    <row r="2" spans="1:12" customFormat="1" ht="15.75" customHeight="1" x14ac:dyDescent="0.3">
      <c r="A2" s="305"/>
      <c r="B2" s="260"/>
      <c r="C2" s="260"/>
      <c r="D2" s="260"/>
      <c r="E2" s="260"/>
      <c r="F2" s="260"/>
      <c r="G2" s="260"/>
      <c r="H2" s="357" t="s">
        <v>2</v>
      </c>
      <c r="I2" s="357"/>
      <c r="J2" s="417"/>
    </row>
    <row r="3" spans="1:12" customFormat="1" ht="36" customHeight="1" x14ac:dyDescent="0.3">
      <c r="A3" s="305"/>
      <c r="B3" s="260" t="s">
        <v>219</v>
      </c>
      <c r="C3" s="260"/>
      <c r="D3" s="260"/>
      <c r="E3" s="260"/>
      <c r="F3" s="260"/>
      <c r="G3" s="260"/>
      <c r="H3" s="357" t="s">
        <v>4</v>
      </c>
      <c r="I3" s="357"/>
      <c r="J3" s="417"/>
    </row>
    <row r="4" spans="1:12" customFormat="1" ht="15.75" customHeight="1" thickBot="1" x14ac:dyDescent="0.35">
      <c r="A4" s="305"/>
      <c r="B4" s="260"/>
      <c r="C4" s="260"/>
      <c r="D4" s="260"/>
      <c r="E4" s="260"/>
      <c r="F4" s="260"/>
      <c r="G4" s="260"/>
      <c r="H4" s="528" t="s">
        <v>5</v>
      </c>
      <c r="I4" s="528"/>
      <c r="J4" s="534"/>
    </row>
    <row r="5" spans="1:12" ht="14.25" x14ac:dyDescent="0.2">
      <c r="B5" s="536"/>
      <c r="C5" s="536"/>
      <c r="D5" s="536"/>
      <c r="E5" s="536"/>
      <c r="F5" s="536"/>
      <c r="G5" s="536"/>
    </row>
    <row r="6" spans="1:12" customFormat="1" ht="24" customHeight="1" x14ac:dyDescent="0.25">
      <c r="A6" s="93" t="s">
        <v>7</v>
      </c>
      <c r="B6" s="529" t="s">
        <v>346</v>
      </c>
      <c r="C6" s="529"/>
      <c r="D6" s="529"/>
      <c r="E6" s="529"/>
      <c r="F6" s="529"/>
      <c r="G6" s="529"/>
      <c r="H6" s="529"/>
      <c r="I6" s="529"/>
      <c r="J6" s="529"/>
      <c r="K6" s="530"/>
    </row>
    <row r="7" spans="1:12" customFormat="1" ht="35.25" customHeight="1" x14ac:dyDescent="0.25">
      <c r="A7" s="94" t="s">
        <v>9</v>
      </c>
      <c r="B7" s="531" t="s">
        <v>317</v>
      </c>
      <c r="C7" s="531"/>
      <c r="D7" s="531"/>
      <c r="E7" s="531"/>
      <c r="F7" s="531"/>
      <c r="G7" s="531"/>
      <c r="H7" s="531"/>
      <c r="I7" s="531"/>
      <c r="J7" s="531"/>
      <c r="K7" s="532"/>
    </row>
    <row r="8" spans="1:12" ht="15" thickBot="1" x14ac:dyDescent="0.25">
      <c r="C8" s="61"/>
      <c r="D8" s="61"/>
      <c r="E8" s="236"/>
      <c r="F8" s="61"/>
      <c r="G8" s="61"/>
      <c r="H8" s="61"/>
    </row>
    <row r="9" spans="1:12" s="124" customFormat="1" ht="30" customHeight="1" x14ac:dyDescent="0.3">
      <c r="A9" s="504" t="s">
        <v>99</v>
      </c>
      <c r="B9" s="506" t="s">
        <v>247</v>
      </c>
      <c r="C9" s="508" t="s">
        <v>357</v>
      </c>
      <c r="D9" s="510">
        <v>99999</v>
      </c>
      <c r="E9" s="510"/>
      <c r="F9" s="510"/>
      <c r="G9" s="510"/>
      <c r="H9" s="510"/>
      <c r="I9" s="119" t="s">
        <v>222</v>
      </c>
      <c r="J9" s="511" t="s">
        <v>223</v>
      </c>
      <c r="K9" s="513" t="s">
        <v>224</v>
      </c>
    </row>
    <row r="10" spans="1:12" s="125" customFormat="1" ht="55.8" thickBot="1" x14ac:dyDescent="0.35">
      <c r="A10" s="515"/>
      <c r="B10" s="516"/>
      <c r="C10" s="509"/>
      <c r="D10" s="226" t="s">
        <v>225</v>
      </c>
      <c r="E10" s="121" t="s">
        <v>226</v>
      </c>
      <c r="F10" s="120" t="s">
        <v>227</v>
      </c>
      <c r="G10" s="120" t="s">
        <v>228</v>
      </c>
      <c r="H10" s="122" t="s">
        <v>229</v>
      </c>
      <c r="I10" s="123" t="s">
        <v>230</v>
      </c>
      <c r="J10" s="512"/>
      <c r="K10" s="535"/>
    </row>
    <row r="11" spans="1:12" ht="42" customHeight="1" x14ac:dyDescent="0.25">
      <c r="A11" s="244" t="str">
        <f>+(PROBABILIDAD!A11)</f>
        <v>INEFICIENCIA E INEFICACIA  EN EL PROCESO DE OTORGAR BENEFICIOS A GRUPOS POBLACIONALES, ORGANIZACIONES SOCIALES Y COMUNIDAD VULNERABLE OMITIENDO EL DEBIDO CUMPLIMIENTO DEL PROCEDIMIENTO ESTABLECIDOS Y/O PREVIOS REQUISITOS PARA LA ENTREGA DE LOS MISMOS.</v>
      </c>
      <c r="B11" s="244" t="str">
        <f>+(DESCRIPCION!D10)</f>
        <v>Deficiencias en la cantidad de personal de planta requerido para la prestacion permanente del servicio, forzando a una rotacion de personal contratista cuando asi se requiera</v>
      </c>
      <c r="C11" s="523" t="s">
        <v>358</v>
      </c>
      <c r="D11" s="357" t="s">
        <v>231</v>
      </c>
      <c r="E11" s="231" t="s">
        <v>232</v>
      </c>
      <c r="F11" s="22" t="s">
        <v>194</v>
      </c>
      <c r="G11" s="225">
        <f>IF(F11="Asignado",15,0)</f>
        <v>15</v>
      </c>
      <c r="H11" s="500" t="str">
        <f>IF(AND(G18&gt;0,G18&lt;=85),"Débil",IF(AND(G18&gt;85,G18&lt;=95),"Moderado",IF(G18&gt;96,"Fuerte"," ")))</f>
        <v>Fuerte</v>
      </c>
      <c r="I11" s="356" t="s">
        <v>216</v>
      </c>
      <c r="J11" s="356"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503" t="str">
        <f>IF(J11="Fuerte","NO",IF(J11=" "," ","SI"))</f>
        <v>NO</v>
      </c>
      <c r="L11" s="159"/>
    </row>
    <row r="12" spans="1:12" ht="102" customHeight="1" x14ac:dyDescent="0.25">
      <c r="A12" s="244"/>
      <c r="B12" s="244"/>
      <c r="C12" s="499"/>
      <c r="D12" s="357"/>
      <c r="E12" s="228" t="s">
        <v>233</v>
      </c>
      <c r="F12" s="16" t="s">
        <v>196</v>
      </c>
      <c r="G12" s="216">
        <f>IF(F12="Adecuado",15,0)</f>
        <v>15</v>
      </c>
      <c r="H12" s="500"/>
      <c r="I12" s="244"/>
      <c r="J12" s="244"/>
      <c r="K12" s="503"/>
    </row>
    <row r="13" spans="1:12" ht="98.25" customHeight="1" x14ac:dyDescent="0.25">
      <c r="A13" s="244"/>
      <c r="B13" s="244"/>
      <c r="C13" s="499"/>
      <c r="D13" s="219" t="s">
        <v>234</v>
      </c>
      <c r="E13" s="228" t="s">
        <v>235</v>
      </c>
      <c r="F13" s="16" t="s">
        <v>199</v>
      </c>
      <c r="G13" s="216">
        <f>IF(F13="Oportuna",15,0)</f>
        <v>15</v>
      </c>
      <c r="H13" s="500"/>
      <c r="I13" s="244"/>
      <c r="J13" s="244"/>
      <c r="K13" s="503"/>
    </row>
    <row r="14" spans="1:12" ht="84.75" customHeight="1" x14ac:dyDescent="0.25">
      <c r="A14" s="244"/>
      <c r="B14" s="244"/>
      <c r="C14" s="499"/>
      <c r="D14" s="219" t="s">
        <v>236</v>
      </c>
      <c r="E14" s="228" t="s">
        <v>237</v>
      </c>
      <c r="F14" s="99" t="s">
        <v>202</v>
      </c>
      <c r="G14" s="216">
        <f>IF(F14="Prevenir",15,IF(F14="Detectar",10,0))</f>
        <v>15</v>
      </c>
      <c r="H14" s="500"/>
      <c r="I14" s="244"/>
      <c r="J14" s="244"/>
      <c r="K14" s="503"/>
    </row>
    <row r="15" spans="1:12" ht="66" customHeight="1" x14ac:dyDescent="0.25">
      <c r="A15" s="244"/>
      <c r="B15" s="244"/>
      <c r="C15" s="499"/>
      <c r="D15" s="219" t="s">
        <v>238</v>
      </c>
      <c r="E15" s="228" t="s">
        <v>239</v>
      </c>
      <c r="F15" s="16" t="s">
        <v>206</v>
      </c>
      <c r="G15" s="216">
        <f>IF(F15="Confiable",15,0)</f>
        <v>15</v>
      </c>
      <c r="H15" s="500"/>
      <c r="I15" s="244"/>
      <c r="J15" s="244"/>
      <c r="K15" s="503"/>
    </row>
    <row r="16" spans="1:12" ht="66.75" customHeight="1" x14ac:dyDescent="0.25">
      <c r="A16" s="244"/>
      <c r="B16" s="244"/>
      <c r="C16" s="499"/>
      <c r="D16" s="219" t="s">
        <v>240</v>
      </c>
      <c r="E16" s="228" t="s">
        <v>241</v>
      </c>
      <c r="F16" s="99" t="s">
        <v>209</v>
      </c>
      <c r="G16" s="216">
        <f>IF(F16="Se investigan y se resuelven oportunamente",15,0)</f>
        <v>15</v>
      </c>
      <c r="H16" s="500"/>
      <c r="I16" s="244"/>
      <c r="J16" s="244"/>
      <c r="K16" s="503"/>
    </row>
    <row r="17" spans="1:11" ht="75.75" customHeight="1" x14ac:dyDescent="0.25">
      <c r="A17" s="244"/>
      <c r="B17" s="244"/>
      <c r="C17" s="524"/>
      <c r="D17" s="219" t="s">
        <v>242</v>
      </c>
      <c r="E17" s="228" t="s">
        <v>243</v>
      </c>
      <c r="F17" s="16" t="s">
        <v>212</v>
      </c>
      <c r="G17" s="216">
        <f>IF(F17="Completa",10,IF(F17="Incompleta",5,0))</f>
        <v>10</v>
      </c>
      <c r="H17" s="501"/>
      <c r="I17" s="244"/>
      <c r="J17" s="244"/>
      <c r="K17" s="503"/>
    </row>
    <row r="18" spans="1:11" ht="14.4" x14ac:dyDescent="0.25">
      <c r="A18" s="244"/>
      <c r="B18" s="151"/>
      <c r="C18" s="158"/>
      <c r="D18" s="118"/>
      <c r="E18" s="237" t="s">
        <v>244</v>
      </c>
      <c r="F18" s="18"/>
      <c r="G18" s="18">
        <f>SUM(G11:G17)</f>
        <v>100</v>
      </c>
      <c r="H18" s="50"/>
    </row>
    <row r="19" spans="1:11" ht="15" x14ac:dyDescent="0.2">
      <c r="A19" s="195"/>
      <c r="B19" s="195"/>
      <c r="C19" s="196"/>
      <c r="D19" s="197"/>
      <c r="E19" s="238"/>
      <c r="F19" s="198"/>
      <c r="G19" s="198"/>
      <c r="H19" s="198"/>
    </row>
    <row r="20" spans="1:11" ht="15.75" thickBot="1" x14ac:dyDescent="0.25">
      <c r="A20" s="195"/>
      <c r="B20" s="195"/>
      <c r="C20" s="196"/>
      <c r="D20" s="197"/>
      <c r="E20" s="238"/>
      <c r="F20" s="198"/>
      <c r="G20" s="198"/>
      <c r="H20" s="198"/>
    </row>
    <row r="21" spans="1:11" ht="27.6" x14ac:dyDescent="0.25">
      <c r="A21" s="504" t="s">
        <v>99</v>
      </c>
      <c r="B21" s="506" t="s">
        <v>247</v>
      </c>
      <c r="C21" s="508" t="s">
        <v>271</v>
      </c>
      <c r="D21" s="510" t="s">
        <v>221</v>
      </c>
      <c r="E21" s="510"/>
      <c r="F21" s="510"/>
      <c r="G21" s="510"/>
      <c r="H21" s="510"/>
      <c r="I21" s="230" t="s">
        <v>222</v>
      </c>
      <c r="J21" s="511" t="s">
        <v>223</v>
      </c>
      <c r="K21" s="513" t="s">
        <v>224</v>
      </c>
    </row>
    <row r="22" spans="1:11" ht="45.75" customHeight="1" thickBot="1" x14ac:dyDescent="0.3">
      <c r="A22" s="515"/>
      <c r="B22" s="516"/>
      <c r="C22" s="509"/>
      <c r="D22" s="221" t="s">
        <v>225</v>
      </c>
      <c r="E22" s="121" t="s">
        <v>226</v>
      </c>
      <c r="F22" s="221" t="s">
        <v>227</v>
      </c>
      <c r="G22" s="221" t="s">
        <v>228</v>
      </c>
      <c r="H22" s="122" t="s">
        <v>229</v>
      </c>
      <c r="I22" s="123" t="s">
        <v>230</v>
      </c>
      <c r="J22" s="512"/>
      <c r="K22" s="535"/>
    </row>
    <row r="23" spans="1:11" x14ac:dyDescent="0.25">
      <c r="A23" s="354" t="s">
        <v>313</v>
      </c>
      <c r="B23" s="354" t="s">
        <v>290</v>
      </c>
      <c r="C23" s="517" t="s">
        <v>361</v>
      </c>
      <c r="D23" s="499" t="s">
        <v>231</v>
      </c>
      <c r="E23" s="231" t="s">
        <v>232</v>
      </c>
      <c r="F23" s="22" t="s">
        <v>194</v>
      </c>
      <c r="G23" s="22">
        <f>IF(F23="Asignado",15,0)</f>
        <v>15</v>
      </c>
      <c r="H23" s="500" t="str">
        <f>IF(AND(G30&gt;0,G30&lt;=85),"Débil",IF(AND(G30&gt;85,G30&lt;=95),"Moderado",IF(G30&gt;96,"Fuerte"," ")))</f>
        <v>Moderado</v>
      </c>
      <c r="I23" s="356" t="s">
        <v>216</v>
      </c>
      <c r="J23" s="356" t="str">
        <f>IF(AND(H23="Fuerte",I23="Fuerte (Siempre se Ejecuta)"),"Fuerte",IF(AND(H23="Fuerte",I23="Moderado (Algunas veces se ejecuta)"),"Moderado",IF(AND(H23="Fuerte",I23="Débil (No se ejecuta)"),"Débil",IF(AND(H23="Moderado",I23="Fuerte (Siempre se Ejecuta)"),"Moderado",IF(AND(H23="Moderado",I23="Moderado (Algunas veces se ejecuta)"),"Moderado",IF(AND(H23="Moderado",I23="Débil (No se ejecuta)"),"Débil",IF(AND(H23="Débil",I23="Fuerte (Siempre se Ejecuta)"),"Débil",IF(AND(H23="Débil",I23="Moderado (Algunas veces se ejecuta)"),"Débil",IF(AND(H23="Débil",I23="Débil (No se ejecuta)"),"Débil"," ")))))))))</f>
        <v>Moderado</v>
      </c>
      <c r="K23" s="503" t="str">
        <f>IF(J23="Fuerte","NO",IF(J23=" "," ","SI"))</f>
        <v>SI</v>
      </c>
    </row>
    <row r="24" spans="1:11" ht="57" customHeight="1" x14ac:dyDescent="0.25">
      <c r="A24" s="355"/>
      <c r="B24" s="355"/>
      <c r="C24" s="518"/>
      <c r="D24" s="499"/>
      <c r="E24" s="228" t="s">
        <v>233</v>
      </c>
      <c r="F24" s="217" t="s">
        <v>196</v>
      </c>
      <c r="G24" s="217">
        <f>IF(F24="Adecuado",15,0)</f>
        <v>15</v>
      </c>
      <c r="H24" s="500"/>
      <c r="I24" s="244"/>
      <c r="J24" s="244"/>
      <c r="K24" s="503"/>
    </row>
    <row r="25" spans="1:11" ht="67.5" customHeight="1" x14ac:dyDescent="0.25">
      <c r="A25" s="355"/>
      <c r="B25" s="355"/>
      <c r="C25" s="518"/>
      <c r="D25" s="222" t="s">
        <v>234</v>
      </c>
      <c r="E25" s="228" t="s">
        <v>235</v>
      </c>
      <c r="F25" s="217" t="s">
        <v>199</v>
      </c>
      <c r="G25" s="217">
        <f>IF(F25="Oportuna",15,0)</f>
        <v>15</v>
      </c>
      <c r="H25" s="500"/>
      <c r="I25" s="244"/>
      <c r="J25" s="244"/>
      <c r="K25" s="503"/>
    </row>
    <row r="26" spans="1:11" ht="78.75" customHeight="1" x14ac:dyDescent="0.25">
      <c r="A26" s="355"/>
      <c r="B26" s="355"/>
      <c r="C26" s="518"/>
      <c r="D26" s="222" t="s">
        <v>236</v>
      </c>
      <c r="E26" s="228" t="s">
        <v>237</v>
      </c>
      <c r="F26" s="99" t="s">
        <v>203</v>
      </c>
      <c r="G26" s="217">
        <f>IF(F26="Prevenir",15,IF(F26="Detectar",10,0))</f>
        <v>10</v>
      </c>
      <c r="H26" s="500"/>
      <c r="I26" s="244"/>
      <c r="J26" s="244"/>
      <c r="K26" s="503"/>
    </row>
    <row r="27" spans="1:11" ht="102.75" customHeight="1" x14ac:dyDescent="0.25">
      <c r="A27" s="355"/>
      <c r="B27" s="355"/>
      <c r="C27" s="518"/>
      <c r="D27" s="222" t="s">
        <v>238</v>
      </c>
      <c r="E27" s="228" t="s">
        <v>239</v>
      </c>
      <c r="F27" s="217" t="s">
        <v>206</v>
      </c>
      <c r="G27" s="217">
        <f>IF(F27="Confiable",15,0)</f>
        <v>15</v>
      </c>
      <c r="H27" s="500"/>
      <c r="I27" s="244"/>
      <c r="J27" s="244"/>
      <c r="K27" s="503"/>
    </row>
    <row r="28" spans="1:11" ht="104.25" customHeight="1" x14ac:dyDescent="0.25">
      <c r="A28" s="355"/>
      <c r="B28" s="355"/>
      <c r="C28" s="518"/>
      <c r="D28" s="222" t="s">
        <v>240</v>
      </c>
      <c r="E28" s="228" t="s">
        <v>241</v>
      </c>
      <c r="F28" s="99" t="s">
        <v>209</v>
      </c>
      <c r="G28" s="217">
        <f>IF(F28="Se investigan y se resuelven oportunamente",15,0)</f>
        <v>15</v>
      </c>
      <c r="H28" s="500"/>
      <c r="I28" s="244"/>
      <c r="J28" s="244"/>
      <c r="K28" s="503"/>
    </row>
    <row r="29" spans="1:11" ht="61.5" customHeight="1" x14ac:dyDescent="0.25">
      <c r="A29" s="355"/>
      <c r="B29" s="356"/>
      <c r="C29" s="519"/>
      <c r="D29" s="103" t="s">
        <v>242</v>
      </c>
      <c r="E29" s="228" t="s">
        <v>243</v>
      </c>
      <c r="F29" s="217" t="s">
        <v>212</v>
      </c>
      <c r="G29" s="217">
        <f>IF(F29="Completa",10,IF(F29="Incompleta",5,0))</f>
        <v>10</v>
      </c>
      <c r="H29" s="501"/>
      <c r="I29" s="244"/>
      <c r="J29" s="244"/>
      <c r="K29" s="503"/>
    </row>
    <row r="30" spans="1:11" ht="15" customHeight="1" x14ac:dyDescent="0.25">
      <c r="A30" s="356"/>
      <c r="B30" s="218"/>
      <c r="C30" s="158"/>
      <c r="D30" s="118"/>
      <c r="E30" s="237" t="s">
        <v>244</v>
      </c>
      <c r="F30" s="18"/>
      <c r="G30" s="18">
        <f>SUM(G23:G29)</f>
        <v>95</v>
      </c>
      <c r="H30" s="50"/>
    </row>
    <row r="31" spans="1:11" ht="15.75" thickBot="1" x14ac:dyDescent="0.25">
      <c r="A31" s="195"/>
      <c r="B31" s="195"/>
      <c r="C31" s="196"/>
      <c r="D31" s="197"/>
      <c r="E31" s="238"/>
      <c r="F31" s="198"/>
      <c r="G31" s="198"/>
      <c r="H31" s="198"/>
    </row>
    <row r="32" spans="1:11" s="125" customFormat="1" ht="30" customHeight="1" x14ac:dyDescent="0.3">
      <c r="A32" s="504" t="s">
        <v>99</v>
      </c>
      <c r="B32" s="506" t="s">
        <v>247</v>
      </c>
      <c r="C32" s="508" t="s">
        <v>220</v>
      </c>
      <c r="D32" s="510" t="s">
        <v>221</v>
      </c>
      <c r="E32" s="510"/>
      <c r="F32" s="510"/>
      <c r="G32" s="510"/>
      <c r="H32" s="510"/>
      <c r="I32" s="119" t="s">
        <v>222</v>
      </c>
      <c r="J32" s="511" t="s">
        <v>223</v>
      </c>
      <c r="K32" s="513" t="s">
        <v>224</v>
      </c>
    </row>
    <row r="33" spans="1:11" s="125" customFormat="1" ht="55.8" thickBot="1" x14ac:dyDescent="0.35">
      <c r="A33" s="505"/>
      <c r="B33" s="516"/>
      <c r="C33" s="509"/>
      <c r="D33" s="226" t="s">
        <v>225</v>
      </c>
      <c r="E33" s="121" t="s">
        <v>226</v>
      </c>
      <c r="F33" s="120" t="s">
        <v>227</v>
      </c>
      <c r="G33" s="120" t="s">
        <v>228</v>
      </c>
      <c r="H33" s="122" t="s">
        <v>245</v>
      </c>
      <c r="I33" s="123" t="s">
        <v>230</v>
      </c>
      <c r="J33" s="512"/>
      <c r="K33" s="514"/>
    </row>
    <row r="34" spans="1:11" ht="58.5" customHeight="1" x14ac:dyDescent="0.25">
      <c r="A34" s="520" t="str">
        <f>+(PROBABILIDAD!A11)</f>
        <v>INEFICIENCIA E INEFICACIA  EN EL PROCESO DE OTORGAR BENEFICIOS A GRUPOS POBLACIONALES, ORGANIZACIONES SOCIALES Y COMUNIDAD VULNERABLE OMITIENDO EL DEBIDO CUMPLIMIENTO DEL PROCEDIMIENTO ESTABLECIDOS Y/O PREVIOS REQUISITOS PARA LA ENTREGA DE LOS MISMOS.</v>
      </c>
      <c r="B34" s="494" t="str">
        <f>+(DESCRIPCION!D11)</f>
        <v xml:space="preserve"> Limitacion en el presupuesto de inversion destinado para la entrega de ayudas o beneficios a la comunidad y prestacion de servicios.</v>
      </c>
      <c r="C34" s="537" t="s">
        <v>358</v>
      </c>
      <c r="D34" s="357" t="s">
        <v>231</v>
      </c>
      <c r="E34" s="229" t="s">
        <v>232</v>
      </c>
      <c r="F34" s="224" t="s">
        <v>194</v>
      </c>
      <c r="G34" s="224">
        <f>IF(F34="Asignado",15,0)</f>
        <v>15</v>
      </c>
      <c r="H34" s="538" t="str">
        <f>IF(AND(G41&gt;0,G41&lt;=85),"Débil",IF(AND(G41&gt;85,G41&lt;=95),"Moderado",IF(G41&gt;96,"Fuerte"," ")))</f>
        <v>Fuerte</v>
      </c>
      <c r="I34" s="539" t="s">
        <v>216</v>
      </c>
      <c r="J34" s="539" t="str">
        <f>IF(AND(H34="Fuerte",I34="Fuerte (Siempre se Ejecuta)"),"Fuerte",IF(AND(H34="Fuerte",I34="Moderado (Algunas veces se ejecuta)"),"Moderado",IF(AND(H34="Fuerte",I34="Débil (No se ejecuta)"),"Débil",IF(AND(H34="Moderado",I34="Fuerte (Siempre se Ejecuta)"),"Moderado",IF(AND(H34="Moderado",I34="Moderado (Algunas veces se ejecuta)"),"Moderado",IF(AND(H34="Moderado",I34="Débil (No se ejecuta)"),"Débil",IF(AND(H34="Débil",I34="Fuerte (Siempre se Ejecuta)"),"Débil",IF(AND(H34="Débil",I34="Moderado (Algunas veces se ejecuta)"),"Débil",IF(AND(H34="Débil",I34="Débil (No se ejecuta)"),"Débil"," ")))))))))</f>
        <v>Fuerte</v>
      </c>
      <c r="K34" s="540" t="str">
        <f>IF(J34="Fuerte","NO",IF(J34=" "," ","SI"))</f>
        <v>NO</v>
      </c>
    </row>
    <row r="35" spans="1:11" ht="67.5" customHeight="1" x14ac:dyDescent="0.25">
      <c r="A35" s="521"/>
      <c r="B35" s="495"/>
      <c r="C35" s="497"/>
      <c r="D35" s="357"/>
      <c r="E35" s="228" t="s">
        <v>233</v>
      </c>
      <c r="F35" s="216" t="s">
        <v>196</v>
      </c>
      <c r="G35" s="216">
        <f>IF(F35="Adecuado",15,0)</f>
        <v>15</v>
      </c>
      <c r="H35" s="500"/>
      <c r="I35" s="244"/>
      <c r="J35" s="244"/>
      <c r="K35" s="541"/>
    </row>
    <row r="36" spans="1:11" ht="60" customHeight="1" x14ac:dyDescent="0.25">
      <c r="A36" s="521"/>
      <c r="B36" s="495"/>
      <c r="C36" s="497"/>
      <c r="D36" s="219" t="s">
        <v>234</v>
      </c>
      <c r="E36" s="228" t="s">
        <v>235</v>
      </c>
      <c r="F36" s="216" t="s">
        <v>199</v>
      </c>
      <c r="G36" s="216">
        <f>IF(F36="Oportuna",15,0)</f>
        <v>15</v>
      </c>
      <c r="H36" s="500"/>
      <c r="I36" s="244"/>
      <c r="J36" s="244"/>
      <c r="K36" s="541"/>
    </row>
    <row r="37" spans="1:11" ht="106.5" customHeight="1" x14ac:dyDescent="0.25">
      <c r="A37" s="521"/>
      <c r="B37" s="495"/>
      <c r="C37" s="497"/>
      <c r="D37" s="219" t="s">
        <v>236</v>
      </c>
      <c r="E37" s="228" t="s">
        <v>237</v>
      </c>
      <c r="F37" s="215" t="s">
        <v>202</v>
      </c>
      <c r="G37" s="216">
        <f>IF(F37="Prevenir",15,IF(F37="Detectar",10,0))</f>
        <v>15</v>
      </c>
      <c r="H37" s="500"/>
      <c r="I37" s="244"/>
      <c r="J37" s="244"/>
      <c r="K37" s="541"/>
    </row>
    <row r="38" spans="1:11" ht="82.5" customHeight="1" x14ac:dyDescent="0.25">
      <c r="A38" s="521"/>
      <c r="B38" s="495"/>
      <c r="C38" s="497"/>
      <c r="D38" s="219" t="s">
        <v>238</v>
      </c>
      <c r="E38" s="228" t="s">
        <v>239</v>
      </c>
      <c r="F38" s="216" t="s">
        <v>206</v>
      </c>
      <c r="G38" s="216">
        <f>IF(F38="Confiable",15,0)</f>
        <v>15</v>
      </c>
      <c r="H38" s="500"/>
      <c r="I38" s="244"/>
      <c r="J38" s="244"/>
      <c r="K38" s="541"/>
    </row>
    <row r="39" spans="1:11" ht="78" customHeight="1" x14ac:dyDescent="0.25">
      <c r="A39" s="521"/>
      <c r="B39" s="495"/>
      <c r="C39" s="497"/>
      <c r="D39" s="219" t="s">
        <v>240</v>
      </c>
      <c r="E39" s="228" t="s">
        <v>241</v>
      </c>
      <c r="F39" s="215" t="s">
        <v>209</v>
      </c>
      <c r="G39" s="216">
        <f>IF(F39="Se investigan y se resuelven oportunamente",15,0)</f>
        <v>15</v>
      </c>
      <c r="H39" s="500"/>
      <c r="I39" s="244"/>
      <c r="J39" s="244"/>
      <c r="K39" s="541"/>
    </row>
    <row r="40" spans="1:11" ht="81" customHeight="1" x14ac:dyDescent="0.25">
      <c r="A40" s="521"/>
      <c r="B40" s="495"/>
      <c r="C40" s="498"/>
      <c r="D40" s="219" t="s">
        <v>242</v>
      </c>
      <c r="E40" s="228" t="s">
        <v>243</v>
      </c>
      <c r="F40" s="216" t="s">
        <v>212</v>
      </c>
      <c r="G40" s="216">
        <f>IF(F40="Completa",10,IF(F40="Incompleta",5,0))</f>
        <v>10</v>
      </c>
      <c r="H40" s="501"/>
      <c r="I40" s="244"/>
      <c r="J40" s="244"/>
      <c r="K40" s="541"/>
    </row>
    <row r="41" spans="1:11" s="130" customFormat="1" ht="15" customHeight="1" thickBot="1" x14ac:dyDescent="0.3">
      <c r="A41" s="522"/>
      <c r="B41" s="496"/>
      <c r="C41" s="127"/>
      <c r="D41" s="128"/>
      <c r="E41" s="239" t="s">
        <v>244</v>
      </c>
      <c r="F41" s="17"/>
      <c r="G41" s="17">
        <f>SUM(G34:G40)</f>
        <v>100</v>
      </c>
      <c r="H41" s="129"/>
      <c r="K41" s="162"/>
    </row>
    <row r="42" spans="1:11" s="160" customFormat="1" ht="15.75" thickBot="1" x14ac:dyDescent="0.25">
      <c r="A42" s="195"/>
      <c r="B42" s="195"/>
      <c r="C42" s="196"/>
      <c r="D42" s="197"/>
      <c r="E42" s="238"/>
      <c r="F42" s="198"/>
      <c r="G42" s="198"/>
      <c r="H42" s="198"/>
    </row>
    <row r="43" spans="1:11" s="160" customFormat="1" x14ac:dyDescent="0.25">
      <c r="A43" s="504" t="s">
        <v>99</v>
      </c>
      <c r="B43" s="506" t="s">
        <v>247</v>
      </c>
      <c r="C43" s="508" t="s">
        <v>220</v>
      </c>
      <c r="D43" s="510" t="s">
        <v>221</v>
      </c>
      <c r="E43" s="510"/>
      <c r="F43" s="510"/>
      <c r="G43" s="510"/>
      <c r="H43" s="510"/>
    </row>
    <row r="44" spans="1:11" s="160" customFormat="1" ht="28.2" thickBot="1" x14ac:dyDescent="0.3">
      <c r="A44" s="505"/>
      <c r="B44" s="516"/>
      <c r="C44" s="509"/>
      <c r="D44" s="226" t="s">
        <v>225</v>
      </c>
      <c r="E44" s="121" t="s">
        <v>226</v>
      </c>
      <c r="F44" s="221" t="s">
        <v>227</v>
      </c>
      <c r="G44" s="221" t="s">
        <v>228</v>
      </c>
      <c r="H44" s="122" t="s">
        <v>245</v>
      </c>
    </row>
    <row r="45" spans="1:11" s="160" customFormat="1" ht="81.75" customHeight="1" x14ac:dyDescent="0.25">
      <c r="A45" s="520" t="s">
        <v>313</v>
      </c>
      <c r="B45" s="494" t="s">
        <v>345</v>
      </c>
      <c r="C45" s="537" t="s">
        <v>361</v>
      </c>
      <c r="D45" s="357" t="s">
        <v>231</v>
      </c>
      <c r="E45" s="229" t="s">
        <v>232</v>
      </c>
      <c r="F45" s="224" t="s">
        <v>194</v>
      </c>
      <c r="G45" s="224">
        <f>IF(F45="Asignado",15,0)</f>
        <v>15</v>
      </c>
      <c r="H45" s="538" t="str">
        <f>IF(AND(G52&gt;0,G52&lt;=85),"Débil",IF(AND(G52&gt;85,G52&lt;=95),"Moderado",IF(G52&gt;96,"Fuerte"," ")))</f>
        <v>Fuerte</v>
      </c>
    </row>
    <row r="46" spans="1:11" s="160" customFormat="1" ht="61.5" customHeight="1" x14ac:dyDescent="0.25">
      <c r="A46" s="521"/>
      <c r="B46" s="495"/>
      <c r="C46" s="497"/>
      <c r="D46" s="357"/>
      <c r="E46" s="228" t="s">
        <v>233</v>
      </c>
      <c r="F46" s="216" t="s">
        <v>196</v>
      </c>
      <c r="G46" s="216">
        <f>IF(F46="Adecuado",15,0)</f>
        <v>15</v>
      </c>
      <c r="H46" s="500"/>
    </row>
    <row r="47" spans="1:11" s="160" customFormat="1" ht="88.5" customHeight="1" x14ac:dyDescent="0.25">
      <c r="A47" s="521"/>
      <c r="B47" s="495"/>
      <c r="C47" s="497"/>
      <c r="D47" s="219" t="s">
        <v>234</v>
      </c>
      <c r="E47" s="228" t="s">
        <v>235</v>
      </c>
      <c r="F47" s="216" t="s">
        <v>199</v>
      </c>
      <c r="G47" s="216">
        <f>IF(F47="Oportuna",15,0)</f>
        <v>15</v>
      </c>
      <c r="H47" s="500"/>
    </row>
    <row r="48" spans="1:11" s="160" customFormat="1" ht="77.25" customHeight="1" x14ac:dyDescent="0.25">
      <c r="A48" s="521"/>
      <c r="B48" s="495"/>
      <c r="C48" s="497"/>
      <c r="D48" s="219" t="s">
        <v>236</v>
      </c>
      <c r="E48" s="228" t="s">
        <v>237</v>
      </c>
      <c r="F48" s="215" t="s">
        <v>202</v>
      </c>
      <c r="G48" s="216">
        <f>IF(F48="Prevenir",15,IF(F48="Detectar",10,0))</f>
        <v>15</v>
      </c>
      <c r="H48" s="500"/>
    </row>
    <row r="49" spans="1:11" s="160" customFormat="1" ht="27.6" x14ac:dyDescent="0.25">
      <c r="A49" s="521"/>
      <c r="B49" s="495"/>
      <c r="C49" s="497"/>
      <c r="D49" s="219" t="s">
        <v>238</v>
      </c>
      <c r="E49" s="228" t="s">
        <v>239</v>
      </c>
      <c r="F49" s="216" t="s">
        <v>206</v>
      </c>
      <c r="G49" s="216">
        <f>IF(F49="Confiable",15,0)</f>
        <v>15</v>
      </c>
      <c r="H49" s="500"/>
    </row>
    <row r="50" spans="1:11" s="160" customFormat="1" ht="76.5" customHeight="1" x14ac:dyDescent="0.25">
      <c r="A50" s="521"/>
      <c r="B50" s="495"/>
      <c r="C50" s="497"/>
      <c r="D50" s="219" t="s">
        <v>240</v>
      </c>
      <c r="E50" s="228" t="s">
        <v>241</v>
      </c>
      <c r="F50" s="215" t="s">
        <v>209</v>
      </c>
      <c r="G50" s="216">
        <f>IF(F50="Se investigan y se resuelven oportunamente",15,0)</f>
        <v>15</v>
      </c>
      <c r="H50" s="500"/>
    </row>
    <row r="51" spans="1:11" s="160" customFormat="1" ht="69" customHeight="1" x14ac:dyDescent="0.25">
      <c r="A51" s="521"/>
      <c r="B51" s="495"/>
      <c r="C51" s="498"/>
      <c r="D51" s="219" t="s">
        <v>242</v>
      </c>
      <c r="E51" s="228" t="s">
        <v>243</v>
      </c>
      <c r="F51" s="216" t="s">
        <v>212</v>
      </c>
      <c r="G51" s="216">
        <f>IF(F51="Completa",10,IF(F51="Incompleta",5,0))</f>
        <v>10</v>
      </c>
      <c r="H51" s="501"/>
    </row>
    <row r="52" spans="1:11" s="160" customFormat="1" ht="15" thickBot="1" x14ac:dyDescent="0.3">
      <c r="A52" s="522"/>
      <c r="B52" s="496"/>
      <c r="C52" s="127"/>
      <c r="D52" s="128"/>
      <c r="E52" s="239" t="s">
        <v>244</v>
      </c>
      <c r="F52" s="17"/>
      <c r="G52" s="17">
        <f>SUM(G45:G51)</f>
        <v>100</v>
      </c>
      <c r="H52" s="129"/>
    </row>
    <row r="53" spans="1:11" s="160" customFormat="1" ht="15" x14ac:dyDescent="0.2">
      <c r="A53" s="195"/>
      <c r="B53" s="195"/>
      <c r="C53" s="196"/>
      <c r="D53" s="197"/>
      <c r="E53" s="238"/>
      <c r="F53" s="198"/>
      <c r="G53" s="198"/>
      <c r="H53" s="198"/>
    </row>
    <row r="54" spans="1:11" ht="15" thickBot="1" x14ac:dyDescent="0.25"/>
    <row r="55" spans="1:11" s="124" customFormat="1" ht="30" customHeight="1" x14ac:dyDescent="0.3">
      <c r="A55" s="504" t="s">
        <v>99</v>
      </c>
      <c r="B55" s="506" t="s">
        <v>247</v>
      </c>
      <c r="C55" s="508" t="s">
        <v>220</v>
      </c>
      <c r="D55" s="510" t="s">
        <v>221</v>
      </c>
      <c r="E55" s="510"/>
      <c r="F55" s="510"/>
      <c r="G55" s="510"/>
      <c r="H55" s="510"/>
      <c r="I55" s="152" t="s">
        <v>222</v>
      </c>
      <c r="J55" s="511" t="s">
        <v>223</v>
      </c>
      <c r="K55" s="513" t="s">
        <v>224</v>
      </c>
    </row>
    <row r="56" spans="1:11" s="125" customFormat="1" ht="55.8" thickBot="1" x14ac:dyDescent="0.35">
      <c r="A56" s="505"/>
      <c r="B56" s="507"/>
      <c r="C56" s="509"/>
      <c r="D56" s="153" t="s">
        <v>225</v>
      </c>
      <c r="E56" s="121" t="s">
        <v>226</v>
      </c>
      <c r="F56" s="153" t="s">
        <v>227</v>
      </c>
      <c r="G56" s="153" t="s">
        <v>228</v>
      </c>
      <c r="H56" s="122" t="s">
        <v>245</v>
      </c>
      <c r="I56" s="123" t="s">
        <v>230</v>
      </c>
      <c r="J56" s="512"/>
      <c r="K56" s="514"/>
    </row>
    <row r="57" spans="1:11" ht="34.5" customHeight="1" x14ac:dyDescent="0.25">
      <c r="A57" s="501" t="str">
        <f>+(PROBABILIDAD!A11)</f>
        <v>INEFICIENCIA E INEFICACIA  EN EL PROCESO DE OTORGAR BENEFICIOS A GRUPOS POBLACIONALES, ORGANIZACIONES SOCIALES Y COMUNIDAD VULNERABLE OMITIENDO EL DEBIDO CUMPLIMIENTO DEL PROCEDIMIENTO ESTABLECIDOS Y/O PREVIOS REQUISITOS PARA LA ENTREGA DE LOS MISMOS.</v>
      </c>
      <c r="B57" s="356" t="str">
        <f>+(DESCRIPCION!D12)</f>
        <v>falta de planificacion y direccionamiento estrategico por parte del lider del proceso</v>
      </c>
      <c r="C57" s="523" t="s">
        <v>359</v>
      </c>
      <c r="D57" s="499" t="s">
        <v>231</v>
      </c>
      <c r="E57" s="231" t="s">
        <v>232</v>
      </c>
      <c r="F57" s="22" t="s">
        <v>194</v>
      </c>
      <c r="G57" s="22">
        <f>IF(F57="Asignado",15,0)</f>
        <v>15</v>
      </c>
      <c r="H57" s="500" t="str">
        <f>IF(AND(G64&gt;0,G64&lt;=85),"Débil",IF(AND(G64&gt;85,G64&lt;=95),"Moderado",IF(G64&gt;96,"Fuerte"," ")))</f>
        <v>Fuerte</v>
      </c>
      <c r="I57" s="356" t="s">
        <v>216</v>
      </c>
      <c r="J57" s="356" t="str">
        <f>IF(AND(H57="Fuerte",I57="Fuerte (Siempre se Ejecuta)"),"Fuerte",IF(AND(H57="Fuerte",I57="Moderado (Algunas veces se ejecuta)"),"Moderado",IF(AND(H57="Fuerte",I57="Débil (No se ejecuta)"),"Débil",IF(AND(H57="Moderado",I57="Fuerte (Siempre se Ejecuta)"),"Moderado",IF(AND(H57="Moderado",I57="Moderado (Algunas veces se ejecuta)"),"Moderado",IF(AND(H57="Moderado",I57="Débil (No se ejecuta)"),"Débil",IF(AND(H57="Débil",I57="Fuerte (Siempre se Ejecuta)"),"Débil",IF(AND(H57="Débil",I57="Moderado (Algunas veces se ejecuta)"),"Débil",IF(AND(H57="Débil",I57="Débil (No se ejecuta)"),"Débil"," ")))))))))</f>
        <v>Fuerte</v>
      </c>
      <c r="K57" s="502" t="str">
        <f>IF(J57="Fuerte","NO",IF(J57=" "," ","SI"))</f>
        <v>NO</v>
      </c>
    </row>
    <row r="58" spans="1:11" ht="100.5" customHeight="1" x14ac:dyDescent="0.25">
      <c r="A58" s="341"/>
      <c r="B58" s="244"/>
      <c r="C58" s="499"/>
      <c r="D58" s="499"/>
      <c r="E58" s="228" t="s">
        <v>233</v>
      </c>
      <c r="F58" s="16" t="s">
        <v>196</v>
      </c>
      <c r="G58" s="16">
        <f>IF(F58="Adecuado",15,0)</f>
        <v>15</v>
      </c>
      <c r="H58" s="500"/>
      <c r="I58" s="244"/>
      <c r="J58" s="244"/>
      <c r="K58" s="503"/>
    </row>
    <row r="59" spans="1:11" ht="86.25" customHeight="1" x14ac:dyDescent="0.25">
      <c r="A59" s="341"/>
      <c r="B59" s="244"/>
      <c r="C59" s="499"/>
      <c r="D59" s="117" t="s">
        <v>234</v>
      </c>
      <c r="E59" s="228" t="s">
        <v>235</v>
      </c>
      <c r="F59" s="16" t="s">
        <v>199</v>
      </c>
      <c r="G59" s="16">
        <f>IF(F59="Oportuna",15,0)</f>
        <v>15</v>
      </c>
      <c r="H59" s="500"/>
      <c r="I59" s="244"/>
      <c r="J59" s="244"/>
      <c r="K59" s="503"/>
    </row>
    <row r="60" spans="1:11" ht="96.75" customHeight="1" x14ac:dyDescent="0.25">
      <c r="A60" s="341"/>
      <c r="B60" s="244"/>
      <c r="C60" s="499"/>
      <c r="D60" s="117" t="s">
        <v>236</v>
      </c>
      <c r="E60" s="228" t="s">
        <v>237</v>
      </c>
      <c r="F60" s="99" t="s">
        <v>202</v>
      </c>
      <c r="G60" s="16">
        <f>IF(F60="Prevenir",15,IF(F60="Detectar",10,0))</f>
        <v>15</v>
      </c>
      <c r="H60" s="500"/>
      <c r="I60" s="244"/>
      <c r="J60" s="244"/>
      <c r="K60" s="503"/>
    </row>
    <row r="61" spans="1:11" ht="77.25" customHeight="1" x14ac:dyDescent="0.25">
      <c r="A61" s="341"/>
      <c r="B61" s="244"/>
      <c r="C61" s="499"/>
      <c r="D61" s="117" t="s">
        <v>238</v>
      </c>
      <c r="E61" s="228" t="s">
        <v>239</v>
      </c>
      <c r="F61" s="16" t="s">
        <v>206</v>
      </c>
      <c r="G61" s="16">
        <f>IF(F61="Confiable",15,0)</f>
        <v>15</v>
      </c>
      <c r="H61" s="500"/>
      <c r="I61" s="244"/>
      <c r="J61" s="244"/>
      <c r="K61" s="503"/>
    </row>
    <row r="62" spans="1:11" ht="69" customHeight="1" x14ac:dyDescent="0.25">
      <c r="A62" s="341"/>
      <c r="B62" s="244"/>
      <c r="C62" s="499"/>
      <c r="D62" s="117" t="s">
        <v>240</v>
      </c>
      <c r="E62" s="228" t="s">
        <v>241</v>
      </c>
      <c r="F62" s="99" t="s">
        <v>209</v>
      </c>
      <c r="G62" s="16">
        <f>IF(F62="Se investigan y se resuelven oportunamente",15,0)</f>
        <v>15</v>
      </c>
      <c r="H62" s="500"/>
      <c r="I62" s="244"/>
      <c r="J62" s="244"/>
      <c r="K62" s="503"/>
    </row>
    <row r="63" spans="1:11" ht="73.5" customHeight="1" x14ac:dyDescent="0.25">
      <c r="A63" s="341"/>
      <c r="B63" s="244"/>
      <c r="C63" s="524"/>
      <c r="D63" s="103" t="s">
        <v>242</v>
      </c>
      <c r="E63" s="228" t="s">
        <v>243</v>
      </c>
      <c r="F63" s="16" t="s">
        <v>212</v>
      </c>
      <c r="G63" s="16">
        <f>IF(F63="Completa",10,IF(F63="Incompleta",5,0))</f>
        <v>10</v>
      </c>
      <c r="H63" s="501"/>
      <c r="I63" s="244"/>
      <c r="J63" s="244"/>
      <c r="K63" s="503"/>
    </row>
    <row r="64" spans="1:11" ht="14.4" x14ac:dyDescent="0.25">
      <c r="A64" s="341"/>
      <c r="B64" s="244"/>
      <c r="C64" s="158"/>
      <c r="D64" s="118"/>
      <c r="E64" s="237" t="s">
        <v>244</v>
      </c>
      <c r="F64" s="18"/>
      <c r="G64" s="18">
        <f>SUM(G57:G63)</f>
        <v>100</v>
      </c>
      <c r="H64" s="50"/>
    </row>
    <row r="65" spans="1:11" ht="15.75" thickBot="1" x14ac:dyDescent="0.25">
      <c r="A65" s="195"/>
      <c r="B65" s="195"/>
      <c r="C65" s="196"/>
      <c r="D65" s="197"/>
      <c r="E65" s="238"/>
      <c r="F65" s="198"/>
      <c r="G65" s="198"/>
      <c r="H65" s="198"/>
    </row>
    <row r="66" spans="1:11" ht="27.6" x14ac:dyDescent="0.25">
      <c r="A66" s="504" t="s">
        <v>99</v>
      </c>
      <c r="B66" s="506" t="s">
        <v>247</v>
      </c>
      <c r="C66" s="508" t="s">
        <v>220</v>
      </c>
      <c r="D66" s="510" t="s">
        <v>221</v>
      </c>
      <c r="E66" s="510"/>
      <c r="F66" s="510"/>
      <c r="G66" s="510"/>
      <c r="H66" s="510"/>
      <c r="I66" s="220" t="s">
        <v>222</v>
      </c>
      <c r="J66" s="511" t="s">
        <v>223</v>
      </c>
      <c r="K66" s="513" t="s">
        <v>224</v>
      </c>
    </row>
    <row r="67" spans="1:11" ht="55.8" thickBot="1" x14ac:dyDescent="0.3">
      <c r="A67" s="505"/>
      <c r="B67" s="507"/>
      <c r="C67" s="509"/>
      <c r="D67" s="221" t="s">
        <v>225</v>
      </c>
      <c r="E67" s="121" t="s">
        <v>226</v>
      </c>
      <c r="F67" s="221" t="s">
        <v>227</v>
      </c>
      <c r="G67" s="221" t="s">
        <v>228</v>
      </c>
      <c r="H67" s="122" t="s">
        <v>245</v>
      </c>
      <c r="I67" s="123" t="s">
        <v>230</v>
      </c>
      <c r="J67" s="512"/>
      <c r="K67" s="514"/>
    </row>
    <row r="68" spans="1:11" ht="54" customHeight="1" x14ac:dyDescent="0.25">
      <c r="A68" s="501" t="s">
        <v>313</v>
      </c>
      <c r="B68" s="356" t="s">
        <v>293</v>
      </c>
      <c r="C68" s="523" t="s">
        <v>361</v>
      </c>
      <c r="D68" s="499" t="s">
        <v>231</v>
      </c>
      <c r="E68" s="231" t="s">
        <v>232</v>
      </c>
      <c r="F68" s="22" t="s">
        <v>194</v>
      </c>
      <c r="G68" s="22">
        <f>IF(F68="Asignado",15,0)</f>
        <v>15</v>
      </c>
      <c r="H68" s="500" t="str">
        <f>IF(AND(G75&gt;0,G75&lt;=85),"Débil",IF(AND(G75&gt;85,G75&lt;=95),"Moderado",IF(G75&gt;96,"Fuerte"," ")))</f>
        <v>Fuerte</v>
      </c>
      <c r="I68" s="356" t="s">
        <v>216</v>
      </c>
      <c r="J68" s="356" t="str">
        <f>IF(AND(H68="Fuerte",I68="Fuerte (Siempre se Ejecuta)"),"Fuerte",IF(AND(H68="Fuerte",I68="Moderado (Algunas veces se ejecuta)"),"Moderado",IF(AND(H68="Fuerte",I68="Débil (No se ejecuta)"),"Débil",IF(AND(H68="Moderado",I68="Fuerte (Siempre se Ejecuta)"),"Moderado",IF(AND(H68="Moderado",I68="Moderado (Algunas veces se ejecuta)"),"Moderado",IF(AND(H68="Moderado",I68="Débil (No se ejecuta)"),"Débil",IF(AND(H68="Débil",I68="Fuerte (Siempre se Ejecuta)"),"Débil",IF(AND(H68="Débil",I68="Moderado (Algunas veces se ejecuta)"),"Débil",IF(AND(H68="Débil",I68="Débil (No se ejecuta)"),"Débil"," ")))))))))</f>
        <v>Fuerte</v>
      </c>
      <c r="K68" s="502" t="str">
        <f>IF(J68="Fuerte","NO",IF(J68=" "," ","SI"))</f>
        <v>NO</v>
      </c>
    </row>
    <row r="69" spans="1:11" ht="57.75" customHeight="1" x14ac:dyDescent="0.25">
      <c r="A69" s="341"/>
      <c r="B69" s="244"/>
      <c r="C69" s="499"/>
      <c r="D69" s="499"/>
      <c r="E69" s="228" t="s">
        <v>233</v>
      </c>
      <c r="F69" s="217" t="s">
        <v>196</v>
      </c>
      <c r="G69" s="217">
        <f>IF(F69="Adecuado",15,0)</f>
        <v>15</v>
      </c>
      <c r="H69" s="500"/>
      <c r="I69" s="244"/>
      <c r="J69" s="244"/>
      <c r="K69" s="503"/>
    </row>
    <row r="70" spans="1:11" ht="80.25" customHeight="1" x14ac:dyDescent="0.25">
      <c r="A70" s="341"/>
      <c r="B70" s="244"/>
      <c r="C70" s="499"/>
      <c r="D70" s="222" t="s">
        <v>234</v>
      </c>
      <c r="E70" s="228" t="s">
        <v>235</v>
      </c>
      <c r="F70" s="217" t="s">
        <v>199</v>
      </c>
      <c r="G70" s="217">
        <f>IF(F70="Oportuna",15,0)</f>
        <v>15</v>
      </c>
      <c r="H70" s="500"/>
      <c r="I70" s="244"/>
      <c r="J70" s="244"/>
      <c r="K70" s="503"/>
    </row>
    <row r="71" spans="1:11" ht="80.25" customHeight="1" x14ac:dyDescent="0.25">
      <c r="A71" s="341"/>
      <c r="B71" s="244"/>
      <c r="C71" s="499"/>
      <c r="D71" s="222" t="s">
        <v>236</v>
      </c>
      <c r="E71" s="228" t="s">
        <v>237</v>
      </c>
      <c r="F71" s="99" t="s">
        <v>202</v>
      </c>
      <c r="G71" s="217">
        <f>IF(F71="Prevenir",15,IF(F71="Detectar",10,0))</f>
        <v>15</v>
      </c>
      <c r="H71" s="500"/>
      <c r="I71" s="244"/>
      <c r="J71" s="244"/>
      <c r="K71" s="503"/>
    </row>
    <row r="72" spans="1:11" ht="53.25" customHeight="1" x14ac:dyDescent="0.25">
      <c r="A72" s="341"/>
      <c r="B72" s="244"/>
      <c r="C72" s="499"/>
      <c r="D72" s="222" t="s">
        <v>238</v>
      </c>
      <c r="E72" s="228" t="s">
        <v>239</v>
      </c>
      <c r="F72" s="217" t="s">
        <v>206</v>
      </c>
      <c r="G72" s="217">
        <f>IF(F72="Confiable",15,0)</f>
        <v>15</v>
      </c>
      <c r="H72" s="500"/>
      <c r="I72" s="244"/>
      <c r="J72" s="244"/>
      <c r="K72" s="503"/>
    </row>
    <row r="73" spans="1:11" ht="87.75" customHeight="1" x14ac:dyDescent="0.25">
      <c r="A73" s="341"/>
      <c r="B73" s="244"/>
      <c r="C73" s="499"/>
      <c r="D73" s="222" t="s">
        <v>240</v>
      </c>
      <c r="E73" s="228" t="s">
        <v>241</v>
      </c>
      <c r="F73" s="99" t="s">
        <v>209</v>
      </c>
      <c r="G73" s="217">
        <f>IF(F73="Se investigan y se resuelven oportunamente",15,0)</f>
        <v>15</v>
      </c>
      <c r="H73" s="500"/>
      <c r="I73" s="244"/>
      <c r="J73" s="244"/>
      <c r="K73" s="503"/>
    </row>
    <row r="74" spans="1:11" ht="75" customHeight="1" x14ac:dyDescent="0.25">
      <c r="A74" s="341"/>
      <c r="B74" s="244"/>
      <c r="C74" s="524"/>
      <c r="D74" s="103" t="s">
        <v>242</v>
      </c>
      <c r="E74" s="228" t="s">
        <v>243</v>
      </c>
      <c r="F74" s="217" t="s">
        <v>212</v>
      </c>
      <c r="G74" s="217">
        <f>IF(F74="Completa",10,IF(F74="Incompleta",5,0))</f>
        <v>10</v>
      </c>
      <c r="H74" s="501"/>
      <c r="I74" s="244"/>
      <c r="J74" s="244"/>
      <c r="K74" s="503"/>
    </row>
    <row r="75" spans="1:11" ht="14.4" x14ac:dyDescent="0.25">
      <c r="A75" s="341"/>
      <c r="B75" s="244"/>
      <c r="C75" s="158"/>
      <c r="D75" s="118"/>
      <c r="E75" s="237" t="s">
        <v>244</v>
      </c>
      <c r="F75" s="18"/>
      <c r="G75" s="18">
        <f>SUM(G68:G74)</f>
        <v>100</v>
      </c>
      <c r="H75" s="50"/>
    </row>
    <row r="76" spans="1:11" ht="15" x14ac:dyDescent="0.2">
      <c r="A76" s="195"/>
      <c r="B76" s="195"/>
      <c r="C76" s="196"/>
      <c r="D76" s="197"/>
      <c r="E76" s="238"/>
      <c r="F76" s="198"/>
      <c r="G76" s="198"/>
      <c r="H76" s="198"/>
    </row>
    <row r="77" spans="1:11" ht="15" thickBot="1" x14ac:dyDescent="0.25">
      <c r="A77" s="126"/>
      <c r="B77" s="160"/>
    </row>
    <row r="78" spans="1:11" s="125" customFormat="1" ht="30" customHeight="1" x14ac:dyDescent="0.3">
      <c r="A78" s="504" t="s">
        <v>99</v>
      </c>
      <c r="B78" s="506" t="s">
        <v>247</v>
      </c>
      <c r="C78" s="508" t="s">
        <v>220</v>
      </c>
      <c r="D78" s="510" t="s">
        <v>221</v>
      </c>
      <c r="E78" s="510"/>
      <c r="F78" s="510"/>
      <c r="G78" s="510"/>
      <c r="H78" s="510"/>
      <c r="I78" s="119" t="s">
        <v>222</v>
      </c>
      <c r="J78" s="511" t="s">
        <v>223</v>
      </c>
      <c r="K78" s="513" t="s">
        <v>224</v>
      </c>
    </row>
    <row r="79" spans="1:11" s="125" customFormat="1" ht="55.8" thickBot="1" x14ac:dyDescent="0.35">
      <c r="A79" s="505"/>
      <c r="B79" s="507"/>
      <c r="C79" s="509"/>
      <c r="D79" s="120" t="s">
        <v>225</v>
      </c>
      <c r="E79" s="121" t="s">
        <v>226</v>
      </c>
      <c r="F79" s="120" t="s">
        <v>227</v>
      </c>
      <c r="G79" s="120" t="s">
        <v>228</v>
      </c>
      <c r="H79" s="122" t="s">
        <v>245</v>
      </c>
      <c r="I79" s="123" t="s">
        <v>230</v>
      </c>
      <c r="J79" s="512"/>
      <c r="K79" s="514"/>
    </row>
    <row r="80" spans="1:11" ht="20.25" customHeight="1" x14ac:dyDescent="0.25">
      <c r="A80" s="494" t="s">
        <v>313</v>
      </c>
      <c r="B80" s="494" t="s">
        <v>293</v>
      </c>
      <c r="C80" s="497" t="s">
        <v>339</v>
      </c>
      <c r="D80" s="499" t="s">
        <v>231</v>
      </c>
      <c r="E80" s="231" t="s">
        <v>232</v>
      </c>
      <c r="F80" s="22" t="s">
        <v>194</v>
      </c>
      <c r="G80" s="22">
        <f>IF(F80="Asignado",15,0)</f>
        <v>15</v>
      </c>
      <c r="H80" s="500" t="str">
        <f>IF(AND(G87&gt;0,G87&lt;=85),"Débil",IF(AND(G87&gt;85,G87&lt;=95),"Moderado",IF(G87&gt;96,"Fuerte"," ")))</f>
        <v>Débil</v>
      </c>
      <c r="I80" s="356" t="s">
        <v>217</v>
      </c>
      <c r="J80" s="356" t="str">
        <f>IF(AND(H80="Fuerte",I80="Fuerte (Siempre se Ejecuta)"),"Fuerte",IF(AND(H80="Fuerte",I80="Moderado (Algunas veces se ejecuta)"),"Moderado",IF(AND(H80="Fuerte",I80="Débil (No se ejecuta)"),"Débil",IF(AND(H80="Moderado",I80="Fuerte (Siempre se Ejecuta)"),"Moderado",IF(AND(H80="Moderado",I80="Moderado (Algunas veces se ejecuta)"),"Moderado",IF(AND(H80="Moderado",I80="Débil (No se ejecuta)"),"Débil",IF(AND(H80="Débil",I80="Fuerte (Siempre se Ejecuta)"),"Débil",IF(AND(H80="Débil",I80="Moderado (Algunas veces se ejecuta)"),"Débil",IF(AND(H80="Débil",I80="Débil (No se ejecuta)"),"Débil"," ")))))))))</f>
        <v>Débil</v>
      </c>
      <c r="K80" s="502" t="str">
        <f>IF(J80="Fuerte","NO",IF(J80=" "," ","SI"))</f>
        <v>SI</v>
      </c>
    </row>
    <row r="81" spans="1:11" ht="29.25" customHeight="1" x14ac:dyDescent="0.25">
      <c r="A81" s="495"/>
      <c r="B81" s="495"/>
      <c r="C81" s="497"/>
      <c r="D81" s="499"/>
      <c r="E81" s="228" t="s">
        <v>233</v>
      </c>
      <c r="F81" s="16" t="s">
        <v>196</v>
      </c>
      <c r="G81" s="16">
        <f>IF(F81="Adecuado",15,0)</f>
        <v>15</v>
      </c>
      <c r="H81" s="500"/>
      <c r="I81" s="244"/>
      <c r="J81" s="244"/>
      <c r="K81" s="503"/>
    </row>
    <row r="82" spans="1:11" ht="43.5" customHeight="1" x14ac:dyDescent="0.25">
      <c r="A82" s="495"/>
      <c r="B82" s="495"/>
      <c r="C82" s="497"/>
      <c r="D82" s="117" t="s">
        <v>234</v>
      </c>
      <c r="E82" s="228" t="s">
        <v>235</v>
      </c>
      <c r="F82" s="16" t="s">
        <v>200</v>
      </c>
      <c r="G82" s="16">
        <f>IF(F82="Oportuna",15,0)</f>
        <v>0</v>
      </c>
      <c r="H82" s="500"/>
      <c r="I82" s="244"/>
      <c r="J82" s="244"/>
      <c r="K82" s="503"/>
    </row>
    <row r="83" spans="1:11" ht="43.5" customHeight="1" x14ac:dyDescent="0.25">
      <c r="A83" s="495"/>
      <c r="B83" s="495"/>
      <c r="C83" s="497"/>
      <c r="D83" s="117" t="s">
        <v>236</v>
      </c>
      <c r="E83" s="228" t="s">
        <v>237</v>
      </c>
      <c r="F83" s="99" t="s">
        <v>203</v>
      </c>
      <c r="G83" s="16">
        <f>IF(F83="Prevenir",15,IF(F83="Detectar",10,0))</f>
        <v>10</v>
      </c>
      <c r="H83" s="500"/>
      <c r="I83" s="244"/>
      <c r="J83" s="244"/>
      <c r="K83" s="503"/>
    </row>
    <row r="84" spans="1:11" ht="29.25" customHeight="1" x14ac:dyDescent="0.25">
      <c r="A84" s="495"/>
      <c r="B84" s="495"/>
      <c r="C84" s="497"/>
      <c r="D84" s="117" t="s">
        <v>238</v>
      </c>
      <c r="E84" s="228" t="s">
        <v>239</v>
      </c>
      <c r="F84" s="16" t="s">
        <v>206</v>
      </c>
      <c r="G84" s="16">
        <f>IF(F84="Confiable",15,0)</f>
        <v>15</v>
      </c>
      <c r="H84" s="500"/>
      <c r="I84" s="244"/>
      <c r="J84" s="244"/>
      <c r="K84" s="503"/>
    </row>
    <row r="85" spans="1:11" ht="43.5" customHeight="1" x14ac:dyDescent="0.25">
      <c r="A85" s="495"/>
      <c r="B85" s="495"/>
      <c r="C85" s="497"/>
      <c r="D85" s="117" t="s">
        <v>240</v>
      </c>
      <c r="E85" s="228" t="s">
        <v>241</v>
      </c>
      <c r="F85" s="99" t="s">
        <v>209</v>
      </c>
      <c r="G85" s="16">
        <f>IF(F85="Se investigan y se resuelven oportunamente",15,0)</f>
        <v>15</v>
      </c>
      <c r="H85" s="500"/>
      <c r="I85" s="244"/>
      <c r="J85" s="244"/>
      <c r="K85" s="503"/>
    </row>
    <row r="86" spans="1:11" ht="29.25" customHeight="1" x14ac:dyDescent="0.25">
      <c r="A86" s="495"/>
      <c r="B86" s="495"/>
      <c r="C86" s="498"/>
      <c r="D86" s="103" t="s">
        <v>242</v>
      </c>
      <c r="E86" s="228" t="s">
        <v>243</v>
      </c>
      <c r="F86" s="16" t="s">
        <v>213</v>
      </c>
      <c r="G86" s="16">
        <f>IF(F86="Completa",10,IF(F86="Incompleta",5,0))</f>
        <v>5</v>
      </c>
      <c r="H86" s="501"/>
      <c r="I86" s="244"/>
      <c r="J86" s="244"/>
      <c r="K86" s="503"/>
    </row>
    <row r="87" spans="1:11" s="130" customFormat="1" ht="15" thickBot="1" x14ac:dyDescent="0.3">
      <c r="A87" s="496"/>
      <c r="B87" s="496"/>
      <c r="C87" s="127"/>
      <c r="D87" s="128"/>
      <c r="E87" s="239" t="s">
        <v>244</v>
      </c>
      <c r="F87" s="17"/>
      <c r="G87" s="17">
        <f>SUM(G80:G86)</f>
        <v>75</v>
      </c>
      <c r="H87" s="129"/>
    </row>
    <row r="89" spans="1:11" ht="15" thickBot="1" x14ac:dyDescent="0.25">
      <c r="A89" s="126"/>
      <c r="B89" s="160"/>
    </row>
    <row r="90" spans="1:11" s="125" customFormat="1" ht="30" customHeight="1" x14ac:dyDescent="0.3">
      <c r="A90" s="504" t="s">
        <v>99</v>
      </c>
      <c r="B90" s="506" t="s">
        <v>12</v>
      </c>
      <c r="C90" s="508" t="s">
        <v>220</v>
      </c>
      <c r="D90" s="510" t="s">
        <v>221</v>
      </c>
      <c r="E90" s="510"/>
      <c r="F90" s="510"/>
      <c r="G90" s="510"/>
      <c r="H90" s="510"/>
      <c r="I90" s="119" t="s">
        <v>222</v>
      </c>
      <c r="J90" s="511" t="s">
        <v>223</v>
      </c>
      <c r="K90" s="513" t="s">
        <v>224</v>
      </c>
    </row>
    <row r="91" spans="1:11" s="125" customFormat="1" ht="55.8" thickBot="1" x14ac:dyDescent="0.35">
      <c r="A91" s="505"/>
      <c r="B91" s="507"/>
      <c r="C91" s="509"/>
      <c r="D91" s="120" t="s">
        <v>225</v>
      </c>
      <c r="E91" s="121" t="s">
        <v>226</v>
      </c>
      <c r="F91" s="120" t="s">
        <v>227</v>
      </c>
      <c r="G91" s="120" t="s">
        <v>228</v>
      </c>
      <c r="H91" s="122" t="s">
        <v>245</v>
      </c>
      <c r="I91" s="123" t="s">
        <v>230</v>
      </c>
      <c r="J91" s="512"/>
      <c r="K91" s="514"/>
    </row>
    <row r="92" spans="1:11" ht="45" customHeight="1" x14ac:dyDescent="0.25">
      <c r="A92" s="494" t="s">
        <v>324</v>
      </c>
      <c r="B92" s="494" t="s">
        <v>290</v>
      </c>
      <c r="C92" s="523" t="s">
        <v>358</v>
      </c>
      <c r="D92" s="499" t="s">
        <v>231</v>
      </c>
      <c r="E92" s="231" t="s">
        <v>232</v>
      </c>
      <c r="F92" s="22" t="s">
        <v>194</v>
      </c>
      <c r="G92" s="22">
        <f>IF(F92="Asignado",15,0)</f>
        <v>15</v>
      </c>
      <c r="H92" s="500" t="str">
        <f>IF(AND(G99&gt;0,G99&lt;=85),"Débil",IF(AND(G99&gt;85,G99&lt;=95),"Moderado",IF(G99&gt;96,"Fuerte"," ")))</f>
        <v>Fuerte</v>
      </c>
      <c r="I92" s="356" t="s">
        <v>216</v>
      </c>
      <c r="J92" s="356" t="str">
        <f>IF(AND(H92="Fuerte",I92="Fuerte (Siempre se Ejecuta)"),"Fuerte",IF(AND(H92="Fuerte",I92="Moderado (Algunas veces se ejecuta)"),"Moderado",IF(AND(H92="Fuerte",I92="Débil (No se ejecuta)"),"Débil",IF(AND(H92="Moderado",I92="Fuerte (Siempre se Ejecuta)"),"Moderado",IF(AND(H92="Moderado",I92="Moderado (Algunas veces se ejecuta)"),"Moderado",IF(AND(H92="Moderado",I92="Débil (No se ejecuta)"),"Débil",IF(AND(H92="Débil",I92="Fuerte (Siempre se Ejecuta)"),"Débil",IF(AND(H92="Débil",I92="Moderado (Algunas veces se ejecuta)"),"Débil",IF(AND(H92="Débil",I92="Débil (No se ejecuta)"),"Débil"," ")))))))))</f>
        <v>Fuerte</v>
      </c>
      <c r="K92" s="502" t="str">
        <f>IF(J92="Fuerte","NO",IF(J92=" "," ","SI"))</f>
        <v>NO</v>
      </c>
    </row>
    <row r="93" spans="1:11" ht="62.25" customHeight="1" x14ac:dyDescent="0.25">
      <c r="A93" s="495"/>
      <c r="B93" s="495"/>
      <c r="C93" s="499"/>
      <c r="D93" s="499"/>
      <c r="E93" s="228" t="s">
        <v>233</v>
      </c>
      <c r="F93" s="16" t="s">
        <v>196</v>
      </c>
      <c r="G93" s="16">
        <f>IF(F93="Adecuado",15,0)</f>
        <v>15</v>
      </c>
      <c r="H93" s="500"/>
      <c r="I93" s="244"/>
      <c r="J93" s="244"/>
      <c r="K93" s="503"/>
    </row>
    <row r="94" spans="1:11" ht="85.5" customHeight="1" x14ac:dyDescent="0.25">
      <c r="A94" s="495"/>
      <c r="B94" s="495"/>
      <c r="C94" s="499"/>
      <c r="D94" s="117" t="s">
        <v>234</v>
      </c>
      <c r="E94" s="228" t="s">
        <v>235</v>
      </c>
      <c r="F94" s="16" t="s">
        <v>199</v>
      </c>
      <c r="G94" s="16">
        <f>IF(F94="Oportuna",15,0)</f>
        <v>15</v>
      </c>
      <c r="H94" s="500"/>
      <c r="I94" s="244"/>
      <c r="J94" s="244"/>
      <c r="K94" s="503"/>
    </row>
    <row r="95" spans="1:11" ht="102" customHeight="1" x14ac:dyDescent="0.25">
      <c r="A95" s="495"/>
      <c r="B95" s="495"/>
      <c r="C95" s="499"/>
      <c r="D95" s="117" t="s">
        <v>236</v>
      </c>
      <c r="E95" s="228" t="s">
        <v>237</v>
      </c>
      <c r="F95" s="99" t="s">
        <v>202</v>
      </c>
      <c r="G95" s="16">
        <f>IF(F95="Prevenir",15,IF(F95="Detectar",10,0))</f>
        <v>15</v>
      </c>
      <c r="H95" s="500"/>
      <c r="I95" s="244"/>
      <c r="J95" s="244"/>
      <c r="K95" s="503"/>
    </row>
    <row r="96" spans="1:11" ht="87.75" customHeight="1" x14ac:dyDescent="0.25">
      <c r="A96" s="495"/>
      <c r="B96" s="495"/>
      <c r="C96" s="499"/>
      <c r="D96" s="117" t="s">
        <v>238</v>
      </c>
      <c r="E96" s="228" t="s">
        <v>239</v>
      </c>
      <c r="F96" s="16" t="s">
        <v>206</v>
      </c>
      <c r="G96" s="16">
        <f>IF(F96="Confiable",15,0)</f>
        <v>15</v>
      </c>
      <c r="H96" s="500"/>
      <c r="I96" s="244"/>
      <c r="J96" s="244"/>
      <c r="K96" s="503"/>
    </row>
    <row r="97" spans="1:11" ht="57.75" customHeight="1" x14ac:dyDescent="0.25">
      <c r="A97" s="495"/>
      <c r="B97" s="495"/>
      <c r="C97" s="499"/>
      <c r="D97" s="117" t="s">
        <v>240</v>
      </c>
      <c r="E97" s="228" t="s">
        <v>241</v>
      </c>
      <c r="F97" s="99" t="s">
        <v>209</v>
      </c>
      <c r="G97" s="16">
        <f>IF(F97="Se investigan y se resuelven oportunamente",15,0)</f>
        <v>15</v>
      </c>
      <c r="H97" s="500"/>
      <c r="I97" s="244"/>
      <c r="J97" s="244"/>
      <c r="K97" s="503"/>
    </row>
    <row r="98" spans="1:11" ht="95.25" customHeight="1" thickBot="1" x14ac:dyDescent="0.3">
      <c r="A98" s="495"/>
      <c r="B98" s="496"/>
      <c r="C98" s="524"/>
      <c r="D98" s="103" t="s">
        <v>242</v>
      </c>
      <c r="E98" s="228" t="s">
        <v>243</v>
      </c>
      <c r="F98" s="16" t="s">
        <v>212</v>
      </c>
      <c r="G98" s="16">
        <f>IF(F98="Completa",10,IF(F98="Incompleta",5,0))</f>
        <v>10</v>
      </c>
      <c r="H98" s="501"/>
      <c r="I98" s="244"/>
      <c r="J98" s="244"/>
      <c r="K98" s="503"/>
    </row>
    <row r="99" spans="1:11" s="130" customFormat="1" ht="18.75" customHeight="1" thickBot="1" x14ac:dyDescent="0.3">
      <c r="A99" s="496"/>
      <c r="B99" s="161"/>
      <c r="C99" s="127"/>
      <c r="D99" s="128"/>
      <c r="E99" s="239" t="s">
        <v>244</v>
      </c>
      <c r="F99" s="17"/>
      <c r="G99" s="17">
        <f>SUM(G92:G98)</f>
        <v>100</v>
      </c>
      <c r="H99" s="129"/>
    </row>
    <row r="100" spans="1:11" ht="15" thickBot="1" x14ac:dyDescent="0.25"/>
    <row r="101" spans="1:11" s="124" customFormat="1" ht="30" customHeight="1" x14ac:dyDescent="0.3">
      <c r="A101" s="504" t="s">
        <v>99</v>
      </c>
      <c r="B101" s="506" t="s">
        <v>12</v>
      </c>
      <c r="C101" s="508" t="s">
        <v>220</v>
      </c>
      <c r="D101" s="510" t="s">
        <v>221</v>
      </c>
      <c r="E101" s="510"/>
      <c r="F101" s="510"/>
      <c r="G101" s="510"/>
      <c r="H101" s="510"/>
      <c r="I101" s="119" t="s">
        <v>222</v>
      </c>
      <c r="J101" s="511" t="s">
        <v>223</v>
      </c>
      <c r="K101" s="513" t="s">
        <v>224</v>
      </c>
    </row>
    <row r="102" spans="1:11" s="125" customFormat="1" ht="55.8" thickBot="1" x14ac:dyDescent="0.35">
      <c r="A102" s="505"/>
      <c r="B102" s="507"/>
      <c r="C102" s="509"/>
      <c r="D102" s="120" t="s">
        <v>225</v>
      </c>
      <c r="E102" s="121" t="s">
        <v>226</v>
      </c>
      <c r="F102" s="120" t="s">
        <v>227</v>
      </c>
      <c r="G102" s="120" t="s">
        <v>228</v>
      </c>
      <c r="H102" s="122" t="s">
        <v>245</v>
      </c>
      <c r="I102" s="123" t="s">
        <v>230</v>
      </c>
      <c r="J102" s="512"/>
      <c r="K102" s="514"/>
    </row>
    <row r="103" spans="1:11" ht="20.25" customHeight="1" x14ac:dyDescent="0.25">
      <c r="A103" s="494" t="s">
        <v>324</v>
      </c>
      <c r="B103" s="494" t="s">
        <v>290</v>
      </c>
      <c r="C103" s="525" t="s">
        <v>341</v>
      </c>
      <c r="D103" s="542" t="s">
        <v>231</v>
      </c>
      <c r="E103" s="231" t="s">
        <v>232</v>
      </c>
      <c r="F103" s="22" t="s">
        <v>194</v>
      </c>
      <c r="G103" s="22">
        <f>IF(F103="Asignado",15,0)</f>
        <v>15</v>
      </c>
      <c r="H103" s="500" t="str">
        <f>IF(AND(G110&gt;0,'CONTROLES Y EVALUACION'!G110&lt;=85),"Débil",IF(AND(G110&gt;85,G110&lt;=95),"Moderado",IF(G110&gt;96,"Fuerte"," ")))</f>
        <v>Débil</v>
      </c>
      <c r="I103" s="356" t="s">
        <v>218</v>
      </c>
      <c r="J103" s="356" t="str">
        <f>IF(AND(H103="Fuerte",I103="Fuerte (Siempre se Ejecuta)"),"Fuerte",IF(AND(H103="Fuerte",I103="Moderado (Algunas veces se ejecuta)"),"Moderado",IF(AND(H103="Fuerte",I103="Débil (No se ejecuta)"),"Débil",IF(AND(H103="Moderado",I103="Fuerte (Siempre se Ejecuta)"),"Moderado",IF(AND(H103="Moderado",I103="Moderado (Algunas veces se ejecuta)"),"Moderado",IF(AND(H103="Moderado",I103="Débil (No se ejecuta)"),"Débil",IF(AND(H103="Débil",I103="Fuerte (Siempre se Ejecuta)"),"Débil",IF(AND(H103="Débil",I103="Moderado (Algunas veces se ejecuta)"),"Débil",IF(AND(H103="Débil",I103="Débil (No se ejecuta)"),"Débil"," ")))))))))</f>
        <v>Débil</v>
      </c>
      <c r="K103" s="502" t="str">
        <f>IF(J103="Fuerte","NO",IF(J103=" "," ","SI"))</f>
        <v>SI</v>
      </c>
    </row>
    <row r="104" spans="1:11" ht="27.6" x14ac:dyDescent="0.25">
      <c r="A104" s="495"/>
      <c r="B104" s="495"/>
      <c r="C104" s="526"/>
      <c r="D104" s="542"/>
      <c r="E104" s="228" t="s">
        <v>233</v>
      </c>
      <c r="F104" s="16" t="s">
        <v>193</v>
      </c>
      <c r="G104" s="16">
        <f>IF(F104="Adecuado",15,0)</f>
        <v>0</v>
      </c>
      <c r="H104" s="500"/>
      <c r="I104" s="244"/>
      <c r="J104" s="244"/>
      <c r="K104" s="503"/>
    </row>
    <row r="105" spans="1:11" ht="27.6" x14ac:dyDescent="0.25">
      <c r="A105" s="495"/>
      <c r="B105" s="495"/>
      <c r="C105" s="526"/>
      <c r="D105" s="117" t="s">
        <v>234</v>
      </c>
      <c r="E105" s="228" t="s">
        <v>235</v>
      </c>
      <c r="F105" s="16" t="s">
        <v>193</v>
      </c>
      <c r="G105" s="16">
        <f>IF(F105="Oportuna",15,0)</f>
        <v>0</v>
      </c>
      <c r="H105" s="500"/>
      <c r="I105" s="244"/>
      <c r="J105" s="244"/>
      <c r="K105" s="503"/>
    </row>
    <row r="106" spans="1:11" ht="41.4" x14ac:dyDescent="0.25">
      <c r="A106" s="495"/>
      <c r="B106" s="495"/>
      <c r="C106" s="526"/>
      <c r="D106" s="117" t="s">
        <v>236</v>
      </c>
      <c r="E106" s="228" t="s">
        <v>237</v>
      </c>
      <c r="F106" s="99" t="s">
        <v>193</v>
      </c>
      <c r="G106" s="16">
        <f>IF(F106="Prevenir",15,IF(F106="Detectar",10,0))</f>
        <v>0</v>
      </c>
      <c r="H106" s="500"/>
      <c r="I106" s="244"/>
      <c r="J106" s="244"/>
      <c r="K106" s="503"/>
    </row>
    <row r="107" spans="1:11" ht="27.6" x14ac:dyDescent="0.25">
      <c r="A107" s="495"/>
      <c r="B107" s="495"/>
      <c r="C107" s="526"/>
      <c r="D107" s="117" t="s">
        <v>238</v>
      </c>
      <c r="E107" s="228" t="s">
        <v>239</v>
      </c>
      <c r="F107" s="16" t="s">
        <v>193</v>
      </c>
      <c r="G107" s="16">
        <f>IF(F107="Confiable",15,0)</f>
        <v>0</v>
      </c>
      <c r="H107" s="500"/>
      <c r="I107" s="244"/>
      <c r="J107" s="244"/>
      <c r="K107" s="503"/>
    </row>
    <row r="108" spans="1:11" ht="41.4" x14ac:dyDescent="0.25">
      <c r="A108" s="495"/>
      <c r="B108" s="495"/>
      <c r="C108" s="526"/>
      <c r="D108" s="117" t="s">
        <v>240</v>
      </c>
      <c r="E108" s="228" t="s">
        <v>241</v>
      </c>
      <c r="F108" s="99" t="s">
        <v>193</v>
      </c>
      <c r="G108" s="16">
        <f>IF(F108="Se investigan y se resuelven oportunamente",15,0)</f>
        <v>0</v>
      </c>
      <c r="H108" s="500"/>
      <c r="I108" s="244"/>
      <c r="J108" s="244"/>
      <c r="K108" s="503"/>
    </row>
    <row r="109" spans="1:11" ht="28.2" thickBot="1" x14ac:dyDescent="0.3">
      <c r="A109" s="495"/>
      <c r="B109" s="495"/>
      <c r="C109" s="527"/>
      <c r="D109" s="103" t="s">
        <v>242</v>
      </c>
      <c r="E109" s="228" t="s">
        <v>243</v>
      </c>
      <c r="F109" s="16" t="s">
        <v>193</v>
      </c>
      <c r="G109" s="16">
        <f>IF(F109="Completa",10,IF(F109="Incompleta",5,0))</f>
        <v>0</v>
      </c>
      <c r="H109" s="501"/>
      <c r="I109" s="244"/>
      <c r="J109" s="244"/>
      <c r="K109" s="503"/>
    </row>
    <row r="110" spans="1:11" ht="15" thickBot="1" x14ac:dyDescent="0.3">
      <c r="A110" s="496"/>
      <c r="B110" s="496"/>
      <c r="C110" s="199"/>
      <c r="D110" s="118"/>
      <c r="E110" s="237" t="s">
        <v>244</v>
      </c>
      <c r="F110" s="18"/>
      <c r="G110" s="18">
        <f>SUM(G103:G109)</f>
        <v>15</v>
      </c>
      <c r="H110" s="50"/>
    </row>
    <row r="111" spans="1:11" ht="14.25" x14ac:dyDescent="0.2">
      <c r="A111" s="126"/>
      <c r="B111" s="160"/>
    </row>
    <row r="112" spans="1:11" ht="15" thickBot="1" x14ac:dyDescent="0.25"/>
    <row r="113" spans="1:11" s="124" customFormat="1" ht="30" customHeight="1" x14ac:dyDescent="0.3">
      <c r="A113" s="504" t="s">
        <v>99</v>
      </c>
      <c r="B113" s="506" t="s">
        <v>12</v>
      </c>
      <c r="C113" s="508" t="s">
        <v>220</v>
      </c>
      <c r="D113" s="510" t="s">
        <v>221</v>
      </c>
      <c r="E113" s="510"/>
      <c r="F113" s="510"/>
      <c r="G113" s="510"/>
      <c r="H113" s="510"/>
      <c r="I113" s="119" t="s">
        <v>222</v>
      </c>
      <c r="J113" s="511" t="s">
        <v>223</v>
      </c>
      <c r="K113" s="513" t="s">
        <v>224</v>
      </c>
    </row>
    <row r="114" spans="1:11" s="125" customFormat="1" ht="55.8" thickBot="1" x14ac:dyDescent="0.35">
      <c r="A114" s="505"/>
      <c r="B114" s="507"/>
      <c r="C114" s="509"/>
      <c r="D114" s="120" t="s">
        <v>225</v>
      </c>
      <c r="E114" s="121" t="s">
        <v>226</v>
      </c>
      <c r="F114" s="120" t="s">
        <v>227</v>
      </c>
      <c r="G114" s="120" t="s">
        <v>228</v>
      </c>
      <c r="H114" s="122" t="s">
        <v>245</v>
      </c>
      <c r="I114" s="123" t="s">
        <v>230</v>
      </c>
      <c r="J114" s="512"/>
      <c r="K114" s="514"/>
    </row>
    <row r="115" spans="1:11" ht="72.75" customHeight="1" x14ac:dyDescent="0.25">
      <c r="A115" s="494" t="s">
        <v>324</v>
      </c>
      <c r="B115" s="494" t="s">
        <v>293</v>
      </c>
      <c r="C115" s="523" t="s">
        <v>359</v>
      </c>
      <c r="D115" s="499" t="s">
        <v>231</v>
      </c>
      <c r="E115" s="231" t="s">
        <v>232</v>
      </c>
      <c r="F115" s="22" t="s">
        <v>194</v>
      </c>
      <c r="G115" s="22">
        <f>IF(F115="Asignado",15,0)</f>
        <v>15</v>
      </c>
      <c r="H115" s="500" t="str">
        <f>IF(AND(G122&gt;0,G122&lt;=85),"Débil",IF(AND(G122&gt;85,G122&lt;=95),"Moderado",IF(G122&gt;96,"Fuerte"," ")))</f>
        <v>Fuerte</v>
      </c>
      <c r="I115" s="356" t="s">
        <v>216</v>
      </c>
      <c r="J115" s="356" t="str">
        <f>IF(AND(H115="Fuerte",I115="Fuerte (Siempre se Ejecuta)"),"Fuerte",IF(AND(H115="Fuerte",I115="Moderado (Algunas veces se ejecuta)"),"Moderado",IF(AND(H115="Fuerte",I115="Débil (No se ejecuta)"),"Débil",IF(AND(H115="Moderado",I115="Fuerte (Siempre se Ejecuta)"),"Moderado",IF(AND(H115="Moderado",I115="Moderado (Algunas veces se ejecuta)"),"Moderado",IF(AND(H115="Moderado",I115="Débil (No se ejecuta)"),"Débil",IF(AND(H115="Débil",I115="Fuerte (Siempre se Ejecuta)"),"Débil",IF(AND(H115="Débil",I115="Moderado (Algunas veces se ejecuta)"),"Débil",IF(AND(H115="Débil",I115="Débil (No se ejecuta)"),"Débil"," ")))))))))</f>
        <v>Fuerte</v>
      </c>
      <c r="K115" s="502" t="str">
        <f>IF(J115="Fuerte","NO",IF(J115=" "," ","SI"))</f>
        <v>NO</v>
      </c>
    </row>
    <row r="116" spans="1:11" ht="90" customHeight="1" x14ac:dyDescent="0.25">
      <c r="A116" s="495"/>
      <c r="B116" s="495"/>
      <c r="C116" s="499"/>
      <c r="D116" s="499"/>
      <c r="E116" s="228" t="s">
        <v>233</v>
      </c>
      <c r="F116" s="16" t="s">
        <v>196</v>
      </c>
      <c r="G116" s="16">
        <f>IF(F116="Adecuado",15,0)</f>
        <v>15</v>
      </c>
      <c r="H116" s="500"/>
      <c r="I116" s="244"/>
      <c r="J116" s="244"/>
      <c r="K116" s="503"/>
    </row>
    <row r="117" spans="1:11" ht="87.75" customHeight="1" x14ac:dyDescent="0.25">
      <c r="A117" s="495"/>
      <c r="B117" s="495"/>
      <c r="C117" s="499"/>
      <c r="D117" s="117" t="s">
        <v>234</v>
      </c>
      <c r="E117" s="228" t="s">
        <v>235</v>
      </c>
      <c r="F117" s="16" t="s">
        <v>199</v>
      </c>
      <c r="G117" s="16">
        <f>IF(F117="Oportuna",15,0)</f>
        <v>15</v>
      </c>
      <c r="H117" s="500"/>
      <c r="I117" s="244"/>
      <c r="J117" s="244"/>
      <c r="K117" s="503"/>
    </row>
    <row r="118" spans="1:11" ht="67.5" customHeight="1" x14ac:dyDescent="0.25">
      <c r="A118" s="495"/>
      <c r="B118" s="495"/>
      <c r="C118" s="499"/>
      <c r="D118" s="117" t="s">
        <v>236</v>
      </c>
      <c r="E118" s="228" t="s">
        <v>237</v>
      </c>
      <c r="F118" s="99" t="s">
        <v>202</v>
      </c>
      <c r="G118" s="16">
        <f>IF(F118="Prevenir",15,IF(F118="Detectar",10,0))</f>
        <v>15</v>
      </c>
      <c r="H118" s="500"/>
      <c r="I118" s="244"/>
      <c r="J118" s="244"/>
      <c r="K118" s="503"/>
    </row>
    <row r="119" spans="1:11" ht="91.5" customHeight="1" x14ac:dyDescent="0.25">
      <c r="A119" s="495"/>
      <c r="B119" s="495"/>
      <c r="C119" s="499"/>
      <c r="D119" s="117" t="s">
        <v>238</v>
      </c>
      <c r="E119" s="228" t="s">
        <v>239</v>
      </c>
      <c r="F119" s="16" t="s">
        <v>206</v>
      </c>
      <c r="G119" s="16">
        <f>IF(F119="Confiable",15,0)</f>
        <v>15</v>
      </c>
      <c r="H119" s="500"/>
      <c r="I119" s="244"/>
      <c r="J119" s="244"/>
      <c r="K119" s="503"/>
    </row>
    <row r="120" spans="1:11" ht="96.75" customHeight="1" x14ac:dyDescent="0.25">
      <c r="A120" s="495"/>
      <c r="B120" s="495"/>
      <c r="C120" s="499"/>
      <c r="D120" s="117" t="s">
        <v>240</v>
      </c>
      <c r="E120" s="228" t="s">
        <v>241</v>
      </c>
      <c r="F120" s="99" t="s">
        <v>209</v>
      </c>
      <c r="G120" s="16">
        <f>IF(F120="Se investigan y se resuelven oportunamente",15,0)</f>
        <v>15</v>
      </c>
      <c r="H120" s="500"/>
      <c r="I120" s="244"/>
      <c r="J120" s="244"/>
      <c r="K120" s="503"/>
    </row>
    <row r="121" spans="1:11" ht="29.25" customHeight="1" x14ac:dyDescent="0.25">
      <c r="A121" s="495"/>
      <c r="B121" s="495"/>
      <c r="C121" s="524"/>
      <c r="D121" s="103" t="s">
        <v>242</v>
      </c>
      <c r="E121" s="228" t="s">
        <v>243</v>
      </c>
      <c r="F121" s="16" t="s">
        <v>212</v>
      </c>
      <c r="G121" s="16">
        <f>IF(F121="Completa",10,IF(F121="Incompleta",5,0))</f>
        <v>10</v>
      </c>
      <c r="H121" s="501"/>
      <c r="I121" s="244"/>
      <c r="J121" s="244"/>
      <c r="K121" s="503"/>
    </row>
    <row r="122" spans="1:11" ht="15" thickBot="1" x14ac:dyDescent="0.3">
      <c r="A122" s="496"/>
      <c r="B122" s="496"/>
      <c r="C122" s="19"/>
      <c r="D122" s="118"/>
      <c r="E122" s="237" t="s">
        <v>244</v>
      </c>
      <c r="F122" s="18"/>
      <c r="G122" s="18">
        <f>SUM(G115:G121)</f>
        <v>100</v>
      </c>
      <c r="H122" s="50"/>
    </row>
    <row r="123" spans="1:11" ht="15" thickBot="1" x14ac:dyDescent="0.25">
      <c r="A123" s="126"/>
      <c r="B123" s="160"/>
    </row>
    <row r="124" spans="1:11" s="125" customFormat="1" ht="30" customHeight="1" x14ac:dyDescent="0.3">
      <c r="A124" s="504" t="s">
        <v>99</v>
      </c>
      <c r="B124" s="506" t="s">
        <v>12</v>
      </c>
      <c r="C124" s="508" t="s">
        <v>220</v>
      </c>
      <c r="D124" s="510" t="s">
        <v>221</v>
      </c>
      <c r="E124" s="510"/>
      <c r="F124" s="510"/>
      <c r="G124" s="510"/>
      <c r="H124" s="510"/>
      <c r="I124" s="119" t="s">
        <v>222</v>
      </c>
      <c r="J124" s="511" t="s">
        <v>223</v>
      </c>
      <c r="K124" s="513" t="s">
        <v>224</v>
      </c>
    </row>
    <row r="125" spans="1:11" s="125" customFormat="1" ht="55.8" thickBot="1" x14ac:dyDescent="0.35">
      <c r="A125" s="505"/>
      <c r="B125" s="507"/>
      <c r="C125" s="509"/>
      <c r="D125" s="120" t="s">
        <v>225</v>
      </c>
      <c r="E125" s="121" t="s">
        <v>226</v>
      </c>
      <c r="F125" s="120" t="s">
        <v>227</v>
      </c>
      <c r="G125" s="120" t="s">
        <v>228</v>
      </c>
      <c r="H125" s="122" t="s">
        <v>245</v>
      </c>
      <c r="I125" s="123" t="s">
        <v>230</v>
      </c>
      <c r="J125" s="512"/>
      <c r="K125" s="514"/>
    </row>
    <row r="126" spans="1:11" ht="82.5" customHeight="1" x14ac:dyDescent="0.25">
      <c r="A126" s="494" t="s">
        <v>326</v>
      </c>
      <c r="B126" s="494" t="s">
        <v>334</v>
      </c>
      <c r="C126" s="497" t="s">
        <v>360</v>
      </c>
      <c r="D126" s="499" t="s">
        <v>231</v>
      </c>
      <c r="E126" s="231" t="s">
        <v>232</v>
      </c>
      <c r="F126" s="22" t="s">
        <v>194</v>
      </c>
      <c r="G126" s="22">
        <f>IF(F126="Asignado",15,0)</f>
        <v>15</v>
      </c>
      <c r="H126" s="500" t="str">
        <f>IF(AND(G133&gt;0,G133&lt;=85),"Débil",IF(AND(G133&gt;85,G133&lt;=95),"Moderado",IF(G133&gt;96,"Fuerte"," ")))</f>
        <v>Fuerte</v>
      </c>
      <c r="I126" s="356" t="s">
        <v>216</v>
      </c>
      <c r="J126" s="356" t="str">
        <f>IF(AND(H126="Fuerte",I126="Fuerte (Siempre se Ejecuta)"),"Fuerte",IF(AND(H126="Fuerte",I126="Moderado (Algunas veces se ejecuta)"),"Moderado",IF(AND(H126="Fuerte",I126="Débil (No se ejecuta)"),"Débil",IF(AND(H126="Moderado",I126="Fuerte (Siempre se Ejecuta)"),"Moderado",IF(AND(H126="Moderado",I126="Moderado (Algunas veces se ejecuta)"),"Moderado",IF(AND(H126="Moderado",I126="Débil (No se ejecuta)"),"Débil",IF(AND(H126="Débil",I126="Fuerte (Siempre se Ejecuta)"),"Débil",IF(AND(H126="Débil",I126="Moderado (Algunas veces se ejecuta)"),"Débil",IF(AND(H126="Débil",I126="Débil (No se ejecuta)"),"Débil"," ")))))))))</f>
        <v>Fuerte</v>
      </c>
      <c r="K126" s="502" t="str">
        <f>IF(J126="Fuerte","NO",IF(J126=" "," ","SI"))</f>
        <v>NO</v>
      </c>
    </row>
    <row r="127" spans="1:11" ht="70.5" customHeight="1" x14ac:dyDescent="0.25">
      <c r="A127" s="495"/>
      <c r="B127" s="495"/>
      <c r="C127" s="497"/>
      <c r="D127" s="499"/>
      <c r="E127" s="228" t="s">
        <v>233</v>
      </c>
      <c r="F127" s="16" t="s">
        <v>196</v>
      </c>
      <c r="G127" s="16">
        <f>IF(F127="Adecuado",15,0)</f>
        <v>15</v>
      </c>
      <c r="H127" s="500"/>
      <c r="I127" s="244"/>
      <c r="J127" s="244"/>
      <c r="K127" s="503"/>
    </row>
    <row r="128" spans="1:11" ht="102" customHeight="1" x14ac:dyDescent="0.25">
      <c r="A128" s="495"/>
      <c r="B128" s="495"/>
      <c r="C128" s="497"/>
      <c r="D128" s="117" t="s">
        <v>234</v>
      </c>
      <c r="E128" s="228" t="s">
        <v>235</v>
      </c>
      <c r="F128" s="16" t="s">
        <v>199</v>
      </c>
      <c r="G128" s="16">
        <f>IF(F128="Oportuna",15,0)</f>
        <v>15</v>
      </c>
      <c r="H128" s="500"/>
      <c r="I128" s="244"/>
      <c r="J128" s="244"/>
      <c r="K128" s="503"/>
    </row>
    <row r="129" spans="1:11" ht="83.25" customHeight="1" x14ac:dyDescent="0.25">
      <c r="A129" s="495"/>
      <c r="B129" s="495"/>
      <c r="C129" s="497"/>
      <c r="D129" s="117" t="s">
        <v>236</v>
      </c>
      <c r="E129" s="228" t="s">
        <v>237</v>
      </c>
      <c r="F129" s="99" t="s">
        <v>202</v>
      </c>
      <c r="G129" s="16">
        <f>IF(F129="Prevenir",15,IF(F129="Detectar",10,0))</f>
        <v>15</v>
      </c>
      <c r="H129" s="500"/>
      <c r="I129" s="244"/>
      <c r="J129" s="244"/>
      <c r="K129" s="503"/>
    </row>
    <row r="130" spans="1:11" ht="78.75" customHeight="1" x14ac:dyDescent="0.25">
      <c r="A130" s="495"/>
      <c r="B130" s="495"/>
      <c r="C130" s="497"/>
      <c r="D130" s="117" t="s">
        <v>238</v>
      </c>
      <c r="E130" s="228" t="s">
        <v>239</v>
      </c>
      <c r="F130" s="16" t="s">
        <v>206</v>
      </c>
      <c r="G130" s="16">
        <f>IF(F130="Confiable",15,0)</f>
        <v>15</v>
      </c>
      <c r="H130" s="500"/>
      <c r="I130" s="244"/>
      <c r="J130" s="244"/>
      <c r="K130" s="503"/>
    </row>
    <row r="131" spans="1:11" ht="88.5" customHeight="1" x14ac:dyDescent="0.25">
      <c r="A131" s="495"/>
      <c r="B131" s="495"/>
      <c r="C131" s="497"/>
      <c r="D131" s="117" t="s">
        <v>240</v>
      </c>
      <c r="E131" s="228" t="s">
        <v>241</v>
      </c>
      <c r="F131" s="99" t="s">
        <v>209</v>
      </c>
      <c r="G131" s="16">
        <f>IF(F131="Se investigan y se resuelven oportunamente",15,0)</f>
        <v>15</v>
      </c>
      <c r="H131" s="500"/>
      <c r="I131" s="244"/>
      <c r="J131" s="244"/>
      <c r="K131" s="503"/>
    </row>
    <row r="132" spans="1:11" ht="41.25" customHeight="1" x14ac:dyDescent="0.25">
      <c r="A132" s="495"/>
      <c r="B132" s="495"/>
      <c r="C132" s="498"/>
      <c r="D132" s="103" t="s">
        <v>242</v>
      </c>
      <c r="E132" s="228" t="s">
        <v>243</v>
      </c>
      <c r="F132" s="16" t="s">
        <v>212</v>
      </c>
      <c r="G132" s="16">
        <f>IF(F132="Completa",10,IF(F132="Incompleta",5,0))</f>
        <v>10</v>
      </c>
      <c r="H132" s="501"/>
      <c r="I132" s="244"/>
      <c r="J132" s="244"/>
      <c r="K132" s="503"/>
    </row>
    <row r="133" spans="1:11" s="130" customFormat="1" ht="15" thickBot="1" x14ac:dyDescent="0.3">
      <c r="A133" s="496"/>
      <c r="B133" s="496"/>
      <c r="C133" s="127"/>
      <c r="D133" s="128"/>
      <c r="E133" s="239" t="s">
        <v>244</v>
      </c>
      <c r="F133" s="17"/>
      <c r="G133" s="17">
        <f>SUM(G126:G132)</f>
        <v>100</v>
      </c>
      <c r="H133" s="129"/>
    </row>
    <row r="134" spans="1:11" ht="15" thickBot="1" x14ac:dyDescent="0.25"/>
    <row r="135" spans="1:11" ht="27.6" x14ac:dyDescent="0.25">
      <c r="A135" s="504" t="s">
        <v>99</v>
      </c>
      <c r="B135" s="506" t="s">
        <v>12</v>
      </c>
      <c r="C135" s="508" t="s">
        <v>220</v>
      </c>
      <c r="D135" s="510" t="s">
        <v>221</v>
      </c>
      <c r="E135" s="510"/>
      <c r="F135" s="510"/>
      <c r="G135" s="510"/>
      <c r="H135" s="510"/>
      <c r="I135" s="220" t="s">
        <v>222</v>
      </c>
      <c r="J135" s="511" t="s">
        <v>223</v>
      </c>
      <c r="K135" s="513" t="s">
        <v>224</v>
      </c>
    </row>
    <row r="136" spans="1:11" ht="55.8" thickBot="1" x14ac:dyDescent="0.3">
      <c r="A136" s="505"/>
      <c r="B136" s="507"/>
      <c r="C136" s="509"/>
      <c r="D136" s="221" t="s">
        <v>225</v>
      </c>
      <c r="E136" s="121" t="s">
        <v>226</v>
      </c>
      <c r="F136" s="221" t="s">
        <v>227</v>
      </c>
      <c r="G136" s="221" t="s">
        <v>228</v>
      </c>
      <c r="H136" s="122" t="s">
        <v>245</v>
      </c>
      <c r="I136" s="123" t="s">
        <v>230</v>
      </c>
      <c r="J136" s="512"/>
      <c r="K136" s="514"/>
    </row>
    <row r="137" spans="1:11" ht="87" customHeight="1" x14ac:dyDescent="0.25">
      <c r="A137" s="494" t="s">
        <v>326</v>
      </c>
      <c r="B137" s="494" t="s">
        <v>334</v>
      </c>
      <c r="C137" s="497" t="s">
        <v>361</v>
      </c>
      <c r="D137" s="499" t="s">
        <v>231</v>
      </c>
      <c r="E137" s="231" t="s">
        <v>232</v>
      </c>
      <c r="F137" s="22" t="s">
        <v>194</v>
      </c>
      <c r="G137" s="22">
        <f>IF(F137="Asignado",15,0)</f>
        <v>15</v>
      </c>
      <c r="H137" s="500" t="str">
        <f>IF(AND(G144&gt;0,G144&lt;=85),"Débil",IF(AND(G144&gt;85,G144&lt;=95),"Moderado",IF(G144&gt;96,"Fuerte"," ")))</f>
        <v>Fuerte</v>
      </c>
      <c r="I137" s="356" t="s">
        <v>216</v>
      </c>
      <c r="J137" s="356" t="str">
        <f>IF(AND(H137="Fuerte",I137="Fuerte (Siempre se Ejecuta)"),"Fuerte",IF(AND(H137="Fuerte",I137="Moderado (Algunas veces se ejecuta)"),"Moderado",IF(AND(H137="Fuerte",I137="Débil (No se ejecuta)"),"Débil",IF(AND(H137="Moderado",I137="Fuerte (Siempre se Ejecuta)"),"Moderado",IF(AND(H137="Moderado",I137="Moderado (Algunas veces se ejecuta)"),"Moderado",IF(AND(H137="Moderado",I137="Débil (No se ejecuta)"),"Débil",IF(AND(H137="Débil",I137="Fuerte (Siempre se Ejecuta)"),"Débil",IF(AND(H137="Débil",I137="Moderado (Algunas veces se ejecuta)"),"Débil",IF(AND(H137="Débil",I137="Débil (No se ejecuta)"),"Débil"," ")))))))))</f>
        <v>Fuerte</v>
      </c>
      <c r="K137" s="502" t="str">
        <f>IF(J137="Fuerte","NO",IF(J137=" "," ","SI"))</f>
        <v>NO</v>
      </c>
    </row>
    <row r="138" spans="1:11" ht="122.25" customHeight="1" x14ac:dyDescent="0.25">
      <c r="A138" s="495"/>
      <c r="B138" s="495"/>
      <c r="C138" s="497"/>
      <c r="D138" s="499"/>
      <c r="E138" s="228" t="s">
        <v>233</v>
      </c>
      <c r="F138" s="217" t="s">
        <v>196</v>
      </c>
      <c r="G138" s="217">
        <f>IF(F138="Adecuado",15,0)</f>
        <v>15</v>
      </c>
      <c r="H138" s="500"/>
      <c r="I138" s="244"/>
      <c r="J138" s="244"/>
      <c r="K138" s="503"/>
    </row>
    <row r="139" spans="1:11" ht="63" customHeight="1" x14ac:dyDescent="0.25">
      <c r="A139" s="495"/>
      <c r="B139" s="495"/>
      <c r="C139" s="497"/>
      <c r="D139" s="222" t="s">
        <v>234</v>
      </c>
      <c r="E139" s="228" t="s">
        <v>235</v>
      </c>
      <c r="F139" s="217" t="s">
        <v>199</v>
      </c>
      <c r="G139" s="217">
        <f>IF(F139="Oportuna",15,0)</f>
        <v>15</v>
      </c>
      <c r="H139" s="500"/>
      <c r="I139" s="244"/>
      <c r="J139" s="244"/>
      <c r="K139" s="503"/>
    </row>
    <row r="140" spans="1:11" ht="60.75" customHeight="1" x14ac:dyDescent="0.25">
      <c r="A140" s="495"/>
      <c r="B140" s="495"/>
      <c r="C140" s="497"/>
      <c r="D140" s="222" t="s">
        <v>236</v>
      </c>
      <c r="E140" s="228" t="s">
        <v>237</v>
      </c>
      <c r="F140" s="99" t="s">
        <v>202</v>
      </c>
      <c r="G140" s="217">
        <f>IF(F140="Prevenir",15,IF(F140="Detectar",10,0))</f>
        <v>15</v>
      </c>
      <c r="H140" s="500"/>
      <c r="I140" s="244"/>
      <c r="J140" s="244"/>
      <c r="K140" s="503"/>
    </row>
    <row r="141" spans="1:11" ht="65.25" customHeight="1" x14ac:dyDescent="0.25">
      <c r="A141" s="495"/>
      <c r="B141" s="495"/>
      <c r="C141" s="497"/>
      <c r="D141" s="222" t="s">
        <v>238</v>
      </c>
      <c r="E141" s="228" t="s">
        <v>239</v>
      </c>
      <c r="F141" s="217" t="s">
        <v>206</v>
      </c>
      <c r="G141" s="217">
        <f>IF(F141="Confiable",15,0)</f>
        <v>15</v>
      </c>
      <c r="H141" s="500"/>
      <c r="I141" s="244"/>
      <c r="J141" s="244"/>
      <c r="K141" s="503"/>
    </row>
    <row r="142" spans="1:11" ht="41.4" x14ac:dyDescent="0.25">
      <c r="A142" s="495"/>
      <c r="B142" s="495"/>
      <c r="C142" s="497"/>
      <c r="D142" s="222" t="s">
        <v>240</v>
      </c>
      <c r="E142" s="228" t="s">
        <v>241</v>
      </c>
      <c r="F142" s="99" t="s">
        <v>209</v>
      </c>
      <c r="G142" s="217">
        <f>IF(F142="Se investigan y se resuelven oportunamente",15,0)</f>
        <v>15</v>
      </c>
      <c r="H142" s="500"/>
      <c r="I142" s="244"/>
      <c r="J142" s="244"/>
      <c r="K142" s="503"/>
    </row>
    <row r="143" spans="1:11" ht="44.25" customHeight="1" x14ac:dyDescent="0.25">
      <c r="A143" s="495"/>
      <c r="B143" s="495"/>
      <c r="C143" s="498"/>
      <c r="D143" s="103" t="s">
        <v>242</v>
      </c>
      <c r="E143" s="228" t="s">
        <v>243</v>
      </c>
      <c r="F143" s="217" t="s">
        <v>212</v>
      </c>
      <c r="G143" s="217">
        <f>IF(F143="Completa",10,IF(F143="Incompleta",5,0))</f>
        <v>10</v>
      </c>
      <c r="H143" s="501"/>
      <c r="I143" s="244"/>
      <c r="J143" s="244"/>
      <c r="K143" s="503"/>
    </row>
    <row r="144" spans="1:11" ht="15" thickBot="1" x14ac:dyDescent="0.3">
      <c r="A144" s="496"/>
      <c r="B144" s="496"/>
      <c r="C144" s="127"/>
      <c r="D144" s="128"/>
      <c r="E144" s="239" t="s">
        <v>244</v>
      </c>
      <c r="F144" s="17"/>
      <c r="G144" s="17">
        <f>SUM(G137:G143)</f>
        <v>100</v>
      </c>
      <c r="H144" s="129"/>
      <c r="I144" s="130"/>
      <c r="J144" s="130"/>
      <c r="K144" s="130"/>
    </row>
  </sheetData>
  <mergeCells count="174">
    <mergeCell ref="B124:B125"/>
    <mergeCell ref="B126:B133"/>
    <mergeCell ref="C34:C40"/>
    <mergeCell ref="D34:D35"/>
    <mergeCell ref="H34:H40"/>
    <mergeCell ref="I34:I40"/>
    <mergeCell ref="J34:J40"/>
    <mergeCell ref="K34:K40"/>
    <mergeCell ref="B45:B52"/>
    <mergeCell ref="C45:C51"/>
    <mergeCell ref="D45:D46"/>
    <mergeCell ref="H45:H51"/>
    <mergeCell ref="J68:J74"/>
    <mergeCell ref="K68:K74"/>
    <mergeCell ref="J113:J114"/>
    <mergeCell ref="K113:K114"/>
    <mergeCell ref="D103:D104"/>
    <mergeCell ref="H1:I1"/>
    <mergeCell ref="H2:I2"/>
    <mergeCell ref="H3:I3"/>
    <mergeCell ref="A55:A56"/>
    <mergeCell ref="C55:C56"/>
    <mergeCell ref="D55:H55"/>
    <mergeCell ref="J55:J56"/>
    <mergeCell ref="K55:K56"/>
    <mergeCell ref="A57:A64"/>
    <mergeCell ref="C57:C63"/>
    <mergeCell ref="B55:B56"/>
    <mergeCell ref="J57:J63"/>
    <mergeCell ref="K57:K63"/>
    <mergeCell ref="J21:J22"/>
    <mergeCell ref="K21:K22"/>
    <mergeCell ref="I23:I29"/>
    <mergeCell ref="J23:J29"/>
    <mergeCell ref="K23:K29"/>
    <mergeCell ref="H4:I4"/>
    <mergeCell ref="B9:B10"/>
    <mergeCell ref="B11:B17"/>
    <mergeCell ref="B6:K6"/>
    <mergeCell ref="B7:K7"/>
    <mergeCell ref="A1:A4"/>
    <mergeCell ref="B1:G2"/>
    <mergeCell ref="J32:J33"/>
    <mergeCell ref="K32:K33"/>
    <mergeCell ref="B3:G4"/>
    <mergeCell ref="J1:J4"/>
    <mergeCell ref="A9:A10"/>
    <mergeCell ref="A11:A18"/>
    <mergeCell ref="J11:J17"/>
    <mergeCell ref="K11:K17"/>
    <mergeCell ref="J9:J10"/>
    <mergeCell ref="K9:K10"/>
    <mergeCell ref="D11:D12"/>
    <mergeCell ref="H11:H17"/>
    <mergeCell ref="D9:H9"/>
    <mergeCell ref="I11:I17"/>
    <mergeCell ref="C11:C17"/>
    <mergeCell ref="C9:C10"/>
    <mergeCell ref="B5:G5"/>
    <mergeCell ref="B32:B33"/>
    <mergeCell ref="A90:A91"/>
    <mergeCell ref="C90:C91"/>
    <mergeCell ref="D90:H90"/>
    <mergeCell ref="J90:J91"/>
    <mergeCell ref="K90:K91"/>
    <mergeCell ref="B90:B91"/>
    <mergeCell ref="D57:D58"/>
    <mergeCell ref="H57:H63"/>
    <mergeCell ref="I57:I63"/>
    <mergeCell ref="A66:A67"/>
    <mergeCell ref="B66:B67"/>
    <mergeCell ref="C66:C67"/>
    <mergeCell ref="D66:H66"/>
    <mergeCell ref="J66:J67"/>
    <mergeCell ref="K66:K67"/>
    <mergeCell ref="A68:A75"/>
    <mergeCell ref="B68:B75"/>
    <mergeCell ref="C68:C74"/>
    <mergeCell ref="D68:D69"/>
    <mergeCell ref="H68:H74"/>
    <mergeCell ref="I68:I74"/>
    <mergeCell ref="A78:A79"/>
    <mergeCell ref="C78:C79"/>
    <mergeCell ref="H92:H98"/>
    <mergeCell ref="I92:I98"/>
    <mergeCell ref="B92:B98"/>
    <mergeCell ref="B101:B102"/>
    <mergeCell ref="J103:J109"/>
    <mergeCell ref="K103:K109"/>
    <mergeCell ref="A103:A110"/>
    <mergeCell ref="C103:C109"/>
    <mergeCell ref="A34:A41"/>
    <mergeCell ref="B34:B41"/>
    <mergeCell ref="D78:H78"/>
    <mergeCell ref="J78:J79"/>
    <mergeCell ref="K78:K79"/>
    <mergeCell ref="J80:J86"/>
    <mergeCell ref="K80:K86"/>
    <mergeCell ref="H80:H86"/>
    <mergeCell ref="I80:I86"/>
    <mergeCell ref="A43:A44"/>
    <mergeCell ref="B43:B44"/>
    <mergeCell ref="C43:C44"/>
    <mergeCell ref="D43:H43"/>
    <mergeCell ref="A32:A33"/>
    <mergeCell ref="C32:C33"/>
    <mergeCell ref="D32:H32"/>
    <mergeCell ref="A45:A52"/>
    <mergeCell ref="A126:A133"/>
    <mergeCell ref="C126:C132"/>
    <mergeCell ref="D126:D127"/>
    <mergeCell ref="H126:H132"/>
    <mergeCell ref="A124:A125"/>
    <mergeCell ref="C124:C125"/>
    <mergeCell ref="D124:H124"/>
    <mergeCell ref="A115:A122"/>
    <mergeCell ref="C115:C121"/>
    <mergeCell ref="D115:D116"/>
    <mergeCell ref="H115:H121"/>
    <mergeCell ref="B115:B122"/>
    <mergeCell ref="A80:A87"/>
    <mergeCell ref="C80:C86"/>
    <mergeCell ref="D80:D81"/>
    <mergeCell ref="H103:H109"/>
    <mergeCell ref="A21:A22"/>
    <mergeCell ref="B21:B22"/>
    <mergeCell ref="C21:C22"/>
    <mergeCell ref="D21:H21"/>
    <mergeCell ref="A23:A30"/>
    <mergeCell ref="B23:B29"/>
    <mergeCell ref="C23:C29"/>
    <mergeCell ref="D23:D24"/>
    <mergeCell ref="H23:H29"/>
    <mergeCell ref="J124:J125"/>
    <mergeCell ref="K124:K125"/>
    <mergeCell ref="J115:J121"/>
    <mergeCell ref="K115:K121"/>
    <mergeCell ref="A113:A114"/>
    <mergeCell ref="C113:C114"/>
    <mergeCell ref="D113:H113"/>
    <mergeCell ref="B113:B114"/>
    <mergeCell ref="B57:B64"/>
    <mergeCell ref="B78:B79"/>
    <mergeCell ref="B80:B87"/>
    <mergeCell ref="I115:I121"/>
    <mergeCell ref="I103:I109"/>
    <mergeCell ref="B103:B110"/>
    <mergeCell ref="J92:J98"/>
    <mergeCell ref="K92:K98"/>
    <mergeCell ref="A101:A102"/>
    <mergeCell ref="C101:C102"/>
    <mergeCell ref="D101:H101"/>
    <mergeCell ref="J101:J102"/>
    <mergeCell ref="K101:K102"/>
    <mergeCell ref="A92:A99"/>
    <mergeCell ref="C92:C98"/>
    <mergeCell ref="D92:D93"/>
    <mergeCell ref="A137:A144"/>
    <mergeCell ref="B137:B144"/>
    <mergeCell ref="C137:C143"/>
    <mergeCell ref="D137:D138"/>
    <mergeCell ref="H137:H143"/>
    <mergeCell ref="I137:I143"/>
    <mergeCell ref="J137:J143"/>
    <mergeCell ref="K137:K143"/>
    <mergeCell ref="J126:J132"/>
    <mergeCell ref="K126:K132"/>
    <mergeCell ref="A135:A136"/>
    <mergeCell ref="B135:B136"/>
    <mergeCell ref="C135:C136"/>
    <mergeCell ref="D135:H135"/>
    <mergeCell ref="J135:J136"/>
    <mergeCell ref="K135:K136"/>
    <mergeCell ref="I126:I132"/>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F44 F67 F90 F102 F113 F125 F136 F22 F33 F55 F78 F147</xm:sqref>
        </x14:dataValidation>
        <x14:dataValidation type="list" allowBlank="1" showInputMessage="1" showErrorMessage="1">
          <x14:formula1>
            <xm:f>Hoja3!$A$155:$A$157</xm:f>
          </x14:formula1>
          <xm:sqref>F12 F45 F68 F91 F103 F114 F126 F137 F23 F34 F56 F79 F148</xm:sqref>
        </x14:dataValidation>
        <x14:dataValidation type="list" allowBlank="1" showInputMessage="1" showErrorMessage="1">
          <x14:formula1>
            <xm:f>Hoja3!$A$160:$A$162</xm:f>
          </x14:formula1>
          <xm:sqref>F13 F46 F69 F92 F104 F115 F127 F138 F24 F35 F57 F80 F149</xm:sqref>
        </x14:dataValidation>
        <x14:dataValidation type="list" allowBlank="1" showInputMessage="1" showErrorMessage="1">
          <x14:formula1>
            <xm:f>Hoja3!$A$165:$A$168</xm:f>
          </x14:formula1>
          <xm:sqref>F14 F47 F70 F93 F105 F116 F128 F139 F25 F36 F58 F81 F150</xm:sqref>
        </x14:dataValidation>
        <x14:dataValidation type="list" allowBlank="1" showInputMessage="1" showErrorMessage="1">
          <x14:formula1>
            <xm:f>Hoja3!$A$171:$A$173</xm:f>
          </x14:formula1>
          <xm:sqref>F15 F48 F71 F94 F106 F117 F129 F140 F26 F37 F59 F82 F151</xm:sqref>
        </x14:dataValidation>
        <x14:dataValidation type="list" allowBlank="1" showInputMessage="1" showErrorMessage="1">
          <x14:formula1>
            <xm:f>Hoja3!$A$176:$A$178</xm:f>
          </x14:formula1>
          <xm:sqref>F16 F49 F72 F95 F107 F118 F130 F141 F27 F38 F60 F83 F152</xm:sqref>
        </x14:dataValidation>
        <x14:dataValidation type="list" allowBlank="1" showInputMessage="1" showErrorMessage="1">
          <x14:formula1>
            <xm:f>Hoja3!$A$181:$A$184</xm:f>
          </x14:formula1>
          <xm:sqref>F17 F50 F73 F96 F108 F119 F131 F142 F28 F39 F61 F84 F153</xm:sqref>
        </x14:dataValidation>
        <x14:dataValidation type="list" allowBlank="1" showInputMessage="1" showErrorMessage="1">
          <x14:formula1>
            <xm:f>Hoja3!$A$187:$A$190</xm:f>
          </x14:formula1>
          <xm:sqref>I11:I17 I44:I50 I67:I73 I90:I96 I102:I108 I113:I119 I125:I131 I136:I142 I22:I28 I78:I84 I147:I153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7"/>
  <sheetViews>
    <sheetView topLeftCell="A24" zoomScale="71" zoomScaleNormal="71" workbookViewId="0">
      <selection activeCell="A24" sqref="A24"/>
    </sheetView>
  </sheetViews>
  <sheetFormatPr baseColWidth="10" defaultColWidth="11.44140625" defaultRowHeight="13.8" x14ac:dyDescent="0.25"/>
  <cols>
    <col min="1" max="2" width="38.33203125" style="205" customWidth="1"/>
    <col min="3" max="3" width="62"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11" customFormat="1" ht="15.75" customHeight="1" x14ac:dyDescent="0.3">
      <c r="A1" s="543"/>
      <c r="B1" s="276" t="s">
        <v>0</v>
      </c>
      <c r="C1" s="277"/>
      <c r="D1" s="398"/>
      <c r="E1" s="388" t="s">
        <v>17</v>
      </c>
      <c r="F1" s="388"/>
      <c r="G1" s="388"/>
      <c r="H1" s="549"/>
    </row>
    <row r="2" spans="1:11" customFormat="1" ht="15.75" customHeight="1" x14ac:dyDescent="0.3">
      <c r="A2" s="544"/>
      <c r="B2" s="548"/>
      <c r="C2" s="414"/>
      <c r="D2" s="415"/>
      <c r="E2" s="357" t="s">
        <v>2</v>
      </c>
      <c r="F2" s="357"/>
      <c r="G2" s="357"/>
      <c r="H2" s="550"/>
    </row>
    <row r="3" spans="1:11" customFormat="1" ht="36" customHeight="1" x14ac:dyDescent="0.3">
      <c r="A3" s="544"/>
      <c r="B3" s="548" t="s">
        <v>246</v>
      </c>
      <c r="C3" s="414"/>
      <c r="D3" s="415"/>
      <c r="E3" s="357" t="s">
        <v>4</v>
      </c>
      <c r="F3" s="357"/>
      <c r="G3" s="357"/>
      <c r="H3" s="550"/>
    </row>
    <row r="4" spans="1:11" customFormat="1" ht="15.75" customHeight="1" thickBot="1" x14ac:dyDescent="0.35">
      <c r="A4" s="545"/>
      <c r="B4" s="285"/>
      <c r="C4" s="286"/>
      <c r="D4" s="399"/>
      <c r="E4" s="528" t="s">
        <v>5</v>
      </c>
      <c r="F4" s="528"/>
      <c r="G4" s="528"/>
      <c r="H4" s="551"/>
    </row>
    <row r="5" spans="1:11" ht="15" thickBot="1" x14ac:dyDescent="0.25">
      <c r="C5" s="61"/>
      <c r="D5" s="61"/>
      <c r="E5" s="61"/>
      <c r="F5" s="61"/>
      <c r="G5" s="61"/>
    </row>
    <row r="6" spans="1:11" customFormat="1" ht="24" customHeight="1" thickBot="1" x14ac:dyDescent="0.3">
      <c r="A6" s="208" t="s">
        <v>7</v>
      </c>
      <c r="B6" s="555" t="s">
        <v>346</v>
      </c>
      <c r="C6" s="556"/>
      <c r="D6" s="556"/>
      <c r="E6" s="556"/>
      <c r="F6" s="556"/>
      <c r="G6" s="556"/>
      <c r="H6" s="557"/>
      <c r="I6" s="210"/>
      <c r="J6" s="210"/>
      <c r="K6" s="210"/>
    </row>
    <row r="7" spans="1:11" customFormat="1" ht="35.25" customHeight="1" thickBot="1" x14ac:dyDescent="0.3">
      <c r="A7" s="209" t="s">
        <v>9</v>
      </c>
      <c r="B7" s="446" t="s">
        <v>317</v>
      </c>
      <c r="C7" s="447"/>
      <c r="D7" s="447"/>
      <c r="E7" s="447"/>
      <c r="F7" s="447"/>
      <c r="G7" s="447"/>
      <c r="H7" s="448"/>
      <c r="I7" s="211"/>
      <c r="J7" s="211"/>
      <c r="K7" s="211"/>
    </row>
    <row r="8" spans="1:11" ht="15" thickBot="1" x14ac:dyDescent="0.25">
      <c r="C8" s="61"/>
      <c r="D8" s="61"/>
      <c r="E8" s="61"/>
      <c r="F8" s="61"/>
      <c r="G8" s="61"/>
    </row>
    <row r="9" spans="1:11" s="124" customFormat="1" ht="30" customHeight="1" x14ac:dyDescent="0.3">
      <c r="A9" s="546" t="s">
        <v>99</v>
      </c>
      <c r="B9" s="546" t="s">
        <v>247</v>
      </c>
      <c r="C9" s="547" t="s">
        <v>220</v>
      </c>
      <c r="D9" s="547" t="s">
        <v>229</v>
      </c>
      <c r="E9" s="547" t="s">
        <v>248</v>
      </c>
      <c r="F9" s="558" t="s">
        <v>249</v>
      </c>
      <c r="G9" s="558"/>
      <c r="H9" s="559" t="s">
        <v>250</v>
      </c>
    </row>
    <row r="10" spans="1:11" s="125" customFormat="1" ht="48.75" customHeight="1" x14ac:dyDescent="0.3">
      <c r="A10" s="546"/>
      <c r="B10" s="546"/>
      <c r="C10" s="547"/>
      <c r="D10" s="547"/>
      <c r="E10" s="547"/>
      <c r="F10" s="558"/>
      <c r="G10" s="558"/>
      <c r="H10" s="559"/>
    </row>
    <row r="11" spans="1:11" s="125" customFormat="1" ht="409.6" customHeight="1" x14ac:dyDescent="0.3">
      <c r="A11" s="204" t="s">
        <v>343</v>
      </c>
      <c r="B11" s="204" t="s">
        <v>290</v>
      </c>
      <c r="C11" s="203" t="s">
        <v>362</v>
      </c>
      <c r="D11" s="201" t="s">
        <v>338</v>
      </c>
      <c r="E11" s="201" t="s">
        <v>344</v>
      </c>
      <c r="F11" s="202" t="s">
        <v>338</v>
      </c>
      <c r="G11" s="202">
        <v>100</v>
      </c>
      <c r="H11" s="552" t="str">
        <f>IF(G27=100,"Fuerte",IF(AND(G27&gt;=50,G27&lt;=99),"Moderado",IF(AND(G27&gt;0,G27&lt;=49),"Débil"," ")))</f>
        <v>Moderado</v>
      </c>
    </row>
    <row r="12" spans="1:11" s="125" customFormat="1" ht="409.6" customHeight="1" x14ac:dyDescent="0.3">
      <c r="A12" s="204" t="s">
        <v>343</v>
      </c>
      <c r="B12" s="204" t="s">
        <v>290</v>
      </c>
      <c r="C12" s="227" t="s">
        <v>361</v>
      </c>
      <c r="D12" s="201" t="s">
        <v>338</v>
      </c>
      <c r="E12" s="201" t="s">
        <v>344</v>
      </c>
      <c r="F12" s="202" t="s">
        <v>338</v>
      </c>
      <c r="G12" s="202">
        <v>100</v>
      </c>
      <c r="H12" s="553"/>
    </row>
    <row r="13" spans="1:11" s="125" customFormat="1" ht="294" customHeight="1" x14ac:dyDescent="0.3">
      <c r="A13" s="204" t="s">
        <v>343</v>
      </c>
      <c r="B13" s="204" t="s">
        <v>290</v>
      </c>
      <c r="C13" s="204" t="s">
        <v>337</v>
      </c>
      <c r="D13" s="135" t="s">
        <v>176</v>
      </c>
      <c r="E13" s="135" t="s">
        <v>338</v>
      </c>
      <c r="F13" s="136" t="s">
        <v>176</v>
      </c>
      <c r="G13" s="137">
        <f>IF(F13="Fuerte",100,IF(F13="Moderado",50,IF(F13="Débil",0," ")))</f>
        <v>50</v>
      </c>
      <c r="H13" s="553"/>
    </row>
    <row r="14" spans="1:11" s="125" customFormat="1" ht="169.5" customHeight="1" x14ac:dyDescent="0.3">
      <c r="A14" s="204" t="s">
        <v>313</v>
      </c>
      <c r="B14" s="204" t="s">
        <v>345</v>
      </c>
      <c r="C14" s="203" t="s">
        <v>362</v>
      </c>
      <c r="D14" s="201" t="s">
        <v>338</v>
      </c>
      <c r="E14" s="201" t="s">
        <v>344</v>
      </c>
      <c r="F14" s="202" t="s">
        <v>338</v>
      </c>
      <c r="G14" s="202">
        <v>100</v>
      </c>
      <c r="H14" s="553"/>
    </row>
    <row r="15" spans="1:11" s="125" customFormat="1" ht="409.6" customHeight="1" x14ac:dyDescent="0.3">
      <c r="A15" s="204" t="s">
        <v>313</v>
      </c>
      <c r="B15" s="204" t="s">
        <v>345</v>
      </c>
      <c r="C15" s="227" t="s">
        <v>361</v>
      </c>
      <c r="D15" s="201" t="s">
        <v>338</v>
      </c>
      <c r="E15" s="201" t="s">
        <v>344</v>
      </c>
      <c r="F15" s="202" t="s">
        <v>338</v>
      </c>
      <c r="G15" s="202">
        <v>100</v>
      </c>
      <c r="H15" s="553"/>
    </row>
    <row r="16" spans="1:11" s="125" customFormat="1" ht="409.5" customHeight="1" x14ac:dyDescent="0.3">
      <c r="A16" s="204" t="s">
        <v>313</v>
      </c>
      <c r="B16" s="204" t="s">
        <v>293</v>
      </c>
      <c r="C16" s="203" t="s">
        <v>362</v>
      </c>
      <c r="D16" s="201" t="s">
        <v>338</v>
      </c>
      <c r="E16" s="201" t="s">
        <v>344</v>
      </c>
      <c r="F16" s="202" t="s">
        <v>338</v>
      </c>
      <c r="G16" s="202">
        <v>100</v>
      </c>
      <c r="H16" s="553"/>
    </row>
    <row r="17" spans="1:8" s="125" customFormat="1" ht="348" customHeight="1" x14ac:dyDescent="0.3">
      <c r="A17" s="204" t="s">
        <v>313</v>
      </c>
      <c r="B17" s="204" t="s">
        <v>293</v>
      </c>
      <c r="C17" s="227" t="s">
        <v>361</v>
      </c>
      <c r="D17" s="201" t="s">
        <v>338</v>
      </c>
      <c r="E17" s="201" t="s">
        <v>344</v>
      </c>
      <c r="F17" s="202" t="s">
        <v>338</v>
      </c>
      <c r="G17" s="202">
        <v>100</v>
      </c>
      <c r="H17" s="553"/>
    </row>
    <row r="18" spans="1:8" s="125" customFormat="1" ht="244.5" customHeight="1" x14ac:dyDescent="0.3">
      <c r="A18" s="204" t="s">
        <v>313</v>
      </c>
      <c r="B18" s="204" t="s">
        <v>293</v>
      </c>
      <c r="C18" s="204" t="s">
        <v>339</v>
      </c>
      <c r="D18" s="135" t="s">
        <v>340</v>
      </c>
      <c r="E18" s="135" t="s">
        <v>176</v>
      </c>
      <c r="F18" s="136" t="s">
        <v>340</v>
      </c>
      <c r="G18" s="137">
        <v>0</v>
      </c>
      <c r="H18" s="553"/>
    </row>
    <row r="19" spans="1:8" s="125" customFormat="1" ht="409.6" customHeight="1" x14ac:dyDescent="0.3">
      <c r="A19" s="204" t="s">
        <v>324</v>
      </c>
      <c r="B19" s="204" t="s">
        <v>290</v>
      </c>
      <c r="C19" s="203" t="s">
        <v>362</v>
      </c>
      <c r="D19" s="201" t="s">
        <v>338</v>
      </c>
      <c r="E19" s="201" t="s">
        <v>344</v>
      </c>
      <c r="F19" s="202" t="s">
        <v>338</v>
      </c>
      <c r="G19" s="202">
        <v>100</v>
      </c>
      <c r="H19" s="553"/>
    </row>
    <row r="20" spans="1:8" s="125" customFormat="1" ht="409.6" customHeight="1" x14ac:dyDescent="0.3">
      <c r="A20" s="204" t="s">
        <v>324</v>
      </c>
      <c r="B20" s="204" t="s">
        <v>290</v>
      </c>
      <c r="C20" s="227" t="s">
        <v>361</v>
      </c>
      <c r="D20" s="201"/>
      <c r="E20" s="201"/>
      <c r="F20" s="202"/>
      <c r="G20" s="202"/>
      <c r="H20" s="553"/>
    </row>
    <row r="21" spans="1:8" s="125" customFormat="1" ht="180.75" customHeight="1" x14ac:dyDescent="0.3">
      <c r="A21" s="204" t="s">
        <v>324</v>
      </c>
      <c r="B21" s="204" t="s">
        <v>290</v>
      </c>
      <c r="C21" s="135" t="s">
        <v>341</v>
      </c>
      <c r="D21" s="135" t="s">
        <v>342</v>
      </c>
      <c r="E21" s="135" t="s">
        <v>342</v>
      </c>
      <c r="F21" s="136" t="s">
        <v>342</v>
      </c>
      <c r="G21" s="137">
        <f>IF(F21="Fuerte",100,IF(F21="Moderado",50,IF(F21="Débil",0," ")))</f>
        <v>0</v>
      </c>
      <c r="H21" s="553"/>
    </row>
    <row r="22" spans="1:8" s="125" customFormat="1" ht="409.5" customHeight="1" x14ac:dyDescent="0.3">
      <c r="A22" s="204" t="s">
        <v>324</v>
      </c>
      <c r="B22" s="204" t="s">
        <v>293</v>
      </c>
      <c r="C22" s="203" t="s">
        <v>362</v>
      </c>
      <c r="D22" s="201" t="s">
        <v>338</v>
      </c>
      <c r="E22" s="201" t="s">
        <v>344</v>
      </c>
      <c r="F22" s="202" t="s">
        <v>338</v>
      </c>
      <c r="G22" s="202">
        <v>100</v>
      </c>
      <c r="H22" s="553"/>
    </row>
    <row r="23" spans="1:8" s="125" customFormat="1" ht="409.6" customHeight="1" x14ac:dyDescent="0.3">
      <c r="A23" s="204" t="s">
        <v>324</v>
      </c>
      <c r="B23" s="204" t="s">
        <v>293</v>
      </c>
      <c r="C23" s="227" t="s">
        <v>361</v>
      </c>
      <c r="D23" s="201" t="s">
        <v>338</v>
      </c>
      <c r="E23" s="201" t="s">
        <v>344</v>
      </c>
      <c r="F23" s="202" t="s">
        <v>338</v>
      </c>
      <c r="G23" s="202">
        <v>100</v>
      </c>
      <c r="H23" s="553"/>
    </row>
    <row r="24" spans="1:8" s="125" customFormat="1" ht="187.5" customHeight="1" x14ac:dyDescent="0.3">
      <c r="A24" s="204" t="s">
        <v>326</v>
      </c>
      <c r="B24" s="204" t="s">
        <v>334</v>
      </c>
      <c r="C24" s="203" t="s">
        <v>358</v>
      </c>
      <c r="D24" s="201" t="s">
        <v>338</v>
      </c>
      <c r="E24" s="201" t="s">
        <v>344</v>
      </c>
      <c r="F24" s="202" t="s">
        <v>338</v>
      </c>
      <c r="G24" s="202">
        <v>100</v>
      </c>
      <c r="H24" s="553"/>
    </row>
    <row r="25" spans="1:8" s="125" customFormat="1" ht="409.6" customHeight="1" x14ac:dyDescent="0.3">
      <c r="A25" s="204" t="s">
        <v>326</v>
      </c>
      <c r="B25" s="204" t="s">
        <v>334</v>
      </c>
      <c r="C25" s="227" t="s">
        <v>361</v>
      </c>
      <c r="D25" s="201" t="s">
        <v>338</v>
      </c>
      <c r="E25" s="201" t="s">
        <v>344</v>
      </c>
      <c r="F25" s="202" t="s">
        <v>338</v>
      </c>
      <c r="G25" s="202">
        <v>100</v>
      </c>
      <c r="H25" s="553"/>
    </row>
    <row r="26" spans="1:8" s="125" customFormat="1" ht="39.75" customHeight="1" x14ac:dyDescent="0.3">
      <c r="A26" s="206"/>
      <c r="B26" s="206"/>
      <c r="C26" s="135"/>
      <c r="D26" s="135"/>
      <c r="E26" s="135"/>
      <c r="F26" s="136"/>
      <c r="G26" s="137" t="str">
        <f t="shared" ref="G26" si="0">IF(F26="Fuerte",100,IF(F26="Moderado",50,IF(F26="Débil",0," ")))</f>
        <v xml:space="preserve"> </v>
      </c>
      <c r="H26" s="554"/>
    </row>
    <row r="27" spans="1:8" s="125" customFormat="1" ht="39.75" customHeight="1" x14ac:dyDescent="0.3">
      <c r="A27" s="207" t="s">
        <v>251</v>
      </c>
      <c r="B27" s="207"/>
      <c r="C27" s="138"/>
      <c r="D27" s="138"/>
      <c r="E27" s="138"/>
      <c r="F27" s="138"/>
      <c r="G27" s="139">
        <f>IF(ISERROR(AVERAGE(G13:G26)),0,AVERAGE(G13:G26))</f>
        <v>79.166666666666671</v>
      </c>
      <c r="H27" s="137"/>
    </row>
  </sheetData>
  <mergeCells count="18">
    <mergeCell ref="E4:G4"/>
    <mergeCell ref="H1:H4"/>
    <mergeCell ref="H11:H26"/>
    <mergeCell ref="B6:H6"/>
    <mergeCell ref="B7:H7"/>
    <mergeCell ref="E9:E10"/>
    <mergeCell ref="E1:G1"/>
    <mergeCell ref="E2:G2"/>
    <mergeCell ref="F9:G10"/>
    <mergeCell ref="H9:H10"/>
    <mergeCell ref="E3:G3"/>
    <mergeCell ref="A1:A4"/>
    <mergeCell ref="B9:B10"/>
    <mergeCell ref="D9:D10"/>
    <mergeCell ref="B1:D2"/>
    <mergeCell ref="B3:D4"/>
    <mergeCell ref="A9:A10"/>
    <mergeCell ref="C9:C10"/>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3"/>
  <sheetViews>
    <sheetView tabSelected="1" zoomScale="66" zoomScaleNormal="66" workbookViewId="0">
      <selection activeCell="B1" sqref="B1:I2"/>
    </sheetView>
  </sheetViews>
  <sheetFormatPr baseColWidth="10" defaultColWidth="11.44140625" defaultRowHeight="13.8" x14ac:dyDescent="0.3"/>
  <cols>
    <col min="1" max="1" width="28.109375" style="52" customWidth="1"/>
    <col min="2" max="3" width="18.5546875" style="52" customWidth="1"/>
    <col min="4" max="4" width="20.5546875" style="54" customWidth="1"/>
    <col min="5" max="5" width="13.6640625" style="52" customWidth="1"/>
    <col min="6" max="6" width="14.109375" style="52" customWidth="1"/>
    <col min="7" max="7" width="13.44140625" style="52" customWidth="1"/>
    <col min="8" max="8" width="15" style="241" customWidth="1"/>
    <col min="9" max="9" width="23.44140625" style="52" customWidth="1"/>
    <col min="10" max="10" width="16.109375" style="52" customWidth="1"/>
    <col min="11" max="11" width="15.5546875" style="52" customWidth="1"/>
    <col min="12" max="12" width="14.6640625" style="52" customWidth="1"/>
    <col min="13" max="13" width="20.109375" style="52" customWidth="1"/>
    <col min="14" max="16384" width="11.44140625" style="52"/>
  </cols>
  <sheetData>
    <row r="1" spans="1:13" ht="15.75" customHeight="1" x14ac:dyDescent="0.3">
      <c r="A1" s="562"/>
      <c r="B1" s="562" t="s">
        <v>373</v>
      </c>
      <c r="C1" s="562"/>
      <c r="D1" s="562"/>
      <c r="E1" s="562"/>
      <c r="F1" s="562"/>
      <c r="G1" s="562"/>
      <c r="H1" s="562"/>
      <c r="I1" s="562"/>
      <c r="J1" s="388" t="s">
        <v>376</v>
      </c>
      <c r="K1" s="388"/>
      <c r="L1" s="388"/>
      <c r="M1" s="561"/>
    </row>
    <row r="2" spans="1:13" ht="15.75" customHeight="1" x14ac:dyDescent="0.3">
      <c r="A2" s="562"/>
      <c r="B2" s="562"/>
      <c r="C2" s="562"/>
      <c r="D2" s="562"/>
      <c r="E2" s="562"/>
      <c r="F2" s="562"/>
      <c r="G2" s="562"/>
      <c r="H2" s="562"/>
      <c r="I2" s="562"/>
      <c r="J2" s="357" t="s">
        <v>377</v>
      </c>
      <c r="K2" s="357"/>
      <c r="L2" s="357"/>
      <c r="M2" s="561"/>
    </row>
    <row r="3" spans="1:13" ht="15.75" customHeight="1" x14ac:dyDescent="0.3">
      <c r="A3" s="562"/>
      <c r="B3" s="562" t="s">
        <v>253</v>
      </c>
      <c r="C3" s="562"/>
      <c r="D3" s="562"/>
      <c r="E3" s="562"/>
      <c r="F3" s="562"/>
      <c r="G3" s="562"/>
      <c r="H3" s="562"/>
      <c r="I3" s="562"/>
      <c r="J3" s="357" t="s">
        <v>378</v>
      </c>
      <c r="K3" s="357"/>
      <c r="L3" s="357"/>
      <c r="M3" s="561"/>
    </row>
    <row r="4" spans="1:13" ht="28.2" customHeight="1" x14ac:dyDescent="0.3">
      <c r="A4" s="562"/>
      <c r="B4" s="562"/>
      <c r="C4" s="562"/>
      <c r="D4" s="562"/>
      <c r="E4" s="562"/>
      <c r="F4" s="562"/>
      <c r="G4" s="562"/>
      <c r="H4" s="562"/>
      <c r="I4" s="562"/>
      <c r="J4" s="357" t="s">
        <v>379</v>
      </c>
      <c r="K4" s="357"/>
      <c r="L4" s="357"/>
      <c r="M4" s="561"/>
    </row>
    <row r="5" spans="1:13" ht="15" customHeight="1" x14ac:dyDescent="0.3">
      <c r="A5" s="572"/>
      <c r="B5" s="573"/>
      <c r="C5" s="573"/>
      <c r="D5" s="573"/>
      <c r="E5" s="573"/>
      <c r="F5" s="573"/>
      <c r="G5" s="573"/>
      <c r="H5" s="573"/>
      <c r="I5" s="573"/>
      <c r="J5" s="573"/>
      <c r="K5" s="573"/>
      <c r="L5" s="573"/>
      <c r="M5" s="573"/>
    </row>
    <row r="6" spans="1:13" s="53" customFormat="1" ht="15.75" customHeight="1" x14ac:dyDescent="0.25">
      <c r="A6" s="134" t="s">
        <v>254</v>
      </c>
      <c r="B6" s="560" t="s">
        <v>336</v>
      </c>
      <c r="C6" s="560"/>
      <c r="D6" s="560"/>
      <c r="E6" s="560"/>
      <c r="F6" s="560"/>
      <c r="G6" s="560"/>
      <c r="H6" s="560"/>
      <c r="I6" s="560"/>
      <c r="J6" s="560"/>
      <c r="K6" s="560"/>
      <c r="L6" s="560"/>
      <c r="M6" s="560"/>
    </row>
    <row r="7" spans="1:13" s="53" customFormat="1" ht="63" customHeight="1" x14ac:dyDescent="0.25">
      <c r="A7" s="134" t="s">
        <v>255</v>
      </c>
      <c r="B7" s="455" t="s">
        <v>375</v>
      </c>
      <c r="C7" s="455"/>
      <c r="D7" s="455"/>
      <c r="E7" s="455"/>
      <c r="F7" s="455"/>
      <c r="G7" s="455"/>
      <c r="H7" s="455"/>
      <c r="I7" s="455"/>
      <c r="J7" s="455"/>
      <c r="K7" s="455"/>
      <c r="L7" s="455"/>
      <c r="M7" s="455"/>
    </row>
    <row r="8" spans="1:13" s="53" customFormat="1" ht="15" customHeight="1" x14ac:dyDescent="0.2">
      <c r="A8" s="563"/>
      <c r="B8" s="564"/>
      <c r="C8" s="564"/>
      <c r="D8" s="564"/>
      <c r="E8" s="564"/>
      <c r="F8" s="564"/>
      <c r="G8" s="133"/>
      <c r="H8" s="235"/>
      <c r="I8" s="133"/>
      <c r="J8" s="133"/>
      <c r="K8" s="133"/>
      <c r="L8" s="133"/>
      <c r="M8" s="133"/>
    </row>
    <row r="9" spans="1:13" s="132" customFormat="1" ht="40.5" customHeight="1" x14ac:dyDescent="0.25">
      <c r="A9" s="200" t="s">
        <v>256</v>
      </c>
      <c r="B9" s="131" t="s">
        <v>257</v>
      </c>
      <c r="C9" s="131" t="s">
        <v>83</v>
      </c>
      <c r="D9" s="131" t="s">
        <v>12</v>
      </c>
      <c r="E9" s="71" t="s">
        <v>258</v>
      </c>
      <c r="F9" s="71" t="s">
        <v>259</v>
      </c>
      <c r="G9" s="71" t="s">
        <v>260</v>
      </c>
      <c r="H9" s="71" t="s">
        <v>261</v>
      </c>
      <c r="I9" s="71" t="s">
        <v>262</v>
      </c>
      <c r="J9" s="70" t="s">
        <v>263</v>
      </c>
      <c r="K9" s="70" t="s">
        <v>264</v>
      </c>
      <c r="L9" s="70" t="s">
        <v>265</v>
      </c>
      <c r="M9" s="70" t="s">
        <v>266</v>
      </c>
    </row>
    <row r="10" spans="1:13" s="53" customFormat="1" ht="174.75" customHeight="1" x14ac:dyDescent="0.25">
      <c r="A10" s="574" t="s">
        <v>374</v>
      </c>
      <c r="B10" s="566" t="str">
        <f>+(PROBABILIDAD!A11)</f>
        <v>INEFICIENCIA E INEFICACIA  EN EL PROCESO DE OTORGAR BENEFICIOS A GRUPOS POBLACIONALES, ORGANIZACIONES SOCIALES Y COMUNIDAD VULNERABLE OMITIENDO EL DEBIDO CUMPLIMIENTO DEL PROCEDIMIENTO ESTABLECIDOS Y/O PREVIOS REQUISITOS PARA LA ENTREGA DE LOS MISMOS.</v>
      </c>
      <c r="C10" s="569" t="s">
        <v>331</v>
      </c>
      <c r="D10" s="566" t="str">
        <f>+(DESCRIPCION!D10)</f>
        <v>Deficiencias en la cantidad de personal de planta requerido para la prestacion permanente del servicio, forzando a una rotacion de personal contratista cuando asi se requiera</v>
      </c>
      <c r="E10" s="569" t="str">
        <f>+(PROBABILIDAD!T11)</f>
        <v>Improbable</v>
      </c>
      <c r="F10" s="569" t="s">
        <v>173</v>
      </c>
      <c r="G10" s="566" t="s">
        <v>268</v>
      </c>
      <c r="H10" s="233" t="s">
        <v>270</v>
      </c>
      <c r="I10" s="59" t="s">
        <v>363</v>
      </c>
      <c r="J10" s="59" t="s">
        <v>364</v>
      </c>
      <c r="K10" s="214" t="s">
        <v>365</v>
      </c>
      <c r="L10" s="223" t="s">
        <v>368</v>
      </c>
      <c r="M10" s="59" t="s">
        <v>369</v>
      </c>
    </row>
    <row r="11" spans="1:13" s="53" customFormat="1" ht="174.75" customHeight="1" x14ac:dyDescent="0.25">
      <c r="A11" s="575"/>
      <c r="B11" s="568"/>
      <c r="C11" s="570"/>
      <c r="D11" s="567"/>
      <c r="E11" s="570"/>
      <c r="F11" s="570"/>
      <c r="G11" s="568"/>
      <c r="H11" s="233" t="s">
        <v>270</v>
      </c>
      <c r="I11" s="59" t="s">
        <v>363</v>
      </c>
      <c r="J11" s="59" t="s">
        <v>364</v>
      </c>
      <c r="K11" s="223" t="s">
        <v>366</v>
      </c>
      <c r="L11" s="223" t="s">
        <v>368</v>
      </c>
      <c r="M11" s="59" t="s">
        <v>369</v>
      </c>
    </row>
    <row r="12" spans="1:13" s="53" customFormat="1" ht="121.5" customHeight="1" x14ac:dyDescent="0.25">
      <c r="A12" s="575"/>
      <c r="B12" s="568"/>
      <c r="C12" s="570"/>
      <c r="D12" s="566" t="s">
        <v>345</v>
      </c>
      <c r="E12" s="570"/>
      <c r="F12" s="570"/>
      <c r="G12" s="568"/>
      <c r="H12" s="233" t="s">
        <v>270</v>
      </c>
      <c r="I12" s="59" t="s">
        <v>363</v>
      </c>
      <c r="J12" s="59" t="s">
        <v>364</v>
      </c>
      <c r="K12" s="232" t="s">
        <v>365</v>
      </c>
      <c r="L12" s="232" t="s">
        <v>368</v>
      </c>
      <c r="M12" s="59" t="s">
        <v>369</v>
      </c>
    </row>
    <row r="13" spans="1:13" s="53" customFormat="1" ht="121.5" customHeight="1" x14ac:dyDescent="0.25">
      <c r="A13" s="575"/>
      <c r="B13" s="568"/>
      <c r="C13" s="570"/>
      <c r="D13" s="567"/>
      <c r="E13" s="570"/>
      <c r="F13" s="570"/>
      <c r="G13" s="568"/>
      <c r="H13" s="233" t="s">
        <v>270</v>
      </c>
      <c r="I13" s="59" t="s">
        <v>363</v>
      </c>
      <c r="J13" s="59" t="s">
        <v>364</v>
      </c>
      <c r="K13" s="232" t="s">
        <v>366</v>
      </c>
      <c r="L13" s="232" t="s">
        <v>368</v>
      </c>
      <c r="M13" s="59" t="s">
        <v>369</v>
      </c>
    </row>
    <row r="14" spans="1:13" s="53" customFormat="1" ht="121.5" customHeight="1" x14ac:dyDescent="0.25">
      <c r="A14" s="575"/>
      <c r="B14" s="568"/>
      <c r="C14" s="570"/>
      <c r="D14" s="566" t="s">
        <v>293</v>
      </c>
      <c r="E14" s="570"/>
      <c r="F14" s="570"/>
      <c r="G14" s="568"/>
      <c r="H14" s="233" t="s">
        <v>270</v>
      </c>
      <c r="I14" s="59" t="s">
        <v>363</v>
      </c>
      <c r="J14" s="59" t="s">
        <v>364</v>
      </c>
      <c r="K14" s="232" t="s">
        <v>365</v>
      </c>
      <c r="L14" s="232" t="s">
        <v>368</v>
      </c>
      <c r="M14" s="59" t="s">
        <v>369</v>
      </c>
    </row>
    <row r="15" spans="1:13" s="53" customFormat="1" ht="121.5" customHeight="1" x14ac:dyDescent="0.25">
      <c r="A15" s="575"/>
      <c r="B15" s="568"/>
      <c r="C15" s="570"/>
      <c r="D15" s="568"/>
      <c r="E15" s="570"/>
      <c r="F15" s="570"/>
      <c r="G15" s="568"/>
      <c r="H15" s="233" t="s">
        <v>270</v>
      </c>
      <c r="I15" s="59" t="s">
        <v>363</v>
      </c>
      <c r="J15" s="59" t="s">
        <v>364</v>
      </c>
      <c r="K15" s="232" t="s">
        <v>366</v>
      </c>
      <c r="L15" s="232" t="s">
        <v>368</v>
      </c>
      <c r="M15" s="59" t="s">
        <v>369</v>
      </c>
    </row>
    <row r="16" spans="1:13" s="53" customFormat="1" ht="130.5" customHeight="1" x14ac:dyDescent="0.25">
      <c r="A16" s="575"/>
      <c r="B16" s="568"/>
      <c r="C16" s="570"/>
      <c r="D16" s="568"/>
      <c r="E16" s="570"/>
      <c r="F16" s="570"/>
      <c r="G16" s="568"/>
      <c r="H16" s="233" t="s">
        <v>270</v>
      </c>
      <c r="I16" s="59" t="s">
        <v>371</v>
      </c>
      <c r="J16" s="59" t="s">
        <v>364</v>
      </c>
      <c r="K16" s="223" t="s">
        <v>367</v>
      </c>
      <c r="L16" s="223" t="s">
        <v>368</v>
      </c>
      <c r="M16" s="59" t="s">
        <v>369</v>
      </c>
    </row>
    <row r="17" spans="1:13" s="53" customFormat="1" ht="130.5" customHeight="1" x14ac:dyDescent="0.25">
      <c r="A17" s="575"/>
      <c r="B17" s="567"/>
      <c r="C17" s="571"/>
      <c r="D17" s="567"/>
      <c r="E17" s="571"/>
      <c r="F17" s="571"/>
      <c r="G17" s="567"/>
      <c r="H17" s="234" t="s">
        <v>370</v>
      </c>
      <c r="I17" s="59" t="s">
        <v>372</v>
      </c>
      <c r="J17" s="59" t="s">
        <v>364</v>
      </c>
      <c r="K17" s="234" t="s">
        <v>367</v>
      </c>
      <c r="L17" s="234" t="s">
        <v>368</v>
      </c>
      <c r="M17" s="59" t="s">
        <v>369</v>
      </c>
    </row>
    <row r="18" spans="1:13" s="53" customFormat="1" ht="93.75" customHeight="1" x14ac:dyDescent="0.25">
      <c r="A18" s="575"/>
      <c r="B18" s="561" t="str">
        <f>+(PROBABILIDAD!A12)</f>
        <v>RECIBIR DADIVAS O BENEFICIOS A NOMBRE PROPIO O DE TERCEROS POR REALIZAR TRAMITES SIN EL CUMPLIMIENTO DE LOS REQUISITOS</v>
      </c>
      <c r="C18" s="565" t="s">
        <v>331</v>
      </c>
      <c r="D18" s="561" t="s">
        <v>334</v>
      </c>
      <c r="E18" s="565" t="str">
        <f>+(PROBABILIDAD!T12)</f>
        <v>Improbable</v>
      </c>
      <c r="F18" s="565" t="s">
        <v>176</v>
      </c>
      <c r="G18" s="565" t="s">
        <v>176</v>
      </c>
      <c r="H18" s="565" t="s">
        <v>270</v>
      </c>
      <c r="I18" s="59" t="s">
        <v>363</v>
      </c>
      <c r="J18" s="59" t="s">
        <v>364</v>
      </c>
      <c r="K18" s="223" t="s">
        <v>365</v>
      </c>
      <c r="L18" s="223" t="s">
        <v>368</v>
      </c>
      <c r="M18" s="59" t="s">
        <v>369</v>
      </c>
    </row>
    <row r="19" spans="1:13" s="53" customFormat="1" ht="106.5" customHeight="1" x14ac:dyDescent="0.25">
      <c r="A19" s="576"/>
      <c r="B19" s="561"/>
      <c r="C19" s="565"/>
      <c r="D19" s="561"/>
      <c r="E19" s="565"/>
      <c r="F19" s="565"/>
      <c r="G19" s="565"/>
      <c r="H19" s="565"/>
      <c r="I19" s="59" t="s">
        <v>363</v>
      </c>
      <c r="J19" s="59" t="s">
        <v>364</v>
      </c>
      <c r="K19" s="223" t="s">
        <v>366</v>
      </c>
      <c r="L19" s="223" t="s">
        <v>368</v>
      </c>
      <c r="M19" s="59" t="s">
        <v>369</v>
      </c>
    </row>
    <row r="20" spans="1:13" s="53" customFormat="1" ht="138" customHeight="1" x14ac:dyDescent="0.25">
      <c r="A20" s="561" t="s">
        <v>355</v>
      </c>
      <c r="B20" s="561" t="str">
        <f>+(PROBABILIDAD!A13)</f>
        <v>PROBABILIDAD DE INCUMPLIMIENTO DE LOS PROGRAMAS Y PROYECTOS QUE BENEFICIEN A LOS GRUPOS  POBLACIONALES, ORGANIZACIONES SOCIALES Y POBLACION VULNERABLE DEL MUNICIPIO DE IBAGUE</v>
      </c>
      <c r="C20" s="565" t="s">
        <v>335</v>
      </c>
      <c r="D20" s="561" t="str">
        <f>+(DESCRIPCION!D13)</f>
        <v>Deficiencias en la cantidad de personal de planta requerido para la prestacion permanente del servicio, forzando a una rotacion de personal contratista cuando asi se requiera</v>
      </c>
      <c r="E20" s="565" t="str">
        <f>+(PROBABILIDAD!T13)</f>
        <v>Improbable</v>
      </c>
      <c r="F20" s="565" t="s">
        <v>176</v>
      </c>
      <c r="G20" s="565" t="s">
        <v>176</v>
      </c>
      <c r="H20" s="242" t="s">
        <v>270</v>
      </c>
      <c r="I20" s="59" t="s">
        <v>363</v>
      </c>
      <c r="J20" s="59" t="s">
        <v>364</v>
      </c>
      <c r="K20" s="234" t="s">
        <v>365</v>
      </c>
      <c r="L20" s="234" t="s">
        <v>368</v>
      </c>
      <c r="M20" s="59" t="s">
        <v>369</v>
      </c>
    </row>
    <row r="21" spans="1:13" s="53" customFormat="1" ht="103.5" customHeight="1" x14ac:dyDescent="0.25">
      <c r="A21" s="561"/>
      <c r="B21" s="561"/>
      <c r="C21" s="565"/>
      <c r="D21" s="561"/>
      <c r="E21" s="565"/>
      <c r="F21" s="565"/>
      <c r="G21" s="565"/>
      <c r="H21" s="233" t="s">
        <v>270</v>
      </c>
      <c r="I21" s="59" t="s">
        <v>363</v>
      </c>
      <c r="J21" s="59" t="s">
        <v>364</v>
      </c>
      <c r="K21" s="234" t="s">
        <v>366</v>
      </c>
      <c r="L21" s="234" t="s">
        <v>368</v>
      </c>
      <c r="M21" s="59" t="s">
        <v>369</v>
      </c>
    </row>
    <row r="22" spans="1:13" s="53" customFormat="1" ht="117" customHeight="1" x14ac:dyDescent="0.25">
      <c r="A22" s="561"/>
      <c r="B22" s="561"/>
      <c r="C22" s="565"/>
      <c r="D22" s="561" t="str">
        <f>+(DESCRIPCION!D14)</f>
        <v>falta de planificacion y direccionamiento estrategico por parte del lider del proceso</v>
      </c>
      <c r="E22" s="565"/>
      <c r="F22" s="565"/>
      <c r="G22" s="565"/>
      <c r="H22" s="233" t="s">
        <v>270</v>
      </c>
      <c r="I22" s="59" t="s">
        <v>363</v>
      </c>
      <c r="J22" s="59" t="s">
        <v>364</v>
      </c>
      <c r="K22" s="234" t="s">
        <v>366</v>
      </c>
      <c r="L22" s="234" t="s">
        <v>368</v>
      </c>
      <c r="M22" s="59" t="s">
        <v>369</v>
      </c>
    </row>
    <row r="23" spans="1:13" s="243" customFormat="1" ht="70.5" customHeight="1" x14ac:dyDescent="0.3">
      <c r="A23" s="561"/>
      <c r="B23" s="561"/>
      <c r="C23" s="565"/>
      <c r="D23" s="561"/>
      <c r="E23" s="565"/>
      <c r="F23" s="565"/>
      <c r="G23" s="565"/>
      <c r="H23" s="242" t="s">
        <v>270</v>
      </c>
      <c r="I23" s="59" t="s">
        <v>363</v>
      </c>
      <c r="J23" s="59" t="s">
        <v>364</v>
      </c>
      <c r="K23" s="234" t="s">
        <v>365</v>
      </c>
      <c r="L23" s="234" t="s">
        <v>368</v>
      </c>
      <c r="M23" s="59" t="s">
        <v>369</v>
      </c>
    </row>
  </sheetData>
  <mergeCells count="36">
    <mergeCell ref="A10:A19"/>
    <mergeCell ref="M1:M4"/>
    <mergeCell ref="J1:L1"/>
    <mergeCell ref="J2:L2"/>
    <mergeCell ref="J3:L3"/>
    <mergeCell ref="J4:L4"/>
    <mergeCell ref="A5:M5"/>
    <mergeCell ref="C10:C17"/>
    <mergeCell ref="B10:B17"/>
    <mergeCell ref="D22:D23"/>
    <mergeCell ref="C20:C23"/>
    <mergeCell ref="B20:B23"/>
    <mergeCell ref="G20:G23"/>
    <mergeCell ref="G10:G17"/>
    <mergeCell ref="F10:F17"/>
    <mergeCell ref="E10:E17"/>
    <mergeCell ref="D14:D17"/>
    <mergeCell ref="F18:F19"/>
    <mergeCell ref="G18:G19"/>
    <mergeCell ref="D20:D21"/>
    <mergeCell ref="A1:A4"/>
    <mergeCell ref="B1:I2"/>
    <mergeCell ref="B3:I4"/>
    <mergeCell ref="A8:F8"/>
    <mergeCell ref="H18:H19"/>
    <mergeCell ref="D18:D19"/>
    <mergeCell ref="B18:B19"/>
    <mergeCell ref="C18:C19"/>
    <mergeCell ref="E18:E19"/>
    <mergeCell ref="D10:D11"/>
    <mergeCell ref="D12:D13"/>
    <mergeCell ref="A20:A23"/>
    <mergeCell ref="E20:E23"/>
    <mergeCell ref="F20:F23"/>
    <mergeCell ref="B7:M7"/>
    <mergeCell ref="B6:M6"/>
  </mergeCells>
  <printOptions horizontalCentered="1"/>
  <pageMargins left="0.35433070866141736" right="0.35433070866141736" top="0.70866141732283472" bottom="0.74803149606299213" header="0.31496062992125984" footer="0.31496062992125984"/>
  <pageSetup orientation="landscape" r:id="rId1"/>
  <drawing r:id="rId2"/>
  <legacyDrawing r:id="rId3"/>
  <oleObjects>
    <mc:AlternateContent xmlns:mc="http://schemas.openxmlformats.org/markup-compatibility/2006">
      <mc:Choice Requires="x14">
        <oleObject shapeId="16385" r:id="rId4">
          <objectPr defaultSize="0" autoPict="0" r:id="rId5">
            <anchor moveWithCells="1" sizeWithCells="1">
              <from>
                <xdr:col>0</xdr:col>
                <xdr:colOff>121920</xdr:colOff>
                <xdr:row>0</xdr:row>
                <xdr:rowOff>121920</xdr:rowOff>
              </from>
              <to>
                <xdr:col>0</xdr:col>
                <xdr:colOff>1844040</xdr:colOff>
                <xdr:row>3</xdr:row>
                <xdr:rowOff>152400</xdr:rowOff>
              </to>
            </anchor>
          </objectPr>
        </oleObject>
      </mc:Choice>
      <mc:Fallback>
        <oleObject shapeId="1638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66"/>
      <c r="B1" s="262" t="s">
        <v>16</v>
      </c>
      <c r="C1" s="263"/>
      <c r="D1" s="3" t="s">
        <v>17</v>
      </c>
      <c r="E1" s="269"/>
    </row>
    <row r="2" spans="1:5" ht="15" customHeight="1" x14ac:dyDescent="0.3">
      <c r="A2" s="266"/>
      <c r="B2" s="264"/>
      <c r="C2" s="265"/>
      <c r="D2" s="3" t="s">
        <v>2</v>
      </c>
      <c r="E2" s="269"/>
    </row>
    <row r="3" spans="1:5" ht="30" customHeight="1" x14ac:dyDescent="0.3">
      <c r="A3" s="266"/>
      <c r="B3" s="262" t="s">
        <v>18</v>
      </c>
      <c r="C3" s="263"/>
      <c r="D3" s="3" t="s">
        <v>19</v>
      </c>
      <c r="E3" s="269"/>
    </row>
    <row r="4" spans="1:5" ht="15" customHeight="1" x14ac:dyDescent="0.3">
      <c r="A4" s="266"/>
      <c r="B4" s="264"/>
      <c r="C4" s="265"/>
      <c r="D4" s="3" t="s">
        <v>5</v>
      </c>
      <c r="E4" s="269"/>
    </row>
    <row r="5" spans="1:5" ht="15.75" thickBot="1" x14ac:dyDescent="0.3"/>
    <row r="6" spans="1:5" x14ac:dyDescent="0.3">
      <c r="A6" s="267" t="s">
        <v>20</v>
      </c>
      <c r="B6" s="268"/>
      <c r="C6" s="268"/>
      <c r="D6" s="268"/>
      <c r="E6" s="268"/>
    </row>
    <row r="7" spans="1:5" ht="28.2" thickBot="1" x14ac:dyDescent="0.35">
      <c r="A7" s="4" t="s">
        <v>21</v>
      </c>
      <c r="B7" s="5" t="s">
        <v>22</v>
      </c>
      <c r="C7" s="5" t="s">
        <v>23</v>
      </c>
      <c r="D7" s="10" t="s">
        <v>24</v>
      </c>
      <c r="E7" s="5" t="s">
        <v>25</v>
      </c>
    </row>
    <row r="8" spans="1:5" ht="45" x14ac:dyDescent="0.25">
      <c r="A8" s="12" t="s">
        <v>26</v>
      </c>
      <c r="B8" s="6" t="s">
        <v>27</v>
      </c>
      <c r="C8" s="6" t="s">
        <v>27</v>
      </c>
      <c r="D8" s="6" t="s">
        <v>27</v>
      </c>
      <c r="E8" s="7" t="s">
        <v>27</v>
      </c>
    </row>
    <row r="9" spans="1:5" ht="40.200000000000003" x14ac:dyDescent="0.3">
      <c r="A9" s="13" t="s">
        <v>28</v>
      </c>
      <c r="B9" s="8" t="s">
        <v>27</v>
      </c>
      <c r="C9" s="8" t="s">
        <v>27</v>
      </c>
      <c r="D9" s="8" t="s">
        <v>27</v>
      </c>
      <c r="E9" s="9" t="s">
        <v>27</v>
      </c>
    </row>
    <row r="10" spans="1:5" ht="30" x14ac:dyDescent="0.25">
      <c r="A10" s="11" t="s">
        <v>29</v>
      </c>
      <c r="B10" s="8" t="s">
        <v>27</v>
      </c>
      <c r="C10" s="8" t="s">
        <v>27</v>
      </c>
      <c r="D10" s="8" t="s">
        <v>27</v>
      </c>
      <c r="E10" s="9" t="s">
        <v>27</v>
      </c>
    </row>
    <row r="11" spans="1:5" ht="40.200000000000003" x14ac:dyDescent="0.3">
      <c r="A11" s="13" t="s">
        <v>30</v>
      </c>
      <c r="B11" s="8" t="s">
        <v>27</v>
      </c>
      <c r="C11" s="8" t="s">
        <v>27</v>
      </c>
      <c r="D11" s="8" t="s">
        <v>27</v>
      </c>
      <c r="E11" s="9" t="s">
        <v>27</v>
      </c>
    </row>
    <row r="12" spans="1:5" ht="53.4" x14ac:dyDescent="0.3">
      <c r="A12" s="13" t="s">
        <v>31</v>
      </c>
      <c r="B12" s="14" t="s">
        <v>27</v>
      </c>
      <c r="C12" s="14" t="s">
        <v>27</v>
      </c>
      <c r="D12" s="14" t="s">
        <v>27</v>
      </c>
      <c r="E12" s="15" t="s">
        <v>27</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73"/>
      <c r="B1" s="276" t="s">
        <v>0</v>
      </c>
      <c r="C1" s="277"/>
      <c r="D1" s="277"/>
      <c r="E1" s="277"/>
      <c r="F1" s="56" t="s">
        <v>1</v>
      </c>
      <c r="G1" s="280"/>
    </row>
    <row r="2" spans="1:7" x14ac:dyDescent="0.3">
      <c r="A2" s="274"/>
      <c r="B2" s="278"/>
      <c r="C2" s="279"/>
      <c r="D2" s="279"/>
      <c r="E2" s="279"/>
      <c r="F2" s="55" t="s">
        <v>32</v>
      </c>
      <c r="G2" s="281"/>
    </row>
    <row r="3" spans="1:7" x14ac:dyDescent="0.3">
      <c r="A3" s="274"/>
      <c r="B3" s="283" t="s">
        <v>33</v>
      </c>
      <c r="C3" s="284"/>
      <c r="D3" s="284"/>
      <c r="E3" s="284"/>
      <c r="F3" s="55" t="s">
        <v>4</v>
      </c>
      <c r="G3" s="281"/>
    </row>
    <row r="4" spans="1:7" ht="15" thickBot="1" x14ac:dyDescent="0.35">
      <c r="A4" s="275"/>
      <c r="B4" s="285"/>
      <c r="C4" s="286"/>
      <c r="D4" s="286"/>
      <c r="E4" s="286"/>
      <c r="F4" s="57" t="s">
        <v>5</v>
      </c>
      <c r="G4" s="282"/>
    </row>
    <row r="5" spans="1:7" ht="15.75" thickBot="1" x14ac:dyDescent="0.3"/>
    <row r="6" spans="1:7" s="67" customFormat="1" ht="15.75" x14ac:dyDescent="0.25">
      <c r="A6" s="287" t="s">
        <v>34</v>
      </c>
      <c r="B6" s="288"/>
      <c r="C6" s="288"/>
      <c r="D6" s="288"/>
      <c r="E6" s="288"/>
      <c r="F6" s="288"/>
      <c r="G6" s="289"/>
    </row>
    <row r="7" spans="1:7" ht="31.5" customHeight="1" x14ac:dyDescent="0.3">
      <c r="A7" s="48" t="s">
        <v>35</v>
      </c>
      <c r="B7" s="26" t="s">
        <v>36</v>
      </c>
      <c r="C7" s="62" t="s">
        <v>37</v>
      </c>
      <c r="D7" s="49" t="s">
        <v>38</v>
      </c>
      <c r="E7" s="26" t="s">
        <v>39</v>
      </c>
      <c r="F7" s="27" t="s">
        <v>40</v>
      </c>
      <c r="G7" s="27" t="s">
        <v>41</v>
      </c>
    </row>
    <row r="8" spans="1:7" ht="33" customHeight="1" x14ac:dyDescent="0.3">
      <c r="A8" s="270"/>
      <c r="B8" s="8"/>
      <c r="C8" s="8"/>
      <c r="D8" s="8"/>
      <c r="E8" s="8"/>
      <c r="F8" s="8"/>
      <c r="G8" s="9"/>
    </row>
    <row r="9" spans="1:7" ht="33" customHeight="1" x14ac:dyDescent="0.3">
      <c r="A9" s="271"/>
      <c r="B9" s="8"/>
      <c r="C9" s="8"/>
      <c r="D9" s="8"/>
      <c r="E9" s="8"/>
      <c r="F9" s="8"/>
      <c r="G9" s="9"/>
    </row>
    <row r="10" spans="1:7" ht="33" customHeight="1" x14ac:dyDescent="0.3">
      <c r="A10" s="271"/>
      <c r="B10" s="8"/>
      <c r="C10" s="8"/>
      <c r="D10" s="8"/>
      <c r="E10" s="8"/>
      <c r="F10" s="8"/>
      <c r="G10" s="9"/>
    </row>
    <row r="11" spans="1:7" ht="33" customHeight="1" x14ac:dyDescent="0.3">
      <c r="A11" s="271"/>
      <c r="B11" s="8"/>
      <c r="C11" s="8"/>
      <c r="D11" s="8"/>
      <c r="E11" s="8"/>
      <c r="F11" s="8"/>
      <c r="G11" s="9"/>
    </row>
    <row r="12" spans="1:7" ht="33" customHeight="1" x14ac:dyDescent="0.3">
      <c r="A12" s="271"/>
      <c r="B12" s="8"/>
      <c r="C12" s="8"/>
      <c r="D12" s="8"/>
      <c r="E12" s="8"/>
      <c r="F12" s="8"/>
      <c r="G12" s="9"/>
    </row>
    <row r="13" spans="1:7" ht="33" customHeight="1" x14ac:dyDescent="0.3">
      <c r="A13" s="271"/>
      <c r="B13" s="8"/>
      <c r="C13" s="8"/>
      <c r="D13" s="8"/>
      <c r="E13" s="8"/>
      <c r="F13" s="8"/>
      <c r="G13" s="9"/>
    </row>
    <row r="14" spans="1:7" ht="33" customHeight="1" x14ac:dyDescent="0.3">
      <c r="A14" s="271"/>
      <c r="B14" s="8"/>
      <c r="C14" s="8"/>
      <c r="D14" s="8"/>
      <c r="E14" s="8"/>
      <c r="F14" s="8"/>
      <c r="G14" s="9"/>
    </row>
    <row r="15" spans="1:7" ht="33" customHeight="1" x14ac:dyDescent="0.3">
      <c r="A15" s="271"/>
      <c r="B15" s="8"/>
      <c r="C15" s="8"/>
      <c r="D15" s="8"/>
      <c r="E15" s="8"/>
      <c r="F15" s="8"/>
      <c r="G15" s="9"/>
    </row>
    <row r="16" spans="1:7" ht="33" customHeight="1" x14ac:dyDescent="0.3">
      <c r="A16" s="271"/>
      <c r="B16" s="8"/>
      <c r="C16" s="8"/>
      <c r="D16" s="8"/>
      <c r="E16" s="8"/>
      <c r="F16" s="8"/>
      <c r="G16" s="9"/>
    </row>
    <row r="17" spans="1:7" ht="33" customHeight="1" x14ac:dyDescent="0.3">
      <c r="A17" s="271"/>
      <c r="B17" s="8"/>
      <c r="C17" s="8"/>
      <c r="D17" s="8"/>
      <c r="E17" s="8"/>
      <c r="F17" s="8"/>
      <c r="G17" s="9"/>
    </row>
    <row r="18" spans="1:7" ht="33" customHeight="1" thickBot="1" x14ac:dyDescent="0.35">
      <c r="A18" s="272"/>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1"/>
  <sheetViews>
    <sheetView topLeftCell="A8" workbookViewId="0">
      <pane xSplit="2" ySplit="1" topLeftCell="C9" activePane="bottomRight" state="frozen"/>
      <selection pane="topRight" activeCell="C8" sqref="C8"/>
      <selection pane="bottomLeft" activeCell="A9" sqref="A9"/>
      <selection pane="bottomRight" activeCell="B31" sqref="B31"/>
    </sheetView>
  </sheetViews>
  <sheetFormatPr baseColWidth="10" defaultColWidth="11.44140625" defaultRowHeight="14.4" x14ac:dyDescent="0.3"/>
  <cols>
    <col min="1" max="1" width="5.109375" style="80" customWidth="1"/>
    <col min="2" max="2" width="40.44140625" style="80" customWidth="1"/>
    <col min="3" max="17" width="6.44140625" style="80" customWidth="1"/>
    <col min="18" max="18" width="8.109375" style="80" customWidth="1"/>
    <col min="19" max="19" width="10.6640625" style="89" customWidth="1"/>
    <col min="20" max="20" width="11.44140625" style="181"/>
  </cols>
  <sheetData>
    <row r="1" spans="1:20" ht="15" customHeight="1" thickBot="1" x14ac:dyDescent="0.35">
      <c r="A1" s="301"/>
      <c r="B1" s="301"/>
      <c r="C1" s="298" t="s">
        <v>0</v>
      </c>
      <c r="D1" s="298"/>
      <c r="E1" s="298"/>
      <c r="F1" s="298"/>
      <c r="G1" s="298"/>
      <c r="H1" s="298"/>
      <c r="I1" s="298"/>
      <c r="J1" s="298"/>
      <c r="K1" s="298"/>
      <c r="L1" s="298"/>
      <c r="M1" s="298"/>
      <c r="N1" s="302" t="s">
        <v>17</v>
      </c>
      <c r="O1" s="303"/>
      <c r="P1" s="303"/>
      <c r="Q1" s="304"/>
      <c r="R1" s="290"/>
      <c r="S1" s="290"/>
    </row>
    <row r="2" spans="1:20" ht="15" customHeight="1" thickBot="1" x14ac:dyDescent="0.35">
      <c r="A2" s="301"/>
      <c r="B2" s="301"/>
      <c r="C2" s="299"/>
      <c r="D2" s="299"/>
      <c r="E2" s="299"/>
      <c r="F2" s="299"/>
      <c r="G2" s="299"/>
      <c r="H2" s="299"/>
      <c r="I2" s="299"/>
      <c r="J2" s="299"/>
      <c r="K2" s="299"/>
      <c r="L2" s="299"/>
      <c r="M2" s="299"/>
      <c r="N2" s="302" t="s">
        <v>2</v>
      </c>
      <c r="O2" s="303"/>
      <c r="P2" s="303"/>
      <c r="Q2" s="304"/>
      <c r="R2" s="290"/>
      <c r="S2" s="290"/>
    </row>
    <row r="3" spans="1:20" ht="15" customHeight="1" thickBot="1" x14ac:dyDescent="0.35">
      <c r="A3" s="301"/>
      <c r="B3" s="301"/>
      <c r="C3" s="299" t="s">
        <v>42</v>
      </c>
      <c r="D3" s="299"/>
      <c r="E3" s="299"/>
      <c r="F3" s="299"/>
      <c r="G3" s="299"/>
      <c r="H3" s="299"/>
      <c r="I3" s="299"/>
      <c r="J3" s="299"/>
      <c r="K3" s="299"/>
      <c r="L3" s="299"/>
      <c r="M3" s="299"/>
      <c r="N3" s="302" t="s">
        <v>4</v>
      </c>
      <c r="O3" s="303"/>
      <c r="P3" s="303"/>
      <c r="Q3" s="304"/>
      <c r="R3" s="290"/>
      <c r="S3" s="290"/>
    </row>
    <row r="4" spans="1:20" ht="15.75" customHeight="1" thickBot="1" x14ac:dyDescent="0.35">
      <c r="A4" s="301"/>
      <c r="B4" s="301"/>
      <c r="C4" s="300"/>
      <c r="D4" s="300"/>
      <c r="E4" s="300"/>
      <c r="F4" s="300"/>
      <c r="G4" s="300"/>
      <c r="H4" s="300"/>
      <c r="I4" s="300"/>
      <c r="J4" s="300"/>
      <c r="K4" s="300"/>
      <c r="L4" s="300"/>
      <c r="M4" s="300"/>
      <c r="N4" s="302" t="s">
        <v>5</v>
      </c>
      <c r="O4" s="303"/>
      <c r="P4" s="303"/>
      <c r="Q4" s="304"/>
      <c r="R4" s="290"/>
      <c r="S4" s="290"/>
    </row>
    <row r="5" spans="1:20" ht="15.75" customHeight="1" x14ac:dyDescent="0.25">
      <c r="A5" s="83"/>
      <c r="B5" s="83"/>
      <c r="C5" s="84"/>
      <c r="D5" s="84"/>
      <c r="E5" s="84"/>
      <c r="F5" s="84"/>
      <c r="G5" s="84"/>
      <c r="H5" s="84"/>
      <c r="I5" s="84"/>
      <c r="J5" s="84"/>
      <c r="K5" s="84"/>
      <c r="L5" s="84"/>
      <c r="M5" s="84"/>
      <c r="N5" s="85"/>
      <c r="O5" s="85"/>
      <c r="P5" s="85"/>
      <c r="Q5" s="85"/>
      <c r="R5" s="86"/>
      <c r="S5" s="87"/>
    </row>
    <row r="6" spans="1:20" s="1" customFormat="1" ht="27" customHeight="1" x14ac:dyDescent="0.25">
      <c r="A6" s="294" t="s">
        <v>43</v>
      </c>
      <c r="B6" s="294"/>
      <c r="C6" s="294"/>
      <c r="D6" s="294"/>
      <c r="E6" s="294"/>
      <c r="F6" s="294"/>
      <c r="G6" s="294"/>
      <c r="H6" s="294"/>
      <c r="I6" s="294"/>
      <c r="J6" s="294"/>
      <c r="K6" s="294"/>
      <c r="L6" s="294"/>
      <c r="M6" s="294"/>
      <c r="N6" s="294"/>
      <c r="O6" s="294"/>
      <c r="P6" s="294"/>
      <c r="Q6" s="294"/>
      <c r="R6" s="294"/>
      <c r="S6" s="294"/>
      <c r="T6" s="182"/>
    </row>
    <row r="7" spans="1:20" s="1" customFormat="1" ht="81" customHeight="1" x14ac:dyDescent="0.25">
      <c r="A7" s="295" t="s">
        <v>44</v>
      </c>
      <c r="B7" s="296"/>
      <c r="C7" s="296"/>
      <c r="D7" s="296"/>
      <c r="E7" s="296"/>
      <c r="F7" s="296"/>
      <c r="G7" s="296"/>
      <c r="H7" s="296"/>
      <c r="I7" s="296"/>
      <c r="J7" s="296"/>
      <c r="K7" s="296"/>
      <c r="L7" s="296"/>
      <c r="M7" s="296"/>
      <c r="N7" s="296"/>
      <c r="O7" s="296"/>
      <c r="P7" s="296"/>
      <c r="Q7" s="296"/>
      <c r="R7" s="296"/>
      <c r="S7" s="297"/>
      <c r="T7" s="182"/>
    </row>
    <row r="8" spans="1:20" s="1" customFormat="1" ht="28.5" customHeight="1" x14ac:dyDescent="0.25">
      <c r="A8" s="291" t="s">
        <v>45</v>
      </c>
      <c r="B8" s="292"/>
      <c r="C8" s="292"/>
      <c r="D8" s="292"/>
      <c r="E8" s="292"/>
      <c r="F8" s="292"/>
      <c r="G8" s="292"/>
      <c r="H8" s="292"/>
      <c r="I8" s="292"/>
      <c r="J8" s="292"/>
      <c r="K8" s="292"/>
      <c r="L8" s="292"/>
      <c r="M8" s="292"/>
      <c r="N8" s="292"/>
      <c r="O8" s="292"/>
      <c r="P8" s="292"/>
      <c r="Q8" s="292"/>
      <c r="R8" s="292"/>
      <c r="S8" s="293"/>
      <c r="T8" s="182"/>
    </row>
    <row r="9" spans="1:20" s="79" customFormat="1" ht="30" x14ac:dyDescent="0.25">
      <c r="A9" s="81" t="s">
        <v>46</v>
      </c>
      <c r="B9" s="81" t="s">
        <v>47</v>
      </c>
      <c r="C9" s="81" t="s">
        <v>48</v>
      </c>
      <c r="D9" s="81" t="s">
        <v>49</v>
      </c>
      <c r="E9" s="81" t="s">
        <v>50</v>
      </c>
      <c r="F9" s="81" t="s">
        <v>51</v>
      </c>
      <c r="G9" s="81" t="s">
        <v>52</v>
      </c>
      <c r="H9" s="81" t="s">
        <v>53</v>
      </c>
      <c r="I9" s="81" t="s">
        <v>54</v>
      </c>
      <c r="J9" s="81" t="s">
        <v>55</v>
      </c>
      <c r="K9" s="81" t="s">
        <v>56</v>
      </c>
      <c r="L9" s="81" t="s">
        <v>57</v>
      </c>
      <c r="M9" s="81" t="s">
        <v>58</v>
      </c>
      <c r="N9" s="81" t="s">
        <v>59</v>
      </c>
      <c r="O9" s="81" t="s">
        <v>60</v>
      </c>
      <c r="P9" s="81" t="s">
        <v>61</v>
      </c>
      <c r="Q9" s="81" t="s">
        <v>62</v>
      </c>
      <c r="R9" s="81" t="s">
        <v>63</v>
      </c>
      <c r="S9" s="88" t="s">
        <v>64</v>
      </c>
      <c r="T9" s="183"/>
    </row>
    <row r="10" spans="1:20" ht="39.75" customHeight="1" x14ac:dyDescent="0.25">
      <c r="A10" s="144">
        <v>1</v>
      </c>
      <c r="B10" s="174" t="s">
        <v>272</v>
      </c>
      <c r="C10" s="144">
        <v>3</v>
      </c>
      <c r="D10" s="144">
        <v>4</v>
      </c>
      <c r="E10" s="144">
        <v>4</v>
      </c>
      <c r="F10" s="144">
        <v>4</v>
      </c>
      <c r="G10" s="144">
        <v>3</v>
      </c>
      <c r="H10" s="144">
        <v>3</v>
      </c>
      <c r="I10" s="144"/>
      <c r="J10" s="144"/>
      <c r="K10" s="144"/>
      <c r="L10" s="144"/>
      <c r="M10" s="144"/>
      <c r="N10" s="144"/>
      <c r="O10" s="144"/>
      <c r="P10" s="144"/>
      <c r="Q10" s="82"/>
      <c r="R10" s="90">
        <f>SUM(C10:Q10)</f>
        <v>21</v>
      </c>
      <c r="S10" s="91">
        <f>IF(ISERROR(AVERAGE(C10:Q10)),0,AVERAGE(C10:Q10))</f>
        <v>3.5</v>
      </c>
    </row>
    <row r="11" spans="1:20" ht="45.75" customHeight="1" x14ac:dyDescent="0.25">
      <c r="A11" s="144">
        <v>2</v>
      </c>
      <c r="B11" s="175" t="s">
        <v>274</v>
      </c>
      <c r="C11" s="144">
        <v>4</v>
      </c>
      <c r="D11" s="144">
        <v>3</v>
      </c>
      <c r="E11" s="144">
        <v>4</v>
      </c>
      <c r="F11" s="144">
        <v>3</v>
      </c>
      <c r="G11" s="144">
        <v>3</v>
      </c>
      <c r="H11" s="144">
        <v>3</v>
      </c>
      <c r="I11" s="144"/>
      <c r="J11" s="144"/>
      <c r="K11" s="144"/>
      <c r="L11" s="144"/>
      <c r="M11" s="144"/>
      <c r="N11" s="144"/>
      <c r="O11" s="144"/>
      <c r="P11" s="144"/>
      <c r="Q11" s="82"/>
      <c r="R11" s="90">
        <f>SUM(C11:Q11)</f>
        <v>20</v>
      </c>
      <c r="S11" s="91">
        <f t="shared" ref="S11:S29" si="0">IF(ISERROR(AVERAGE(C11:Q11)),0,AVERAGE(C11:Q11))</f>
        <v>3.3333333333333335</v>
      </c>
    </row>
    <row r="12" spans="1:20" ht="57" customHeight="1" x14ac:dyDescent="0.25">
      <c r="A12" s="144">
        <v>3</v>
      </c>
      <c r="B12" s="176" t="s">
        <v>275</v>
      </c>
      <c r="C12" s="144">
        <v>4</v>
      </c>
      <c r="D12" s="144">
        <v>5</v>
      </c>
      <c r="E12" s="144">
        <v>4</v>
      </c>
      <c r="F12" s="144">
        <v>5</v>
      </c>
      <c r="G12" s="144">
        <v>5</v>
      </c>
      <c r="H12" s="144">
        <v>4</v>
      </c>
      <c r="I12" s="144"/>
      <c r="J12" s="144"/>
      <c r="K12" s="144"/>
      <c r="L12" s="144"/>
      <c r="M12" s="144"/>
      <c r="N12" s="144"/>
      <c r="O12" s="144"/>
      <c r="P12" s="144"/>
      <c r="Q12" s="82"/>
      <c r="R12" s="90">
        <f t="shared" ref="R12:R29" si="1">SUM(C12:Q12)</f>
        <v>27</v>
      </c>
      <c r="S12" s="91">
        <f t="shared" si="0"/>
        <v>4.5</v>
      </c>
      <c r="T12" s="145"/>
    </row>
    <row r="13" spans="1:20" ht="63.75" customHeight="1" x14ac:dyDescent="0.25">
      <c r="A13" s="144">
        <v>4</v>
      </c>
      <c r="B13" s="174" t="s">
        <v>278</v>
      </c>
      <c r="C13" s="144">
        <v>5</v>
      </c>
      <c r="D13" s="144">
        <v>5</v>
      </c>
      <c r="E13" s="144">
        <v>5</v>
      </c>
      <c r="F13" s="144">
        <v>5</v>
      </c>
      <c r="G13" s="144">
        <v>5</v>
      </c>
      <c r="H13" s="144">
        <v>5</v>
      </c>
      <c r="I13" s="144"/>
      <c r="J13" s="144"/>
      <c r="K13" s="144"/>
      <c r="L13" s="144"/>
      <c r="M13" s="144"/>
      <c r="N13" s="144"/>
      <c r="O13" s="144"/>
      <c r="P13" s="144"/>
      <c r="Q13" s="82"/>
      <c r="R13" s="90">
        <f t="shared" si="1"/>
        <v>30</v>
      </c>
      <c r="S13" s="91">
        <f t="shared" si="0"/>
        <v>5</v>
      </c>
      <c r="T13" s="145"/>
    </row>
    <row r="14" spans="1:20" ht="39.75" customHeight="1" x14ac:dyDescent="0.25">
      <c r="A14" s="144">
        <v>5</v>
      </c>
      <c r="B14" s="177" t="s">
        <v>279</v>
      </c>
      <c r="C14" s="144">
        <v>3</v>
      </c>
      <c r="D14" s="144">
        <v>4</v>
      </c>
      <c r="E14" s="144">
        <v>4</v>
      </c>
      <c r="F14" s="144">
        <v>5</v>
      </c>
      <c r="G14" s="144">
        <v>5</v>
      </c>
      <c r="H14" s="144">
        <v>3</v>
      </c>
      <c r="I14" s="144"/>
      <c r="J14" s="144"/>
      <c r="K14" s="144"/>
      <c r="L14" s="144"/>
      <c r="M14" s="144"/>
      <c r="N14" s="144"/>
      <c r="O14" s="144"/>
      <c r="P14" s="144"/>
      <c r="Q14" s="82"/>
      <c r="R14" s="90">
        <f t="shared" si="1"/>
        <v>24</v>
      </c>
      <c r="S14" s="91">
        <f t="shared" si="0"/>
        <v>4</v>
      </c>
      <c r="T14" s="92"/>
    </row>
    <row r="15" spans="1:20" ht="39.75" customHeight="1" x14ac:dyDescent="0.25">
      <c r="A15" s="144">
        <v>6</v>
      </c>
      <c r="B15" s="177" t="s">
        <v>281</v>
      </c>
      <c r="C15" s="144">
        <v>4</v>
      </c>
      <c r="D15" s="144">
        <v>5</v>
      </c>
      <c r="E15" s="144">
        <v>5</v>
      </c>
      <c r="F15" s="144">
        <v>5</v>
      </c>
      <c r="G15" s="144">
        <v>5</v>
      </c>
      <c r="H15" s="144">
        <v>4</v>
      </c>
      <c r="I15" s="144"/>
      <c r="J15" s="144"/>
      <c r="K15" s="144"/>
      <c r="L15" s="144"/>
      <c r="M15" s="144"/>
      <c r="N15" s="144"/>
      <c r="O15" s="144"/>
      <c r="P15" s="144"/>
      <c r="Q15" s="82"/>
      <c r="R15" s="90">
        <f t="shared" si="1"/>
        <v>28</v>
      </c>
      <c r="S15" s="91">
        <f t="shared" si="0"/>
        <v>4.666666666666667</v>
      </c>
      <c r="T15" s="145"/>
    </row>
    <row r="16" spans="1:20" ht="57" x14ac:dyDescent="0.25">
      <c r="A16" s="144">
        <v>7</v>
      </c>
      <c r="B16" s="177" t="s">
        <v>282</v>
      </c>
      <c r="C16" s="144">
        <v>4</v>
      </c>
      <c r="D16" s="144">
        <v>5</v>
      </c>
      <c r="E16" s="144">
        <v>4</v>
      </c>
      <c r="F16" s="144">
        <v>4</v>
      </c>
      <c r="G16" s="144">
        <v>4</v>
      </c>
      <c r="H16" s="144">
        <v>4</v>
      </c>
      <c r="I16" s="144"/>
      <c r="J16" s="144"/>
      <c r="K16" s="144"/>
      <c r="L16" s="144"/>
      <c r="M16" s="144"/>
      <c r="N16" s="144"/>
      <c r="O16" s="144"/>
      <c r="P16" s="144"/>
      <c r="Q16" s="82"/>
      <c r="R16" s="90">
        <f t="shared" si="1"/>
        <v>25</v>
      </c>
      <c r="S16" s="91">
        <f t="shared" si="0"/>
        <v>4.166666666666667</v>
      </c>
      <c r="T16" s="92"/>
    </row>
    <row r="17" spans="1:20" ht="57" customHeight="1" x14ac:dyDescent="0.25">
      <c r="A17" s="144">
        <v>8</v>
      </c>
      <c r="B17" s="174" t="s">
        <v>284</v>
      </c>
      <c r="C17" s="144">
        <v>3</v>
      </c>
      <c r="D17" s="144">
        <v>3</v>
      </c>
      <c r="E17" s="144">
        <v>3</v>
      </c>
      <c r="F17" s="144">
        <v>3</v>
      </c>
      <c r="G17" s="144">
        <v>3</v>
      </c>
      <c r="H17" s="144">
        <v>5</v>
      </c>
      <c r="I17" s="144"/>
      <c r="J17" s="144"/>
      <c r="K17" s="144"/>
      <c r="L17" s="144"/>
      <c r="M17" s="144"/>
      <c r="N17" s="144"/>
      <c r="O17" s="144"/>
      <c r="P17" s="144"/>
      <c r="Q17" s="82"/>
      <c r="R17" s="90">
        <f t="shared" si="1"/>
        <v>20</v>
      </c>
      <c r="S17" s="91">
        <f t="shared" si="0"/>
        <v>3.3333333333333335</v>
      </c>
    </row>
    <row r="18" spans="1:20" ht="58.5" customHeight="1" x14ac:dyDescent="0.25">
      <c r="A18" s="144">
        <v>9</v>
      </c>
      <c r="B18" s="143" t="s">
        <v>286</v>
      </c>
      <c r="C18" s="144">
        <v>4</v>
      </c>
      <c r="D18" s="144">
        <v>3</v>
      </c>
      <c r="E18" s="144">
        <v>3</v>
      </c>
      <c r="F18" s="144">
        <v>4</v>
      </c>
      <c r="G18" s="144">
        <v>5</v>
      </c>
      <c r="H18" s="144">
        <v>3</v>
      </c>
      <c r="I18" s="144"/>
      <c r="J18" s="144"/>
      <c r="K18" s="144"/>
      <c r="L18" s="144"/>
      <c r="M18" s="144"/>
      <c r="N18" s="144"/>
      <c r="O18" s="144"/>
      <c r="P18" s="144"/>
      <c r="Q18" s="82"/>
      <c r="R18" s="90">
        <f t="shared" si="1"/>
        <v>22</v>
      </c>
      <c r="S18" s="91">
        <f t="shared" si="0"/>
        <v>3.6666666666666665</v>
      </c>
      <c r="T18" s="92"/>
    </row>
    <row r="19" spans="1:20" ht="39.75" customHeight="1" x14ac:dyDescent="0.3">
      <c r="A19" s="144">
        <v>10</v>
      </c>
      <c r="B19" s="178" t="s">
        <v>287</v>
      </c>
      <c r="C19" s="144">
        <v>5</v>
      </c>
      <c r="D19" s="144">
        <v>3</v>
      </c>
      <c r="E19" s="144">
        <v>4</v>
      </c>
      <c r="F19" s="144">
        <v>3</v>
      </c>
      <c r="G19" s="144">
        <v>3</v>
      </c>
      <c r="H19" s="144">
        <v>3</v>
      </c>
      <c r="I19" s="144"/>
      <c r="J19" s="144"/>
      <c r="K19" s="144"/>
      <c r="L19" s="144"/>
      <c r="M19" s="144"/>
      <c r="N19" s="144"/>
      <c r="O19" s="144"/>
      <c r="P19" s="144"/>
      <c r="Q19" s="82"/>
      <c r="R19" s="90">
        <f t="shared" si="1"/>
        <v>21</v>
      </c>
      <c r="S19" s="91">
        <f t="shared" si="0"/>
        <v>3.5</v>
      </c>
    </row>
    <row r="20" spans="1:20" ht="70.5" customHeight="1" x14ac:dyDescent="0.3">
      <c r="A20" s="144">
        <v>11</v>
      </c>
      <c r="B20" s="143" t="s">
        <v>290</v>
      </c>
      <c r="C20" s="144">
        <v>5</v>
      </c>
      <c r="D20" s="144">
        <v>5</v>
      </c>
      <c r="E20" s="144">
        <v>5</v>
      </c>
      <c r="F20" s="144">
        <v>5</v>
      </c>
      <c r="G20" s="144">
        <v>5</v>
      </c>
      <c r="H20" s="144">
        <v>5</v>
      </c>
      <c r="I20" s="144"/>
      <c r="J20" s="144"/>
      <c r="K20" s="144"/>
      <c r="L20" s="144"/>
      <c r="M20" s="144"/>
      <c r="N20" s="144"/>
      <c r="O20" s="144"/>
      <c r="P20" s="144"/>
      <c r="Q20" s="82"/>
      <c r="R20" s="90">
        <f t="shared" si="1"/>
        <v>30</v>
      </c>
      <c r="S20" s="91">
        <f t="shared" si="0"/>
        <v>5</v>
      </c>
      <c r="T20" s="145"/>
    </row>
    <row r="21" spans="1:20" ht="61.5" customHeight="1" x14ac:dyDescent="0.3">
      <c r="A21" s="144">
        <v>12</v>
      </c>
      <c r="B21" s="143" t="s">
        <v>291</v>
      </c>
      <c r="C21" s="144">
        <v>4</v>
      </c>
      <c r="D21" s="144">
        <v>4</v>
      </c>
      <c r="E21" s="144">
        <v>5</v>
      </c>
      <c r="F21" s="144">
        <v>4</v>
      </c>
      <c r="G21" s="144">
        <v>4</v>
      </c>
      <c r="H21" s="144">
        <v>4</v>
      </c>
      <c r="I21" s="144"/>
      <c r="J21" s="144"/>
      <c r="K21" s="144"/>
      <c r="L21" s="144"/>
      <c r="M21" s="144"/>
      <c r="N21" s="144"/>
      <c r="O21" s="144"/>
      <c r="P21" s="144"/>
      <c r="Q21" s="82"/>
      <c r="R21" s="90">
        <f t="shared" si="1"/>
        <v>25</v>
      </c>
      <c r="S21" s="91">
        <f t="shared" si="0"/>
        <v>4.166666666666667</v>
      </c>
      <c r="T21" s="145"/>
    </row>
    <row r="22" spans="1:20" ht="42.75" customHeight="1" x14ac:dyDescent="0.3">
      <c r="A22" s="144">
        <v>13</v>
      </c>
      <c r="B22" s="179" t="s">
        <v>293</v>
      </c>
      <c r="C22" s="144">
        <v>5</v>
      </c>
      <c r="D22" s="144">
        <v>4</v>
      </c>
      <c r="E22" s="144">
        <v>4</v>
      </c>
      <c r="F22" s="144">
        <v>3</v>
      </c>
      <c r="G22" s="144">
        <v>5</v>
      </c>
      <c r="H22" s="144">
        <v>4</v>
      </c>
      <c r="I22" s="144"/>
      <c r="J22" s="144"/>
      <c r="K22" s="144"/>
      <c r="L22" s="144"/>
      <c r="M22" s="144"/>
      <c r="N22" s="144"/>
      <c r="O22" s="144"/>
      <c r="P22" s="144"/>
      <c r="Q22" s="82"/>
      <c r="R22" s="90">
        <f t="shared" si="1"/>
        <v>25</v>
      </c>
      <c r="S22" s="91">
        <f t="shared" si="0"/>
        <v>4.166666666666667</v>
      </c>
      <c r="T22" s="92"/>
    </row>
    <row r="23" spans="1:20" ht="60.75" customHeight="1" x14ac:dyDescent="0.3">
      <c r="A23" s="144">
        <v>14</v>
      </c>
      <c r="B23" s="179" t="s">
        <v>294</v>
      </c>
      <c r="C23" s="144">
        <v>5</v>
      </c>
      <c r="D23" s="144">
        <v>4</v>
      </c>
      <c r="E23" s="144">
        <v>4</v>
      </c>
      <c r="F23" s="144">
        <v>3</v>
      </c>
      <c r="G23" s="144">
        <v>4</v>
      </c>
      <c r="H23" s="144">
        <v>4</v>
      </c>
      <c r="I23" s="144"/>
      <c r="J23" s="144"/>
      <c r="K23" s="144"/>
      <c r="L23" s="144"/>
      <c r="M23" s="144"/>
      <c r="N23" s="144"/>
      <c r="O23" s="144"/>
      <c r="P23" s="144"/>
      <c r="Q23" s="82"/>
      <c r="R23" s="90">
        <f t="shared" si="1"/>
        <v>24</v>
      </c>
      <c r="S23" s="91">
        <f t="shared" si="0"/>
        <v>4</v>
      </c>
      <c r="T23" s="92"/>
    </row>
    <row r="24" spans="1:20" ht="60.75" customHeight="1" x14ac:dyDescent="0.3">
      <c r="A24" s="144">
        <v>15</v>
      </c>
      <c r="B24" s="179" t="s">
        <v>328</v>
      </c>
      <c r="C24" s="144">
        <v>5</v>
      </c>
      <c r="D24" s="144">
        <v>5</v>
      </c>
      <c r="E24" s="144">
        <v>5</v>
      </c>
      <c r="F24" s="144">
        <v>5</v>
      </c>
      <c r="G24" s="144">
        <v>5</v>
      </c>
      <c r="H24" s="144">
        <v>5</v>
      </c>
      <c r="I24" s="144"/>
      <c r="J24" s="144"/>
      <c r="K24" s="144"/>
      <c r="L24" s="144"/>
      <c r="M24" s="144"/>
      <c r="N24" s="144"/>
      <c r="O24" s="144"/>
      <c r="P24" s="144"/>
      <c r="Q24" s="82"/>
      <c r="R24" s="90">
        <f t="shared" si="1"/>
        <v>30</v>
      </c>
      <c r="S24" s="91">
        <f t="shared" si="0"/>
        <v>5</v>
      </c>
      <c r="T24" s="92"/>
    </row>
    <row r="25" spans="1:20" ht="55.5" customHeight="1" x14ac:dyDescent="0.3">
      <c r="A25" s="144">
        <v>16</v>
      </c>
      <c r="B25" s="179" t="s">
        <v>296</v>
      </c>
      <c r="C25" s="144">
        <v>5</v>
      </c>
      <c r="D25" s="144">
        <v>5</v>
      </c>
      <c r="E25" s="144">
        <v>5</v>
      </c>
      <c r="F25" s="144">
        <v>5</v>
      </c>
      <c r="G25" s="144">
        <v>5</v>
      </c>
      <c r="H25" s="144">
        <v>5</v>
      </c>
      <c r="I25" s="144"/>
      <c r="J25" s="144"/>
      <c r="K25" s="144"/>
      <c r="L25" s="144"/>
      <c r="M25" s="144"/>
      <c r="N25" s="144"/>
      <c r="O25" s="144"/>
      <c r="P25" s="144"/>
      <c r="Q25" s="82"/>
      <c r="R25" s="90">
        <f t="shared" si="1"/>
        <v>30</v>
      </c>
      <c r="S25" s="91">
        <f t="shared" si="0"/>
        <v>5</v>
      </c>
      <c r="T25" s="145"/>
    </row>
    <row r="26" spans="1:20" ht="60.75" customHeight="1" x14ac:dyDescent="0.3">
      <c r="A26" s="144">
        <v>17</v>
      </c>
      <c r="B26" s="180" t="s">
        <v>298</v>
      </c>
      <c r="C26" s="144">
        <v>2</v>
      </c>
      <c r="D26" s="144">
        <v>4</v>
      </c>
      <c r="E26" s="144">
        <v>3</v>
      </c>
      <c r="F26" s="144">
        <v>5</v>
      </c>
      <c r="G26" s="144">
        <v>4</v>
      </c>
      <c r="H26" s="144">
        <v>3</v>
      </c>
      <c r="I26" s="144"/>
      <c r="J26" s="144"/>
      <c r="K26" s="144"/>
      <c r="L26" s="144"/>
      <c r="M26" s="144"/>
      <c r="N26" s="144"/>
      <c r="O26" s="144"/>
      <c r="P26" s="144"/>
      <c r="Q26" s="82"/>
      <c r="R26" s="90">
        <f t="shared" si="1"/>
        <v>21</v>
      </c>
      <c r="S26" s="91">
        <f t="shared" si="0"/>
        <v>3.5</v>
      </c>
    </row>
    <row r="27" spans="1:20" ht="39.75" customHeight="1" x14ac:dyDescent="0.3">
      <c r="A27" s="144">
        <v>18</v>
      </c>
      <c r="B27" s="180" t="s">
        <v>300</v>
      </c>
      <c r="C27" s="144">
        <v>4</v>
      </c>
      <c r="D27" s="144">
        <v>3</v>
      </c>
      <c r="E27" s="144">
        <v>4</v>
      </c>
      <c r="F27" s="144">
        <v>3</v>
      </c>
      <c r="G27" s="144">
        <v>3</v>
      </c>
      <c r="H27" s="144">
        <v>3</v>
      </c>
      <c r="I27" s="144"/>
      <c r="J27" s="144"/>
      <c r="K27" s="144"/>
      <c r="L27" s="144"/>
      <c r="M27" s="144"/>
      <c r="N27" s="144"/>
      <c r="O27" s="144"/>
      <c r="P27" s="144"/>
      <c r="Q27" s="82"/>
      <c r="R27" s="90">
        <f t="shared" si="1"/>
        <v>20</v>
      </c>
      <c r="S27" s="91">
        <f t="shared" si="0"/>
        <v>3.3333333333333335</v>
      </c>
    </row>
    <row r="28" spans="1:20" ht="39.75" customHeight="1" x14ac:dyDescent="0.3">
      <c r="A28" s="144">
        <v>19</v>
      </c>
      <c r="B28" s="180" t="s">
        <v>15</v>
      </c>
      <c r="C28" s="144">
        <v>2</v>
      </c>
      <c r="D28" s="144">
        <v>3</v>
      </c>
      <c r="E28" s="144">
        <v>4</v>
      </c>
      <c r="F28" s="144">
        <v>4</v>
      </c>
      <c r="G28" s="144">
        <v>4</v>
      </c>
      <c r="H28" s="144">
        <v>3</v>
      </c>
      <c r="I28" s="144"/>
      <c r="J28" s="144"/>
      <c r="K28" s="144"/>
      <c r="L28" s="144"/>
      <c r="M28" s="144"/>
      <c r="N28" s="144"/>
      <c r="O28" s="144"/>
      <c r="P28" s="144"/>
      <c r="Q28" s="82"/>
      <c r="R28" s="90">
        <f t="shared" si="1"/>
        <v>20</v>
      </c>
      <c r="S28" s="91">
        <f t="shared" si="0"/>
        <v>3.3333333333333335</v>
      </c>
    </row>
    <row r="29" spans="1:20" ht="48" customHeight="1" x14ac:dyDescent="0.3">
      <c r="A29" s="144">
        <v>20</v>
      </c>
      <c r="B29" s="180" t="s">
        <v>305</v>
      </c>
      <c r="C29" s="144">
        <v>3</v>
      </c>
      <c r="D29" s="144">
        <v>4</v>
      </c>
      <c r="E29" s="144">
        <v>3</v>
      </c>
      <c r="F29" s="144">
        <v>5</v>
      </c>
      <c r="G29" s="144">
        <v>4</v>
      </c>
      <c r="H29" s="144">
        <v>4</v>
      </c>
      <c r="I29" s="144"/>
      <c r="J29" s="144"/>
      <c r="K29" s="144"/>
      <c r="L29" s="144"/>
      <c r="M29" s="144"/>
      <c r="N29" s="144"/>
      <c r="O29" s="144"/>
      <c r="P29" s="144"/>
      <c r="Q29" s="82"/>
      <c r="R29" s="90">
        <f t="shared" si="1"/>
        <v>23</v>
      </c>
      <c r="S29" s="91">
        <f t="shared" si="0"/>
        <v>3.8333333333333335</v>
      </c>
    </row>
    <row r="30" spans="1:20" x14ac:dyDescent="0.3">
      <c r="S30" s="89">
        <f>SUM(S10:S29)</f>
        <v>80.999999999999986</v>
      </c>
    </row>
    <row r="31" spans="1:20" x14ac:dyDescent="0.3">
      <c r="S31" s="89">
        <f>+S30/24</f>
        <v>3.3749999999999996</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29">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4"/>
  <sheetViews>
    <sheetView zoomScale="86" zoomScaleNormal="86" workbookViewId="0">
      <selection activeCell="E14" sqref="E14:F14"/>
    </sheetView>
  </sheetViews>
  <sheetFormatPr baseColWidth="10" defaultColWidth="11.44140625" defaultRowHeight="14.4" x14ac:dyDescent="0.3"/>
  <cols>
    <col min="1" max="2" width="6.5546875" customWidth="1"/>
    <col min="3" max="3" width="32.66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A1" s="305"/>
      <c r="B1" s="305"/>
      <c r="C1" s="305"/>
      <c r="D1" s="283" t="s">
        <v>0</v>
      </c>
      <c r="E1" s="284"/>
      <c r="F1" s="284"/>
      <c r="G1" s="338"/>
      <c r="H1" s="357" t="s">
        <v>17</v>
      </c>
      <c r="I1" s="357"/>
      <c r="J1" s="354"/>
      <c r="K1" s="2"/>
      <c r="N1" s="245"/>
    </row>
    <row r="2" spans="1:14" ht="15" customHeight="1" x14ac:dyDescent="0.3">
      <c r="A2" s="305"/>
      <c r="B2" s="305"/>
      <c r="C2" s="305"/>
      <c r="D2" s="278"/>
      <c r="E2" s="279"/>
      <c r="F2" s="279"/>
      <c r="G2" s="339"/>
      <c r="H2" s="357" t="s">
        <v>2</v>
      </c>
      <c r="I2" s="357"/>
      <c r="J2" s="355"/>
      <c r="K2" s="2"/>
      <c r="N2" s="245"/>
    </row>
    <row r="3" spans="1:14" ht="15" customHeight="1" x14ac:dyDescent="0.3">
      <c r="A3" s="305"/>
      <c r="B3" s="305"/>
      <c r="C3" s="305"/>
      <c r="D3" s="283" t="s">
        <v>65</v>
      </c>
      <c r="E3" s="284"/>
      <c r="F3" s="284"/>
      <c r="G3" s="338"/>
      <c r="H3" s="357" t="s">
        <v>4</v>
      </c>
      <c r="I3" s="357"/>
      <c r="J3" s="355"/>
      <c r="K3" s="2"/>
      <c r="N3" s="245"/>
    </row>
    <row r="4" spans="1:14" ht="15.75" customHeight="1" x14ac:dyDescent="0.3">
      <c r="A4" s="305"/>
      <c r="B4" s="305"/>
      <c r="C4" s="305"/>
      <c r="D4" s="278"/>
      <c r="E4" s="279"/>
      <c r="F4" s="279"/>
      <c r="G4" s="339"/>
      <c r="H4" s="357" t="s">
        <v>5</v>
      </c>
      <c r="I4" s="357"/>
      <c r="J4" s="356"/>
      <c r="K4" s="2"/>
      <c r="N4" s="245"/>
    </row>
    <row r="5" spans="1:14" ht="15" x14ac:dyDescent="0.25">
      <c r="A5" s="305"/>
      <c r="B5" s="305"/>
      <c r="C5" s="305"/>
      <c r="D5" s="305"/>
      <c r="E5" s="305"/>
      <c r="F5" s="305"/>
      <c r="G5" s="305"/>
      <c r="H5" s="305"/>
      <c r="I5" s="305"/>
      <c r="J5" s="305"/>
    </row>
    <row r="6" spans="1:14" s="100" customFormat="1" ht="32.25" customHeight="1" x14ac:dyDescent="0.25">
      <c r="A6" s="307" t="s">
        <v>7</v>
      </c>
      <c r="B6" s="307"/>
      <c r="C6" s="306" t="s">
        <v>346</v>
      </c>
      <c r="D6" s="306"/>
      <c r="E6" s="306"/>
      <c r="F6" s="306"/>
      <c r="G6" s="306"/>
      <c r="H6" s="306"/>
      <c r="I6" s="306"/>
      <c r="J6" s="306"/>
    </row>
    <row r="7" spans="1:14" ht="23.25" customHeight="1" x14ac:dyDescent="0.3">
      <c r="A7" s="352" t="s">
        <v>66</v>
      </c>
      <c r="B7" s="352"/>
      <c r="C7" s="352"/>
      <c r="D7" s="353"/>
      <c r="E7" s="335" t="s">
        <v>13</v>
      </c>
      <c r="F7" s="336"/>
      <c r="G7" s="336"/>
      <c r="H7" s="336"/>
      <c r="I7" s="336"/>
      <c r="J7" s="337"/>
    </row>
    <row r="8" spans="1:14" ht="23.25" customHeight="1" x14ac:dyDescent="0.3">
      <c r="A8" s="352"/>
      <c r="B8" s="352"/>
      <c r="C8" s="352"/>
      <c r="D8" s="353"/>
      <c r="E8" s="363" t="s">
        <v>67</v>
      </c>
      <c r="F8" s="363"/>
      <c r="G8" s="363" t="s">
        <v>68</v>
      </c>
      <c r="H8" s="363"/>
      <c r="I8" s="363"/>
      <c r="J8" s="363"/>
    </row>
    <row r="9" spans="1:14" ht="23.25" customHeight="1" x14ac:dyDescent="0.35">
      <c r="A9" s="352"/>
      <c r="B9" s="352"/>
      <c r="C9" s="352"/>
      <c r="D9" s="353"/>
      <c r="E9" s="319" t="s">
        <v>69</v>
      </c>
      <c r="F9" s="319"/>
      <c r="G9" s="364" t="s">
        <v>70</v>
      </c>
      <c r="H9" s="365"/>
      <c r="I9" s="365"/>
      <c r="J9" s="366"/>
    </row>
    <row r="10" spans="1:14" ht="43.5" customHeight="1" x14ac:dyDescent="0.3">
      <c r="A10" s="352"/>
      <c r="B10" s="352"/>
      <c r="C10" s="352"/>
      <c r="D10" s="353"/>
      <c r="E10" s="358" t="s">
        <v>290</v>
      </c>
      <c r="F10" s="359"/>
      <c r="G10" s="329" t="s">
        <v>348</v>
      </c>
      <c r="H10" s="345"/>
      <c r="I10" s="345"/>
      <c r="J10" s="330"/>
    </row>
    <row r="11" spans="1:14" ht="43.5" customHeight="1" x14ac:dyDescent="0.3">
      <c r="A11" s="352"/>
      <c r="B11" s="352"/>
      <c r="C11" s="352"/>
      <c r="D11" s="353"/>
      <c r="E11" s="358" t="s">
        <v>296</v>
      </c>
      <c r="F11" s="359"/>
      <c r="G11" s="329" t="s">
        <v>349</v>
      </c>
      <c r="H11" s="345"/>
      <c r="I11" s="345"/>
      <c r="J11" s="330"/>
    </row>
    <row r="12" spans="1:14" ht="43.5" customHeight="1" x14ac:dyDescent="0.3">
      <c r="A12" s="352"/>
      <c r="B12" s="352"/>
      <c r="C12" s="352"/>
      <c r="D12" s="353"/>
      <c r="E12" s="358" t="s">
        <v>306</v>
      </c>
      <c r="F12" s="359"/>
      <c r="G12" s="360" t="s">
        <v>350</v>
      </c>
      <c r="H12" s="361"/>
      <c r="I12" s="361"/>
      <c r="J12" s="362"/>
    </row>
    <row r="13" spans="1:14" ht="43.5" customHeight="1" x14ac:dyDescent="0.3">
      <c r="A13" s="352"/>
      <c r="B13" s="352"/>
      <c r="C13" s="352"/>
      <c r="D13" s="353"/>
      <c r="E13" s="367" t="s">
        <v>356</v>
      </c>
      <c r="F13" s="368"/>
      <c r="G13" s="329" t="s">
        <v>352</v>
      </c>
      <c r="H13" s="345"/>
      <c r="I13" s="345"/>
      <c r="J13" s="330"/>
    </row>
    <row r="14" spans="1:14" ht="31.5" customHeight="1" x14ac:dyDescent="0.3">
      <c r="A14" s="352"/>
      <c r="B14" s="352"/>
      <c r="C14" s="352"/>
      <c r="D14" s="353"/>
      <c r="E14" s="329" t="s">
        <v>351</v>
      </c>
      <c r="F14" s="330"/>
      <c r="G14" s="329" t="s">
        <v>353</v>
      </c>
      <c r="H14" s="345"/>
      <c r="I14" s="345"/>
      <c r="J14" s="330"/>
    </row>
    <row r="15" spans="1:14" ht="31.5" customHeight="1" x14ac:dyDescent="0.3">
      <c r="A15" s="352"/>
      <c r="B15" s="352"/>
      <c r="C15" s="352"/>
      <c r="D15" s="353"/>
      <c r="E15" s="329" t="s">
        <v>347</v>
      </c>
      <c r="F15" s="330"/>
      <c r="G15" s="329" t="s">
        <v>354</v>
      </c>
      <c r="H15" s="345"/>
      <c r="I15" s="345"/>
      <c r="J15" s="330"/>
    </row>
    <row r="16" spans="1:14" ht="36.75" customHeight="1" x14ac:dyDescent="0.3">
      <c r="A16" s="352"/>
      <c r="B16" s="352"/>
      <c r="C16" s="352"/>
      <c r="D16" s="353"/>
      <c r="E16" s="324"/>
      <c r="F16" s="325"/>
      <c r="G16" s="320"/>
      <c r="H16" s="320"/>
      <c r="I16" s="320"/>
      <c r="J16" s="320"/>
    </row>
    <row r="17" spans="1:10" ht="51.75" customHeight="1" x14ac:dyDescent="0.3">
      <c r="A17" s="313" t="s">
        <v>11</v>
      </c>
      <c r="B17" s="313" t="s">
        <v>68</v>
      </c>
      <c r="C17" s="319" t="s">
        <v>71</v>
      </c>
      <c r="D17" s="319"/>
      <c r="E17" s="346" t="s">
        <v>72</v>
      </c>
      <c r="F17" s="347"/>
      <c r="G17" s="348" t="s">
        <v>73</v>
      </c>
      <c r="H17" s="349"/>
      <c r="I17" s="349"/>
      <c r="J17" s="350"/>
    </row>
    <row r="18" spans="1:10" ht="48.75" customHeight="1" x14ac:dyDescent="0.3">
      <c r="A18" s="313"/>
      <c r="B18" s="313"/>
      <c r="C18" s="322"/>
      <c r="D18" s="323"/>
      <c r="E18" s="341"/>
      <c r="F18" s="342"/>
      <c r="G18" s="311"/>
      <c r="H18" s="351"/>
      <c r="I18" s="351"/>
      <c r="J18" s="312"/>
    </row>
    <row r="19" spans="1:10" ht="68.25" customHeight="1" x14ac:dyDescent="0.3">
      <c r="A19" s="313"/>
      <c r="B19" s="313"/>
      <c r="C19" s="324"/>
      <c r="D19" s="325"/>
      <c r="E19" s="341"/>
      <c r="F19" s="342"/>
      <c r="G19" s="341"/>
      <c r="H19" s="343"/>
      <c r="I19" s="343"/>
      <c r="J19" s="342"/>
    </row>
    <row r="20" spans="1:10" ht="54.75" customHeight="1" x14ac:dyDescent="0.3">
      <c r="A20" s="313"/>
      <c r="B20" s="313"/>
      <c r="C20" s="324"/>
      <c r="D20" s="325"/>
      <c r="E20" s="341"/>
      <c r="F20" s="342"/>
      <c r="G20" s="341"/>
      <c r="H20" s="343"/>
      <c r="I20" s="343"/>
      <c r="J20" s="342"/>
    </row>
    <row r="21" spans="1:10" ht="61.5" customHeight="1" x14ac:dyDescent="0.3">
      <c r="A21" s="313"/>
      <c r="B21" s="313"/>
      <c r="C21" s="331"/>
      <c r="D21" s="328"/>
      <c r="E21" s="341"/>
      <c r="F21" s="342"/>
      <c r="G21" s="341"/>
      <c r="H21" s="343"/>
      <c r="I21" s="343"/>
      <c r="J21" s="342"/>
    </row>
    <row r="22" spans="1:10" ht="61.5" customHeight="1" x14ac:dyDescent="0.3">
      <c r="A22" s="313"/>
      <c r="B22" s="313"/>
      <c r="C22" s="332"/>
      <c r="D22" s="333"/>
      <c r="E22" s="341"/>
      <c r="F22" s="342"/>
      <c r="G22" s="320"/>
      <c r="H22" s="320"/>
      <c r="I22" s="320"/>
      <c r="J22" s="320"/>
    </row>
    <row r="23" spans="1:10" ht="87.75" customHeight="1" x14ac:dyDescent="0.3">
      <c r="A23" s="313"/>
      <c r="B23" s="313"/>
      <c r="C23" s="328"/>
      <c r="D23" s="328"/>
      <c r="E23" s="341"/>
      <c r="F23" s="342"/>
      <c r="G23" s="320"/>
      <c r="H23" s="320"/>
      <c r="I23" s="320"/>
      <c r="J23" s="320"/>
    </row>
    <row r="24" spans="1:10" ht="47.25" customHeight="1" x14ac:dyDescent="0.3">
      <c r="A24" s="313"/>
      <c r="B24" s="313"/>
      <c r="C24" s="328"/>
      <c r="D24" s="328"/>
      <c r="E24" s="311"/>
      <c r="F24" s="312"/>
      <c r="G24" s="308"/>
      <c r="H24" s="309"/>
      <c r="I24" s="309"/>
      <c r="J24" s="310"/>
    </row>
    <row r="25" spans="1:10" ht="23.25" customHeight="1" x14ac:dyDescent="0.3">
      <c r="A25" s="313"/>
      <c r="B25" s="313"/>
      <c r="C25" s="328"/>
      <c r="D25" s="328"/>
      <c r="E25" s="320"/>
      <c r="F25" s="320"/>
      <c r="G25" s="320"/>
      <c r="H25" s="320"/>
      <c r="I25" s="320"/>
      <c r="J25" s="320"/>
    </row>
    <row r="26" spans="1:10" ht="33" customHeight="1" x14ac:dyDescent="0.3">
      <c r="A26" s="313"/>
      <c r="B26" s="313"/>
      <c r="C26" s="244"/>
      <c r="D26" s="244"/>
      <c r="E26" s="320"/>
      <c r="F26" s="320"/>
      <c r="G26" s="320"/>
      <c r="H26" s="320"/>
      <c r="I26" s="320"/>
      <c r="J26" s="320"/>
    </row>
    <row r="27" spans="1:10" ht="23.25" customHeight="1" x14ac:dyDescent="0.3">
      <c r="A27" s="313"/>
      <c r="B27" s="313"/>
      <c r="C27" s="340"/>
      <c r="D27" s="340"/>
      <c r="E27" s="344"/>
      <c r="F27" s="344"/>
      <c r="G27" s="344"/>
      <c r="H27" s="344"/>
      <c r="I27" s="344"/>
      <c r="J27" s="344"/>
    </row>
    <row r="28" spans="1:10" ht="50.25" customHeight="1" x14ac:dyDescent="0.35">
      <c r="A28" s="313"/>
      <c r="B28" s="313" t="s">
        <v>67</v>
      </c>
      <c r="C28" s="319" t="s">
        <v>74</v>
      </c>
      <c r="D28" s="319"/>
      <c r="E28" s="314" t="s">
        <v>75</v>
      </c>
      <c r="F28" s="315"/>
      <c r="G28" s="316" t="s">
        <v>76</v>
      </c>
      <c r="H28" s="317"/>
      <c r="I28" s="317"/>
      <c r="J28" s="318"/>
    </row>
    <row r="29" spans="1:10" ht="51.75" customHeight="1" x14ac:dyDescent="0.3">
      <c r="A29" s="313"/>
      <c r="B29" s="313"/>
      <c r="C29" s="326" t="s">
        <v>307</v>
      </c>
      <c r="D29" s="327"/>
      <c r="E29" s="341"/>
      <c r="F29" s="342"/>
      <c r="G29" s="341"/>
      <c r="H29" s="343"/>
      <c r="I29" s="343"/>
      <c r="J29" s="342"/>
    </row>
    <row r="30" spans="1:10" ht="66.75" customHeight="1" x14ac:dyDescent="0.3">
      <c r="A30" s="313"/>
      <c r="B30" s="313"/>
      <c r="C30" s="329" t="s">
        <v>308</v>
      </c>
      <c r="D30" s="330"/>
      <c r="E30" s="320"/>
      <c r="F30" s="320"/>
      <c r="G30" s="341"/>
      <c r="H30" s="343"/>
      <c r="I30" s="343"/>
      <c r="J30" s="342"/>
    </row>
    <row r="31" spans="1:10" ht="50.25" customHeight="1" x14ac:dyDescent="0.3">
      <c r="A31" s="313"/>
      <c r="B31" s="313"/>
      <c r="C31" s="326" t="s">
        <v>309</v>
      </c>
      <c r="D31" s="327"/>
      <c r="E31" s="320"/>
      <c r="F31" s="320"/>
      <c r="G31" s="320"/>
      <c r="H31" s="320"/>
      <c r="I31" s="320"/>
      <c r="J31" s="320"/>
    </row>
    <row r="32" spans="1:10" ht="23.25" customHeight="1" x14ac:dyDescent="0.3">
      <c r="A32" s="313"/>
      <c r="B32" s="313"/>
      <c r="C32" s="320"/>
      <c r="D32" s="320"/>
      <c r="E32" s="320"/>
      <c r="F32" s="320"/>
      <c r="G32" s="320"/>
      <c r="H32" s="320"/>
      <c r="I32" s="320"/>
      <c r="J32" s="320"/>
    </row>
    <row r="33" spans="1:10" ht="23.25" customHeight="1" x14ac:dyDescent="0.3">
      <c r="A33" s="313"/>
      <c r="B33" s="313"/>
      <c r="C33" s="320"/>
      <c r="D33" s="320"/>
      <c r="E33" s="320"/>
      <c r="F33" s="320"/>
      <c r="G33" s="320"/>
      <c r="H33" s="320"/>
      <c r="I33" s="320"/>
      <c r="J33" s="320"/>
    </row>
    <row r="34" spans="1:10" ht="23.25" customHeight="1" x14ac:dyDescent="0.3">
      <c r="A34" s="313"/>
      <c r="B34" s="313"/>
      <c r="C34" s="320"/>
      <c r="D34" s="320"/>
      <c r="E34" s="320"/>
      <c r="F34" s="320"/>
      <c r="G34" s="320"/>
      <c r="H34" s="320"/>
      <c r="I34" s="320"/>
      <c r="J34" s="320"/>
    </row>
    <row r="35" spans="1:10" ht="23.25" customHeight="1" x14ac:dyDescent="0.3">
      <c r="A35" s="313"/>
      <c r="B35" s="313"/>
      <c r="C35" s="320"/>
      <c r="D35" s="320"/>
      <c r="E35" s="320"/>
      <c r="F35" s="320"/>
      <c r="G35" s="320"/>
      <c r="H35" s="320"/>
      <c r="I35" s="320"/>
      <c r="J35" s="320"/>
    </row>
    <row r="36" spans="1:10" ht="23.25" customHeight="1" x14ac:dyDescent="0.3">
      <c r="A36" s="313"/>
      <c r="B36" s="313"/>
      <c r="C36" s="321"/>
      <c r="D36" s="321"/>
      <c r="E36" s="321"/>
      <c r="F36" s="321"/>
      <c r="G36" s="321"/>
      <c r="H36" s="321"/>
      <c r="I36" s="321"/>
      <c r="J36" s="321"/>
    </row>
    <row r="37" spans="1:10" x14ac:dyDescent="0.3">
      <c r="E37" s="334"/>
      <c r="F37" s="334"/>
      <c r="G37" s="334"/>
      <c r="H37" s="334"/>
      <c r="I37" s="334"/>
      <c r="J37" s="334"/>
    </row>
    <row r="38" spans="1:10" x14ac:dyDescent="0.3">
      <c r="E38" s="334"/>
      <c r="F38" s="334"/>
      <c r="G38" s="334"/>
      <c r="H38" s="334"/>
      <c r="I38" s="334"/>
      <c r="J38" s="334"/>
    </row>
    <row r="39" spans="1:10" x14ac:dyDescent="0.3">
      <c r="E39" s="334"/>
      <c r="F39" s="334"/>
      <c r="G39" s="334"/>
      <c r="H39" s="334"/>
      <c r="I39" s="334"/>
      <c r="J39" s="334"/>
    </row>
    <row r="40" spans="1:10" x14ac:dyDescent="0.3">
      <c r="E40" s="334"/>
      <c r="F40" s="334"/>
      <c r="G40" s="334"/>
      <c r="H40" s="334"/>
      <c r="I40" s="334"/>
      <c r="J40" s="334"/>
    </row>
    <row r="41" spans="1:10" x14ac:dyDescent="0.3">
      <c r="E41" s="334"/>
      <c r="F41" s="334"/>
      <c r="G41" s="334"/>
      <c r="H41" s="334"/>
      <c r="I41" s="334"/>
      <c r="J41" s="334"/>
    </row>
    <row r="42" spans="1:10" x14ac:dyDescent="0.3">
      <c r="E42" s="334"/>
      <c r="F42" s="334"/>
      <c r="G42" s="334"/>
      <c r="H42" s="334"/>
      <c r="I42" s="334"/>
      <c r="J42" s="334"/>
    </row>
    <row r="43" spans="1:10" x14ac:dyDescent="0.3">
      <c r="E43" s="334"/>
      <c r="F43" s="334"/>
      <c r="G43" s="334"/>
      <c r="H43" s="334"/>
      <c r="I43" s="334"/>
      <c r="J43" s="334"/>
    </row>
    <row r="44" spans="1:10" x14ac:dyDescent="0.3">
      <c r="E44" s="334"/>
      <c r="F44" s="334"/>
      <c r="G44" s="334"/>
      <c r="H44" s="334"/>
      <c r="I44" s="334"/>
      <c r="J44" s="334"/>
    </row>
    <row r="45" spans="1:10" x14ac:dyDescent="0.3">
      <c r="E45" s="334"/>
      <c r="F45" s="334"/>
      <c r="G45" s="334"/>
      <c r="H45" s="334"/>
      <c r="I45" s="334"/>
      <c r="J45" s="334"/>
    </row>
    <row r="46" spans="1:10" x14ac:dyDescent="0.3">
      <c r="E46" s="334"/>
      <c r="F46" s="334"/>
      <c r="G46" s="334"/>
      <c r="H46" s="334"/>
      <c r="I46" s="334"/>
      <c r="J46" s="334"/>
    </row>
    <row r="47" spans="1:10" x14ac:dyDescent="0.3">
      <c r="E47" s="334"/>
      <c r="F47" s="334"/>
      <c r="G47" s="334"/>
      <c r="H47" s="334"/>
      <c r="I47" s="334"/>
      <c r="J47" s="334"/>
    </row>
    <row r="48" spans="1:10" x14ac:dyDescent="0.3">
      <c r="E48" s="334"/>
      <c r="F48" s="334"/>
      <c r="G48" s="334"/>
      <c r="H48" s="334"/>
      <c r="I48" s="334"/>
      <c r="J48" s="334"/>
    </row>
    <row r="49" spans="5:10" x14ac:dyDescent="0.3">
      <c r="E49" s="334"/>
      <c r="F49" s="334"/>
      <c r="G49" s="334"/>
      <c r="H49" s="334"/>
      <c r="I49" s="334"/>
      <c r="J49" s="334"/>
    </row>
    <row r="50" spans="5:10" x14ac:dyDescent="0.3">
      <c r="E50" s="334"/>
      <c r="F50" s="334"/>
      <c r="G50" s="334"/>
      <c r="H50" s="334"/>
      <c r="I50" s="334"/>
      <c r="J50" s="334"/>
    </row>
    <row r="51" spans="5:10" x14ac:dyDescent="0.3">
      <c r="E51" s="334"/>
      <c r="F51" s="334"/>
      <c r="G51" s="334"/>
      <c r="H51" s="334"/>
      <c r="I51" s="334"/>
      <c r="J51" s="334"/>
    </row>
    <row r="52" spans="5:10" x14ac:dyDescent="0.3">
      <c r="E52" s="334"/>
      <c r="F52" s="334"/>
      <c r="G52" s="334"/>
      <c r="H52" s="334"/>
      <c r="I52" s="334"/>
      <c r="J52" s="334"/>
    </row>
    <row r="53" spans="5:10" x14ac:dyDescent="0.3">
      <c r="E53" s="334"/>
      <c r="F53" s="334"/>
      <c r="G53" s="334"/>
      <c r="H53" s="334"/>
      <c r="I53" s="334"/>
      <c r="J53" s="334"/>
    </row>
    <row r="54" spans="5:10" x14ac:dyDescent="0.3">
      <c r="E54" s="334"/>
      <c r="F54" s="334"/>
      <c r="G54" s="334"/>
      <c r="H54" s="334"/>
      <c r="I54" s="334"/>
      <c r="J54" s="334"/>
    </row>
    <row r="55" spans="5:10" x14ac:dyDescent="0.3">
      <c r="E55" s="334"/>
      <c r="F55" s="334"/>
      <c r="G55" s="334"/>
      <c r="H55" s="334"/>
      <c r="I55" s="334"/>
      <c r="J55" s="334"/>
    </row>
    <row r="56" spans="5:10" x14ac:dyDescent="0.3">
      <c r="E56" s="334"/>
      <c r="F56" s="334"/>
      <c r="G56" s="334"/>
      <c r="H56" s="334"/>
      <c r="I56" s="334"/>
      <c r="J56" s="334"/>
    </row>
    <row r="57" spans="5:10" x14ac:dyDescent="0.3">
      <c r="E57" s="334"/>
      <c r="F57" s="334"/>
      <c r="G57" s="334"/>
      <c r="H57" s="334"/>
      <c r="I57" s="334"/>
      <c r="J57" s="334"/>
    </row>
    <row r="58" spans="5:10" x14ac:dyDescent="0.3">
      <c r="E58" s="334"/>
      <c r="F58" s="334"/>
      <c r="G58" s="334"/>
      <c r="H58" s="334"/>
      <c r="I58" s="334"/>
      <c r="J58" s="334"/>
    </row>
    <row r="59" spans="5:10" x14ac:dyDescent="0.3">
      <c r="E59" s="334"/>
      <c r="F59" s="334"/>
      <c r="G59" s="334"/>
      <c r="H59" s="334"/>
      <c r="I59" s="334"/>
      <c r="J59" s="334"/>
    </row>
    <row r="60" spans="5:10" x14ac:dyDescent="0.3">
      <c r="E60" s="334"/>
      <c r="F60" s="334"/>
      <c r="G60" s="334"/>
      <c r="H60" s="334"/>
      <c r="I60" s="334"/>
      <c r="J60" s="334"/>
    </row>
    <row r="61" spans="5:10" x14ac:dyDescent="0.3">
      <c r="E61" s="334"/>
      <c r="F61" s="334"/>
      <c r="G61" s="334"/>
      <c r="H61" s="334"/>
      <c r="I61" s="334"/>
      <c r="J61" s="334"/>
    </row>
    <row r="62" spans="5:10" x14ac:dyDescent="0.3">
      <c r="E62" s="334"/>
      <c r="F62" s="334"/>
      <c r="G62" s="334"/>
      <c r="H62" s="334"/>
      <c r="I62" s="334"/>
      <c r="J62" s="334"/>
    </row>
    <row r="63" spans="5:10" x14ac:dyDescent="0.3">
      <c r="E63" s="334"/>
      <c r="F63" s="334"/>
      <c r="G63" s="334"/>
      <c r="H63" s="334"/>
      <c r="I63" s="334"/>
      <c r="J63" s="334"/>
    </row>
    <row r="64" spans="5:10" x14ac:dyDescent="0.3">
      <c r="E64" s="334"/>
      <c r="F64" s="334"/>
      <c r="G64" s="334"/>
      <c r="H64" s="334"/>
      <c r="I64" s="334"/>
      <c r="J64" s="334"/>
    </row>
    <row r="65" spans="5:10" x14ac:dyDescent="0.3">
      <c r="E65" s="334"/>
      <c r="F65" s="334"/>
      <c r="G65" s="334"/>
      <c r="H65" s="334"/>
      <c r="I65" s="334"/>
      <c r="J65" s="334"/>
    </row>
    <row r="66" spans="5:10" x14ac:dyDescent="0.3">
      <c r="E66" s="334"/>
      <c r="F66" s="334"/>
      <c r="G66" s="334"/>
      <c r="H66" s="334"/>
      <c r="I66" s="334"/>
      <c r="J66" s="334"/>
    </row>
    <row r="67" spans="5:10" x14ac:dyDescent="0.3">
      <c r="E67" s="334"/>
      <c r="F67" s="334"/>
      <c r="G67" s="334"/>
      <c r="H67" s="334"/>
      <c r="I67" s="334"/>
      <c r="J67" s="334"/>
    </row>
    <row r="68" spans="5:10" x14ac:dyDescent="0.3">
      <c r="E68" s="334"/>
      <c r="F68" s="334"/>
      <c r="G68" s="334"/>
      <c r="H68" s="334"/>
      <c r="I68" s="334"/>
      <c r="J68" s="334"/>
    </row>
    <row r="69" spans="5:10" x14ac:dyDescent="0.3">
      <c r="E69" s="334"/>
      <c r="F69" s="334"/>
      <c r="G69" s="334"/>
      <c r="H69" s="334"/>
      <c r="I69" s="334"/>
      <c r="J69" s="334"/>
    </row>
    <row r="70" spans="5:10" x14ac:dyDescent="0.3">
      <c r="E70" s="334"/>
      <c r="F70" s="334"/>
      <c r="G70" s="334"/>
      <c r="H70" s="334"/>
      <c r="I70" s="334"/>
      <c r="J70" s="334"/>
    </row>
    <row r="71" spans="5:10" x14ac:dyDescent="0.3">
      <c r="E71" s="334"/>
      <c r="F71" s="334"/>
      <c r="G71" s="334"/>
      <c r="H71" s="334"/>
      <c r="I71" s="334"/>
      <c r="J71" s="334"/>
    </row>
    <row r="72" spans="5:10" x14ac:dyDescent="0.3">
      <c r="E72" s="334"/>
      <c r="F72" s="334"/>
      <c r="G72" s="334"/>
      <c r="H72" s="334"/>
      <c r="I72" s="334"/>
      <c r="J72" s="334"/>
    </row>
    <row r="73" spans="5:10" x14ac:dyDescent="0.3">
      <c r="E73" s="334"/>
      <c r="F73" s="334"/>
      <c r="G73" s="334"/>
      <c r="H73" s="334"/>
      <c r="I73" s="334"/>
      <c r="J73" s="334"/>
    </row>
    <row r="74" spans="5:10" x14ac:dyDescent="0.3">
      <c r="E74" s="334"/>
      <c r="F74" s="334"/>
      <c r="G74" s="334"/>
      <c r="H74" s="334"/>
      <c r="I74" s="334"/>
      <c r="J74" s="334"/>
    </row>
    <row r="75" spans="5:10" x14ac:dyDescent="0.3">
      <c r="E75" s="334"/>
      <c r="F75" s="334"/>
      <c r="G75" s="334"/>
      <c r="H75" s="334"/>
      <c r="I75" s="334"/>
      <c r="J75" s="334"/>
    </row>
    <row r="76" spans="5:10" x14ac:dyDescent="0.3">
      <c r="E76" s="334"/>
      <c r="F76" s="334"/>
      <c r="G76" s="334"/>
      <c r="H76" s="334"/>
      <c r="I76" s="334"/>
      <c r="J76" s="334"/>
    </row>
    <row r="77" spans="5:10" x14ac:dyDescent="0.3">
      <c r="E77" s="334"/>
      <c r="F77" s="334"/>
      <c r="G77" s="334"/>
      <c r="H77" s="334"/>
      <c r="I77" s="334"/>
      <c r="J77" s="334"/>
    </row>
    <row r="78" spans="5:10" x14ac:dyDescent="0.3">
      <c r="E78" s="334"/>
      <c r="F78" s="334"/>
      <c r="G78" s="334"/>
      <c r="H78" s="334"/>
      <c r="I78" s="334"/>
      <c r="J78" s="334"/>
    </row>
    <row r="79" spans="5:10" x14ac:dyDescent="0.3">
      <c r="E79" s="334"/>
      <c r="F79" s="334"/>
      <c r="G79" s="334"/>
      <c r="H79" s="334"/>
      <c r="I79" s="334"/>
      <c r="J79" s="334"/>
    </row>
    <row r="80" spans="5:10" x14ac:dyDescent="0.3">
      <c r="E80" s="334"/>
      <c r="F80" s="334"/>
      <c r="G80" s="334"/>
      <c r="H80" s="334"/>
      <c r="I80" s="334"/>
      <c r="J80" s="334"/>
    </row>
    <row r="81" spans="5:10" x14ac:dyDescent="0.3">
      <c r="E81" s="334"/>
      <c r="F81" s="334"/>
      <c r="G81" s="334"/>
      <c r="H81" s="334"/>
      <c r="I81" s="334"/>
      <c r="J81" s="334"/>
    </row>
    <row r="82" spans="5:10" x14ac:dyDescent="0.3">
      <c r="E82" s="334"/>
      <c r="F82" s="334"/>
      <c r="G82" s="334"/>
      <c r="H82" s="334"/>
      <c r="I82" s="334"/>
      <c r="J82" s="334"/>
    </row>
    <row r="83" spans="5:10" x14ac:dyDescent="0.3">
      <c r="E83" s="334"/>
      <c r="F83" s="334"/>
      <c r="G83" s="334"/>
      <c r="H83" s="334"/>
      <c r="I83" s="334"/>
      <c r="J83" s="334"/>
    </row>
    <row r="84" spans="5:10" x14ac:dyDescent="0.3">
      <c r="E84" s="334"/>
      <c r="F84" s="334"/>
      <c r="G84" s="334"/>
      <c r="H84" s="334"/>
      <c r="I84" s="334"/>
      <c r="J84" s="334"/>
    </row>
    <row r="85" spans="5:10" x14ac:dyDescent="0.3">
      <c r="E85" s="334"/>
      <c r="F85" s="334"/>
      <c r="G85" s="334"/>
      <c r="H85" s="334"/>
      <c r="I85" s="334"/>
      <c r="J85" s="334"/>
    </row>
    <row r="86" spans="5:10" x14ac:dyDescent="0.3">
      <c r="E86" s="334"/>
      <c r="F86" s="334"/>
      <c r="G86" s="334"/>
      <c r="H86" s="334"/>
      <c r="I86" s="334"/>
      <c r="J86" s="334"/>
    </row>
    <row r="87" spans="5:10" x14ac:dyDescent="0.3">
      <c r="E87" s="334"/>
      <c r="F87" s="334"/>
      <c r="G87" s="334"/>
      <c r="H87" s="334"/>
      <c r="I87" s="334"/>
      <c r="J87" s="334"/>
    </row>
    <row r="88" spans="5:10" x14ac:dyDescent="0.3">
      <c r="E88" s="334"/>
      <c r="F88" s="334"/>
      <c r="G88" s="334"/>
      <c r="H88" s="334"/>
      <c r="I88" s="334"/>
      <c r="J88" s="334"/>
    </row>
    <row r="89" spans="5:10" x14ac:dyDescent="0.3">
      <c r="E89" s="334"/>
      <c r="F89" s="334"/>
      <c r="G89" s="334"/>
      <c r="H89" s="334"/>
      <c r="I89" s="334"/>
      <c r="J89" s="334"/>
    </row>
    <row r="90" spans="5:10" x14ac:dyDescent="0.3">
      <c r="E90" s="334"/>
      <c r="F90" s="334"/>
      <c r="G90" s="334"/>
      <c r="H90" s="334"/>
      <c r="I90" s="334"/>
      <c r="J90" s="334"/>
    </row>
    <row r="91" spans="5:10" x14ac:dyDescent="0.3">
      <c r="E91" s="334"/>
      <c r="F91" s="334"/>
      <c r="G91" s="334"/>
      <c r="H91" s="334"/>
      <c r="I91" s="334"/>
      <c r="J91" s="334"/>
    </row>
    <row r="92" spans="5:10" x14ac:dyDescent="0.3">
      <c r="E92" s="334"/>
      <c r="F92" s="334"/>
      <c r="G92" s="334"/>
      <c r="H92" s="334"/>
      <c r="I92" s="334"/>
      <c r="J92" s="334"/>
    </row>
    <row r="93" spans="5:10" x14ac:dyDescent="0.3">
      <c r="E93" s="334"/>
      <c r="F93" s="334"/>
      <c r="G93" s="334"/>
      <c r="H93" s="334"/>
      <c r="I93" s="334"/>
      <c r="J93" s="334"/>
    </row>
    <row r="94" spans="5:10" x14ac:dyDescent="0.3">
      <c r="E94" s="334"/>
      <c r="F94" s="334"/>
      <c r="G94" s="334"/>
      <c r="H94" s="334"/>
      <c r="I94" s="334"/>
      <c r="J94" s="334"/>
    </row>
    <row r="95" spans="5:10" x14ac:dyDescent="0.3">
      <c r="E95" s="334"/>
      <c r="F95" s="334"/>
      <c r="G95" s="334"/>
      <c r="H95" s="334"/>
      <c r="I95" s="334"/>
      <c r="J95" s="334"/>
    </row>
    <row r="96" spans="5:10" x14ac:dyDescent="0.3">
      <c r="E96" s="334"/>
      <c r="F96" s="334"/>
      <c r="G96" s="334"/>
      <c r="H96" s="334"/>
      <c r="I96" s="334"/>
      <c r="J96" s="334"/>
    </row>
    <row r="97" spans="5:10" x14ac:dyDescent="0.3">
      <c r="E97" s="334"/>
      <c r="F97" s="334"/>
      <c r="G97" s="334"/>
      <c r="H97" s="334"/>
      <c r="I97" s="334"/>
      <c r="J97" s="334"/>
    </row>
    <row r="98" spans="5:10" x14ac:dyDescent="0.3">
      <c r="E98" s="334"/>
      <c r="F98" s="334"/>
      <c r="G98" s="334"/>
      <c r="H98" s="334"/>
      <c r="I98" s="334"/>
      <c r="J98" s="334"/>
    </row>
    <row r="99" spans="5:10" x14ac:dyDescent="0.3">
      <c r="E99" s="334"/>
      <c r="F99" s="334"/>
      <c r="G99" s="334"/>
      <c r="H99" s="334"/>
      <c r="I99" s="334"/>
      <c r="J99" s="334"/>
    </row>
    <row r="100" spans="5:10" x14ac:dyDescent="0.3">
      <c r="E100" s="334"/>
      <c r="F100" s="334"/>
      <c r="G100" s="334"/>
      <c r="H100" s="334"/>
      <c r="I100" s="334"/>
      <c r="J100" s="334"/>
    </row>
    <row r="101" spans="5:10" x14ac:dyDescent="0.3">
      <c r="E101" s="334"/>
      <c r="F101" s="334"/>
      <c r="G101" s="334"/>
      <c r="H101" s="334"/>
      <c r="I101" s="334"/>
      <c r="J101" s="334"/>
    </row>
    <row r="102" spans="5:10" x14ac:dyDescent="0.3">
      <c r="E102" s="334"/>
      <c r="F102" s="334"/>
      <c r="G102" s="334"/>
      <c r="H102" s="334"/>
      <c r="I102" s="334"/>
      <c r="J102" s="334"/>
    </row>
    <row r="103" spans="5:10" x14ac:dyDescent="0.3">
      <c r="E103" s="334"/>
      <c r="F103" s="334"/>
      <c r="G103" s="334"/>
      <c r="H103" s="334"/>
      <c r="I103" s="334"/>
      <c r="J103" s="334"/>
    </row>
    <row r="104" spans="5:10" x14ac:dyDescent="0.3">
      <c r="E104" s="334"/>
      <c r="F104" s="334"/>
      <c r="G104" s="334"/>
      <c r="H104" s="334"/>
      <c r="I104" s="334"/>
      <c r="J104" s="334"/>
    </row>
    <row r="105" spans="5:10" x14ac:dyDescent="0.3">
      <c r="E105" s="334"/>
      <c r="F105" s="334"/>
      <c r="G105" s="334"/>
      <c r="H105" s="334"/>
      <c r="I105" s="334"/>
      <c r="J105" s="334"/>
    </row>
    <row r="106" spans="5:10" x14ac:dyDescent="0.3">
      <c r="E106" s="334"/>
      <c r="F106" s="334"/>
      <c r="G106" s="334"/>
      <c r="H106" s="334"/>
      <c r="I106" s="334"/>
      <c r="J106" s="334"/>
    </row>
    <row r="107" spans="5:10" x14ac:dyDescent="0.3">
      <c r="E107" s="334"/>
      <c r="F107" s="334"/>
      <c r="G107" s="334"/>
      <c r="H107" s="334"/>
      <c r="I107" s="334"/>
      <c r="J107" s="334"/>
    </row>
    <row r="108" spans="5:10" x14ac:dyDescent="0.3">
      <c r="E108" s="334"/>
      <c r="F108" s="334"/>
      <c r="G108" s="334"/>
      <c r="H108" s="334"/>
      <c r="I108" s="334"/>
      <c r="J108" s="334"/>
    </row>
    <row r="109" spans="5:10" x14ac:dyDescent="0.3">
      <c r="E109" s="334"/>
      <c r="F109" s="334"/>
      <c r="G109" s="334"/>
      <c r="H109" s="334"/>
      <c r="I109" s="334"/>
      <c r="J109" s="334"/>
    </row>
    <row r="110" spans="5:10" x14ac:dyDescent="0.3">
      <c r="E110" s="334"/>
      <c r="F110" s="334"/>
      <c r="G110" s="334"/>
      <c r="H110" s="334"/>
      <c r="I110" s="334"/>
      <c r="J110" s="334"/>
    </row>
    <row r="111" spans="5:10" x14ac:dyDescent="0.3">
      <c r="E111" s="334"/>
      <c r="F111" s="334"/>
      <c r="G111" s="334"/>
      <c r="H111" s="334"/>
      <c r="I111" s="334"/>
      <c r="J111" s="334"/>
    </row>
    <row r="112" spans="5:10" x14ac:dyDescent="0.3">
      <c r="E112" s="334"/>
      <c r="F112" s="334"/>
      <c r="G112" s="334"/>
      <c r="H112" s="334"/>
      <c r="I112" s="334"/>
      <c r="J112" s="334"/>
    </row>
    <row r="113" spans="5:10" x14ac:dyDescent="0.3">
      <c r="E113" s="334"/>
      <c r="F113" s="334"/>
      <c r="G113" s="334"/>
      <c r="H113" s="334"/>
      <c r="I113" s="334"/>
      <c r="J113" s="334"/>
    </row>
    <row r="114" spans="5:10" x14ac:dyDescent="0.3">
      <c r="E114" s="334"/>
      <c r="F114" s="334"/>
      <c r="G114" s="334"/>
      <c r="H114" s="334"/>
      <c r="I114" s="334"/>
      <c r="J114" s="334"/>
    </row>
  </sheetData>
  <mergeCells count="252">
    <mergeCell ref="A7:D16"/>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3:F13"/>
    <mergeCell ref="G13:J13"/>
    <mergeCell ref="E14:F14"/>
    <mergeCell ref="G14:J14"/>
    <mergeCell ref="E15:F15"/>
    <mergeCell ref="G15:J15"/>
    <mergeCell ref="E19:F19"/>
    <mergeCell ref="G19:J19"/>
    <mergeCell ref="E20:F20"/>
    <mergeCell ref="G20:J20"/>
    <mergeCell ref="E21:F21"/>
    <mergeCell ref="G21:J21"/>
    <mergeCell ref="E17:F17"/>
    <mergeCell ref="G17:J17"/>
    <mergeCell ref="E18:F18"/>
    <mergeCell ref="G18:J18"/>
    <mergeCell ref="E25:F25"/>
    <mergeCell ref="G25:J25"/>
    <mergeCell ref="E26:F26"/>
    <mergeCell ref="G26:J26"/>
    <mergeCell ref="E27:F27"/>
    <mergeCell ref="G27:J27"/>
    <mergeCell ref="E22:F22"/>
    <mergeCell ref="G22:J22"/>
    <mergeCell ref="E23:F23"/>
    <mergeCell ref="G23:J23"/>
    <mergeCell ref="E31:F31"/>
    <mergeCell ref="G31:J31"/>
    <mergeCell ref="E32:F32"/>
    <mergeCell ref="G32:J32"/>
    <mergeCell ref="E29:F29"/>
    <mergeCell ref="G29:J29"/>
    <mergeCell ref="E30:F30"/>
    <mergeCell ref="G30:J30"/>
    <mergeCell ref="E36:F36"/>
    <mergeCell ref="G36:J36"/>
    <mergeCell ref="E37:F37"/>
    <mergeCell ref="G37:J37"/>
    <mergeCell ref="E33:F33"/>
    <mergeCell ref="G33:J33"/>
    <mergeCell ref="E34:F34"/>
    <mergeCell ref="G34:J34"/>
    <mergeCell ref="E35:F35"/>
    <mergeCell ref="G35:J35"/>
    <mergeCell ref="E41:F41"/>
    <mergeCell ref="G41:J41"/>
    <mergeCell ref="E42:F42"/>
    <mergeCell ref="G42:J42"/>
    <mergeCell ref="E43:F43"/>
    <mergeCell ref="G43:J43"/>
    <mergeCell ref="E38:F38"/>
    <mergeCell ref="G38:J38"/>
    <mergeCell ref="E39:F39"/>
    <mergeCell ref="G39:J39"/>
    <mergeCell ref="E40:F40"/>
    <mergeCell ref="G40:J40"/>
    <mergeCell ref="E47:F47"/>
    <mergeCell ref="G47:J47"/>
    <mergeCell ref="E48:F48"/>
    <mergeCell ref="G48:J48"/>
    <mergeCell ref="E49:F49"/>
    <mergeCell ref="G49:J49"/>
    <mergeCell ref="E44:F44"/>
    <mergeCell ref="G44:J44"/>
    <mergeCell ref="E45:F45"/>
    <mergeCell ref="G45:J45"/>
    <mergeCell ref="E46:F46"/>
    <mergeCell ref="G46:J46"/>
    <mergeCell ref="E53:F53"/>
    <mergeCell ref="G53:J53"/>
    <mergeCell ref="E54:F54"/>
    <mergeCell ref="G54:J54"/>
    <mergeCell ref="E55:F55"/>
    <mergeCell ref="G55:J55"/>
    <mergeCell ref="E50:F50"/>
    <mergeCell ref="G50:J50"/>
    <mergeCell ref="E51:F51"/>
    <mergeCell ref="G51:J51"/>
    <mergeCell ref="E52:F52"/>
    <mergeCell ref="G52:J52"/>
    <mergeCell ref="E59:F59"/>
    <mergeCell ref="G59:J59"/>
    <mergeCell ref="E60:F60"/>
    <mergeCell ref="G60:J60"/>
    <mergeCell ref="E61:F61"/>
    <mergeCell ref="G61:J61"/>
    <mergeCell ref="E56:F56"/>
    <mergeCell ref="G56:J56"/>
    <mergeCell ref="E57:F57"/>
    <mergeCell ref="G57:J57"/>
    <mergeCell ref="E58:F58"/>
    <mergeCell ref="G58:J58"/>
    <mergeCell ref="E65:F65"/>
    <mergeCell ref="G65:J65"/>
    <mergeCell ref="E66:F66"/>
    <mergeCell ref="G66:J66"/>
    <mergeCell ref="E67:F67"/>
    <mergeCell ref="G67:J67"/>
    <mergeCell ref="E62:F62"/>
    <mergeCell ref="G62:J62"/>
    <mergeCell ref="E63:F63"/>
    <mergeCell ref="G63:J63"/>
    <mergeCell ref="E64:F64"/>
    <mergeCell ref="G64:J64"/>
    <mergeCell ref="E71:F71"/>
    <mergeCell ref="G71:J71"/>
    <mergeCell ref="E72:F72"/>
    <mergeCell ref="G72:J72"/>
    <mergeCell ref="E73:F73"/>
    <mergeCell ref="G73:J73"/>
    <mergeCell ref="E68:F68"/>
    <mergeCell ref="G68:J68"/>
    <mergeCell ref="E69:F69"/>
    <mergeCell ref="G69:J69"/>
    <mergeCell ref="E70:F70"/>
    <mergeCell ref="G70:J70"/>
    <mergeCell ref="E77:F77"/>
    <mergeCell ref="G77:J77"/>
    <mergeCell ref="E78:F78"/>
    <mergeCell ref="G78:J78"/>
    <mergeCell ref="E79:F79"/>
    <mergeCell ref="G79:J79"/>
    <mergeCell ref="E74:F74"/>
    <mergeCell ref="G74:J74"/>
    <mergeCell ref="E75:F75"/>
    <mergeCell ref="G75:J75"/>
    <mergeCell ref="E76:F76"/>
    <mergeCell ref="G76:J76"/>
    <mergeCell ref="E83:F83"/>
    <mergeCell ref="G83:J83"/>
    <mergeCell ref="E84:F84"/>
    <mergeCell ref="G84:J84"/>
    <mergeCell ref="E85:F85"/>
    <mergeCell ref="G85:J85"/>
    <mergeCell ref="E80:F80"/>
    <mergeCell ref="G80:J80"/>
    <mergeCell ref="E81:F81"/>
    <mergeCell ref="G81:J81"/>
    <mergeCell ref="E82:F82"/>
    <mergeCell ref="G82:J82"/>
    <mergeCell ref="E89:F89"/>
    <mergeCell ref="G89:J89"/>
    <mergeCell ref="E90:F90"/>
    <mergeCell ref="G90:J90"/>
    <mergeCell ref="E91:F91"/>
    <mergeCell ref="G91:J91"/>
    <mergeCell ref="E86:F86"/>
    <mergeCell ref="G86:J86"/>
    <mergeCell ref="E87:F87"/>
    <mergeCell ref="G87:J87"/>
    <mergeCell ref="E88:F88"/>
    <mergeCell ref="G88:J88"/>
    <mergeCell ref="G97:J97"/>
    <mergeCell ref="E92:F92"/>
    <mergeCell ref="G92:J92"/>
    <mergeCell ref="E93:F93"/>
    <mergeCell ref="G93:J93"/>
    <mergeCell ref="E94:F94"/>
    <mergeCell ref="G94:J94"/>
    <mergeCell ref="G96:J96"/>
    <mergeCell ref="E97:F97"/>
    <mergeCell ref="E114:F114"/>
    <mergeCell ref="G114:J114"/>
    <mergeCell ref="E7:J7"/>
    <mergeCell ref="C1:C4"/>
    <mergeCell ref="D1:G2"/>
    <mergeCell ref="D3:G4"/>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04:F104"/>
    <mergeCell ref="G104:J104"/>
    <mergeCell ref="E105:F105"/>
    <mergeCell ref="G105:J105"/>
    <mergeCell ref="C27:D27"/>
    <mergeCell ref="C29:D29"/>
    <mergeCell ref="C30:D30"/>
    <mergeCell ref="C20:D20"/>
    <mergeCell ref="C21:D21"/>
    <mergeCell ref="C22:D22"/>
    <mergeCell ref="C23:D23"/>
    <mergeCell ref="E113:F113"/>
    <mergeCell ref="G113:J113"/>
    <mergeCell ref="E101:F101"/>
    <mergeCell ref="G101:J101"/>
    <mergeCell ref="E102:F102"/>
    <mergeCell ref="G102:J102"/>
    <mergeCell ref="E103:F103"/>
    <mergeCell ref="G103:J103"/>
    <mergeCell ref="E98:F98"/>
    <mergeCell ref="G98:J98"/>
    <mergeCell ref="E99:F99"/>
    <mergeCell ref="G99:J99"/>
    <mergeCell ref="E100:F100"/>
    <mergeCell ref="G100:J100"/>
    <mergeCell ref="E95:F95"/>
    <mergeCell ref="G95:J95"/>
    <mergeCell ref="E96:F96"/>
    <mergeCell ref="E106:F106"/>
    <mergeCell ref="G106:J106"/>
    <mergeCell ref="A1:B4"/>
    <mergeCell ref="A5:J5"/>
    <mergeCell ref="C6:J6"/>
    <mergeCell ref="A6:B6"/>
    <mergeCell ref="G24:J24"/>
    <mergeCell ref="E24:F24"/>
    <mergeCell ref="A17:A36"/>
    <mergeCell ref="E28:F28"/>
    <mergeCell ref="G28:J28"/>
    <mergeCell ref="B28:B36"/>
    <mergeCell ref="C28:D28"/>
    <mergeCell ref="C17:D17"/>
    <mergeCell ref="C35:D35"/>
    <mergeCell ref="C36:D36"/>
    <mergeCell ref="B17:B27"/>
    <mergeCell ref="C18:D18"/>
    <mergeCell ref="C19:D19"/>
    <mergeCell ref="C31:D31"/>
    <mergeCell ref="C32:D32"/>
    <mergeCell ref="C33:D33"/>
    <mergeCell ref="C34:D34"/>
    <mergeCell ref="C24:D24"/>
    <mergeCell ref="C25:D25"/>
    <mergeCell ref="C26:D2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topLeftCell="A9" workbookViewId="0">
      <pane ySplit="1" topLeftCell="A10" activePane="bottomLeft" state="frozen"/>
      <selection activeCell="A9" sqref="A9"/>
      <selection pane="bottomLeft" activeCell="B15" sqref="B15:B16"/>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73"/>
      <c r="B1" s="259" t="s">
        <v>0</v>
      </c>
      <c r="C1" s="259"/>
      <c r="D1" s="259"/>
      <c r="E1" s="259"/>
      <c r="F1" s="388" t="s">
        <v>1</v>
      </c>
      <c r="G1" s="388"/>
      <c r="H1" s="388"/>
      <c r="I1" s="388"/>
      <c r="J1" s="280"/>
    </row>
    <row r="2" spans="1:10" x14ac:dyDescent="0.3">
      <c r="A2" s="274"/>
      <c r="B2" s="260" t="s">
        <v>77</v>
      </c>
      <c r="C2" s="260"/>
      <c r="D2" s="260"/>
      <c r="E2" s="260"/>
      <c r="F2" s="357" t="s">
        <v>32</v>
      </c>
      <c r="G2" s="357"/>
      <c r="H2" s="357"/>
      <c r="I2" s="357"/>
      <c r="J2" s="281"/>
    </row>
    <row r="3" spans="1:10" ht="15" customHeight="1" x14ac:dyDescent="0.3">
      <c r="A3" s="274"/>
      <c r="B3" s="260"/>
      <c r="C3" s="260"/>
      <c r="D3" s="260"/>
      <c r="E3" s="260"/>
      <c r="F3" s="357" t="s">
        <v>4</v>
      </c>
      <c r="G3" s="357"/>
      <c r="H3" s="357"/>
      <c r="I3" s="357"/>
      <c r="J3" s="281"/>
    </row>
    <row r="4" spans="1:10" ht="15" thickBot="1" x14ac:dyDescent="0.35">
      <c r="A4" s="275"/>
      <c r="B4" s="260"/>
      <c r="C4" s="260"/>
      <c r="D4" s="260"/>
      <c r="E4" s="260"/>
      <c r="F4" s="357" t="s">
        <v>5</v>
      </c>
      <c r="G4" s="357"/>
      <c r="H4" s="357"/>
      <c r="I4" s="357"/>
      <c r="J4" s="282"/>
    </row>
    <row r="5" spans="1:10" ht="15.75" thickBot="1" x14ac:dyDescent="0.3">
      <c r="A5" s="75"/>
      <c r="J5" s="76"/>
    </row>
    <row r="6" spans="1:10" s="67" customFormat="1" ht="15.75" x14ac:dyDescent="0.25">
      <c r="A6" s="287" t="s">
        <v>34</v>
      </c>
      <c r="B6" s="288"/>
      <c r="C6" s="288"/>
      <c r="D6" s="288"/>
      <c r="E6" s="387"/>
      <c r="F6" s="387"/>
      <c r="G6" s="387"/>
      <c r="H6" s="387"/>
      <c r="I6" s="387"/>
      <c r="J6" s="289"/>
    </row>
    <row r="7" spans="1:10" s="67" customFormat="1" ht="25.5" customHeight="1" x14ac:dyDescent="0.3">
      <c r="A7" s="21" t="s">
        <v>7</v>
      </c>
      <c r="B7" s="369" t="s">
        <v>8</v>
      </c>
      <c r="C7" s="370"/>
      <c r="D7" s="370"/>
      <c r="E7" s="370"/>
      <c r="F7" s="370"/>
      <c r="G7" s="370"/>
      <c r="H7" s="370"/>
      <c r="I7" s="370"/>
      <c r="J7" s="371"/>
    </row>
    <row r="8" spans="1:10" s="67" customFormat="1" ht="69" customHeight="1" x14ac:dyDescent="0.3">
      <c r="A8" s="20" t="s">
        <v>9</v>
      </c>
      <c r="B8" s="372" t="s">
        <v>10</v>
      </c>
      <c r="C8" s="373"/>
      <c r="D8" s="373"/>
      <c r="E8" s="373"/>
      <c r="F8" s="373"/>
      <c r="G8" s="373"/>
      <c r="H8" s="373"/>
      <c r="I8" s="373"/>
      <c r="J8" s="374"/>
    </row>
    <row r="9" spans="1:10" ht="39.75" customHeight="1" x14ac:dyDescent="0.3">
      <c r="A9" s="62" t="s">
        <v>37</v>
      </c>
      <c r="B9" s="49" t="s">
        <v>38</v>
      </c>
      <c r="C9" s="26" t="s">
        <v>39</v>
      </c>
      <c r="D9" s="27" t="s">
        <v>40</v>
      </c>
      <c r="E9" s="68" t="s">
        <v>78</v>
      </c>
      <c r="F9" s="72" t="s">
        <v>79</v>
      </c>
      <c r="G9" s="72" t="s">
        <v>80</v>
      </c>
      <c r="H9" s="72" t="s">
        <v>81</v>
      </c>
      <c r="I9" s="72" t="s">
        <v>82</v>
      </c>
      <c r="J9" s="77" t="s">
        <v>83</v>
      </c>
    </row>
    <row r="10" spans="1:10" ht="110.25" customHeight="1" x14ac:dyDescent="0.3">
      <c r="A10" s="380" t="s">
        <v>315</v>
      </c>
      <c r="B10" s="184" t="s">
        <v>290</v>
      </c>
      <c r="C10" s="377" t="s">
        <v>310</v>
      </c>
      <c r="D10" s="185" t="s">
        <v>311</v>
      </c>
      <c r="E10" s="377" t="s">
        <v>313</v>
      </c>
      <c r="F10" s="375" t="s">
        <v>153</v>
      </c>
      <c r="G10" s="375" t="s">
        <v>153</v>
      </c>
      <c r="H10" s="375" t="s">
        <v>153</v>
      </c>
      <c r="I10" s="375" t="s">
        <v>153</v>
      </c>
      <c r="J10" s="376" t="str">
        <f>IF(F10="NA","GESTION",IF(G10="NA","GESTION",IF(H10="NA","GESTION",IF(I10="NA","GESTION",IF(F10&lt;&gt;"X"," ",IF(G10&lt;&gt;"X"," ",IF(H10&lt;&gt;"X"," ",IF(I10&lt;&gt;"X"," ","CORRUPCION"))))))))</f>
        <v>CORRUPCION</v>
      </c>
    </row>
    <row r="11" spans="1:10" ht="107.25" customHeight="1" x14ac:dyDescent="0.3">
      <c r="A11" s="380"/>
      <c r="B11" s="184" t="s">
        <v>296</v>
      </c>
      <c r="C11" s="377"/>
      <c r="D11" s="185" t="s">
        <v>314</v>
      </c>
      <c r="E11" s="377"/>
      <c r="F11" s="375"/>
      <c r="G11" s="375"/>
      <c r="H11" s="375"/>
      <c r="I11" s="375"/>
      <c r="J11" s="376"/>
    </row>
    <row r="12" spans="1:10" ht="86.25" customHeight="1" x14ac:dyDescent="0.3">
      <c r="A12" s="380"/>
      <c r="B12" s="184" t="s">
        <v>293</v>
      </c>
      <c r="C12" s="377"/>
      <c r="D12" s="185" t="s">
        <v>312</v>
      </c>
      <c r="E12" s="377"/>
      <c r="F12" s="375"/>
      <c r="G12" s="375"/>
      <c r="H12" s="375"/>
      <c r="I12" s="375"/>
      <c r="J12" s="376"/>
    </row>
    <row r="13" spans="1:10" ht="76.5" customHeight="1" x14ac:dyDescent="0.3">
      <c r="A13" s="380" t="s">
        <v>319</v>
      </c>
      <c r="B13" s="184" t="s">
        <v>290</v>
      </c>
      <c r="C13" s="381" t="s">
        <v>320</v>
      </c>
      <c r="D13" s="188" t="s">
        <v>318</v>
      </c>
      <c r="E13" s="381" t="s">
        <v>321</v>
      </c>
      <c r="F13" s="383" t="s">
        <v>154</v>
      </c>
      <c r="G13" s="383" t="s">
        <v>154</v>
      </c>
      <c r="H13" s="383" t="s">
        <v>153</v>
      </c>
      <c r="I13" s="383" t="s">
        <v>153</v>
      </c>
      <c r="J13" s="385" t="str">
        <f>IF(F13="NA","GESTION",IF(G13="NA","GESTION",IF(H13="NA","GESTION",IF(I13="NA","GESTION",IF(F13&lt;&gt;"X"," ",IF(G13&lt;&gt;"X"," ",IF(H13&lt;&gt;"X"," ",IF(I13&lt;&gt;"X"," ","CORRUPCION"))))))))</f>
        <v>GESTION</v>
      </c>
    </row>
    <row r="14" spans="1:10" ht="69.75" customHeight="1" x14ac:dyDescent="0.3">
      <c r="A14" s="380"/>
      <c r="B14" s="184" t="s">
        <v>293</v>
      </c>
      <c r="C14" s="382"/>
      <c r="D14" s="186" t="s">
        <v>316</v>
      </c>
      <c r="E14" s="382"/>
      <c r="F14" s="384"/>
      <c r="G14" s="384"/>
      <c r="H14" s="384"/>
      <c r="I14" s="384"/>
      <c r="J14" s="386"/>
    </row>
    <row r="15" spans="1:10" ht="90" customHeight="1" x14ac:dyDescent="0.3">
      <c r="A15" s="380" t="s">
        <v>319</v>
      </c>
      <c r="B15" s="381" t="s">
        <v>334</v>
      </c>
      <c r="C15" s="377" t="s">
        <v>330</v>
      </c>
      <c r="D15" s="187" t="s">
        <v>311</v>
      </c>
      <c r="E15" s="377" t="s">
        <v>326</v>
      </c>
      <c r="F15" s="375" t="s">
        <v>153</v>
      </c>
      <c r="G15" s="375" t="s">
        <v>153</v>
      </c>
      <c r="H15" s="375" t="s">
        <v>153</v>
      </c>
      <c r="I15" s="375" t="s">
        <v>153</v>
      </c>
      <c r="J15" s="376" t="str">
        <f>IF(F15="NA","GESTION",IF(G15="NA","GESTION",IF(H15="NA","GESTION",IF(I15="NA","GESTION",IF(F15&lt;&gt;"X"," ",IF(G15&lt;&gt;"X"," ",IF(H15&lt;&gt;"X"," ",IF(I15&lt;&gt;"X"," ","CORRUPCION"))))))))</f>
        <v>CORRUPCION</v>
      </c>
    </row>
    <row r="16" spans="1:10" ht="58.5" customHeight="1" x14ac:dyDescent="0.3">
      <c r="A16" s="380"/>
      <c r="B16" s="382"/>
      <c r="C16" s="377"/>
      <c r="D16" s="186" t="s">
        <v>327</v>
      </c>
      <c r="E16" s="377"/>
      <c r="F16" s="375"/>
      <c r="G16" s="375"/>
      <c r="H16" s="375"/>
      <c r="I16" s="375"/>
      <c r="J16" s="376"/>
    </row>
    <row r="17" spans="1:10" ht="39.75" customHeight="1" x14ac:dyDescent="0.3">
      <c r="A17" s="378"/>
      <c r="B17" s="148"/>
      <c r="C17" s="379"/>
      <c r="D17" s="148"/>
      <c r="E17" s="379"/>
      <c r="F17" s="375"/>
      <c r="G17" s="375"/>
      <c r="H17" s="375"/>
      <c r="I17" s="375"/>
      <c r="J17" s="376" t="str">
        <f>IF(F17="NA","GESTION",IF(G17="NA","GESTION",IF(H17="NA","GESTION",IF(I17="NA","GESTION",IF(F17&lt;&gt;"X"," ",IF(G17&lt;&gt;"X"," ",IF(H17&lt;&gt;"X"," ",IF(I17&lt;&gt;"X"," ","CORRUPCION"))))))))</f>
        <v xml:space="preserve"> </v>
      </c>
    </row>
    <row r="18" spans="1:10" ht="64.5" customHeight="1" x14ac:dyDescent="0.3">
      <c r="A18" s="378"/>
      <c r="B18" s="149"/>
      <c r="C18" s="379"/>
      <c r="D18" s="149"/>
      <c r="E18" s="379"/>
      <c r="F18" s="375"/>
      <c r="G18" s="375"/>
      <c r="H18" s="375"/>
      <c r="I18" s="375"/>
      <c r="J18" s="376"/>
    </row>
  </sheetData>
  <mergeCells count="44">
    <mergeCell ref="A1:A4"/>
    <mergeCell ref="J1:J4"/>
    <mergeCell ref="A6:J6"/>
    <mergeCell ref="F1:I1"/>
    <mergeCell ref="F2:I2"/>
    <mergeCell ref="F3:I3"/>
    <mergeCell ref="F4:I4"/>
    <mergeCell ref="B1:E1"/>
    <mergeCell ref="B2:E4"/>
    <mergeCell ref="A10:A12"/>
    <mergeCell ref="E10:E12"/>
    <mergeCell ref="F10:F12"/>
    <mergeCell ref="G10:G12"/>
    <mergeCell ref="A13:A14"/>
    <mergeCell ref="E13:E14"/>
    <mergeCell ref="F13:F14"/>
    <mergeCell ref="G13:G14"/>
    <mergeCell ref="C13:C14"/>
    <mergeCell ref="G17:G18"/>
    <mergeCell ref="H17:H18"/>
    <mergeCell ref="I17:I18"/>
    <mergeCell ref="J17:J18"/>
    <mergeCell ref="H13:H14"/>
    <mergeCell ref="I13:I14"/>
    <mergeCell ref="J13:J14"/>
    <mergeCell ref="A17:A18"/>
    <mergeCell ref="C17:C18"/>
    <mergeCell ref="E17:E18"/>
    <mergeCell ref="F17:F18"/>
    <mergeCell ref="A15:A16"/>
    <mergeCell ref="C15:C16"/>
    <mergeCell ref="E15:E16"/>
    <mergeCell ref="F15:F16"/>
    <mergeCell ref="B15:B16"/>
    <mergeCell ref="B7:J7"/>
    <mergeCell ref="B8:J8"/>
    <mergeCell ref="G15:G16"/>
    <mergeCell ref="H15:H16"/>
    <mergeCell ref="I15:I16"/>
    <mergeCell ref="J15:J16"/>
    <mergeCell ref="H10:H12"/>
    <mergeCell ref="I10:I12"/>
    <mergeCell ref="J10:J12"/>
    <mergeCell ref="C10:C12"/>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1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F10:I13 F15:I18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6"/>
  <sheetViews>
    <sheetView topLeftCell="A9" workbookViewId="0">
      <pane ySplit="1" topLeftCell="A13" activePane="bottomLeft" state="frozen"/>
      <selection activeCell="A9" sqref="A9"/>
      <selection pane="bottomLeft" activeCell="A10" sqref="A10:A12"/>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s>
  <sheetData>
    <row r="1" spans="1:6" ht="28.5" customHeight="1" x14ac:dyDescent="0.3">
      <c r="A1" s="273"/>
      <c r="B1" s="260" t="s">
        <v>0</v>
      </c>
      <c r="C1" s="260"/>
      <c r="D1" s="357" t="s">
        <v>1</v>
      </c>
      <c r="E1" s="357"/>
      <c r="F1" s="280"/>
    </row>
    <row r="2" spans="1:6" x14ac:dyDescent="0.3">
      <c r="A2" s="274"/>
      <c r="B2" s="260" t="s">
        <v>84</v>
      </c>
      <c r="C2" s="260"/>
      <c r="D2" s="357" t="s">
        <v>32</v>
      </c>
      <c r="E2" s="357"/>
      <c r="F2" s="281"/>
    </row>
    <row r="3" spans="1:6" ht="15" customHeight="1" x14ac:dyDescent="0.3">
      <c r="A3" s="274"/>
      <c r="B3" s="260"/>
      <c r="C3" s="260"/>
      <c r="D3" s="357" t="s">
        <v>4</v>
      </c>
      <c r="E3" s="357"/>
      <c r="F3" s="281"/>
    </row>
    <row r="4" spans="1:6" ht="15" thickBot="1" x14ac:dyDescent="0.35">
      <c r="A4" s="275"/>
      <c r="B4" s="260"/>
      <c r="C4" s="260"/>
      <c r="D4" s="357" t="s">
        <v>5</v>
      </c>
      <c r="E4" s="357"/>
      <c r="F4" s="282"/>
    </row>
    <row r="5" spans="1:6" ht="15.75" thickBot="1" x14ac:dyDescent="0.3"/>
    <row r="6" spans="1:6" s="67" customFormat="1" ht="15.75" x14ac:dyDescent="0.25">
      <c r="A6" s="287" t="s">
        <v>85</v>
      </c>
      <c r="B6" s="288"/>
      <c r="C6" s="288"/>
      <c r="D6" s="387"/>
      <c r="E6" s="387"/>
      <c r="F6" s="289"/>
    </row>
    <row r="7" spans="1:6" s="67" customFormat="1" ht="25.5" customHeight="1" x14ac:dyDescent="0.25">
      <c r="A7" s="21" t="s">
        <v>7</v>
      </c>
      <c r="B7" s="392"/>
      <c r="C7" s="392"/>
      <c r="D7" s="392"/>
      <c r="E7" s="392"/>
      <c r="F7" s="392"/>
    </row>
    <row r="8" spans="1:6" s="67" customFormat="1" ht="40.5" customHeight="1" x14ac:dyDescent="0.25">
      <c r="A8" s="20" t="s">
        <v>9</v>
      </c>
      <c r="B8" s="392"/>
      <c r="C8" s="392"/>
      <c r="D8" s="392"/>
      <c r="E8" s="392"/>
      <c r="F8" s="392"/>
    </row>
    <row r="9" spans="1:6" ht="39.75" customHeight="1" x14ac:dyDescent="0.3">
      <c r="A9" s="68" t="s">
        <v>78</v>
      </c>
      <c r="B9" s="68" t="s">
        <v>86</v>
      </c>
      <c r="C9" s="68" t="s">
        <v>87</v>
      </c>
      <c r="D9" s="69" t="s">
        <v>88</v>
      </c>
      <c r="E9" s="391" t="s">
        <v>89</v>
      </c>
      <c r="F9" s="391"/>
    </row>
    <row r="10" spans="1:6" ht="113.25" customHeight="1" x14ac:dyDescent="0.3">
      <c r="A10" s="331" t="s">
        <v>313</v>
      </c>
      <c r="B10" s="331" t="s">
        <v>323</v>
      </c>
      <c r="C10" s="328" t="s">
        <v>267</v>
      </c>
      <c r="D10" s="184" t="s">
        <v>290</v>
      </c>
      <c r="E10" s="389" t="s">
        <v>311</v>
      </c>
      <c r="F10" s="390"/>
    </row>
    <row r="11" spans="1:6" ht="81" customHeight="1" x14ac:dyDescent="0.3">
      <c r="A11" s="331"/>
      <c r="B11" s="331"/>
      <c r="C11" s="328"/>
      <c r="D11" s="184" t="s">
        <v>296</v>
      </c>
      <c r="E11" s="389" t="s">
        <v>314</v>
      </c>
      <c r="F11" s="390"/>
    </row>
    <row r="12" spans="1:6" ht="57" customHeight="1" x14ac:dyDescent="0.3">
      <c r="A12" s="331"/>
      <c r="B12" s="331"/>
      <c r="C12" s="328"/>
      <c r="D12" s="184" t="s">
        <v>293</v>
      </c>
      <c r="E12" s="389" t="s">
        <v>312</v>
      </c>
      <c r="F12" s="390"/>
    </row>
    <row r="13" spans="1:6" ht="111.75" customHeight="1" x14ac:dyDescent="0.3">
      <c r="A13" s="331" t="s">
        <v>321</v>
      </c>
      <c r="B13" s="331" t="s">
        <v>325</v>
      </c>
      <c r="C13" s="328" t="s">
        <v>322</v>
      </c>
      <c r="D13" s="184" t="s">
        <v>290</v>
      </c>
      <c r="E13" s="389" t="s">
        <v>318</v>
      </c>
      <c r="F13" s="390"/>
    </row>
    <row r="14" spans="1:6" ht="57" customHeight="1" x14ac:dyDescent="0.3">
      <c r="A14" s="331"/>
      <c r="B14" s="331"/>
      <c r="C14" s="328"/>
      <c r="D14" s="184" t="s">
        <v>293</v>
      </c>
      <c r="E14" s="389" t="s">
        <v>316</v>
      </c>
      <c r="F14" s="390"/>
    </row>
    <row r="15" spans="1:6" s="194" customFormat="1" ht="42" customHeight="1" x14ac:dyDescent="0.3">
      <c r="A15" s="331" t="s">
        <v>326</v>
      </c>
      <c r="B15" s="331" t="s">
        <v>332</v>
      </c>
      <c r="C15" s="328" t="s">
        <v>331</v>
      </c>
      <c r="D15" s="381" t="s">
        <v>329</v>
      </c>
      <c r="E15" s="331" t="s">
        <v>311</v>
      </c>
      <c r="F15" s="331"/>
    </row>
    <row r="16" spans="1:6" s="194" customFormat="1" ht="79.5" customHeight="1" x14ac:dyDescent="0.3">
      <c r="A16" s="331"/>
      <c r="B16" s="331"/>
      <c r="C16" s="328"/>
      <c r="D16" s="382"/>
      <c r="E16" s="331" t="s">
        <v>327</v>
      </c>
      <c r="F16" s="331"/>
    </row>
  </sheetData>
  <mergeCells count="29">
    <mergeCell ref="A1:A4"/>
    <mergeCell ref="B1:C1"/>
    <mergeCell ref="D1:E1"/>
    <mergeCell ref="F1:F4"/>
    <mergeCell ref="B2:C4"/>
    <mergeCell ref="D2:E2"/>
    <mergeCell ref="D3:E3"/>
    <mergeCell ref="D4:E4"/>
    <mergeCell ref="A6:F6"/>
    <mergeCell ref="A10:A12"/>
    <mergeCell ref="B10:B12"/>
    <mergeCell ref="E9:F9"/>
    <mergeCell ref="E10:F10"/>
    <mergeCell ref="E11:F11"/>
    <mergeCell ref="C10:C12"/>
    <mergeCell ref="B7:F7"/>
    <mergeCell ref="B8:F8"/>
    <mergeCell ref="E12:F12"/>
    <mergeCell ref="E13:F13"/>
    <mergeCell ref="A13:A14"/>
    <mergeCell ref="B13:B14"/>
    <mergeCell ref="C13:C14"/>
    <mergeCell ref="D15:D16"/>
    <mergeCell ref="E15:F15"/>
    <mergeCell ref="E16:F16"/>
    <mergeCell ref="E14:F14"/>
    <mergeCell ref="A15:A16"/>
    <mergeCell ref="B15:B16"/>
    <mergeCell ref="C15:C16"/>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6" activePane="bottomLeft" state="frozen"/>
      <selection activeCell="A9" sqref="A9"/>
      <selection pane="bottomLeft" activeCell="T13" sqref="T13"/>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73"/>
      <c r="B1" s="276" t="s">
        <v>0</v>
      </c>
      <c r="C1" s="277"/>
      <c r="D1" s="277"/>
      <c r="E1" s="277"/>
      <c r="F1" s="277"/>
      <c r="G1" s="277"/>
      <c r="H1" s="277"/>
      <c r="I1" s="277"/>
      <c r="J1" s="277"/>
      <c r="K1" s="277"/>
      <c r="L1" s="277"/>
      <c r="M1" s="277"/>
      <c r="N1" s="277"/>
      <c r="O1" s="277"/>
      <c r="P1" s="398"/>
      <c r="Q1" s="357" t="s">
        <v>91</v>
      </c>
      <c r="R1" s="357"/>
      <c r="S1" s="357"/>
      <c r="T1" s="280"/>
    </row>
    <row r="2" spans="1:20" ht="20.25" customHeight="1" x14ac:dyDescent="0.3">
      <c r="A2" s="274"/>
      <c r="B2" s="278"/>
      <c r="C2" s="279"/>
      <c r="D2" s="279"/>
      <c r="E2" s="279"/>
      <c r="F2" s="279"/>
      <c r="G2" s="279"/>
      <c r="H2" s="279"/>
      <c r="I2" s="279"/>
      <c r="J2" s="279"/>
      <c r="K2" s="279"/>
      <c r="L2" s="279"/>
      <c r="M2" s="279"/>
      <c r="N2" s="279"/>
      <c r="O2" s="279"/>
      <c r="P2" s="339"/>
      <c r="Q2" s="357" t="s">
        <v>32</v>
      </c>
      <c r="R2" s="357"/>
      <c r="S2" s="357"/>
      <c r="T2" s="281"/>
    </row>
    <row r="3" spans="1:20" ht="18.75" customHeight="1" x14ac:dyDescent="0.3">
      <c r="A3" s="274"/>
      <c r="B3" s="283" t="s">
        <v>92</v>
      </c>
      <c r="C3" s="284"/>
      <c r="D3" s="284"/>
      <c r="E3" s="284"/>
      <c r="F3" s="284"/>
      <c r="G3" s="284"/>
      <c r="H3" s="284"/>
      <c r="I3" s="284"/>
      <c r="J3" s="284"/>
      <c r="K3" s="284"/>
      <c r="L3" s="284"/>
      <c r="M3" s="284"/>
      <c r="N3" s="284"/>
      <c r="O3" s="284"/>
      <c r="P3" s="338"/>
      <c r="Q3" s="357" t="s">
        <v>4</v>
      </c>
      <c r="R3" s="357"/>
      <c r="S3" s="357"/>
      <c r="T3" s="281"/>
    </row>
    <row r="4" spans="1:20" ht="19.5" customHeight="1" thickBot="1" x14ac:dyDescent="0.35">
      <c r="A4" s="275"/>
      <c r="B4" s="285"/>
      <c r="C4" s="286"/>
      <c r="D4" s="286"/>
      <c r="E4" s="286"/>
      <c r="F4" s="286"/>
      <c r="G4" s="286"/>
      <c r="H4" s="286"/>
      <c r="I4" s="286"/>
      <c r="J4" s="286"/>
      <c r="K4" s="286"/>
      <c r="L4" s="286"/>
      <c r="M4" s="286"/>
      <c r="N4" s="286"/>
      <c r="O4" s="286"/>
      <c r="P4" s="399"/>
      <c r="Q4" s="357" t="s">
        <v>5</v>
      </c>
      <c r="R4" s="357"/>
      <c r="S4" s="357"/>
      <c r="T4" s="282"/>
    </row>
    <row r="5" spans="1:20" ht="15.75" thickBot="1" x14ac:dyDescent="0.3"/>
    <row r="6" spans="1:20" ht="15.75" x14ac:dyDescent="0.25">
      <c r="A6" s="408" t="s">
        <v>93</v>
      </c>
      <c r="B6" s="409"/>
      <c r="C6" s="409"/>
      <c r="D6" s="409"/>
      <c r="E6" s="409"/>
      <c r="F6" s="409"/>
      <c r="G6" s="409"/>
      <c r="H6" s="409"/>
      <c r="I6" s="409"/>
      <c r="J6" s="409"/>
      <c r="K6" s="409"/>
      <c r="L6" s="409"/>
      <c r="M6" s="409"/>
      <c r="N6" s="409"/>
      <c r="O6" s="410"/>
      <c r="P6" s="410"/>
      <c r="Q6" s="410"/>
      <c r="R6" s="410"/>
      <c r="S6" s="410"/>
      <c r="T6" s="411"/>
    </row>
    <row r="7" spans="1:20" ht="33" customHeight="1" x14ac:dyDescent="0.25">
      <c r="A7" s="95" t="s">
        <v>7</v>
      </c>
      <c r="B7" s="395"/>
      <c r="C7" s="396"/>
      <c r="D7" s="396"/>
      <c r="E7" s="396"/>
      <c r="F7" s="396"/>
      <c r="G7" s="396"/>
      <c r="H7" s="396"/>
      <c r="I7" s="396"/>
      <c r="J7" s="396"/>
      <c r="K7" s="396"/>
      <c r="L7" s="396"/>
      <c r="M7" s="396"/>
      <c r="N7" s="396"/>
      <c r="O7" s="396"/>
      <c r="P7" s="396"/>
      <c r="Q7" s="396"/>
      <c r="R7" s="396"/>
      <c r="S7" s="396"/>
      <c r="T7" s="397"/>
    </row>
    <row r="8" spans="1:20" ht="33" customHeight="1" x14ac:dyDescent="0.25">
      <c r="A8" s="96" t="s">
        <v>9</v>
      </c>
      <c r="B8" s="395"/>
      <c r="C8" s="396"/>
      <c r="D8" s="396"/>
      <c r="E8" s="396"/>
      <c r="F8" s="396"/>
      <c r="G8" s="396"/>
      <c r="H8" s="396"/>
      <c r="I8" s="396"/>
      <c r="J8" s="396"/>
      <c r="K8" s="396"/>
      <c r="L8" s="396"/>
      <c r="M8" s="396"/>
      <c r="N8" s="396"/>
      <c r="O8" s="396"/>
      <c r="P8" s="396"/>
      <c r="Q8" s="396"/>
      <c r="R8" s="396"/>
      <c r="S8" s="396"/>
      <c r="T8" s="397"/>
    </row>
    <row r="9" spans="1:20" ht="37.5" customHeight="1" x14ac:dyDescent="0.3">
      <c r="A9" s="400" t="s">
        <v>78</v>
      </c>
      <c r="B9" s="400"/>
      <c r="C9" s="402" t="s">
        <v>94</v>
      </c>
      <c r="D9" s="403"/>
      <c r="E9" s="403"/>
      <c r="F9" s="403"/>
      <c r="G9" s="403"/>
      <c r="H9" s="403"/>
      <c r="I9" s="403"/>
      <c r="J9" s="403"/>
      <c r="K9" s="403"/>
      <c r="L9" s="403"/>
      <c r="M9" s="403"/>
      <c r="N9" s="403"/>
      <c r="O9" s="403"/>
      <c r="P9" s="403"/>
      <c r="Q9" s="403"/>
      <c r="R9" s="403"/>
      <c r="S9" s="403"/>
      <c r="T9" s="403"/>
    </row>
    <row r="10" spans="1:20" ht="25.5" customHeight="1" x14ac:dyDescent="0.3">
      <c r="A10" s="401"/>
      <c r="B10" s="401"/>
      <c r="C10" s="104" t="s">
        <v>48</v>
      </c>
      <c r="D10" s="104" t="s">
        <v>49</v>
      </c>
      <c r="E10" s="104" t="s">
        <v>50</v>
      </c>
      <c r="F10" s="104" t="s">
        <v>51</v>
      </c>
      <c r="G10" s="104" t="s">
        <v>52</v>
      </c>
      <c r="H10" s="104" t="s">
        <v>53</v>
      </c>
      <c r="I10" s="104" t="s">
        <v>54</v>
      </c>
      <c r="J10" s="104" t="s">
        <v>55</v>
      </c>
      <c r="K10" s="104" t="s">
        <v>56</v>
      </c>
      <c r="L10" s="104" t="s">
        <v>57</v>
      </c>
      <c r="M10" s="104" t="s">
        <v>58</v>
      </c>
      <c r="N10" s="104" t="s">
        <v>59</v>
      </c>
      <c r="O10" s="104" t="s">
        <v>60</v>
      </c>
      <c r="P10" s="104" t="s">
        <v>61</v>
      </c>
      <c r="Q10" s="104" t="s">
        <v>62</v>
      </c>
      <c r="R10" s="104" t="s">
        <v>63</v>
      </c>
      <c r="S10" s="97" t="s">
        <v>64</v>
      </c>
      <c r="T10" s="105" t="s">
        <v>95</v>
      </c>
    </row>
    <row r="11" spans="1:20" ht="135" customHeight="1" x14ac:dyDescent="0.25">
      <c r="A11" s="404" t="s">
        <v>313</v>
      </c>
      <c r="B11" s="405"/>
      <c r="C11" s="189">
        <v>3</v>
      </c>
      <c r="D11" s="189">
        <v>2</v>
      </c>
      <c r="E11" s="189">
        <v>3</v>
      </c>
      <c r="F11" s="189">
        <v>2</v>
      </c>
      <c r="G11" s="189">
        <v>3</v>
      </c>
      <c r="H11" s="189">
        <v>3</v>
      </c>
      <c r="I11" s="190"/>
      <c r="J11" s="190"/>
      <c r="K11" s="190"/>
      <c r="L11" s="190"/>
      <c r="M11" s="190"/>
      <c r="N11" s="190"/>
      <c r="O11" s="190"/>
      <c r="P11" s="190"/>
      <c r="Q11" s="190"/>
      <c r="R11" s="191">
        <f>SUM(C11:Q11)</f>
        <v>16</v>
      </c>
      <c r="S11" s="192">
        <f>IF(ISERROR(AVERAGE(C11:Q11)),0,AVERAGE(C11:Q11))</f>
        <v>2.6666666666666665</v>
      </c>
      <c r="T11" s="51" t="str">
        <f>IF(AND(S11&gt;=1,S11&lt;2),"Rara Vez",IF(AND(S11&gt;=2,S11&lt;3),"Improbable",IF(AND(S11&gt;=3,S11&lt;4),"Posible",IF(AND(S11&gt;=4,S11&lt;5),"Probable",IF(AND(S11=5),"Casi Seguro"," ")))))</f>
        <v>Improbable</v>
      </c>
    </row>
    <row r="12" spans="1:20" ht="81" customHeight="1" x14ac:dyDescent="0.25">
      <c r="A12" s="406" t="s">
        <v>326</v>
      </c>
      <c r="B12" s="407"/>
      <c r="C12" s="189">
        <v>3</v>
      </c>
      <c r="D12" s="189">
        <v>2</v>
      </c>
      <c r="E12" s="189">
        <v>3</v>
      </c>
      <c r="F12" s="189">
        <v>2</v>
      </c>
      <c r="G12" s="189">
        <v>1</v>
      </c>
      <c r="H12" s="189">
        <v>2</v>
      </c>
      <c r="I12" s="190"/>
      <c r="J12" s="190"/>
      <c r="K12" s="190"/>
      <c r="L12" s="190"/>
      <c r="M12" s="190"/>
      <c r="N12" s="190"/>
      <c r="O12" s="190"/>
      <c r="P12" s="190"/>
      <c r="Q12" s="190"/>
      <c r="R12" s="191">
        <f t="shared" ref="R12:R21" si="0">SUM(C12:Q12)</f>
        <v>13</v>
      </c>
      <c r="S12" s="192">
        <f t="shared" ref="S12:S21" si="1">IF(ISERROR(AVERAGE(C12:Q12)),0,AVERAGE(C12:Q12))</f>
        <v>2.1666666666666665</v>
      </c>
      <c r="T12" s="51" t="str">
        <f t="shared" ref="T12:T21" si="2">IF(AND(S12&gt;=1,S12&lt;2),"Rara Vez",IF(AND(S12&gt;=2,S12&lt;3),"Improbable",IF(AND(S12&gt;=3,S12&lt;4),"Posible",IF(AND(S12&gt;=4,S12&lt;5),"Probable",IF(AND(S12=5),"Casi Seguro"," ")))))</f>
        <v>Improbable</v>
      </c>
    </row>
    <row r="13" spans="1:20" ht="101.25" customHeight="1" x14ac:dyDescent="0.25">
      <c r="A13" s="406" t="s">
        <v>324</v>
      </c>
      <c r="B13" s="407"/>
      <c r="C13" s="189">
        <v>3</v>
      </c>
      <c r="D13" s="189">
        <v>3</v>
      </c>
      <c r="E13" s="189">
        <v>2</v>
      </c>
      <c r="F13" s="189">
        <v>2</v>
      </c>
      <c r="G13" s="189">
        <v>4</v>
      </c>
      <c r="H13" s="189">
        <v>3</v>
      </c>
      <c r="I13" s="190"/>
      <c r="J13" s="190"/>
      <c r="K13" s="190"/>
      <c r="L13" s="190"/>
      <c r="M13" s="190"/>
      <c r="N13" s="190"/>
      <c r="O13" s="190"/>
      <c r="P13" s="190"/>
      <c r="Q13" s="190"/>
      <c r="R13" s="191">
        <f t="shared" si="0"/>
        <v>17</v>
      </c>
      <c r="S13" s="192">
        <f t="shared" si="1"/>
        <v>2.8333333333333335</v>
      </c>
      <c r="T13" s="51" t="str">
        <f t="shared" si="2"/>
        <v>Improbable</v>
      </c>
    </row>
    <row r="14" spans="1:20" ht="65.25" customHeight="1" x14ac:dyDescent="0.25">
      <c r="A14" s="406"/>
      <c r="B14" s="407"/>
      <c r="C14" s="98"/>
      <c r="D14" s="98"/>
      <c r="E14" s="98"/>
      <c r="F14" s="98"/>
      <c r="G14" s="98"/>
      <c r="H14" s="98"/>
      <c r="I14" s="98"/>
      <c r="J14" s="98"/>
      <c r="K14" s="98"/>
      <c r="L14" s="98"/>
      <c r="M14" s="98"/>
      <c r="N14" s="98"/>
      <c r="O14" s="98"/>
      <c r="P14" s="98"/>
      <c r="Q14" s="98"/>
      <c r="R14" s="101">
        <f t="shared" si="0"/>
        <v>0</v>
      </c>
      <c r="S14" s="102">
        <f t="shared" si="1"/>
        <v>0</v>
      </c>
      <c r="T14" s="51" t="str">
        <f t="shared" si="2"/>
        <v xml:space="preserve"> </v>
      </c>
    </row>
    <row r="15" spans="1:20" ht="39.75" customHeight="1" x14ac:dyDescent="0.25">
      <c r="A15" s="393"/>
      <c r="B15" s="394"/>
      <c r="C15" s="98"/>
      <c r="D15" s="98"/>
      <c r="E15" s="98"/>
      <c r="F15" s="98"/>
      <c r="G15" s="98"/>
      <c r="H15" s="98"/>
      <c r="I15" s="98"/>
      <c r="J15" s="98"/>
      <c r="K15" s="98"/>
      <c r="L15" s="98"/>
      <c r="M15" s="98"/>
      <c r="N15" s="98"/>
      <c r="O15" s="98"/>
      <c r="P15" s="98"/>
      <c r="Q15" s="98"/>
      <c r="R15" s="101">
        <f t="shared" si="0"/>
        <v>0</v>
      </c>
      <c r="S15" s="102">
        <f t="shared" si="1"/>
        <v>0</v>
      </c>
      <c r="T15" s="51" t="str">
        <f t="shared" si="2"/>
        <v xml:space="preserve"> </v>
      </c>
    </row>
    <row r="16" spans="1:20" ht="39.75" customHeight="1" x14ac:dyDescent="0.25">
      <c r="A16" s="393"/>
      <c r="B16" s="394"/>
      <c r="C16" s="98"/>
      <c r="D16" s="98"/>
      <c r="E16" s="98"/>
      <c r="F16" s="98"/>
      <c r="G16" s="98"/>
      <c r="H16" s="98"/>
      <c r="I16" s="98"/>
      <c r="J16" s="98"/>
      <c r="K16" s="98"/>
      <c r="L16" s="98"/>
      <c r="M16" s="98"/>
      <c r="N16" s="98"/>
      <c r="O16" s="98"/>
      <c r="P16" s="98"/>
      <c r="Q16" s="98"/>
      <c r="R16" s="101">
        <f t="shared" si="0"/>
        <v>0</v>
      </c>
      <c r="S16" s="102">
        <f t="shared" si="1"/>
        <v>0</v>
      </c>
      <c r="T16" s="51" t="str">
        <f t="shared" si="2"/>
        <v xml:space="preserve"> </v>
      </c>
    </row>
    <row r="17" spans="1:20" ht="39.75" customHeight="1" x14ac:dyDescent="0.25">
      <c r="A17" s="393"/>
      <c r="B17" s="394"/>
      <c r="C17" s="98"/>
      <c r="D17" s="98"/>
      <c r="E17" s="98"/>
      <c r="F17" s="98"/>
      <c r="G17" s="98"/>
      <c r="H17" s="98"/>
      <c r="I17" s="98"/>
      <c r="J17" s="98"/>
      <c r="K17" s="98"/>
      <c r="L17" s="98"/>
      <c r="M17" s="98"/>
      <c r="N17" s="98"/>
      <c r="O17" s="98"/>
      <c r="P17" s="98"/>
      <c r="Q17" s="98"/>
      <c r="R17" s="101">
        <f t="shared" si="0"/>
        <v>0</v>
      </c>
      <c r="S17" s="102">
        <f t="shared" si="1"/>
        <v>0</v>
      </c>
      <c r="T17" s="51" t="str">
        <f t="shared" si="2"/>
        <v xml:space="preserve"> </v>
      </c>
    </row>
    <row r="18" spans="1:20" ht="39.75" customHeight="1" x14ac:dyDescent="0.25">
      <c r="A18" s="393"/>
      <c r="B18" s="394"/>
      <c r="C18" s="98"/>
      <c r="D18" s="98"/>
      <c r="E18" s="98"/>
      <c r="F18" s="98"/>
      <c r="G18" s="98"/>
      <c r="H18" s="98"/>
      <c r="I18" s="98"/>
      <c r="J18" s="98"/>
      <c r="K18" s="98"/>
      <c r="L18" s="98"/>
      <c r="M18" s="98"/>
      <c r="N18" s="98"/>
      <c r="O18" s="98"/>
      <c r="P18" s="98"/>
      <c r="Q18" s="98"/>
      <c r="R18" s="101">
        <f t="shared" si="0"/>
        <v>0</v>
      </c>
      <c r="S18" s="102">
        <f t="shared" si="1"/>
        <v>0</v>
      </c>
      <c r="T18" s="51" t="str">
        <f t="shared" si="2"/>
        <v xml:space="preserve"> </v>
      </c>
    </row>
    <row r="19" spans="1:20" ht="39.75" customHeight="1" x14ac:dyDescent="0.25">
      <c r="A19" s="393"/>
      <c r="B19" s="394"/>
      <c r="C19" s="98"/>
      <c r="D19" s="98"/>
      <c r="E19" s="98"/>
      <c r="F19" s="98"/>
      <c r="G19" s="98"/>
      <c r="H19" s="98"/>
      <c r="I19" s="98"/>
      <c r="J19" s="98"/>
      <c r="K19" s="98"/>
      <c r="L19" s="98"/>
      <c r="M19" s="98"/>
      <c r="N19" s="98"/>
      <c r="O19" s="98"/>
      <c r="P19" s="98"/>
      <c r="Q19" s="98"/>
      <c r="R19" s="101">
        <f t="shared" si="0"/>
        <v>0</v>
      </c>
      <c r="S19" s="102">
        <f t="shared" si="1"/>
        <v>0</v>
      </c>
      <c r="T19" s="51" t="str">
        <f t="shared" si="2"/>
        <v xml:space="preserve"> </v>
      </c>
    </row>
    <row r="20" spans="1:20" ht="39.75" customHeight="1" x14ac:dyDescent="0.25">
      <c r="A20" s="393"/>
      <c r="B20" s="394"/>
      <c r="C20" s="98"/>
      <c r="D20" s="98"/>
      <c r="E20" s="98"/>
      <c r="F20" s="98"/>
      <c r="G20" s="98"/>
      <c r="H20" s="98"/>
      <c r="I20" s="98"/>
      <c r="J20" s="98"/>
      <c r="K20" s="98"/>
      <c r="L20" s="98"/>
      <c r="M20" s="98"/>
      <c r="N20" s="98"/>
      <c r="O20" s="98"/>
      <c r="P20" s="98"/>
      <c r="Q20" s="98"/>
      <c r="R20" s="101">
        <f t="shared" si="0"/>
        <v>0</v>
      </c>
      <c r="S20" s="102">
        <f t="shared" si="1"/>
        <v>0</v>
      </c>
      <c r="T20" s="51" t="str">
        <f t="shared" si="2"/>
        <v xml:space="preserve"> </v>
      </c>
    </row>
    <row r="21" spans="1:20" ht="39.75" customHeight="1" x14ac:dyDescent="0.25">
      <c r="A21" s="393"/>
      <c r="B21" s="394"/>
      <c r="C21" s="98"/>
      <c r="D21" s="98"/>
      <c r="E21" s="98"/>
      <c r="F21" s="98"/>
      <c r="G21" s="98"/>
      <c r="H21" s="98"/>
      <c r="I21" s="98"/>
      <c r="J21" s="98"/>
      <c r="K21" s="98"/>
      <c r="L21" s="98"/>
      <c r="M21" s="98"/>
      <c r="N21" s="98"/>
      <c r="O21" s="98"/>
      <c r="P21" s="98"/>
      <c r="Q21" s="98"/>
      <c r="R21" s="101">
        <f t="shared" si="0"/>
        <v>0</v>
      </c>
      <c r="S21" s="102">
        <f t="shared" si="1"/>
        <v>0</v>
      </c>
      <c r="T21" s="51" t="str">
        <f t="shared" si="2"/>
        <v xml:space="preserve"> </v>
      </c>
    </row>
  </sheetData>
  <mergeCells count="24">
    <mergeCell ref="T1:T4"/>
    <mergeCell ref="A6:T6"/>
    <mergeCell ref="A14:B14"/>
    <mergeCell ref="Q1:S1"/>
    <mergeCell ref="Q2:S2"/>
    <mergeCell ref="Q3:S3"/>
    <mergeCell ref="Q4:S4"/>
    <mergeCell ref="A1:A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9" zoomScale="96" zoomScaleNormal="96" workbookViewId="0">
      <pane ySplit="1" topLeftCell="A10" activePane="bottomLeft" state="frozen"/>
      <selection activeCell="A9" sqref="A9"/>
      <selection pane="bottomLeft" activeCell="A11" sqref="A11"/>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17"/>
      <c r="B1" s="412" t="s">
        <v>0</v>
      </c>
      <c r="C1" s="277"/>
      <c r="D1" s="398"/>
      <c r="E1" s="58" t="s">
        <v>96</v>
      </c>
      <c r="F1" s="280"/>
    </row>
    <row r="2" spans="1:6" ht="15.75" customHeight="1" x14ac:dyDescent="0.3">
      <c r="A2" s="417"/>
      <c r="B2" s="413"/>
      <c r="C2" s="414"/>
      <c r="D2" s="415"/>
      <c r="E2" s="59" t="s">
        <v>2</v>
      </c>
      <c r="F2" s="281"/>
    </row>
    <row r="3" spans="1:6" ht="15" customHeight="1" x14ac:dyDescent="0.3">
      <c r="A3" s="417"/>
      <c r="B3" s="413" t="s">
        <v>97</v>
      </c>
      <c r="C3" s="414"/>
      <c r="D3" s="415"/>
      <c r="E3" s="59" t="s">
        <v>98</v>
      </c>
      <c r="F3" s="281"/>
    </row>
    <row r="4" spans="1:6" ht="15.75" customHeight="1" thickBot="1" x14ac:dyDescent="0.35">
      <c r="A4" s="417"/>
      <c r="B4" s="416"/>
      <c r="C4" s="286"/>
      <c r="D4" s="399"/>
      <c r="E4" s="60" t="s">
        <v>5</v>
      </c>
      <c r="F4" s="282"/>
    </row>
    <row r="6" spans="1:6" ht="33" customHeight="1" x14ac:dyDescent="0.25">
      <c r="A6" s="109" t="s">
        <v>7</v>
      </c>
      <c r="B6" s="395"/>
      <c r="C6" s="396"/>
      <c r="D6" s="396"/>
      <c r="E6" s="396"/>
      <c r="F6" s="396"/>
    </row>
    <row r="7" spans="1:6" ht="33" customHeight="1" x14ac:dyDescent="0.25">
      <c r="A7" s="110" t="s">
        <v>9</v>
      </c>
      <c r="B7" s="395"/>
      <c r="C7" s="396"/>
      <c r="D7" s="396"/>
      <c r="E7" s="396"/>
      <c r="F7" s="396"/>
    </row>
    <row r="8" spans="1:6" ht="15.75" thickBot="1" x14ac:dyDescent="0.3"/>
    <row r="9" spans="1:6" ht="51" customHeight="1" x14ac:dyDescent="0.3">
      <c r="A9" s="426" t="s">
        <v>99</v>
      </c>
      <c r="B9" s="421" t="s">
        <v>100</v>
      </c>
      <c r="C9" s="421" t="s">
        <v>101</v>
      </c>
      <c r="D9" s="421"/>
      <c r="E9" s="421"/>
      <c r="F9" s="423"/>
    </row>
    <row r="10" spans="1:6" x14ac:dyDescent="0.3">
      <c r="A10" s="427"/>
      <c r="B10" s="422"/>
      <c r="C10" s="422" t="s">
        <v>102</v>
      </c>
      <c r="D10" s="422"/>
      <c r="E10" s="424" t="s">
        <v>103</v>
      </c>
      <c r="F10" s="425"/>
    </row>
    <row r="11" spans="1:6" ht="174" customHeight="1" x14ac:dyDescent="0.25">
      <c r="A11" s="193" t="s">
        <v>324</v>
      </c>
      <c r="B11" s="101" t="s">
        <v>167</v>
      </c>
      <c r="C11" s="418"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418"/>
      <c r="E11" s="419"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20"/>
    </row>
    <row r="12" spans="1:6" ht="174" customHeight="1" x14ac:dyDescent="0.25">
      <c r="A12" s="156"/>
      <c r="B12" s="101"/>
      <c r="C12" s="418" t="str">
        <f>IF(B12="5. CATASTROFICO",+Hoja3!$C$28,IF(B12="4. MAYOR",+Hoja3!$C$29,IF(B12="3. MODERADO",+Hoja3!$C$30,IF(B12="2. MENOR",+Hoja3!$C$31,IF(B12="1. INSIGNIFICANTE",Hoja3!$C$32," ")))))</f>
        <v xml:space="preserve"> </v>
      </c>
      <c r="D12" s="418"/>
      <c r="E12" s="419" t="str">
        <f>IF(B12="5. CATASTROFICO",+Hoja3!$B$28,IF(B12="4. MAYOR",+Hoja3!$B$29,IF(B12="3. MODERADO",+Hoja3!$B$30,IF(B12="2. MENOR",+Hoja3!$B$31,IF(B12="1. INSIGNIFICANTE",Hoja3!$B$32," ")))))</f>
        <v xml:space="preserve"> </v>
      </c>
      <c r="F12" s="420"/>
    </row>
    <row r="13" spans="1:6" ht="174" customHeight="1" x14ac:dyDescent="0.25">
      <c r="A13" s="63"/>
      <c r="B13" s="101" t="s">
        <v>104</v>
      </c>
      <c r="C13" s="418" t="str">
        <f>IF(B13="5. CATASTROFICO",+Hoja3!$C$28,IF(B13="4. MAYOR",+Hoja3!$C$29,IF(B13="3. MODERADO",+Hoja3!$C$30,IF(B13="2. MENOR",+Hoja3!$C$31,IF(B13="1. INSIGNIFICANTE",Hoja3!$C$32," ")))))</f>
        <v xml:space="preserve"> </v>
      </c>
      <c r="D13" s="418"/>
      <c r="E13" s="419" t="str">
        <f>IF(B13="5. CATASTROFICO",+Hoja3!$B$28,IF(B13="4. MAYOR",+Hoja3!$B$29,IF(B13="3. MODERADO",+Hoja3!$B$30,IF(B13="2. MENOR",+Hoja3!$B$31,IF(B13="1. INSIGNIFICANTE",Hoja3!$B$32," ")))))</f>
        <v xml:space="preserve"> </v>
      </c>
      <c r="F13" s="420"/>
    </row>
    <row r="14" spans="1:6" ht="174" customHeight="1" x14ac:dyDescent="0.3">
      <c r="A14" s="63"/>
      <c r="B14" s="101" t="s">
        <v>104</v>
      </c>
      <c r="C14" s="418" t="str">
        <f>IF(B14="5. CATASTROFICO",+Hoja3!$C$28,IF(B14="4. MAYOR",+Hoja3!$C$29,IF(B14="3. MODERADO",+Hoja3!$C$30,IF(B14="2. MENOR",+Hoja3!$C$31,IF(B14="1. INSIGNIFICANTE",Hoja3!$C$32," ")))))</f>
        <v xml:space="preserve"> </v>
      </c>
      <c r="D14" s="418"/>
      <c r="E14" s="419" t="str">
        <f>IF(B14="5. CATASTROFICO",+Hoja3!$B$28,IF(B14="4. MAYOR",+Hoja3!$B$29,IF(B14="3. MODERADO",+Hoja3!$B$30,IF(B14="2. MENOR",+Hoja3!$B$31,IF(B14="1. INSIGNIFICANTE",Hoja3!$B$32," ")))))</f>
        <v xml:space="preserve"> </v>
      </c>
      <c r="F14" s="420"/>
    </row>
    <row r="15" spans="1:6" ht="174" customHeight="1" x14ac:dyDescent="0.3">
      <c r="A15" s="63"/>
      <c r="B15" s="101" t="s">
        <v>104</v>
      </c>
      <c r="C15" s="418" t="str">
        <f>IF(B15="5. CATASTROFICO",+Hoja3!$C$28,IF(B15="4. MAYOR",+Hoja3!$C$29,IF(B15="3. MODERADO",+Hoja3!$C$30,IF(B15="2. MENOR",+Hoja3!$C$31,IF(B15="1. INSIGNIFICANTE",Hoja3!$C$32," ")))))</f>
        <v xml:space="preserve"> </v>
      </c>
      <c r="D15" s="418"/>
      <c r="E15" s="419" t="str">
        <f>IF(B15="5. CATASTROFICO",+Hoja3!$B$28,IF(B15="4. MAYOR",+Hoja3!$B$29,IF(B15="3. MODERADO",+Hoja3!$B$30,IF(B15="2. MENOR",+Hoja3!$B$31,IF(B15="1. INSIGNIFICANTE",Hoja3!$B$32," ")))))</f>
        <v xml:space="preserve"> </v>
      </c>
      <c r="F15" s="420"/>
    </row>
    <row r="16" spans="1:6" ht="174" customHeight="1" x14ac:dyDescent="0.3">
      <c r="A16" s="63"/>
      <c r="B16" s="101" t="s">
        <v>104</v>
      </c>
      <c r="C16" s="418" t="str">
        <f>IF(B16="5. CATASTROFICO",+Hoja3!$C$28,IF(B16="4. MAYOR",+Hoja3!$C$29,IF(B16="3. MODERADO",+Hoja3!$C$30,IF(B16="2. MENOR",+Hoja3!$C$31,IF(B16="1. INSIGNIFICANTE",Hoja3!$C$32," ")))))</f>
        <v xml:space="preserve"> </v>
      </c>
      <c r="D16" s="418"/>
      <c r="E16" s="419" t="str">
        <f>IF(B16="5. CATASTROFICO",+Hoja3!$B$28,IF(B16="4. MAYOR",+Hoja3!$B$29,IF(B16="3. MODERADO",+Hoja3!$B$30,IF(B16="2. MENOR",+Hoja3!$B$31,IF(B16="1. INSIGNIFICANTE",Hoja3!$B$32," ")))))</f>
        <v xml:space="preserve"> </v>
      </c>
      <c r="F16" s="420"/>
    </row>
    <row r="17" spans="1:6" ht="174" customHeight="1" x14ac:dyDescent="0.3">
      <c r="A17" s="63"/>
      <c r="B17" s="101" t="s">
        <v>104</v>
      </c>
      <c r="C17" s="418" t="str">
        <f>IF(B17="5. CATASTROFICO",+Hoja3!$C$28,IF(B17="4. MAYOR",+Hoja3!$C$29,IF(B17="3. MODERADO",+Hoja3!$C$30,IF(B17="2. MENOR",+Hoja3!$C$31,IF(B17="1. INSIGNIFICANTE",Hoja3!$C$32," ")))))</f>
        <v xml:space="preserve"> </v>
      </c>
      <c r="D17" s="418"/>
      <c r="E17" s="419" t="str">
        <f>IF(B17="5. CATASTROFICO",+Hoja3!$B$28,IF(B17="4. MAYOR",+Hoja3!$B$29,IF(B17="3. MODERADO",+Hoja3!$B$30,IF(B17="2. MENOR",+Hoja3!$B$31,IF(B17="1. INSIGNIFICANTE",Hoja3!$B$32," ")))))</f>
        <v xml:space="preserve"> </v>
      </c>
      <c r="F17" s="420"/>
    </row>
    <row r="18" spans="1:6" ht="174" customHeight="1" thickBot="1" x14ac:dyDescent="0.35">
      <c r="A18" s="64"/>
      <c r="B18" s="111" t="s">
        <v>104</v>
      </c>
      <c r="C18" s="428" t="str">
        <f>IF(B18="5. CATASTROFICO",+Hoja3!$C$28,IF(B18="4. MAYOR",+Hoja3!$C$29,IF(B18="3. MODERADO",+Hoja3!$C$30,IF(B18="2. MENOR",+Hoja3!$C$31,IF(B18="1. INSIGNIFICANTE",Hoja3!$C$32," ")))))</f>
        <v xml:space="preserve"> </v>
      </c>
      <c r="D18" s="428"/>
      <c r="E18" s="429" t="str">
        <f>IF(B18="5. CATASTROFICO",+Hoja3!$B$28,IF(B18="4. MAYOR",+Hoja3!$B$29,IF(B18="3. MODERADO",+Hoja3!$B$30,IF(B18="2. MENOR",+Hoja3!$B$31,IF(B18="1. INSIGNIFICANTE",Hoja3!$B$32," ")))))</f>
        <v xml:space="preserve"> </v>
      </c>
      <c r="F18" s="430"/>
    </row>
  </sheetData>
  <mergeCells count="27">
    <mergeCell ref="C13:D13"/>
    <mergeCell ref="C18:D18"/>
    <mergeCell ref="E18:F18"/>
    <mergeCell ref="E13:F13"/>
    <mergeCell ref="C14:D14"/>
    <mergeCell ref="E14:F14"/>
    <mergeCell ref="C15:D15"/>
    <mergeCell ref="E15:F15"/>
    <mergeCell ref="C16:D16"/>
    <mergeCell ref="E16:F16"/>
    <mergeCell ref="C17:D17"/>
    <mergeCell ref="E17:F1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dcterms:created xsi:type="dcterms:W3CDTF">2014-12-30T19:27:19Z</dcterms:created>
  <dcterms:modified xsi:type="dcterms:W3CDTF">2019-05-01T16:05:03Z</dcterms:modified>
</cp:coreProperties>
</file>