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17748" windowHeight="4536" tabRatio="763" firstSheet="7" activeTab="7"/>
  </bookViews>
  <sheets>
    <sheet name="CONTEXTO" sheetId="4" r:id="rId1"/>
    <sheet name="matriz definicion riesgo" sheetId="5" state="hidden" r:id="rId2"/>
    <sheet name="IDENTIFICACION" sheetId="6" state="hidden" r:id="rId3"/>
    <sheet name="DOFA" sheetId="23" r:id="rId4"/>
    <sheet name="PRIORIZACIÓN DE CAUSA" sheetId="24" r:id="rId5"/>
    <sheet name="IDENTIFICACION(GyC)" sheetId="20" r:id="rId6"/>
    <sheet name="DESCRIPCION" sheetId="22" r:id="rId7"/>
    <sheet name="MAPA DE RIESGO ADMON" sheetId="1" r:id="rId8"/>
    <sheet name=" IMPACTO RIESGOS GESTION" sheetId="13" r:id="rId9"/>
    <sheet name="PROBABILIDAD" sheetId="8" r:id="rId10"/>
    <sheet name=" IMPACTO RIESGOS CORRUPCION" sheetId="25" r:id="rId11"/>
    <sheet name="VALORACION GESTION (1)" sheetId="16" r:id="rId12"/>
    <sheet name="VALORACION RIESGO (2)" sheetId="18" r:id="rId13"/>
    <sheet name="VALORACION RIESGO (3)" sheetId="17" r:id="rId14"/>
    <sheet name="VALORACION RIESGO (4)" sheetId="28" r:id="rId15"/>
    <sheet name="Hoja3" sheetId="21" state="hidden" r:id="rId16"/>
    <sheet name="CONTROLES Y EVALUACION" sheetId="3" r:id="rId17"/>
    <sheet name="SOLIDEZ DE LOS CONTROLES" sheetId="26" r:id="rId18"/>
  </sheets>
  <definedNames>
    <definedName name="_xlnm.Print_Titles" localSheetId="6">DESCRIPCION!$1:$9</definedName>
    <definedName name="_xlnm.Print_Titles" localSheetId="5">'IDENTIFICACION(GyC)'!$1:$9</definedName>
  </definedNames>
  <calcPr calcId="144525"/>
</workbook>
</file>

<file path=xl/calcChain.xml><?xml version="1.0" encoding="utf-8"?>
<calcChain xmlns="http://schemas.openxmlformats.org/spreadsheetml/2006/main">
  <c r="A13" i="22" l="1"/>
  <c r="A11" i="8" s="1"/>
  <c r="B13" i="1" s="1"/>
  <c r="A10" i="22"/>
  <c r="A12" i="8" s="1"/>
  <c r="B10" i="1" s="1"/>
  <c r="A14" i="8"/>
  <c r="A13" i="8"/>
  <c r="E21" i="22"/>
  <c r="E20" i="22"/>
  <c r="E15" i="22"/>
  <c r="E14" i="22"/>
  <c r="D21" i="22"/>
  <c r="D21" i="1" s="1"/>
  <c r="D20" i="22"/>
  <c r="D19" i="22"/>
  <c r="D18" i="22"/>
  <c r="B18" i="20"/>
  <c r="B17" i="20"/>
  <c r="B14" i="20"/>
  <c r="D17" i="22" l="1"/>
  <c r="G83" i="3" l="1"/>
  <c r="G82" i="3"/>
  <c r="G81" i="3"/>
  <c r="G80" i="3"/>
  <c r="G79" i="3"/>
  <c r="G78" i="3"/>
  <c r="G77" i="3"/>
  <c r="B10" i="20"/>
  <c r="B34" i="3" s="1"/>
  <c r="B13" i="20"/>
  <c r="B56" i="3" s="1"/>
  <c r="B11" i="20"/>
  <c r="B45" i="3" l="1"/>
  <c r="D11" i="22"/>
  <c r="D11" i="1" s="1"/>
  <c r="G84" i="3"/>
  <c r="H77" i="3" s="1"/>
  <c r="J77" i="3" s="1"/>
  <c r="K77" i="3" s="1"/>
  <c r="C13" i="13"/>
  <c r="E13" i="13"/>
  <c r="D10" i="22" l="1"/>
  <c r="D10" i="1" s="1"/>
  <c r="E12" i="22"/>
  <c r="E11" i="22"/>
  <c r="E10" i="22"/>
  <c r="B15" i="20"/>
  <c r="D16" i="22" s="1"/>
  <c r="D14" i="22"/>
  <c r="D15" i="22" l="1"/>
  <c r="D14" i="1" s="1"/>
  <c r="B67" i="3"/>
  <c r="A34" i="25" l="1"/>
  <c r="D17" i="1"/>
  <c r="D18" i="1"/>
  <c r="D13" i="1"/>
  <c r="D15" i="1"/>
  <c r="B20" i="1"/>
  <c r="B17" i="1"/>
  <c r="R15" i="8"/>
  <c r="S10" i="24" l="1"/>
  <c r="S11" i="24"/>
  <c r="S12" i="24"/>
  <c r="S13" i="24"/>
  <c r="S14" i="24"/>
  <c r="S15" i="24"/>
  <c r="S16" i="24"/>
  <c r="S17" i="24"/>
  <c r="S18" i="24"/>
  <c r="S19" i="24"/>
  <c r="S20" i="24"/>
  <c r="S21" i="24"/>
  <c r="S22" i="24"/>
  <c r="S23" i="24"/>
  <c r="S24" i="24"/>
  <c r="S25" i="24"/>
  <c r="S26" i="24"/>
  <c r="S27" i="24"/>
  <c r="S28" i="24"/>
  <c r="S29" i="24"/>
  <c r="S30" i="24"/>
  <c r="G12" i="26"/>
  <c r="G17" i="26"/>
  <c r="G16" i="26"/>
  <c r="G15" i="26"/>
  <c r="G14" i="26"/>
  <c r="G13" i="26"/>
  <c r="G11" i="26"/>
  <c r="G73" i="3"/>
  <c r="G72" i="3"/>
  <c r="G71" i="3"/>
  <c r="G70" i="3"/>
  <c r="G69" i="3"/>
  <c r="G68" i="3"/>
  <c r="G67" i="3"/>
  <c r="G62" i="3"/>
  <c r="G61" i="3"/>
  <c r="G60" i="3"/>
  <c r="G59" i="3"/>
  <c r="G58" i="3"/>
  <c r="G57" i="3"/>
  <c r="G56" i="3"/>
  <c r="G51" i="3"/>
  <c r="G50" i="3"/>
  <c r="G49" i="3"/>
  <c r="G48" i="3"/>
  <c r="G47" i="3"/>
  <c r="G46" i="3"/>
  <c r="G45" i="3"/>
  <c r="G40" i="3"/>
  <c r="G39" i="3"/>
  <c r="G38" i="3"/>
  <c r="G37" i="3"/>
  <c r="G36" i="3"/>
  <c r="G35" i="3"/>
  <c r="G34" i="3"/>
  <c r="G29" i="3"/>
  <c r="G28" i="3"/>
  <c r="G27" i="3"/>
  <c r="G26" i="3"/>
  <c r="G25" i="3"/>
  <c r="G24" i="3"/>
  <c r="G23" i="3"/>
  <c r="G18" i="3"/>
  <c r="G17" i="3"/>
  <c r="G16" i="3"/>
  <c r="G15" i="3"/>
  <c r="G14" i="3"/>
  <c r="G13" i="3"/>
  <c r="G12" i="3"/>
  <c r="B145" i="21"/>
  <c r="B144" i="21"/>
  <c r="B143" i="21"/>
  <c r="B142" i="21"/>
  <c r="B141" i="21"/>
  <c r="B140" i="21"/>
  <c r="B139" i="21"/>
  <c r="B138" i="21"/>
  <c r="B137" i="21"/>
  <c r="B136" i="21"/>
  <c r="B135" i="21"/>
  <c r="B134" i="21"/>
  <c r="B133" i="21"/>
  <c r="B132" i="21"/>
  <c r="B131" i="21"/>
  <c r="B130" i="21"/>
  <c r="B129" i="21"/>
  <c r="B146" i="21" s="1"/>
  <c r="D122" i="25" s="1"/>
  <c r="F103" i="25" s="1"/>
  <c r="B128" i="21"/>
  <c r="B127" i="21"/>
  <c r="B122" i="21"/>
  <c r="B121" i="21"/>
  <c r="B120" i="21"/>
  <c r="B119" i="21"/>
  <c r="B118" i="21"/>
  <c r="B117" i="21"/>
  <c r="B116" i="21"/>
  <c r="B115" i="21"/>
  <c r="B114" i="21"/>
  <c r="B113" i="21"/>
  <c r="B112" i="21"/>
  <c r="B111" i="21"/>
  <c r="B110" i="21"/>
  <c r="B109" i="21"/>
  <c r="B108" i="21"/>
  <c r="B107" i="21"/>
  <c r="B106" i="21"/>
  <c r="B105" i="21"/>
  <c r="B104" i="21"/>
  <c r="B99" i="21"/>
  <c r="B98" i="21"/>
  <c r="B97" i="21"/>
  <c r="B96" i="21"/>
  <c r="B95" i="21"/>
  <c r="B94" i="21"/>
  <c r="B93" i="21"/>
  <c r="B92" i="21"/>
  <c r="B91" i="21"/>
  <c r="B90" i="21"/>
  <c r="B89" i="21"/>
  <c r="B88" i="21"/>
  <c r="B87" i="21"/>
  <c r="B86" i="21"/>
  <c r="B85" i="21"/>
  <c r="B84" i="21"/>
  <c r="B83" i="21"/>
  <c r="B82" i="21"/>
  <c r="B81" i="21"/>
  <c r="B76" i="21"/>
  <c r="B75" i="21"/>
  <c r="B74" i="21"/>
  <c r="B73" i="21"/>
  <c r="B72" i="21"/>
  <c r="B71" i="21"/>
  <c r="B70" i="21"/>
  <c r="B69" i="21"/>
  <c r="B68" i="21"/>
  <c r="B67" i="21"/>
  <c r="B66" i="21"/>
  <c r="B65" i="21"/>
  <c r="B64" i="21"/>
  <c r="B63" i="21"/>
  <c r="B62" i="21"/>
  <c r="B61" i="21"/>
  <c r="B60" i="21"/>
  <c r="B59" i="21"/>
  <c r="B58" i="21"/>
  <c r="B36" i="21"/>
  <c r="B37" i="21"/>
  <c r="B38" i="21"/>
  <c r="B39" i="21"/>
  <c r="B40" i="21"/>
  <c r="B41" i="21"/>
  <c r="B42" i="21"/>
  <c r="B43" i="21"/>
  <c r="B44" i="21"/>
  <c r="B45" i="21"/>
  <c r="B46" i="21"/>
  <c r="B47" i="21"/>
  <c r="B48" i="21"/>
  <c r="B49" i="21"/>
  <c r="B50" i="21"/>
  <c r="B51" i="21"/>
  <c r="B52" i="21"/>
  <c r="B53" i="21"/>
  <c r="B35" i="21"/>
  <c r="E18" i="13"/>
  <c r="C18" i="13"/>
  <c r="E17" i="13"/>
  <c r="C17" i="13"/>
  <c r="E16" i="13"/>
  <c r="C16" i="13"/>
  <c r="E15" i="13"/>
  <c r="C15" i="13"/>
  <c r="E14" i="13"/>
  <c r="C14" i="13"/>
  <c r="E12" i="13"/>
  <c r="C12" i="13"/>
  <c r="E11" i="13"/>
  <c r="C11" i="13"/>
  <c r="S21" i="8"/>
  <c r="T21" i="8"/>
  <c r="R21" i="8"/>
  <c r="S20" i="8"/>
  <c r="T20" i="8" s="1"/>
  <c r="R20" i="8"/>
  <c r="S19" i="8"/>
  <c r="T19" i="8" s="1"/>
  <c r="R19" i="8"/>
  <c r="S18" i="8"/>
  <c r="T18" i="8" s="1"/>
  <c r="R18" i="8"/>
  <c r="S17" i="8"/>
  <c r="T17" i="8" s="1"/>
  <c r="R17" i="8"/>
  <c r="S16" i="8"/>
  <c r="T16" i="8" s="1"/>
  <c r="R16" i="8"/>
  <c r="S15" i="8"/>
  <c r="T15" i="8" s="1"/>
  <c r="S14" i="8"/>
  <c r="T14" i="8" s="1"/>
  <c r="E20" i="1" s="1"/>
  <c r="R14" i="8"/>
  <c r="S13" i="8"/>
  <c r="T13" i="8" s="1"/>
  <c r="E17" i="1" s="1"/>
  <c r="R13" i="8"/>
  <c r="S12" i="8"/>
  <c r="T12" i="8" s="1"/>
  <c r="R12" i="8"/>
  <c r="S11" i="8"/>
  <c r="T11" i="8" s="1"/>
  <c r="E10" i="1" s="1"/>
  <c r="R11" i="8"/>
  <c r="R30" i="24"/>
  <c r="R29" i="24"/>
  <c r="R28" i="24"/>
  <c r="R27" i="24"/>
  <c r="R26" i="24"/>
  <c r="R25" i="24"/>
  <c r="R24" i="24"/>
  <c r="R23" i="24"/>
  <c r="R22" i="24"/>
  <c r="R21" i="24"/>
  <c r="R20" i="24"/>
  <c r="R19" i="24"/>
  <c r="R18" i="24"/>
  <c r="R17" i="24"/>
  <c r="R16" i="24"/>
  <c r="R15" i="24"/>
  <c r="R14" i="24"/>
  <c r="R13" i="24"/>
  <c r="R12" i="24"/>
  <c r="R11" i="24"/>
  <c r="R10" i="24"/>
  <c r="J20" i="20"/>
  <c r="J17" i="20"/>
  <c r="J13" i="20"/>
  <c r="J10" i="20"/>
  <c r="B100" i="21" l="1"/>
  <c r="D76" i="25" s="1"/>
  <c r="F57" i="25" s="1"/>
  <c r="B123" i="21"/>
  <c r="D99" i="25" s="1"/>
  <c r="F80" i="25" s="1"/>
  <c r="G18" i="26"/>
  <c r="H11" i="26" s="1"/>
  <c r="G52" i="3"/>
  <c r="H45" i="3" s="1"/>
  <c r="J45" i="3" s="1"/>
  <c r="K45" i="3" s="1"/>
  <c r="G19" i="3"/>
  <c r="H12" i="3" s="1"/>
  <c r="J12" i="3" s="1"/>
  <c r="K12" i="3" s="1"/>
  <c r="G30" i="3"/>
  <c r="H23" i="3" s="1"/>
  <c r="J23" i="3" s="1"/>
  <c r="K23" i="3" s="1"/>
  <c r="G41" i="3"/>
  <c r="H34" i="3" s="1"/>
  <c r="J34" i="3" s="1"/>
  <c r="K34" i="3" s="1"/>
  <c r="G63" i="3"/>
  <c r="H56" i="3" s="1"/>
  <c r="J56" i="3" s="1"/>
  <c r="K56" i="3" s="1"/>
  <c r="G74" i="3"/>
  <c r="H67" i="3" s="1"/>
  <c r="J67" i="3" s="1"/>
  <c r="K67" i="3" s="1"/>
  <c r="B77" i="21"/>
  <c r="D53" i="25" s="1"/>
  <c r="F34" i="25" s="1"/>
  <c r="F20" i="1" s="1"/>
  <c r="B54" i="21"/>
  <c r="D30" i="25" s="1"/>
  <c r="F11" i="25" s="1"/>
  <c r="F17" i="1" s="1"/>
</calcChain>
</file>

<file path=xl/sharedStrings.xml><?xml version="1.0" encoding="utf-8"?>
<sst xmlns="http://schemas.openxmlformats.org/spreadsheetml/2006/main" count="1149" uniqueCount="433">
  <si>
    <r>
      <t xml:space="preserve">PROCESO: </t>
    </r>
    <r>
      <rPr>
        <sz val="11"/>
        <color indexed="8"/>
        <rFont val="Arial"/>
        <family val="2"/>
      </rPr>
      <t>GESTION INTEGRAL DE CALIDAD</t>
    </r>
  </si>
  <si>
    <t>Codigo:FOR-13-PRO-GIC-02</t>
  </si>
  <si>
    <t>Versión:</t>
  </si>
  <si>
    <t>FORMATO: CONTEXTO ESTRATEGICO</t>
  </si>
  <si>
    <t xml:space="preserve">Fecha: </t>
  </si>
  <si>
    <t>Pagina:</t>
  </si>
  <si>
    <t xml:space="preserve">CONTEXTO ESTRATEGICO </t>
  </si>
  <si>
    <t xml:space="preserve">PROCESO: </t>
  </si>
  <si>
    <t xml:space="preserve">Gestión de Evaluación y  Seguimiento </t>
  </si>
  <si>
    <t xml:space="preserve">OBJETIVO: </t>
  </si>
  <si>
    <t xml:space="preserve">EVALUAR CONFORME AL PLAN ANUAL DE AUDITORÍA EL NIVEL DE IMPLEMENTACIÓN DEL SISTEMA DE CONTROL INTERNO, ASI COMO LA EFICIENCIA, EFICACIA Y EFECTIVIDAD DE LOS PROCESOS, EL NIVEL DE EJECUCIÓN DE PLANES Y PROGRAMAS; A TRAVÉS DE MECANISMOS DE VERIFICACIÓN, EVALUACIÓN Y SEGUIMIENTO,  CON EL PROPÓSTITO DE PROVEER HERRAMIENTAS DE JUICIO PARA GENERAR RECOMENDACIONES QUE CONTRIBUYAN A LA TOMA DE DECISIONES, LA MEJORA CONTINUA Y EL LOGRO DE LOS OBJETIVOS INSTITUCIONALES. </t>
  </si>
  <si>
    <t>FACTORES EXTERNOS</t>
  </si>
  <si>
    <t>CAUSAS</t>
  </si>
  <si>
    <t>FACTORES INTERNOS</t>
  </si>
  <si>
    <t>FACTORES DEL PROCESO</t>
  </si>
  <si>
    <t>Constantes cambios normativos, diversidad jurídica.</t>
  </si>
  <si>
    <t xml:space="preserve">Ausencia de documetación e implementación de procedimientos  en  algunos  procesos.  </t>
  </si>
  <si>
    <t xml:space="preserve">Falta de compromiso de los líderes de los procesos en la implementación de mejora, asociadas a los planes de mejoramiento y en atención a las recomendaciones establecidas en los informes emitidos por la Oficina de Control Interno. </t>
  </si>
  <si>
    <t xml:space="preserve">POLITICOS </t>
  </si>
  <si>
    <t xml:space="preserve">Cambios de Gobierno </t>
  </si>
  <si>
    <t>Desconocimiento de la actualización normativa</t>
  </si>
  <si>
    <t>TECNOLOGICO: Cambios tecnológicos</t>
  </si>
  <si>
    <t xml:space="preserve">TECNOLOGÍA: integridad de datos, disponibilidad de datos y sistemas, desarrollo, producción, mantenimiento de sistemas de información. </t>
  </si>
  <si>
    <t xml:space="preserve">Equipos tecnologicos obsoletos, Sistema de Información no integrados. </t>
  </si>
  <si>
    <t>FACTORES GEOGRÁFICOS (ubicación, espacio,topografía, clima, recursos naturales, etc.)</t>
  </si>
  <si>
    <r>
      <t xml:space="preserve">PROCESO: </t>
    </r>
    <r>
      <rPr>
        <sz val="12"/>
        <color indexed="8"/>
        <rFont val="Arial"/>
        <family val="2"/>
      </rPr>
      <t>MEJORAMIENTO CONTINUO</t>
    </r>
  </si>
  <si>
    <t>Codigo:</t>
  </si>
  <si>
    <r>
      <t xml:space="preserve">FORMATO: </t>
    </r>
    <r>
      <rPr>
        <sz val="12"/>
        <color indexed="8"/>
        <rFont val="Arial"/>
        <family val="2"/>
      </rPr>
      <t>MAPA DE RIESGOS DE CORRUPCION</t>
    </r>
  </si>
  <si>
    <t>Fecha: DD_____MM_____AA______</t>
  </si>
  <si>
    <t>Matriz definicion del Riesgo de Corrupción</t>
  </si>
  <si>
    <t>descripcion del riesgo</t>
  </si>
  <si>
    <t>Accion y Omision</t>
  </si>
  <si>
    <t>Uso del Poder</t>
  </si>
  <si>
    <t>Desviar la gestión de lo público</t>
  </si>
  <si>
    <t>Beneficio Particular</t>
  </si>
  <si>
    <t>Solicitud y/o recibimiento de dadivas para el favoritismo de una decision</t>
  </si>
  <si>
    <t>si</t>
  </si>
  <si>
    <t>Tráfico de influencias y amiguismo en la celeredidad de respuesta de un tramite</t>
  </si>
  <si>
    <t>Cobro para la realizacion de un tramite o beneficiar una decision</t>
  </si>
  <si>
    <t>Uso indebido de la información que reposa en las bases de datos de la Secretaría</t>
  </si>
  <si>
    <t>Perdida, daño, alteracion o manipulación de documentos en el archivo de gestión y en el archivo  Urbanistico</t>
  </si>
  <si>
    <t xml:space="preserve">Versión: </t>
  </si>
  <si>
    <r>
      <t xml:space="preserve">FORMATO: </t>
    </r>
    <r>
      <rPr>
        <sz val="11"/>
        <color indexed="8"/>
        <rFont val="Arial"/>
        <family val="2"/>
      </rPr>
      <t>MAPA DE RIESGOS ADMINISTRATIVO</t>
    </r>
  </si>
  <si>
    <t>IDENTIFICACION DEL RIESGO</t>
  </si>
  <si>
    <t>Proceso</t>
  </si>
  <si>
    <t>Objetivo del proceso</t>
  </si>
  <si>
    <t>Que Puede Suceder?</t>
  </si>
  <si>
    <t>Cómo Puede Suceder?
(Causas)</t>
  </si>
  <si>
    <t>Cuándo puede Suceder?</t>
  </si>
  <si>
    <t>Consecuencia</t>
  </si>
  <si>
    <t>Descripción del Riesgo</t>
  </si>
  <si>
    <t>FORMATO: PRIORIZACION DE CAUSAS (Amenazas y Debilidades)</t>
  </si>
  <si>
    <t xml:space="preserve">PROCESO: Gestión de Evaluación y  Seguimiento </t>
  </si>
  <si>
    <r>
      <rPr>
        <b/>
        <sz val="12"/>
        <color theme="1"/>
        <rFont val="Arial"/>
        <family val="2"/>
      </rPr>
      <t>OBJETIVO:</t>
    </r>
    <r>
      <rPr>
        <sz val="12"/>
        <color theme="1"/>
        <rFont val="Arial"/>
        <family val="2"/>
      </rPr>
      <t xml:space="preserve"> EVALUAR CONFORME AL PLAN ANUAL DE AUDITORÍA EL NIVEL DE IMPLEMENTACIÓN DEL SISTEMA DE CONTROL INTERNO, ASI COMO LA EFICIENCIA, EFICACIA Y EFECTIVIDAD DE LOS PROCESOS, EL NIVEL DE EJECUCIÓN DE PLANES Y PROGRAMAS; A TRAVÉS DE MECANISMOS DE VERIFICACIÓN, EVALUACIÓN Y SEGUIMIENTO,  CON EL PROPÓSTITO DE PROVEER HERRAMIENTAS DE JUICIO PARA GENERAR RECOMENDACIONES QUE CONTRIBUYAN A LA TOMA DE DECISIONES, LA MEJORA CONTINUA Y EL LOGRO DE LOS OBJETIVOS INSTITUCIONALES. </t>
    </r>
  </si>
  <si>
    <t>PRIORIZACION DE CAUSAS (Amenazas y Debilidades)
CALIFIQUE DE 1 A 5  donde 1 es la menos importante</t>
  </si>
  <si>
    <t>No.</t>
  </si>
  <si>
    <t>CAUSAS (Amenazas y Debilidades)</t>
  </si>
  <si>
    <t>P1</t>
  </si>
  <si>
    <t>P2</t>
  </si>
  <si>
    <t>P3</t>
  </si>
  <si>
    <t>P4</t>
  </si>
  <si>
    <t>P5</t>
  </si>
  <si>
    <t>P6</t>
  </si>
  <si>
    <t>P7</t>
  </si>
  <si>
    <t>P8</t>
  </si>
  <si>
    <t>P9</t>
  </si>
  <si>
    <t>P10</t>
  </si>
  <si>
    <t>P11</t>
  </si>
  <si>
    <t>P12</t>
  </si>
  <si>
    <t>P13</t>
  </si>
  <si>
    <t>P14</t>
  </si>
  <si>
    <t>P15</t>
  </si>
  <si>
    <t>TOTAL</t>
  </si>
  <si>
    <t>PROMEDIO</t>
  </si>
  <si>
    <t>FORMATO: MATRIZ DOFA</t>
  </si>
  <si>
    <t xml:space="preserve">
MATRIZ DOFA
IDENTIFICACION DE FACTORES 
Y
DEFINICION DE ESTRATEGIAS
</t>
  </si>
  <si>
    <t>NEGATIVOS</t>
  </si>
  <si>
    <t>POSITIVOS</t>
  </si>
  <si>
    <t>DEBILIDADES (D)</t>
  </si>
  <si>
    <t>FORTALEZAS (F)</t>
  </si>
  <si>
    <t>OPORTUNIDADES (O)</t>
  </si>
  <si>
    <r>
      <t xml:space="preserve">ESTRATEGIA DO (SUPERVIVENCIA)
</t>
    </r>
    <r>
      <rPr>
        <b/>
        <sz val="11"/>
        <color theme="1"/>
        <rFont val="Calibri"/>
        <family val="2"/>
        <scheme val="minor"/>
      </rPr>
      <t>consiste en contrarrestar Debilidades por medio de Oportunidades.</t>
    </r>
  </si>
  <si>
    <r>
      <t xml:space="preserve">ESTRATEGIA FO (CRECIMIENTO)
</t>
    </r>
    <r>
      <rPr>
        <b/>
        <sz val="11"/>
        <color theme="1"/>
        <rFont val="Calibri"/>
        <family val="2"/>
        <scheme val="minor"/>
      </rPr>
      <t>Utilizar fortalezas para optimizar oportunidades.</t>
    </r>
  </si>
  <si>
    <t>AMENAZAS (A)</t>
  </si>
  <si>
    <r>
      <t xml:space="preserve">ESTRATEGIA DA (CONTINGENCIA)
</t>
    </r>
    <r>
      <rPr>
        <b/>
        <sz val="11"/>
        <color theme="1"/>
        <rFont val="Calibri"/>
        <family val="2"/>
        <scheme val="minor"/>
      </rPr>
      <t>Cuando el riesgo se materialice a partir de la combinación de debilidades
con amenazas, para formular acciones de contingencia.</t>
    </r>
  </si>
  <si>
    <r>
      <t xml:space="preserve">ESTRATEGIA FA (SUPERVIVENCIA)
</t>
    </r>
    <r>
      <rPr>
        <b/>
        <sz val="11"/>
        <color theme="1"/>
        <rFont val="Calibri"/>
        <family val="2"/>
        <scheme val="minor"/>
      </rPr>
      <t>Utilizar fortalezas para contrarrestar amenazas</t>
    </r>
    <r>
      <rPr>
        <b/>
        <sz val="14"/>
        <color theme="1"/>
        <rFont val="Calibri"/>
        <family val="2"/>
        <scheme val="minor"/>
      </rPr>
      <t xml:space="preserve">
</t>
    </r>
  </si>
  <si>
    <t>FORMATO: IDENTIFICACION DE RIESGOS</t>
  </si>
  <si>
    <t>Riesgo</t>
  </si>
  <si>
    <t>Acción u Omisión</t>
  </si>
  <si>
    <t>Uso del poder</t>
  </si>
  <si>
    <t>Desviar la Gestión de lo Público</t>
  </si>
  <si>
    <t>Beneficio Privado</t>
  </si>
  <si>
    <t>Clasificación</t>
  </si>
  <si>
    <r>
      <t>FORMATO: DESCRIPCION DEL RIESGO</t>
    </r>
    <r>
      <rPr>
        <sz val="11"/>
        <color indexed="8"/>
        <rFont val="Arial"/>
        <family val="2"/>
      </rPr>
      <t xml:space="preserve"> </t>
    </r>
  </si>
  <si>
    <t>DESCRIPCION DEL RIESGO</t>
  </si>
  <si>
    <t>Descripción</t>
  </si>
  <si>
    <t xml:space="preserve"> Clasificación</t>
  </si>
  <si>
    <t>Causas</t>
  </si>
  <si>
    <t>Consecuencias</t>
  </si>
  <si>
    <t xml:space="preserve">Seleccione </t>
  </si>
  <si>
    <t xml:space="preserve">Codigo:                                  </t>
  </si>
  <si>
    <t>FORMATO:DETERMINACION  DE LA PROBABILIDAD</t>
  </si>
  <si>
    <t>DETERMINACION DE LA PROBABILIDAD</t>
  </si>
  <si>
    <t>PRIORIZACION DE LA PROBABILIDAD
(Califique de 1 a 5 , de acuerdo con la tabla de criterios</t>
  </si>
  <si>
    <t>Nivel</t>
  </si>
  <si>
    <t xml:space="preserve">Codigo:                        </t>
  </si>
  <si>
    <t>FORMATO: DETERMINACION DEL IMPACTO DE RIESGOS DE GESTION</t>
  </si>
  <si>
    <t>Fecha:</t>
  </si>
  <si>
    <t>RIESGO</t>
  </si>
  <si>
    <t>NIVELES</t>
  </si>
  <si>
    <t>Impacto (Consecuencias)</t>
  </si>
  <si>
    <t>Cuantitativo</t>
  </si>
  <si>
    <t>Cualitativo</t>
  </si>
  <si>
    <t>Seleccione</t>
  </si>
  <si>
    <t>FORMATO: DETERMINACION DEL IMPACTO RIESGOS DE CORRUPCION</t>
  </si>
  <si>
    <t>RIESGO DE CORRUPCION</t>
  </si>
  <si>
    <t>SI EL RIESGO DE CORRUPCION SE MATERIALIZA PODRIA…</t>
  </si>
  <si>
    <t>RESPUESTA (MARQUE CON X)</t>
  </si>
  <si>
    <t>NIVEL DE IMPACTO</t>
  </si>
  <si>
    <t>SI</t>
  </si>
  <si>
    <t>NO</t>
  </si>
  <si>
    <t>1 ¿Afectar al grupo de funcionarios del proceso?</t>
  </si>
  <si>
    <t xml:space="preserve">2 ¿Afectar el cumplimiento de metas y objetivos de la dependencia? </t>
  </si>
  <si>
    <t xml:space="preserve">3 ¿Afectar el cumplimiento de misión de la Entidad? </t>
  </si>
  <si>
    <t xml:space="preserve">4 ¿Afectar el cumplimiento de la misión del sector al que pertenece la Entidad? </t>
  </si>
  <si>
    <t xml:space="preserve">5 ¿Generar pérdida de confianza de la Entidad, afectando su reputación? </t>
  </si>
  <si>
    <t xml:space="preserve">6 ¿Generar pérdida de recursos económicos? </t>
  </si>
  <si>
    <t xml:space="preserve">7 ¿Afectar la generación de los productos o la prestación de servicios? </t>
  </si>
  <si>
    <t>8 ¿Dar lugar al detrimento de calidad de vida de la comunidad por la pérdida del bien o servicios o los recursos públicos?</t>
  </si>
  <si>
    <t xml:space="preserve">9 ¿Generar pérdida de información de la Entidad? </t>
  </si>
  <si>
    <t xml:space="preserve">10 ¿Generar intervención de los órganos de control, de la Fiscalía, u otro ente? </t>
  </si>
  <si>
    <t xml:space="preserve">11 ¿Dar lugar a procesos sancionatorios? </t>
  </si>
  <si>
    <t xml:space="preserve">12 ¿Dar lugar a procesos disciplinarios? </t>
  </si>
  <si>
    <t xml:space="preserve">13 ¿Dar lugar a procesos fiscales? </t>
  </si>
  <si>
    <t>14 ¿Dar lugar a procesos penales</t>
  </si>
  <si>
    <t xml:space="preserve">15 ¿Generar pérdida de credibilidad del sector? </t>
  </si>
  <si>
    <t xml:space="preserve">16 ¿Ocasionar lesiones físicas o pérdida de vidas humanas? </t>
  </si>
  <si>
    <t xml:space="preserve">17 ¿Afectar la imagen regional? </t>
  </si>
  <si>
    <t xml:space="preserve">18 ¿Afectar la imagen nacional? </t>
  </si>
  <si>
    <t xml:space="preserve">19 ¿Generar daño ambiental? </t>
  </si>
  <si>
    <t>Versión:02</t>
  </si>
  <si>
    <t>Fecha: 2018/07/30</t>
  </si>
  <si>
    <t>GRAFICO DE UBICACIÓN EN LA ZONA DE RIESGO</t>
  </si>
  <si>
    <t>RIESGO:</t>
  </si>
  <si>
    <t>ZONA DE RIESGO</t>
  </si>
  <si>
    <t>PROBABILIDAD DE OCURRENCIA</t>
  </si>
  <si>
    <t>EXTREMA</t>
  </si>
  <si>
    <t>Casi Seguro</t>
  </si>
  <si>
    <t>ALTA</t>
  </si>
  <si>
    <t>Probable</t>
  </si>
  <si>
    <t>MODERADA</t>
  </si>
  <si>
    <t>Posible</t>
  </si>
  <si>
    <t>BAJA</t>
  </si>
  <si>
    <t>Rara Vez</t>
  </si>
  <si>
    <t>Insignificante</t>
  </si>
  <si>
    <t>Menor</t>
  </si>
  <si>
    <t>Moderado</t>
  </si>
  <si>
    <t>Mayor</t>
  </si>
  <si>
    <t>Catastrófico</t>
  </si>
  <si>
    <t>IMPACTO</t>
  </si>
  <si>
    <t>Fecha: 201/07/30</t>
  </si>
  <si>
    <t>DEFINICION RIESGO</t>
  </si>
  <si>
    <t>X</t>
  </si>
  <si>
    <t>NA</t>
  </si>
  <si>
    <t>TIPOLOGIA</t>
  </si>
  <si>
    <t>Estratégico</t>
  </si>
  <si>
    <t>Gerencial</t>
  </si>
  <si>
    <t>Operativo</t>
  </si>
  <si>
    <t>Financiero</t>
  </si>
  <si>
    <t>Tecnológico</t>
  </si>
  <si>
    <t>Cumplimiento</t>
  </si>
  <si>
    <t>Imagen o Reputación</t>
  </si>
  <si>
    <t>Corrupción</t>
  </si>
  <si>
    <t>Seguridad Digital</t>
  </si>
  <si>
    <t>5. CATASTROFICO</t>
  </si>
  <si>
    <t>4. MAYOR</t>
  </si>
  <si>
    <t>3. MODERADO</t>
  </si>
  <si>
    <t>2. MENOR</t>
  </si>
  <si>
    <t>1. INSIGNIFICANTE</t>
  </si>
  <si>
    <t>CATASTROFICO</t>
  </si>
  <si>
    <t xml:space="preserve">*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t>
  </si>
  <si>
    <t>*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t>
  </si>
  <si>
    <t>MAYOR</t>
  </si>
  <si>
    <t>*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t>
  </si>
  <si>
    <t>*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t>
  </si>
  <si>
    <t>MODERADO</t>
  </si>
  <si>
    <t>*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</si>
  <si>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t>
  </si>
  <si>
    <t>MENOR</t>
  </si>
  <si>
    <t>* 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</si>
  <si>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t>
  </si>
  <si>
    <t>INSIGNIFICANTE</t>
  </si>
  <si>
    <t>* No hay interrupción de las operaciones de la entidad.
* No se generan sanciones económicas o administrativas.
* No se afecta la imagen institucional de forma significativa</t>
  </si>
  <si>
    <t>*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≥0,5%del presupuesto general de la entidad.</t>
  </si>
  <si>
    <t>RIESGO 1</t>
  </si>
  <si>
    <t>RESPUESTA SI O NO</t>
  </si>
  <si>
    <t>total</t>
  </si>
  <si>
    <t>riesgo 2</t>
  </si>
  <si>
    <t>riesgo 3</t>
  </si>
  <si>
    <t>riesgo 4</t>
  </si>
  <si>
    <t>RESPUESTA CONTROLES</t>
  </si>
  <si>
    <t>RESPONSABLE</t>
  </si>
  <si>
    <t>Seleccionar</t>
  </si>
  <si>
    <t>Asignado</t>
  </si>
  <si>
    <t>No Asignado</t>
  </si>
  <si>
    <t>Adecuado</t>
  </si>
  <si>
    <t>Inadecuado</t>
  </si>
  <si>
    <t>PERIODICIDAD</t>
  </si>
  <si>
    <t>Oportuna</t>
  </si>
  <si>
    <t>Inoportuna</t>
  </si>
  <si>
    <t>PROPOSITO</t>
  </si>
  <si>
    <t>Prevenir</t>
  </si>
  <si>
    <t>Detectar</t>
  </si>
  <si>
    <t>No es un Control</t>
  </si>
  <si>
    <t>COMO SE REALIZA</t>
  </si>
  <si>
    <t>Confiable</t>
  </si>
  <si>
    <t>No confiable</t>
  </si>
  <si>
    <t>OBSERVACIONES</t>
  </si>
  <si>
    <t>Se investigan y se resuelven oportunamente</t>
  </si>
  <si>
    <t>No se investigan y resuelven oportunamente</t>
  </si>
  <si>
    <t>EVIDENCIA</t>
  </si>
  <si>
    <t>Completa</t>
  </si>
  <si>
    <t>Incompleta</t>
  </si>
  <si>
    <t>No existe</t>
  </si>
  <si>
    <t>EJECUCION</t>
  </si>
  <si>
    <t>Fuerte (Siempre se Ejecuta)</t>
  </si>
  <si>
    <t>Moderado (Algunas veces se ejecuta)</t>
  </si>
  <si>
    <t>Débil (No se ejecuta)</t>
  </si>
  <si>
    <t>FORMATO: EVALUACION DE CONTROLES</t>
  </si>
  <si>
    <t>DESCRIPCION DEL CONTROL</t>
  </si>
  <si>
    <t xml:space="preserve">EVALUACION DEL DISEÑO DEL CONTROL </t>
  </si>
  <si>
    <t>EVALUACION A LA EJECUCION</t>
  </si>
  <si>
    <t>Solidez individual de cada
control fuerte:100
moderado:50
debil:0</t>
  </si>
  <si>
    <t>Aplica plan de
acción para
fortalecer el control
Sí / NO</t>
  </si>
  <si>
    <t>CRITERIO DE EVALUACION</t>
  </si>
  <si>
    <t>ASPECTO A EVALUAR EN EL DISEÑO DEL CONTROL</t>
  </si>
  <si>
    <t>OPCIONES DE RESPUESTA</t>
  </si>
  <si>
    <t>PESO EN LA EVALUACION</t>
  </si>
  <si>
    <t>CALIFICACION DEL DISEÑO DEL CONTROL</t>
  </si>
  <si>
    <t>El control se ejecuta de manera consistente por los responsables.
(EJECUCIÓN)</t>
  </si>
  <si>
    <t>1. Responsable</t>
  </si>
  <si>
    <t>¿Existe un responsable asignado a la ejecución del control?</t>
  </si>
  <si>
    <t>¿El responsable tiene la autoridad y adecuada segregación de funciones en la ejecución del control?</t>
  </si>
  <si>
    <t>2. Periodicidad</t>
  </si>
  <si>
    <t>¿La oportunidad en que se ejecuta el control ayuda a prevenir la mitigación del riesgo o a detectar la materialización del riesgo de manera oportuna?</t>
  </si>
  <si>
    <t>3. Propósito</t>
  </si>
  <si>
    <t>¿Las actividades que se desarrollan en el control realmente buscan por si sola prevenir o detectar las causas que pueden dar origen al riesgo, ejemplo Verificar, Validar,Cotejar, Comparar, Revisar, etc.?</t>
  </si>
  <si>
    <t>4. Cómo se realiza la actividad de control</t>
  </si>
  <si>
    <t>¿La fuente de información que se utiliza en el desarrollo del control es información confiable que permita mitigar el riesgo?.</t>
  </si>
  <si>
    <t>5. Qué pasa con las observaciones o desviaciones</t>
  </si>
  <si>
    <t>¿Las observaciones, desviaciones o diferencias identificadas como resultados de la ejecución del control son investigadas y resueltas de manera oportuna?</t>
  </si>
  <si>
    <t>6. Evidencia de la ejecución del control</t>
  </si>
  <si>
    <t>¿Se deja evidencia o rastro de la ejecución del control, que permita a cualquier tercero con la evidencia, llegar a la misma conclusión?.</t>
  </si>
  <si>
    <t>R#-C#</t>
  </si>
  <si>
    <t>CALIFICACION DEL DISEÑO</t>
  </si>
  <si>
    <t>FORMATO: EVALUACION SOLIDEZ  DEL CONJUNTO DE CONTROLES</t>
  </si>
  <si>
    <t>CAUSA</t>
  </si>
  <si>
    <t>CALIFICACION DE LA EJECUCION DEL CONTROL</t>
  </si>
  <si>
    <t>SOLIDEZ INDIVIDUAL DEL CONTROL 
control Fuerte:100
Moderado:50
Débil:0</t>
  </si>
  <si>
    <t>SOLIDEZ DEL CONJUNTO DE CONTROLES</t>
  </si>
  <si>
    <t xml:space="preserve">PROMEDIO </t>
  </si>
  <si>
    <t>FORMATO: MAPA Y PLAN DE TRATAMIENTO DE RIESGOS</t>
  </si>
  <si>
    <t>ENTIDAD</t>
  </si>
  <si>
    <t>MISION</t>
  </si>
  <si>
    <t>PROCESO Y OBJETIVO</t>
  </si>
  <si>
    <t xml:space="preserve">Riesgo </t>
  </si>
  <si>
    <t>Probabilidad</t>
  </si>
  <si>
    <t>Impacto</t>
  </si>
  <si>
    <t>Riesgo Residual</t>
  </si>
  <si>
    <t>Opción de Manejo</t>
  </si>
  <si>
    <t>Actividad de Control</t>
  </si>
  <si>
    <t>Soporte</t>
  </si>
  <si>
    <t>Responsable</t>
  </si>
  <si>
    <t>Tiempo</t>
  </si>
  <si>
    <t>Indicador</t>
  </si>
  <si>
    <t>Sanciones al representante legal de la entidad</t>
  </si>
  <si>
    <t>Sanciones disciplinarias y penales</t>
  </si>
  <si>
    <t>GESTIÓN</t>
  </si>
  <si>
    <t>CORRUPCIÓN</t>
  </si>
  <si>
    <t>ALTO</t>
  </si>
  <si>
    <t>EXTREMO</t>
  </si>
  <si>
    <t>Improbable</t>
  </si>
  <si>
    <t>REDUCIR</t>
  </si>
  <si>
    <r>
      <t xml:space="preserve">PROCESO: </t>
    </r>
    <r>
      <rPr>
        <sz val="11"/>
        <color indexed="8"/>
        <rFont val="Arial"/>
        <family val="2"/>
      </rPr>
      <t>GESTION Y CONTROL DISCIPLINARIO</t>
    </r>
  </si>
  <si>
    <t xml:space="preserve">Gestión y Control Disciplinario </t>
  </si>
  <si>
    <t xml:space="preserve">Cambios normativos sobre el procedimiento disciplinario . </t>
  </si>
  <si>
    <t>PERSONAL: Capacidad del personal,  talento humano especializado.</t>
  </si>
  <si>
    <t>Personal insuficiente para impulsar el tramite de los procesos disciplinarios.</t>
  </si>
  <si>
    <t>Perfil  profesional del personal sustanciador insuficientes para realizar la labor de impulso y tramite de los procesos. ( numero minimo de profesionales)</t>
  </si>
  <si>
    <t>Ausencia de liderazgo del director de talento humano</t>
  </si>
  <si>
    <t>Falta de continuidad del personal encargado del proceso</t>
  </si>
  <si>
    <t>LEGALES Y REGLAMENTARIOS: Modificaciones normativas</t>
  </si>
  <si>
    <t>FINANCIEROS</t>
  </si>
  <si>
    <t xml:space="preserve"> Falta de infraestructura que garantice las condicones para el cumplimiento del desarrollo del proceso  de la ley</t>
  </si>
  <si>
    <t>Falta de herramientas tecnológicas que permitan administrar y proteger la información</t>
  </si>
  <si>
    <t>falta de una herramienta o aplicativo que permita registrar las etapas del proceso y genere alertas (vencimiento de terminos).</t>
  </si>
  <si>
    <t>Baja efectividad en los flujos de información determinados en la interacción de los procesos.</t>
  </si>
  <si>
    <t>Demoras en la entrega de información por parte las dependencias, u otros orgenismos.</t>
  </si>
  <si>
    <t>no se allega la documentacion requeria por parte de las dependencias de la administracion municipal.</t>
  </si>
  <si>
    <t xml:space="preserve">oficina ubicada en un sitio diferente a donde se encuentran ubicados los peradores disciplinarios </t>
  </si>
  <si>
    <t>Independencia de Funciones</t>
  </si>
  <si>
    <t>Desarticulación de la oficina de control interno disciplinario con la administración municipal</t>
  </si>
  <si>
    <t>Falta de independencia de la oficina de control disciplinario</t>
  </si>
  <si>
    <t>Falta de garantías para la reserva del proceso disciplinario</t>
  </si>
  <si>
    <t>RESPONSABILIDADES DEL  PROCESO</t>
  </si>
  <si>
    <t>INTERACCION CON OTROS PROCESOS</t>
  </si>
  <si>
    <t>COMUNICACIÓN ENTRE LOS PROCESOS</t>
  </si>
  <si>
    <t>probabilidad de dilatar el proceso para lograr el vencimiento de terminos o la prescripcion en beneficio de un servidor publico.</t>
  </si>
  <si>
    <t xml:space="preserve">falta de impulso del proceso dsiciplinario </t>
  </si>
  <si>
    <t xml:space="preserve">prescripcion </t>
  </si>
  <si>
    <t>investigacion y/o sanciones al responsable del proceso</t>
  </si>
  <si>
    <t>archivo del proceso disciplinario</t>
  </si>
  <si>
    <t>TRAMITAR OPORTUNAMENTE LOS PROCESOS DISCIPLINARIOS DE TODOS LOS SERVIDORES PUBLICOS ANTE EL INCUMPLIMIENTO DE LOS DEBERES Y/O CUANDO SE PRESENTEN FALTAS A LAS PROHIBICIONES ESTABLECIDAS EN EL CODIGO UNICO DISCIPLINARIO Y DEMAS NORMAS CONCORDANTES, PARA PROMOVER LA INTEGRIDAD AL INTERIOR DE LA ADMINISTRACION MUNICIPAL.</t>
  </si>
  <si>
    <t>En todas las etapas del proceso</t>
  </si>
  <si>
    <t>resoluciones de archivo</t>
  </si>
  <si>
    <t>Demora injustificada en el tramite de los procesos disciplinarios</t>
  </si>
  <si>
    <t>posibilidad de inoportunidad en el tramite o incumplimiento de las estapas del proceso disciiplinario</t>
  </si>
  <si>
    <t xml:space="preserve">La combinanción de factores como: falta de contratacion de personal profesional(contrato-planta), o especializado que impulsen o ejecuten las diferentes estapas del proceso disciplinario. </t>
  </si>
  <si>
    <t xml:space="preserve">La combinanción de factores como: Falta de compromiso de los líderes de los procesos en la implementación de mejora, cambios normativos sobre el procedimiento disciplinario, asi como falta de continuidad del personal encargado del proceso disciplinario. </t>
  </si>
  <si>
    <t>GESTION Y CONTROL DISCIPLINARIO</t>
  </si>
  <si>
    <t xml:space="preserve">extralimitacion de poder frente a las desiciones </t>
  </si>
  <si>
    <t xml:space="preserve">en el momento de emitir fallo sancionatorio </t>
  </si>
  <si>
    <t>Pérdida de imagen y credibilidad de la Oficina de Control Disciplinario de la Entidad</t>
  </si>
  <si>
    <t xml:space="preserve">que se prieda documentacion de los procesos disciplinarios  </t>
  </si>
  <si>
    <t>en el traslado de los procesos para las correspondientes firmas de los operadores disciplinarios</t>
  </si>
  <si>
    <t xml:space="preserve">En el momento del tralsdado de los porcesos disciplinarios o en alguna visita especial </t>
  </si>
  <si>
    <t>Pérdida de imagen y credibilidad de la Oficina de ControlDisciplinaria y de la Entidad</t>
  </si>
  <si>
    <t xml:space="preserve">REVOCATORIAS </t>
  </si>
  <si>
    <t xml:space="preserve">investigacionnes penales y disciplinarias </t>
  </si>
  <si>
    <t xml:space="preserve">fallos absolutorios </t>
  </si>
  <si>
    <t>La combinación de factores como: traslado fisico de expedientes.</t>
  </si>
  <si>
    <t>La combinación de factores como: inobservacia de las normas disciplinarias, abuso de poder</t>
  </si>
  <si>
    <t xml:space="preserve">GESTION </t>
  </si>
  <si>
    <t xml:space="preserve"> Posibilidad de exceder facultades legales en los fallos </t>
  </si>
  <si>
    <t xml:space="preserve">probabilidad de  Pedida de informacion de los expedientes disciplinarios </t>
  </si>
  <si>
    <t>x</t>
  </si>
  <si>
    <t xml:space="preserve"> Posibilidad de exceder facultades legales en los fallos</t>
  </si>
  <si>
    <t xml:space="preserve">NO EXISTE CONTROL </t>
  </si>
  <si>
    <t>posibilidad de inoportunidad en el tramite o incumplimiento de las estapas del proceso disciplinario</t>
  </si>
  <si>
    <t xml:space="preserve">no existe control </t>
  </si>
  <si>
    <r>
      <t xml:space="preserve">PROCESO: </t>
    </r>
    <r>
      <rPr>
        <sz val="11"/>
        <color indexed="8"/>
        <rFont val="Arial"/>
        <family val="2"/>
      </rPr>
      <t xml:space="preserve">GESTION Y CONTROL DISCIPLINARIO </t>
    </r>
  </si>
  <si>
    <t>1) la direccion de talento humano establecio que para implementar la reserva del proceso no se publica la informacion en ningun medio incluso ni en PISAMI durante ninguna etapa del proceso, en caso de conocimineot de que la informacion se publica se requiere inmediatamente al responsable y se toman las medidas necesarias para eliminarla.</t>
  </si>
  <si>
    <t>&lt;&lt;</t>
  </si>
  <si>
    <t xml:space="preserve">1. constantemente se lleva a cabo el procedimiento ordinario, tratando que un solo profesional designado impulse y concluya cada proceso, en caso de que no se instruya el proceso se toman las medidas parametrizadas por la ley. </t>
  </si>
  <si>
    <t>el personal que labora en la dependencia participa constantemente en capacitaciones sobre normatividad disciplinaria, para actualizar los conociminetos en el tema y evitar una mala aplicación normativa.</t>
  </si>
  <si>
    <t>Falta de infraestructura que garantice las condicones para el cumplimiento del desarrollo del proceso  de la ley</t>
  </si>
  <si>
    <t>NO EXISTE CONTROL</t>
  </si>
  <si>
    <t>DEBIL</t>
  </si>
  <si>
    <t>Cambios normativos sobre normatividad disciplinario</t>
  </si>
  <si>
    <t>ausencia de liderazgo del director de talento humano</t>
  </si>
  <si>
    <t>Debil (No se ejecuta)</t>
  </si>
  <si>
    <t>probabilidad de  Pedida de informacion de los expedientes disciplinarios</t>
  </si>
  <si>
    <t xml:space="preserve">existe un libro radicados manejado por parte dela secretaria de la oficina de control disciplinario y la secretaria de talento humano en la cual se consigan nombres de los disciplinados numero de proceso y actuacion por la cual es trasladado el proceso. </t>
  </si>
  <si>
    <t>existe un libro radicados manejado por parte dela secretaria de la oficina de control disciplinario y la secretaria de talento humano en la cual se consigan nombres de los disciplinados numero de proceso y actuacion por la cual es trasladado el proceso.</t>
  </si>
  <si>
    <r>
      <t xml:space="preserve">PROCESO: </t>
    </r>
    <r>
      <rPr>
        <sz val="11"/>
        <color indexed="8"/>
        <rFont val="Arial"/>
        <family val="2"/>
      </rPr>
      <t>GESTION Y CONTROL  DISCIPLINARIO</t>
    </r>
  </si>
  <si>
    <r>
      <rPr>
        <b/>
        <sz val="11"/>
        <color rgb="FFFF0000"/>
        <rFont val="Arial"/>
        <family val="2"/>
      </rPr>
      <t xml:space="preserve">1) </t>
    </r>
    <r>
      <rPr>
        <sz val="11"/>
        <color rgb="FFFF0000"/>
        <rFont val="Arial"/>
        <family val="2"/>
      </rPr>
      <t xml:space="preserve">Deficiencia en el seguimiento de la información y comunicación enviada </t>
    </r>
  </si>
  <si>
    <r>
      <rPr>
        <b/>
        <sz val="11"/>
        <color rgb="FFFF0000"/>
        <rFont val="Arial"/>
        <family val="2"/>
      </rPr>
      <t xml:space="preserve">2) </t>
    </r>
    <r>
      <rPr>
        <sz val="11"/>
        <color rgb="FFFF0000"/>
        <rFont val="Arial"/>
        <family val="2"/>
      </rPr>
      <t xml:space="preserve">Falta de personal profesional para cumplir con celeridad los objetivos. </t>
    </r>
  </si>
  <si>
    <r>
      <rPr>
        <b/>
        <sz val="11"/>
        <color rgb="FFFF0000"/>
        <rFont val="Arial"/>
        <family val="2"/>
      </rPr>
      <t xml:space="preserve">3) </t>
    </r>
    <r>
      <rPr>
        <sz val="11"/>
        <color rgb="FFFF0000"/>
        <rFont val="Arial"/>
        <family val="2"/>
      </rPr>
      <t>El presupuesto es muy limitado para los planes y programas a desarrollar y su alcance a todos los funcionarios</t>
    </r>
  </si>
  <si>
    <r>
      <rPr>
        <b/>
        <sz val="11"/>
        <color rgb="FFFF0000"/>
        <rFont val="Arial"/>
        <family val="2"/>
      </rPr>
      <t xml:space="preserve">4) </t>
    </r>
    <r>
      <rPr>
        <sz val="11"/>
        <color rgb="FFFF0000"/>
        <rFont val="Arial"/>
        <family val="2"/>
      </rPr>
      <t xml:space="preserve">No se cuenta con la infraestructura para el manejo del proceso disciplinario. 
hardware y software, desactualizados.
No se cuenta con un programa en el que se registre los procesos adelantados con sus correspondientes etapas y alertas
</t>
    </r>
  </si>
  <si>
    <r>
      <rPr>
        <b/>
        <sz val="11"/>
        <color rgb="FFFF0000"/>
        <rFont val="Arial"/>
        <family val="2"/>
      </rPr>
      <t xml:space="preserve">5) </t>
    </r>
    <r>
      <rPr>
        <sz val="11"/>
        <color rgb="FFFF0000"/>
        <rFont val="Arial"/>
        <family val="2"/>
      </rPr>
      <t>No se cuenta con los profesionales suficientes para dar trámite a las diferentes etapas del proceso disciplinario</t>
    </r>
  </si>
  <si>
    <r>
      <rPr>
        <b/>
        <sz val="11"/>
        <color rgb="FFFF0000"/>
        <rFont val="Arial"/>
        <family val="2"/>
      </rPr>
      <t xml:space="preserve">1) </t>
    </r>
    <r>
      <rPr>
        <sz val="11"/>
        <color rgb="FFFF0000"/>
        <rFont val="Arial"/>
        <family val="2"/>
      </rPr>
      <t xml:space="preserve">Actualización del código único disciplinario. </t>
    </r>
  </si>
  <si>
    <r>
      <rPr>
        <b/>
        <sz val="11"/>
        <color rgb="FFFF0000"/>
        <rFont val="Arial"/>
        <family val="2"/>
      </rPr>
      <t xml:space="preserve">2) </t>
    </r>
    <r>
      <rPr>
        <sz val="11"/>
        <color rgb="FFFF0000"/>
        <rFont val="Arial"/>
        <family val="2"/>
      </rPr>
      <t>Ofertas Nacionales e internacionales para el crecimiento personal en todos los ámbitos, intercambio de experiencias metodológicas.</t>
    </r>
  </si>
  <si>
    <r>
      <rPr>
        <b/>
        <sz val="11"/>
        <color rgb="FFFF0000"/>
        <rFont val="Arial"/>
        <family val="2"/>
      </rPr>
      <t xml:space="preserve">3) </t>
    </r>
    <r>
      <rPr>
        <sz val="11"/>
        <color rgb="FFFF0000"/>
        <rFont val="Arial"/>
        <family val="2"/>
      </rPr>
      <t xml:space="preserve">Las nuevas tecnologías robustecen la base de datos de los procesos disciplinarios. </t>
    </r>
  </si>
  <si>
    <r>
      <rPr>
        <b/>
        <sz val="11"/>
        <color rgb="FFFF0000"/>
        <rFont val="Arial"/>
        <family val="2"/>
      </rPr>
      <t xml:space="preserve">4) </t>
    </r>
    <r>
      <rPr>
        <sz val="11"/>
        <color rgb="FFFF0000"/>
        <rFont val="Arial"/>
        <family val="2"/>
      </rPr>
      <t xml:space="preserve">La posibilidad de establecer el área de control disciplinario más cerca de la dirección de talento humano. 
</t>
    </r>
  </si>
  <si>
    <r>
      <rPr>
        <b/>
        <sz val="11"/>
        <color rgb="FFFF0000"/>
        <rFont val="Arial"/>
        <family val="2"/>
      </rPr>
      <t xml:space="preserve">1) </t>
    </r>
    <r>
      <rPr>
        <sz val="11"/>
        <color rgb="FFFF0000"/>
        <rFont val="Arial"/>
        <family val="2"/>
      </rPr>
      <t xml:space="preserve">- procesos y procedimientos definidos claramente por la ley disciplinaria y están estructurados en SIGAMI. </t>
    </r>
  </si>
  <si>
    <r>
      <rPr>
        <b/>
        <sz val="11"/>
        <color rgb="FFFF0000"/>
        <rFont val="Arial"/>
        <family val="2"/>
      </rPr>
      <t xml:space="preserve">2) </t>
    </r>
    <r>
      <rPr>
        <sz val="11"/>
        <color rgb="FFFF0000"/>
        <rFont val="Arial"/>
        <family val="2"/>
      </rPr>
      <t>Eficiencia en la calidad del servicio y la información justo a tiempo.</t>
    </r>
  </si>
  <si>
    <r>
      <rPr>
        <b/>
        <sz val="11"/>
        <color rgb="FFFF0000"/>
        <rFont val="Arial"/>
        <family val="2"/>
      </rPr>
      <t xml:space="preserve">3) </t>
    </r>
    <r>
      <rPr>
        <sz val="11"/>
        <color rgb="FFFF0000"/>
        <rFont val="Arial"/>
        <family val="2"/>
      </rPr>
      <t xml:space="preserve">Se prevén situaciones y alternativas de solución que orientan la toma de decisiones de la alta dirección.
Procesos y procedimientos definidos claramente.  
</t>
    </r>
  </si>
  <si>
    <r>
      <rPr>
        <b/>
        <sz val="11"/>
        <color rgb="FFFF0000"/>
        <rFont val="Arial"/>
        <family val="2"/>
      </rPr>
      <t xml:space="preserve">1) </t>
    </r>
    <r>
      <rPr>
        <sz val="11"/>
        <color rgb="FFFF0000"/>
        <rFont val="Arial"/>
        <family val="2"/>
      </rPr>
      <t>Dificultad para adaptarse a las necesidades del país y a las nuevas reformas estructurales.</t>
    </r>
  </si>
  <si>
    <r>
      <rPr>
        <b/>
        <sz val="11"/>
        <color rgb="FFFF0000"/>
        <rFont val="Arial"/>
        <family val="2"/>
      </rPr>
      <t xml:space="preserve">2) </t>
    </r>
    <r>
      <rPr>
        <sz val="11"/>
        <color rgb="FFFF0000"/>
        <rFont val="Arial"/>
        <family val="2"/>
      </rPr>
      <t>Déficit de canales de comunicación Y Falta credibilidad en el sector publico</t>
    </r>
  </si>
  <si>
    <r>
      <rPr>
        <b/>
        <sz val="11"/>
        <color rgb="FFFF0000"/>
        <rFont val="Arial"/>
        <family val="2"/>
      </rPr>
      <t xml:space="preserve">3) </t>
    </r>
    <r>
      <rPr>
        <sz val="11"/>
        <color rgb="FFFF0000"/>
        <rFont val="Arial"/>
        <family val="2"/>
      </rPr>
      <t xml:space="preserve">Percepción desfavorable por parte de la ciudadanía de los servidores públicos; 
Las reformas estructurales.
</t>
    </r>
  </si>
  <si>
    <r>
      <rPr>
        <b/>
        <sz val="11"/>
        <color theme="1"/>
        <rFont val="Arial"/>
        <family val="2"/>
      </rPr>
      <t>D</t>
    </r>
    <r>
      <rPr>
        <b/>
        <sz val="9"/>
        <color theme="1"/>
        <rFont val="Arial"/>
        <family val="2"/>
      </rPr>
      <t>1</t>
    </r>
    <r>
      <rPr>
        <b/>
        <sz val="11"/>
        <color theme="1"/>
        <rFont val="Arial"/>
        <family val="2"/>
      </rPr>
      <t>O4</t>
    </r>
    <r>
      <rPr>
        <sz val="11"/>
        <color theme="1"/>
        <rFont val="Arial"/>
        <family val="2"/>
      </rPr>
      <t>Solicitar mediante memorando el traslado del area de control disciplinario cerca de las demas dependencias de la secretaria administrativa.</t>
    </r>
  </si>
  <si>
    <r>
      <rPr>
        <b/>
        <sz val="11"/>
        <color theme="1"/>
        <rFont val="Arial"/>
        <family val="2"/>
      </rPr>
      <t>D</t>
    </r>
    <r>
      <rPr>
        <b/>
        <sz val="9"/>
        <color theme="1"/>
        <rFont val="Arial"/>
        <family val="2"/>
      </rPr>
      <t>3</t>
    </r>
    <r>
      <rPr>
        <b/>
        <sz val="11"/>
        <color theme="1"/>
        <rFont val="Arial"/>
        <family val="2"/>
      </rPr>
      <t xml:space="preserve">O2 </t>
    </r>
    <r>
      <rPr>
        <sz val="11"/>
        <color theme="1"/>
        <rFont val="Arial"/>
        <family val="2"/>
      </rPr>
      <t>Elaborar el proyecto de aprendizaje y solicitar la capacitación de los funcionarios sobre actualizacion juridica del proceso dsiciplinario.</t>
    </r>
  </si>
  <si>
    <r>
      <rPr>
        <b/>
        <sz val="11"/>
        <color theme="1"/>
        <rFont val="Arial"/>
        <family val="2"/>
      </rPr>
      <t>D4O3</t>
    </r>
    <r>
      <rPr>
        <sz val="11"/>
        <color theme="1"/>
        <rFont val="Arial"/>
        <family val="2"/>
      </rPr>
      <t xml:space="preserve"> Solicitar mediante memornado a la direccion de informatica realizar la parametrizacion de la base de datos mediante un sistema o aplicación que permita tener el control de los terminos y generar alertas</t>
    </r>
  </si>
  <si>
    <r>
      <t>F</t>
    </r>
    <r>
      <rPr>
        <b/>
        <sz val="9"/>
        <color theme="1"/>
        <rFont val="Arial"/>
        <family val="2"/>
      </rPr>
      <t>1</t>
    </r>
    <r>
      <rPr>
        <b/>
        <sz val="11"/>
        <color theme="1"/>
        <rFont val="Arial"/>
        <family val="2"/>
      </rPr>
      <t xml:space="preserve">O3 </t>
    </r>
    <r>
      <rPr>
        <sz val="11"/>
        <color theme="1"/>
        <rFont val="Arial"/>
        <family val="2"/>
      </rPr>
      <t xml:space="preserve">implementar un sistema que permitan realizar el control y seguimiento de las direntes estapas del proceso disciplinario teniendo en cuenta la documentacion y disposiciones existentes. </t>
    </r>
  </si>
  <si>
    <r>
      <rPr>
        <b/>
        <sz val="11"/>
        <color theme="1"/>
        <rFont val="Arial"/>
        <family val="2"/>
      </rPr>
      <t>F</t>
    </r>
    <r>
      <rPr>
        <b/>
        <sz val="9"/>
        <color theme="1"/>
        <rFont val="Arial"/>
        <family val="2"/>
      </rPr>
      <t>2</t>
    </r>
    <r>
      <rPr>
        <b/>
        <sz val="11"/>
        <color theme="1"/>
        <rFont val="Arial"/>
        <family val="2"/>
      </rPr>
      <t>O1</t>
    </r>
    <r>
      <rPr>
        <sz val="11"/>
        <color theme="1"/>
        <rFont val="Arial"/>
        <family val="2"/>
      </rPr>
      <t xml:space="preserve"> tramitar de manera oportuna los procesos disciplinarios de los servidores publicos de acuerdo a lo preceptuado por la ley. </t>
    </r>
  </si>
  <si>
    <r>
      <rPr>
        <b/>
        <sz val="11"/>
        <color theme="1"/>
        <rFont val="Arial"/>
        <family val="2"/>
      </rPr>
      <t xml:space="preserve">D2A3 </t>
    </r>
    <r>
      <rPr>
        <sz val="11"/>
        <color theme="1"/>
        <rFont val="Arial"/>
        <family val="2"/>
      </rPr>
      <t xml:space="preserve">Solicitar personal en comisión con conocimientos y experiencia que aporten al cumplimiento de las actividades propias de la Oficina de Control disciplinario, </t>
    </r>
  </si>
  <si>
    <r>
      <rPr>
        <b/>
        <sz val="11"/>
        <color theme="1"/>
        <rFont val="Arial"/>
        <family val="2"/>
      </rPr>
      <t xml:space="preserve">D4A2 </t>
    </r>
    <r>
      <rPr>
        <sz val="11"/>
        <color theme="1"/>
        <rFont val="Arial"/>
        <family val="2"/>
      </rPr>
      <t xml:space="preserve">solicitar el traslado de la oficina de control disciplinario a una dependencia debidamente equipada y estructurada que permita desarrollar el proceso disciplinario de acuerdo a la ley. </t>
    </r>
  </si>
  <si>
    <r>
      <rPr>
        <b/>
        <sz val="11"/>
        <color theme="1"/>
        <rFont val="Arial"/>
        <family val="2"/>
      </rPr>
      <t>F3A</t>
    </r>
    <r>
      <rPr>
        <b/>
        <sz val="9"/>
        <color theme="1"/>
        <rFont val="Arial"/>
        <family val="2"/>
      </rPr>
      <t>1</t>
    </r>
    <r>
      <rPr>
        <sz val="11"/>
        <color theme="1"/>
        <rFont val="Arial"/>
        <family val="2"/>
      </rPr>
      <t xml:space="preserve"> Solicitar capacitación en modificaciones normativas y realizar jornadas internas de actualización.</t>
    </r>
  </si>
  <si>
    <r>
      <rPr>
        <b/>
        <sz val="11"/>
        <color theme="1"/>
        <rFont val="Arial"/>
        <family val="2"/>
      </rPr>
      <t>F2A2</t>
    </r>
    <r>
      <rPr>
        <sz val="11"/>
        <color theme="1"/>
        <rFont val="Arial"/>
        <family val="2"/>
      </rPr>
      <t xml:space="preserve"> Solicitar la información requerida a la unidades administrativas con suficiente antelación a la fecha de vencimiento y coordinar el reporte a los entes de control un día antes de los términos de vencimiento.</t>
    </r>
  </si>
  <si>
    <r>
      <rPr>
        <b/>
        <sz val="11"/>
        <color theme="1"/>
        <rFont val="Arial"/>
        <family val="2"/>
      </rPr>
      <t>F1A3</t>
    </r>
    <r>
      <rPr>
        <sz val="11"/>
        <color theme="1"/>
        <rFont val="Arial"/>
        <family val="2"/>
      </rPr>
      <t xml:space="preserve"> aprovechando la estructuracion documental se seguira dando respuesta oportuna a los sujetos procesales.</t>
    </r>
  </si>
  <si>
    <t>memorando</t>
  </si>
  <si>
    <t>semestralmente</t>
  </si>
  <si>
    <t>no aplica</t>
  </si>
  <si>
    <t xml:space="preserve">Solicitar personal en comisión con conocimientos y experiencia que aporten al cumplimiento de las actividades propias de la Oficina de Control disciplinario, </t>
  </si>
  <si>
    <t xml:space="preserve">control de contingencia </t>
  </si>
  <si>
    <t>oficio</t>
  </si>
  <si>
    <t>anualmente</t>
  </si>
  <si>
    <t>mensualmente</t>
  </si>
  <si>
    <t>participar de capacitaciones que permitan actualizar conociminentos en legislacion disciplinaria</t>
  </si>
  <si>
    <t>certificaciones, actas de asistencia</t>
  </si>
  <si>
    <t>de acuerdo a la oferta</t>
  </si>
  <si>
    <t>solicitar el nombramiento de personal profesional de planta que permitan darle continuidad a los procesos</t>
  </si>
  <si>
    <t>de acuerdo a la necesidad</t>
  </si>
  <si>
    <t>trimestralmente</t>
  </si>
  <si>
    <t xml:space="preserve">Numero de memorandos emitidos/ Numero de memorandos programados para enviar </t>
  </si>
  <si>
    <t>Solicitar mediante memorando a la secretaria administrativa la asignacion de personal profesional de planta, para ejecutar el impulso de los procesos</t>
  </si>
  <si>
    <t xml:space="preserve">Jornadas de capacitacion de la normatividad en materia discilplinaria vigente  y comité juridico </t>
  </si>
  <si>
    <t xml:space="preserve">Actas de reunion y planilla de asistencia </t>
  </si>
  <si>
    <t>Jefe de Oficina de control unico disciplinario</t>
  </si>
  <si>
    <t xml:space="preserve">Numero de capacitaciones realizadas/ nuemero de capacitaciones programas </t>
  </si>
  <si>
    <t xml:space="preserve">PROCESO: GESTION Y CONTROL DISCIPLINARIO </t>
  </si>
  <si>
    <t xml:space="preserve">ALCALDIA DE IBAGUE </t>
  </si>
  <si>
    <t>Falta de compromiso por parte del personal adscrito al proceso de gestion y control disciplinario</t>
  </si>
  <si>
    <t xml:space="preserve">Jornadas de capacitacion del codigo de etica y buen gobierno </t>
  </si>
  <si>
    <t xml:space="preserve">Profesional universitario con experiencia </t>
  </si>
  <si>
    <t xml:space="preserve">El lider del proceso debe apartar al funcionario que impulsa  el proceso e inmediatamente reasignarlo a otro profesional </t>
  </si>
  <si>
    <t>oficio o memorando</t>
  </si>
  <si>
    <t xml:space="preserve"> Falta de infraestructura que garantice las condiciones para el cumplimiento del desarrollo del proceso  de la ley (Carencia de sala de audiencias)</t>
  </si>
  <si>
    <t xml:space="preserve">Denuncia pertinente ante la autoridad competente </t>
  </si>
  <si>
    <t xml:space="preserve">El nominador </t>
  </si>
  <si>
    <t>Denuncia</t>
  </si>
  <si>
    <t xml:space="preserve">memorando </t>
  </si>
  <si>
    <t>en todas las etapas del proceso diciplinario</t>
  </si>
  <si>
    <t xml:space="preserve"> como Entidad Pública del Orden Territorial, garantiza las condiciones y los recursos económicos y humanos necesarios para la oportuna prestación de los servicios que promueven  el desarrollo social,  conómico, cultural, ambiental y del territorio, a partir de la implementación de planes y programas que fomentan el adecuado ejercicio de los derechos humanos, la equidad y la justicia, con una administración transparente y efectiva de los recursos públicos. </t>
  </si>
  <si>
    <t xml:space="preserve">Desconociento del proceso por parte del personal en la aplicación de nuevo codigo general disciplinario </t>
  </si>
  <si>
    <t>Personal de planta  insuficiente con conocimiento  para impulsar el tramite de los procesos disciplinarios.</t>
  </si>
  <si>
    <t>Falta de continuidad del personal por contrato encargado de los  procesos</t>
  </si>
  <si>
    <t xml:space="preserve">solicitar mediante memorando, el trasladode la oficina  control  unico disciplinario, a un lugar adecuardo que permita llevar a cabo el proceso discipliniario como lo establece la ley </t>
  </si>
  <si>
    <t xml:space="preserve">solicitar a la secretaria de las TIC, realizar un levantamiento de informacion en aras de implementar un sistema que permita realizar el seguimiento de los  procesos disciplinarios y sus etapas. </t>
  </si>
  <si>
    <t>Falta de seguridad para los expedientes</t>
  </si>
  <si>
    <t>Solicitar   al area de RECURSOS FISICOS-  proceso de gestion documental  un mecanismo que garantice la seguridad  de los expedientes disciplinarios</t>
  </si>
  <si>
    <t xml:space="preserve">Solicitar el traslado de la oficina de control unico disciplinario a un area independiente y segura qe permita el desarrollo de las etapas del proceso disciplinario </t>
  </si>
  <si>
    <t xml:space="preserve">Denuncia ante la autoridad competente, para dar inicio a la reconstruccion del expediente </t>
  </si>
  <si>
    <t>TRAMITAR OPORTUNAMENTE LOS PROCESOS DISCIPLINARIOS DE TODOS LOS SERVIDORES PUBLICOS ANTE EL INCUMPLIMIENTO DE LOS DEBERES Y/O CUANDO SE PRESENTEN FALTAS A LAS PROHIBICIONES ESTABLECIDAS EN EL CODIGO DISCIPLINARIO VIGENTE Y DEMAS NORMAS CONCORDANTES CON EL FIN DE BUSCAR EL MEJORAMIENTO CONTINUO DE LA GESTION PUBLICA.</t>
  </si>
  <si>
    <t xml:space="preserve">GESTION Y CONTROL DISCIPLINARIO </t>
  </si>
  <si>
    <t>PROCESO DE GESTION Y CONTROL DISCIPLINARIO</t>
  </si>
  <si>
    <t xml:space="preserve">GESTION  </t>
  </si>
  <si>
    <t xml:space="preserve">CORRUPCION </t>
  </si>
  <si>
    <t>GESTION Y CONTROL DISCIPLINARIO
TRAMITAR OPORTUNAMENTE LOS PROCESOS DISCIPLINARIOS DE TODOS LOS SERVIDORES PUBLICOS ANTE EL INCUMPLIMIENTO DE LOS DEBERES Y/O CUANDO SE PRESENTEN FALTAS A LAS PROHIBICIONES ESTABLECIDAS EN EL CODIGO DISCIPLINARIO VIGENTE Y DEMAS NORMAS CONCORDANTES CON EL FIN DE BUSCAR EL MEJORAMIENTO CONTINUO DE LA GESTION PUBLICA.</t>
  </si>
  <si>
    <t>Codigo: FOR-13-PRO-GIC-02</t>
  </si>
  <si>
    <t>Versión: 03</t>
  </si>
  <si>
    <t>Fecha: 2018/12/05</t>
  </si>
  <si>
    <t>Pagina: 1 de 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</si>
</sst>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9" x14ac:knownFonts="1">
    <font>
      <sz val="11"/>
      <color theme="1"/>
      <name val="Calibri"/>
      <family val="2"/>
      <scheme val="minor"/>
    </font>
    <font>
      <b/>
      <sz val="12"/>
      <color indexed="8"/>
      <name val="Arial"/>
      <family val="2"/>
    </font>
    <font>
      <sz val="12"/>
      <color indexed="8"/>
      <name val="Arial"/>
      <family val="2"/>
    </font>
    <font>
      <b/>
      <sz val="11"/>
      <color indexed="17"/>
      <name val="Arial"/>
      <family val="2"/>
    </font>
    <font>
      <sz val="11"/>
      <color theme="1"/>
      <name val="Arial"/>
      <family val="2"/>
    </font>
    <font>
      <b/>
      <sz val="11"/>
      <color theme="1"/>
      <name val="Arial"/>
      <family val="2"/>
    </font>
    <font>
      <sz val="10"/>
      <color theme="1"/>
      <name val="Arial"/>
      <family val="2"/>
    </font>
    <font>
      <b/>
      <sz val="12"/>
      <color theme="1"/>
      <name val="Arial"/>
      <family val="2"/>
    </font>
    <font>
      <sz val="12"/>
      <color theme="1"/>
      <name val="Arial"/>
      <family val="2"/>
    </font>
    <font>
      <b/>
      <sz val="11"/>
      <color theme="1"/>
      <name val="Calibri"/>
      <family val="2"/>
      <scheme val="minor"/>
    </font>
    <font>
      <b/>
      <sz val="16"/>
      <color theme="1"/>
      <name val="Calibri"/>
      <family val="2"/>
      <scheme val="minor"/>
    </font>
    <font>
      <sz val="12"/>
      <color theme="1"/>
      <name val="Calibri"/>
      <family val="2"/>
      <scheme val="minor"/>
    </font>
    <font>
      <b/>
      <sz val="10"/>
      <color indexed="8"/>
      <name val="Arial"/>
      <family val="2"/>
    </font>
    <font>
      <sz val="10"/>
      <color theme="1"/>
      <name val="Calibri"/>
      <family val="2"/>
      <scheme val="minor"/>
    </font>
    <font>
      <b/>
      <sz val="10"/>
      <color theme="1"/>
      <name val="Arial"/>
      <family val="2"/>
    </font>
    <font>
      <b/>
      <sz val="11"/>
      <color indexed="8"/>
      <name val="Arial"/>
      <family val="2"/>
    </font>
    <font>
      <sz val="11"/>
      <color indexed="8"/>
      <name val="Arial"/>
      <family val="2"/>
    </font>
    <font>
      <b/>
      <sz val="14"/>
      <color theme="1"/>
      <name val="Arial"/>
      <family val="2"/>
    </font>
    <font>
      <b/>
      <sz val="9"/>
      <color theme="1"/>
      <name val="Arial"/>
      <family val="2"/>
    </font>
    <font>
      <b/>
      <sz val="14"/>
      <color theme="1"/>
      <name val="Calibri"/>
      <family val="2"/>
      <scheme val="minor"/>
    </font>
    <font>
      <b/>
      <sz val="12"/>
      <color theme="1"/>
      <name val="Calibri"/>
      <family val="2"/>
      <scheme val="minor"/>
    </font>
    <font>
      <b/>
      <sz val="20"/>
      <color theme="1"/>
      <name val="Calibri"/>
      <family val="2"/>
      <scheme val="minor"/>
    </font>
    <font>
      <sz val="11"/>
      <color rgb="FFFF0000"/>
      <name val="Arial"/>
      <family val="2"/>
    </font>
    <font>
      <b/>
      <sz val="11"/>
      <color rgb="FFFF0000"/>
      <name val="Arial"/>
      <family val="2"/>
    </font>
    <font>
      <sz val="11"/>
      <name val="Arial"/>
      <family val="2"/>
    </font>
    <font>
      <sz val="11"/>
      <color rgb="FFFF0000"/>
      <name val="Calibri"/>
      <family val="2"/>
      <scheme val="minor"/>
    </font>
    <font>
      <sz val="9"/>
      <color indexed="8"/>
      <name val="Arial"/>
      <family val="2"/>
    </font>
    <font>
      <sz val="9"/>
      <color theme="1"/>
      <name val="Arial"/>
      <family val="2"/>
    </font>
    <font>
      <sz val="10"/>
      <name val="Arial"/>
      <family val="2"/>
    </font>
  </fonts>
  <fills count="20">
    <fill>
      <patternFill patternType="none"/>
    </fill>
    <fill>
      <patternFill patternType="gray125"/>
    </fill>
    <fill>
      <patternFill patternType="solid">
        <fgColor theme="6"/>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C000"/>
        <bgColor indexed="64"/>
      </patternFill>
    </fill>
    <fill>
      <patternFill patternType="solid">
        <fgColor theme="9" tint="-0.249977111117893"/>
        <bgColor indexed="64"/>
      </patternFill>
    </fill>
    <fill>
      <patternFill patternType="solid">
        <fgColor theme="5"/>
        <bgColor indexed="64"/>
      </patternFill>
    </fill>
    <fill>
      <patternFill patternType="solid">
        <fgColor rgb="FF00B050"/>
        <bgColor indexed="64"/>
      </patternFill>
    </fill>
    <fill>
      <patternFill patternType="solid">
        <fgColor theme="9" tint="0.39997558519241921"/>
        <bgColor indexed="64"/>
      </patternFill>
    </fill>
    <fill>
      <patternFill patternType="solid">
        <fgColor rgb="FFFF8837"/>
        <bgColor indexed="64"/>
      </patternFill>
    </fill>
    <fill>
      <patternFill patternType="solid">
        <fgColor rgb="FFFF9B57"/>
        <bgColor indexed="64"/>
      </patternFill>
    </fill>
    <fill>
      <patternFill patternType="solid">
        <fgColor rgb="FFFFA365"/>
        <bgColor indexed="64"/>
      </patternFill>
    </fill>
    <fill>
      <patternFill patternType="solid">
        <fgColor rgb="FFFF0000"/>
        <bgColor indexed="64"/>
      </patternFill>
    </fill>
    <fill>
      <patternFill patternType="solid">
        <fgColor rgb="FF00B0F0"/>
        <bgColor indexed="64"/>
      </patternFill>
    </fill>
    <fill>
      <patternFill patternType="solid">
        <fgColor theme="5" tint="0.39997558519241921"/>
        <bgColor indexed="64"/>
      </patternFill>
    </fill>
    <fill>
      <patternFill patternType="solid">
        <fgColor theme="7" tint="0.59999389629810485"/>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medium">
        <color indexed="64"/>
      </top>
      <bottom/>
      <diagonal/>
    </border>
    <border>
      <left style="medium">
        <color indexed="64"/>
      </left>
      <right style="thin">
        <color indexed="64"/>
      </right>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style="medium">
        <color indexed="64"/>
      </bottom>
      <diagonal/>
    </border>
    <border>
      <left/>
      <right style="medium">
        <color theme="0"/>
      </right>
      <top style="medium">
        <color theme="0"/>
      </top>
      <bottom style="medium">
        <color theme="0"/>
      </bottom>
      <diagonal/>
    </border>
    <border>
      <left/>
      <right style="medium">
        <color theme="0"/>
      </right>
      <top style="medium">
        <color theme="0"/>
      </top>
      <bottom style="medium">
        <color indexed="64"/>
      </bottom>
      <diagonal/>
    </border>
    <border>
      <left style="medium">
        <color theme="0"/>
      </left>
      <right/>
      <top/>
      <bottom style="medium">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s>
  <cellStyleXfs count="1">
    <xf numFmtId="0" fontId="0" fillId="0" borderId="0"/>
  </cellStyleXfs>
  <cellXfs count="537">
    <xf numFmtId="0" fontId="0" fillId="0" borderId="0" xfId="0"/>
    <xf numFmtId="0" fontId="4" fillId="0" borderId="0" xfId="0" applyFont="1"/>
    <xf numFmtId="0" fontId="1" fillId="0" borderId="0" xfId="0" applyFont="1" applyAlignment="1">
      <alignment vertical="center" wrapText="1"/>
    </xf>
    <xf numFmtId="0" fontId="3" fillId="0" borderId="1" xfId="0" applyFont="1" applyBorder="1" applyAlignment="1">
      <alignment vertical="center" wrapText="1"/>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0" fillId="0" borderId="7" xfId="0" applyBorder="1"/>
    <xf numFmtId="0" fontId="0" fillId="0" borderId="9" xfId="0" applyBorder="1"/>
    <xf numFmtId="0" fontId="0" fillId="0" borderId="1" xfId="0" applyBorder="1"/>
    <xf numFmtId="0" fontId="0" fillId="0" borderId="3" xfId="0" applyBorder="1"/>
    <xf numFmtId="0" fontId="5" fillId="2" borderId="5" xfId="0" applyFont="1" applyFill="1" applyBorder="1" applyAlignment="1">
      <alignment horizontal="center" vertical="center" wrapText="1"/>
    </xf>
    <xf numFmtId="0" fontId="0" fillId="4" borderId="2" xfId="0" applyFill="1" applyBorder="1" applyAlignment="1">
      <alignment wrapText="1"/>
    </xf>
    <xf numFmtId="0" fontId="0" fillId="4" borderId="8" xfId="0" applyFill="1" applyBorder="1" applyAlignment="1">
      <alignment wrapText="1"/>
    </xf>
    <xf numFmtId="0" fontId="6" fillId="0" borderId="0" xfId="0" applyFont="1" applyAlignment="1">
      <alignment wrapText="1"/>
    </xf>
    <xf numFmtId="0" fontId="0" fillId="0" borderId="11" xfId="0" applyBorder="1"/>
    <xf numFmtId="0" fontId="0" fillId="0" borderId="12" xfId="0" applyBorder="1"/>
    <xf numFmtId="0" fontId="4" fillId="0" borderId="1" xfId="0" applyFont="1" applyBorder="1" applyAlignment="1">
      <alignment horizontal="center"/>
    </xf>
    <xf numFmtId="0" fontId="4" fillId="5" borderId="5" xfId="0" applyFont="1" applyFill="1" applyBorder="1" applyAlignment="1">
      <alignment horizontal="center"/>
    </xf>
    <xf numFmtId="0" fontId="4" fillId="5" borderId="1" xfId="0" applyFont="1" applyFill="1" applyBorder="1" applyAlignment="1">
      <alignment horizontal="center"/>
    </xf>
    <xf numFmtId="0" fontId="4" fillId="5" borderId="1" xfId="0" applyFont="1" applyFill="1" applyBorder="1" applyAlignment="1">
      <alignment horizontal="center" wrapText="1"/>
    </xf>
    <xf numFmtId="0" fontId="0" fillId="5" borderId="2" xfId="0" applyFill="1" applyBorder="1" applyAlignment="1">
      <alignment horizontal="center" vertical="center" wrapText="1"/>
    </xf>
    <xf numFmtId="0" fontId="1" fillId="5" borderId="2" xfId="0" applyFont="1" applyFill="1" applyBorder="1" applyAlignment="1">
      <alignment vertical="center" wrapText="1"/>
    </xf>
    <xf numFmtId="0" fontId="7" fillId="5" borderId="2" xfId="0" applyFont="1" applyFill="1" applyBorder="1" applyAlignment="1">
      <alignment vertical="center"/>
    </xf>
    <xf numFmtId="0" fontId="4" fillId="0" borderId="28" xfId="0" applyFont="1" applyBorder="1" applyAlignment="1">
      <alignment horizontal="center"/>
    </xf>
    <xf numFmtId="0" fontId="4" fillId="0" borderId="28" xfId="0" applyFont="1" applyBorder="1" applyAlignment="1">
      <alignment horizontal="left" wrapText="1"/>
    </xf>
    <xf numFmtId="0" fontId="4" fillId="0" borderId="1" xfId="0" applyFont="1" applyBorder="1" applyAlignment="1">
      <alignment horizontal="left" wrapText="1"/>
    </xf>
    <xf numFmtId="0" fontId="0" fillId="3" borderId="0" xfId="0" applyFill="1" applyAlignment="1">
      <alignment horizontal="center"/>
    </xf>
    <xf numFmtId="0" fontId="0" fillId="3" borderId="22" xfId="0" applyFill="1" applyBorder="1" applyAlignment="1">
      <alignment horizontal="center"/>
    </xf>
    <xf numFmtId="0" fontId="0" fillId="3" borderId="22" xfId="0" applyFill="1" applyBorder="1" applyAlignment="1">
      <alignment horizontal="center" vertical="top"/>
    </xf>
    <xf numFmtId="0" fontId="7" fillId="5" borderId="10" xfId="0" applyFont="1" applyFill="1" applyBorder="1" applyAlignment="1">
      <alignment horizontal="center" vertical="center"/>
    </xf>
    <xf numFmtId="0" fontId="7" fillId="5" borderId="13" xfId="0" applyFont="1" applyFill="1" applyBorder="1" applyAlignment="1">
      <alignment horizontal="center" vertical="center"/>
    </xf>
    <xf numFmtId="0" fontId="1" fillId="5" borderId="4" xfId="0" applyFont="1" applyFill="1" applyBorder="1" applyAlignment="1">
      <alignment vertical="center" wrapText="1"/>
    </xf>
    <xf numFmtId="0" fontId="9" fillId="0" borderId="0" xfId="0" applyFont="1"/>
    <xf numFmtId="0" fontId="9" fillId="10" borderId="0" xfId="0" applyFont="1" applyFill="1"/>
    <xf numFmtId="0" fontId="9" fillId="9" borderId="0" xfId="0" applyFont="1" applyFill="1"/>
    <xf numFmtId="0" fontId="9" fillId="8" borderId="0" xfId="0" applyFont="1" applyFill="1"/>
    <xf numFmtId="0" fontId="9" fillId="11" borderId="0" xfId="0" applyFont="1" applyFill="1"/>
    <xf numFmtId="0" fontId="0" fillId="3" borderId="26" xfId="0" applyFill="1" applyBorder="1"/>
    <xf numFmtId="0" fontId="0" fillId="3" borderId="19" xfId="0" applyFill="1" applyBorder="1"/>
    <xf numFmtId="0" fontId="0" fillId="3" borderId="21" xfId="0" applyFill="1" applyBorder="1"/>
    <xf numFmtId="0" fontId="0" fillId="3" borderId="39" xfId="0" applyFill="1" applyBorder="1"/>
    <xf numFmtId="0" fontId="0" fillId="3" borderId="0" xfId="0" applyFill="1"/>
    <xf numFmtId="0" fontId="0" fillId="3" borderId="22" xfId="0" applyFill="1" applyBorder="1"/>
    <xf numFmtId="0" fontId="9" fillId="3" borderId="0" xfId="0" applyFont="1" applyFill="1"/>
    <xf numFmtId="0" fontId="9" fillId="3" borderId="22" xfId="0" applyFont="1" applyFill="1" applyBorder="1"/>
    <xf numFmtId="0" fontId="0" fillId="3" borderId="35" xfId="0" applyFill="1" applyBorder="1"/>
    <xf numFmtId="0" fontId="0" fillId="3" borderId="41" xfId="0" applyFill="1" applyBorder="1"/>
    <xf numFmtId="0" fontId="9" fillId="3" borderId="22" xfId="0" applyFont="1" applyFill="1" applyBorder="1" applyAlignment="1">
      <alignment horizontal="center" vertical="center"/>
    </xf>
    <xf numFmtId="0" fontId="0" fillId="3" borderId="24" xfId="0" applyFill="1" applyBorder="1"/>
    <xf numFmtId="0" fontId="0" fillId="3" borderId="40" xfId="0" applyFill="1" applyBorder="1"/>
    <xf numFmtId="0" fontId="7" fillId="5" borderId="25" xfId="0" applyFont="1" applyFill="1" applyBorder="1" applyAlignment="1">
      <alignment vertical="center"/>
    </xf>
    <xf numFmtId="0" fontId="7" fillId="5" borderId="25" xfId="0" applyFont="1" applyFill="1" applyBorder="1" applyAlignment="1">
      <alignment horizontal="center" vertical="center"/>
    </xf>
    <xf numFmtId="0" fontId="7" fillId="5" borderId="10" xfId="0" applyFont="1" applyFill="1" applyBorder="1" applyAlignment="1">
      <alignment horizontal="center" vertical="center" wrapText="1"/>
    </xf>
    <xf numFmtId="0" fontId="4" fillId="5" borderId="3" xfId="0" applyFont="1" applyFill="1" applyBorder="1" applyAlignment="1">
      <alignment horizontal="center"/>
    </xf>
    <xf numFmtId="0" fontId="4" fillId="0" borderId="3" xfId="0" applyFont="1" applyBorder="1" applyAlignment="1">
      <alignment horizontal="center" vertical="center"/>
    </xf>
    <xf numFmtId="0" fontId="13" fillId="0" borderId="0" xfId="0" applyFont="1"/>
    <xf numFmtId="0" fontId="6" fillId="0" borderId="0" xfId="0" applyFont="1"/>
    <xf numFmtId="0" fontId="13" fillId="0" borderId="0" xfId="0" applyFont="1" applyAlignment="1">
      <alignment horizontal="center" vertical="center"/>
    </xf>
    <xf numFmtId="0" fontId="4" fillId="0" borderId="1" xfId="0" applyFont="1" applyBorder="1" applyAlignment="1">
      <alignment vertical="center" wrapText="1"/>
    </xf>
    <xf numFmtId="0" fontId="4" fillId="0" borderId="7" xfId="0" applyFont="1" applyBorder="1" applyAlignment="1">
      <alignment vertical="center" wrapText="1"/>
    </xf>
    <xf numFmtId="0" fontId="4" fillId="0" borderId="5" xfId="0" applyFont="1" applyBorder="1" applyAlignment="1">
      <alignment vertical="center" wrapText="1"/>
    </xf>
    <xf numFmtId="0" fontId="6" fillId="0" borderId="7" xfId="0" applyFont="1" applyBorder="1" applyAlignment="1">
      <alignment vertical="center" wrapText="1"/>
    </xf>
    <xf numFmtId="0" fontId="6" fillId="0" borderId="1" xfId="0" applyFont="1" applyBorder="1" applyAlignment="1">
      <alignment vertical="center" wrapText="1"/>
    </xf>
    <xf numFmtId="0" fontId="6" fillId="0" borderId="5" xfId="0" applyFont="1" applyBorder="1" applyAlignment="1">
      <alignment vertical="center" wrapText="1"/>
    </xf>
    <xf numFmtId="0" fontId="4" fillId="0" borderId="0" xfId="0" applyFont="1" applyAlignment="1">
      <alignment horizontal="center"/>
    </xf>
    <xf numFmtId="0" fontId="7" fillId="5" borderId="10" xfId="0" applyFont="1" applyFill="1" applyBorder="1" applyAlignment="1">
      <alignment vertical="center"/>
    </xf>
    <xf numFmtId="0" fontId="0" fillId="0" borderId="2" xfId="0" applyBorder="1"/>
    <xf numFmtId="0" fontId="0" fillId="0" borderId="4" xfId="0" applyBorder="1"/>
    <xf numFmtId="0" fontId="0" fillId="0" borderId="5" xfId="0" applyBorder="1"/>
    <xf numFmtId="0" fontId="0" fillId="0" borderId="6" xfId="0" applyBorder="1"/>
    <xf numFmtId="0" fontId="11" fillId="0" borderId="0" xfId="0" applyFont="1"/>
    <xf numFmtId="0" fontId="7" fillId="5" borderId="14" xfId="0" applyFont="1" applyFill="1" applyBorder="1" applyAlignment="1">
      <alignment horizontal="center" vertical="center"/>
    </xf>
    <xf numFmtId="0" fontId="7" fillId="5" borderId="1" xfId="0" applyFont="1" applyFill="1" applyBorder="1" applyAlignment="1">
      <alignment horizontal="center" vertical="center"/>
    </xf>
    <xf numFmtId="0" fontId="14" fillId="5" borderId="1" xfId="0" applyFont="1" applyFill="1" applyBorder="1" applyAlignment="1">
      <alignment horizontal="center" vertical="center"/>
    </xf>
    <xf numFmtId="0" fontId="14" fillId="5"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0" fillId="0" borderId="0" xfId="0" applyAlignment="1">
      <alignment wrapText="1"/>
    </xf>
    <xf numFmtId="0" fontId="0" fillId="4" borderId="1" xfId="0" applyFill="1" applyBorder="1"/>
    <xf numFmtId="0" fontId="0" fillId="0" borderId="39" xfId="0" applyBorder="1"/>
    <xf numFmtId="0" fontId="0" fillId="0" borderId="22" xfId="0" applyBorder="1"/>
    <xf numFmtId="0" fontId="18" fillId="5" borderId="3" xfId="0" applyFont="1" applyFill="1" applyBorder="1" applyAlignment="1">
      <alignment horizontal="center" vertical="center" wrapText="1"/>
    </xf>
    <xf numFmtId="0" fontId="0" fillId="0" borderId="0" xfId="0" applyAlignment="1">
      <alignment vertical="center" wrapText="1"/>
    </xf>
    <xf numFmtId="0" fontId="9" fillId="0" borderId="0" xfId="0" applyFont="1" applyAlignment="1">
      <alignment horizontal="center" vertical="center" wrapText="1"/>
    </xf>
    <xf numFmtId="0" fontId="0" fillId="0" borderId="0" xfId="0" applyProtection="1">
      <protection locked="0"/>
    </xf>
    <xf numFmtId="0" fontId="9" fillId="5" borderId="1" xfId="0" applyFont="1" applyFill="1" applyBorder="1" applyAlignment="1" applyProtection="1">
      <alignment horizontal="center" vertical="center" wrapText="1"/>
      <protection locked="0"/>
    </xf>
    <xf numFmtId="0" fontId="0" fillId="0" borderId="1" xfId="0" applyBorder="1" applyProtection="1">
      <protection locked="0"/>
    </xf>
    <xf numFmtId="0" fontId="0" fillId="0" borderId="0" xfId="0" applyAlignment="1" applyProtection="1">
      <alignment horizontal="center"/>
      <protection locked="0"/>
    </xf>
    <xf numFmtId="0" fontId="15" fillId="0" borderId="0" xfId="0" applyFont="1" applyAlignment="1" applyProtection="1">
      <alignment horizontal="center" vertical="center" wrapTex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center" vertical="center" wrapText="1"/>
      <protection locked="0"/>
    </xf>
    <xf numFmtId="164" fontId="4" fillId="0" borderId="0" xfId="0" applyNumberFormat="1" applyFont="1" applyAlignment="1" applyProtection="1">
      <alignment horizontal="center" vertical="center" wrapText="1"/>
      <protection locked="0"/>
    </xf>
    <xf numFmtId="164" fontId="9" fillId="5" borderId="1" xfId="0" applyNumberFormat="1" applyFont="1" applyFill="1" applyBorder="1" applyAlignment="1" applyProtection="1">
      <alignment horizontal="center" vertical="center" wrapText="1"/>
      <protection locked="0"/>
    </xf>
    <xf numFmtId="164" fontId="0" fillId="0" borderId="0" xfId="0" applyNumberFormat="1" applyProtection="1">
      <protection locked="0"/>
    </xf>
    <xf numFmtId="0" fontId="0" fillId="12" borderId="1" xfId="0" applyFill="1" applyBorder="1" applyProtection="1">
      <protection locked="0"/>
    </xf>
    <xf numFmtId="165" fontId="0" fillId="12" borderId="1" xfId="0" applyNumberFormat="1" applyFill="1" applyBorder="1"/>
    <xf numFmtId="0" fontId="0" fillId="4" borderId="0" xfId="0" applyFill="1"/>
    <xf numFmtId="0" fontId="7" fillId="5" borderId="0" xfId="0" applyFont="1" applyFill="1" applyAlignment="1">
      <alignment vertical="center"/>
    </xf>
    <xf numFmtId="0" fontId="1" fillId="5" borderId="0" xfId="0" applyFont="1" applyFill="1" applyAlignment="1">
      <alignment vertical="center" wrapText="1"/>
    </xf>
    <xf numFmtId="0" fontId="7" fillId="15" borderId="2" xfId="0" applyFont="1" applyFill="1" applyBorder="1" applyAlignment="1">
      <alignment vertical="center"/>
    </xf>
    <xf numFmtId="0" fontId="1" fillId="15" borderId="2" xfId="0" applyFont="1" applyFill="1" applyBorder="1" applyAlignment="1">
      <alignment vertical="center" wrapText="1"/>
    </xf>
    <xf numFmtId="0" fontId="9" fillId="15" borderId="11" xfId="0" applyFont="1" applyFill="1" applyBorder="1" applyAlignment="1" applyProtection="1">
      <alignment horizontal="center" vertical="center" wrapText="1"/>
      <protection locked="0"/>
    </xf>
    <xf numFmtId="0" fontId="13" fillId="0" borderId="1" xfId="0" applyFont="1" applyBorder="1"/>
    <xf numFmtId="0" fontId="13" fillId="0" borderId="3" xfId="0" applyFont="1" applyBorder="1"/>
    <xf numFmtId="0" fontId="4" fillId="3" borderId="28" xfId="0" applyFont="1" applyFill="1" applyBorder="1" applyAlignment="1">
      <alignment horizontal="left" vertical="center" wrapText="1"/>
    </xf>
    <xf numFmtId="0" fontId="4" fillId="0" borderId="1" xfId="0" applyFont="1" applyBorder="1" applyAlignment="1">
      <alignment horizontal="center" wrapText="1"/>
    </xf>
    <xf numFmtId="0" fontId="0" fillId="0" borderId="0" xfId="0" applyAlignment="1">
      <alignment vertical="center"/>
    </xf>
    <xf numFmtId="0" fontId="0" fillId="0" borderId="1" xfId="0" applyBorder="1" applyAlignment="1">
      <alignment horizontal="center" vertical="center" wrapText="1"/>
    </xf>
    <xf numFmtId="1" fontId="0" fillId="0" borderId="1" xfId="0" applyNumberFormat="1" applyBorder="1" applyAlignment="1">
      <alignment vertical="center"/>
    </xf>
    <xf numFmtId="0" fontId="4" fillId="0" borderId="17" xfId="0" applyFont="1" applyBorder="1" applyAlignment="1">
      <alignment horizontal="left" vertical="center" wrapText="1"/>
    </xf>
    <xf numFmtId="0" fontId="9" fillId="15" borderId="28" xfId="0" applyFont="1" applyFill="1" applyBorder="1" applyAlignment="1" applyProtection="1">
      <alignment horizontal="center" vertical="center" wrapText="1"/>
      <protection locked="0"/>
    </xf>
    <xf numFmtId="0" fontId="5" fillId="15" borderId="29" xfId="0" applyFont="1" applyFill="1" applyBorder="1" applyAlignment="1">
      <alignment horizontal="center" vertical="center"/>
    </xf>
    <xf numFmtId="0" fontId="0" fillId="4" borderId="0" xfId="0" applyFill="1" applyAlignment="1">
      <alignment vertical="center"/>
    </xf>
    <xf numFmtId="0" fontId="13" fillId="0" borderId="0" xfId="0" applyFont="1" applyAlignment="1">
      <alignment wrapText="1"/>
    </xf>
    <xf numFmtId="0" fontId="13" fillId="0" borderId="0" xfId="0" applyFont="1" applyAlignment="1">
      <alignment vertical="top" wrapText="1"/>
    </xf>
    <xf numFmtId="0" fontId="7" fillId="14" borderId="2" xfId="0" applyFont="1" applyFill="1" applyBorder="1" applyAlignment="1">
      <alignment vertical="center"/>
    </xf>
    <xf numFmtId="0" fontId="1" fillId="14" borderId="2" xfId="0" applyFont="1" applyFill="1" applyBorder="1" applyAlignment="1">
      <alignment vertical="center" wrapText="1"/>
    </xf>
    <xf numFmtId="0" fontId="0" fillId="0" borderId="5" xfId="0" applyBorder="1" applyAlignment="1">
      <alignment horizontal="center" vertical="center" wrapText="1"/>
    </xf>
    <xf numFmtId="0" fontId="13" fillId="14" borderId="0" xfId="0" applyFont="1" applyFill="1"/>
    <xf numFmtId="0" fontId="9" fillId="14" borderId="1" xfId="0" applyFont="1" applyFill="1" applyBorder="1"/>
    <xf numFmtId="0" fontId="4" fillId="0" borderId="1" xfId="0" applyFont="1" applyBorder="1" applyAlignment="1">
      <alignment vertical="top" wrapText="1"/>
    </xf>
    <xf numFmtId="0" fontId="20" fillId="0" borderId="1" xfId="0" applyFont="1" applyBorder="1"/>
    <xf numFmtId="0" fontId="20" fillId="0" borderId="1" xfId="0" applyFont="1" applyBorder="1" applyAlignment="1">
      <alignment horizontal="center"/>
    </xf>
    <xf numFmtId="0" fontId="4" fillId="0" borderId="36" xfId="0" applyFont="1" applyBorder="1" applyAlignment="1">
      <alignment horizontal="left" vertical="center" wrapText="1"/>
    </xf>
    <xf numFmtId="0" fontId="0" fillId="5" borderId="62" xfId="0" applyFill="1" applyBorder="1" applyAlignment="1">
      <alignment horizontal="left"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5" xfId="0" applyFont="1" applyFill="1" applyBorder="1" applyAlignment="1">
      <alignment horizontal="center" vertical="center"/>
    </xf>
    <xf numFmtId="0" fontId="5" fillId="13" borderId="5" xfId="0" applyFont="1" applyFill="1" applyBorder="1" applyAlignment="1">
      <alignment vertical="center" wrapText="1"/>
    </xf>
    <xf numFmtId="0" fontId="5" fillId="12" borderId="5" xfId="0" applyFont="1" applyFill="1" applyBorder="1" applyAlignment="1">
      <alignment horizontal="center" vertical="center" wrapText="1"/>
    </xf>
    <xf numFmtId="0" fontId="5" fillId="0" borderId="19" xfId="0" applyFont="1" applyBorder="1" applyAlignment="1">
      <alignment vertical="center"/>
    </xf>
    <xf numFmtId="0" fontId="5" fillId="0" borderId="0" xfId="0" applyFont="1" applyAlignment="1">
      <alignment vertical="center"/>
    </xf>
    <xf numFmtId="0" fontId="4" fillId="0" borderId="39" xfId="0" applyFont="1" applyBorder="1"/>
    <xf numFmtId="0" fontId="0" fillId="5" borderId="4" xfId="0" applyFill="1" applyBorder="1" applyAlignment="1">
      <alignment horizontal="center" vertical="center" wrapText="1"/>
    </xf>
    <xf numFmtId="0" fontId="0" fillId="5" borderId="58" xfId="0" applyFill="1" applyBorder="1" applyAlignment="1">
      <alignment horizontal="left" vertical="center" wrapText="1"/>
    </xf>
    <xf numFmtId="0" fontId="4" fillId="5" borderId="5" xfId="0" applyFont="1" applyFill="1" applyBorder="1" applyAlignment="1">
      <alignment horizontal="center" wrapText="1"/>
    </xf>
    <xf numFmtId="0" fontId="4" fillId="5" borderId="6" xfId="0" applyFont="1" applyFill="1" applyBorder="1" applyAlignment="1">
      <alignment horizontal="center"/>
    </xf>
    <xf numFmtId="0" fontId="4" fillId="0" borderId="41" xfId="0" applyFont="1" applyBorder="1"/>
    <xf numFmtId="0" fontId="14" fillId="5" borderId="2" xfId="0" applyFont="1" applyFill="1" applyBorder="1" applyAlignment="1">
      <alignment vertical="center" wrapText="1"/>
    </xf>
    <xf numFmtId="0" fontId="14" fillId="5" borderId="1" xfId="0" applyFont="1" applyFill="1" applyBorder="1" applyAlignment="1">
      <alignment vertical="center"/>
    </xf>
    <xf numFmtId="0" fontId="14" fillId="0" borderId="0" xfId="0" applyFont="1"/>
    <xf numFmtId="0" fontId="6" fillId="0" borderId="1" xfId="0" applyFont="1" applyBorder="1"/>
    <xf numFmtId="0" fontId="14" fillId="5" borderId="2" xfId="0" applyFont="1" applyFill="1" applyBorder="1" applyAlignment="1">
      <alignment horizontal="left" vertical="center"/>
    </xf>
    <xf numFmtId="0" fontId="6" fillId="0" borderId="3" xfId="0" applyFont="1" applyBorder="1"/>
    <xf numFmtId="0" fontId="14" fillId="5" borderId="3" xfId="0" applyFont="1" applyFill="1" applyBorder="1" applyAlignment="1">
      <alignment horizontal="center" vertical="center"/>
    </xf>
    <xf numFmtId="0" fontId="7" fillId="5" borderId="8" xfId="0" applyFont="1" applyFill="1" applyBorder="1" applyAlignment="1">
      <alignment vertical="center"/>
    </xf>
    <xf numFmtId="0" fontId="5" fillId="0" borderId="1"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vertical="center"/>
    </xf>
    <xf numFmtId="0" fontId="5" fillId="9" borderId="1" xfId="0" applyFont="1" applyFill="1" applyBorder="1" applyAlignment="1">
      <alignment vertical="center"/>
    </xf>
    <xf numFmtId="1" fontId="5" fillId="9" borderId="1" xfId="0" applyNumberFormat="1" applyFont="1" applyFill="1" applyBorder="1" applyAlignment="1">
      <alignment vertical="center"/>
    </xf>
    <xf numFmtId="0" fontId="4" fillId="0" borderId="1" xfId="0" applyFont="1" applyBorder="1" applyAlignment="1">
      <alignment horizontal="left" vertical="center" wrapText="1"/>
    </xf>
    <xf numFmtId="0" fontId="4" fillId="3" borderId="1" xfId="0" applyFont="1" applyFill="1" applyBorder="1" applyAlignment="1">
      <alignment horizontal="justify" vertical="top"/>
    </xf>
    <xf numFmtId="0" fontId="4" fillId="0" borderId="60" xfId="0" applyFont="1" applyBorder="1" applyAlignment="1">
      <alignment horizontal="left" vertical="center" wrapText="1"/>
    </xf>
    <xf numFmtId="0" fontId="4" fillId="0" borderId="0" xfId="0" applyFont="1" applyAlignment="1">
      <alignment vertical="center" wrapText="1"/>
    </xf>
    <xf numFmtId="0" fontId="4" fillId="0" borderId="0" xfId="0" applyFont="1" applyAlignment="1">
      <alignment horizontal="left" vertical="center" wrapText="1"/>
    </xf>
    <xf numFmtId="0" fontId="4" fillId="0" borderId="0" xfId="0" applyFont="1" applyAlignment="1">
      <alignment wrapText="1"/>
    </xf>
    <xf numFmtId="0" fontId="0" fillId="0" borderId="1" xfId="0" applyBorder="1" applyAlignment="1" applyProtection="1">
      <alignment horizontal="center" vertical="center"/>
      <protection locked="0"/>
    </xf>
    <xf numFmtId="0" fontId="0" fillId="8" borderId="0" xfId="0" applyFill="1"/>
    <xf numFmtId="0" fontId="0" fillId="16" borderId="0" xfId="0" applyFill="1"/>
    <xf numFmtId="0" fontId="0" fillId="17" borderId="0" xfId="0" applyFill="1"/>
    <xf numFmtId="0" fontId="0" fillId="18" borderId="0" xfId="0" applyFill="1"/>
    <xf numFmtId="0" fontId="0" fillId="19" borderId="0" xfId="0" applyFill="1"/>
    <xf numFmtId="0" fontId="4" fillId="0" borderId="1" xfId="0" applyFont="1" applyBorder="1" applyAlignment="1">
      <alignment horizontal="left" vertical="center" wrapText="1"/>
    </xf>
    <xf numFmtId="0" fontId="21" fillId="14" borderId="0" xfId="0" applyFont="1" applyFill="1" applyAlignment="1">
      <alignment horizontal="center" wrapText="1"/>
    </xf>
    <xf numFmtId="0" fontId="21" fillId="14" borderId="36" xfId="0" applyFont="1" applyFill="1" applyBorder="1" applyAlignment="1">
      <alignment horizontal="center" wrapText="1"/>
    </xf>
    <xf numFmtId="0" fontId="4" fillId="0" borderId="60" xfId="0" applyFont="1" applyBorder="1" applyAlignment="1">
      <alignment horizontal="center" vertical="center"/>
    </xf>
    <xf numFmtId="0" fontId="4" fillId="0" borderId="56" xfId="0" applyFont="1" applyBorder="1" applyAlignment="1">
      <alignment horizontal="center" vertical="center"/>
    </xf>
    <xf numFmtId="0" fontId="4" fillId="0" borderId="62" xfId="0" applyFont="1" applyBorder="1" applyAlignment="1">
      <alignment horizontal="center" vertical="center"/>
    </xf>
    <xf numFmtId="0" fontId="8" fillId="0" borderId="1" xfId="0" applyFont="1" applyBorder="1" applyAlignment="1">
      <alignment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xf>
    <xf numFmtId="0" fontId="8" fillId="0" borderId="1" xfId="0" applyFont="1" applyBorder="1" applyAlignment="1">
      <alignment horizontal="center"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24" fillId="0" borderId="1" xfId="0" applyFont="1" applyBorder="1" applyAlignment="1">
      <alignment vertical="center" wrapText="1"/>
    </xf>
    <xf numFmtId="0" fontId="24" fillId="0" borderId="0" xfId="0" applyFont="1"/>
    <xf numFmtId="0" fontId="6" fillId="0" borderId="1" xfId="0" applyFont="1" applyBorder="1" applyAlignment="1">
      <alignment wrapText="1"/>
    </xf>
    <xf numFmtId="0" fontId="6" fillId="0" borderId="1" xfId="0" applyFont="1" applyBorder="1" applyAlignment="1">
      <alignment horizontal="center" vertical="center" wrapText="1"/>
    </xf>
    <xf numFmtId="0" fontId="0" fillId="0" borderId="2" xfId="0" applyBorder="1" applyAlignment="1">
      <alignment horizontal="center" vertical="center" wrapText="1"/>
    </xf>
    <xf numFmtId="0" fontId="4" fillId="0" borderId="1" xfId="0" applyFont="1" applyBorder="1" applyAlignment="1">
      <alignment horizontal="center" vertical="top" wrapText="1"/>
    </xf>
    <xf numFmtId="0" fontId="0" fillId="5" borderId="62" xfId="0" applyFill="1" applyBorder="1" applyAlignment="1">
      <alignment horizontal="center" vertical="center" wrapText="1"/>
    </xf>
    <xf numFmtId="0" fontId="5" fillId="13" borderId="61" xfId="0" applyFont="1" applyFill="1" applyBorder="1" applyAlignment="1">
      <alignment horizontal="center" vertical="center"/>
    </xf>
    <xf numFmtId="0" fontId="4" fillId="0" borderId="0" xfId="0" applyFont="1" applyBorder="1"/>
    <xf numFmtId="0" fontId="5" fillId="13" borderId="58" xfId="0" applyFont="1" applyFill="1" applyBorder="1" applyAlignment="1">
      <alignment horizontal="center" vertical="center"/>
    </xf>
    <xf numFmtId="0" fontId="4" fillId="0" borderId="7" xfId="0" applyFont="1" applyBorder="1" applyAlignment="1">
      <alignment horizontal="left" wrapText="1"/>
    </xf>
    <xf numFmtId="0" fontId="4" fillId="0" borderId="7" xfId="0" applyFont="1" applyBorder="1" applyAlignment="1">
      <alignment horizontal="center"/>
    </xf>
    <xf numFmtId="0" fontId="4" fillId="0" borderId="24" xfId="0" applyFont="1" applyBorder="1"/>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center" vertical="center" wrapText="1"/>
    </xf>
    <xf numFmtId="0" fontId="0" fillId="0" borderId="1" xfId="0" applyFill="1" applyBorder="1" applyAlignment="1" applyProtection="1">
      <alignment horizontal="center" vertical="center"/>
      <protection locked="0"/>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0" applyFont="1" applyFill="1" applyBorder="1" applyAlignment="1">
      <alignment vertical="top" wrapText="1"/>
    </xf>
    <xf numFmtId="0" fontId="4" fillId="0" borderId="1" xfId="0" applyFont="1" applyFill="1" applyBorder="1" applyAlignment="1">
      <alignment horizontal="justify" vertical="top"/>
    </xf>
    <xf numFmtId="0" fontId="4" fillId="0" borderId="60" xfId="0" applyFont="1" applyFill="1" applyBorder="1" applyAlignment="1">
      <alignment horizontal="left" vertical="center" wrapText="1"/>
    </xf>
    <xf numFmtId="0" fontId="24" fillId="0" borderId="1" xfId="0" applyFont="1" applyFill="1" applyBorder="1" applyAlignment="1">
      <alignment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applyAlignment="1">
      <alignment horizontal="center" vertical="center" wrapText="1"/>
    </xf>
    <xf numFmtId="0" fontId="25" fillId="16" borderId="0" xfId="0" applyFont="1" applyFill="1"/>
    <xf numFmtId="0" fontId="4" fillId="0" borderId="1" xfId="0" applyFont="1" applyBorder="1" applyAlignment="1">
      <alignment horizontal="center"/>
    </xf>
    <xf numFmtId="0" fontId="4" fillId="0" borderId="1" xfId="0" applyFont="1" applyBorder="1" applyAlignment="1">
      <alignment horizont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9" fillId="0" borderId="2" xfId="0" applyFont="1" applyBorder="1" applyAlignment="1">
      <alignment horizontal="center" wrapText="1"/>
    </xf>
    <xf numFmtId="0" fontId="9"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vertical="center"/>
    </xf>
    <xf numFmtId="0" fontId="6" fillId="0" borderId="28" xfId="0" applyFont="1" applyBorder="1" applyAlignment="1">
      <alignment horizontal="center" vertical="center"/>
    </xf>
    <xf numFmtId="0" fontId="6" fillId="0" borderId="1" xfId="0" applyFont="1" applyBorder="1" applyAlignment="1">
      <alignment horizontal="center" wrapText="1"/>
    </xf>
    <xf numFmtId="0" fontId="6" fillId="0" borderId="3" xfId="0" applyFont="1" applyBorder="1" applyAlignment="1">
      <alignment wrapText="1"/>
    </xf>
    <xf numFmtId="0" fontId="6" fillId="0" borderId="1" xfId="0" applyFont="1" applyBorder="1" applyAlignment="1">
      <alignment horizontal="center" vertical="center" wrapText="1"/>
    </xf>
    <xf numFmtId="0" fontId="6" fillId="0" borderId="3" xfId="0" applyFont="1" applyBorder="1" applyAlignment="1">
      <alignment vertical="center"/>
    </xf>
    <xf numFmtId="0" fontId="6" fillId="0" borderId="28" xfId="0" applyFont="1" applyBorder="1" applyAlignment="1">
      <alignment vertical="center" wrapText="1"/>
    </xf>
    <xf numFmtId="0" fontId="6" fillId="0" borderId="3" xfId="0" applyFont="1" applyBorder="1" applyAlignment="1">
      <alignment vertical="center" wrapText="1"/>
    </xf>
    <xf numFmtId="0" fontId="6" fillId="0" borderId="28" xfId="0" applyFont="1" applyFill="1" applyBorder="1" applyAlignment="1">
      <alignment vertical="center" wrapText="1"/>
    </xf>
    <xf numFmtId="0" fontId="4" fillId="0" borderId="1" xfId="0" applyFont="1" applyBorder="1" applyAlignment="1">
      <alignment horizontal="center" vertical="center" wrapText="1"/>
    </xf>
    <xf numFmtId="0" fontId="1"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1" fillId="0" borderId="8" xfId="0" applyFont="1" applyBorder="1" applyAlignment="1">
      <alignment vertical="center" wrapText="1"/>
    </xf>
    <xf numFmtId="0" fontId="1" fillId="0" borderId="2" xfId="0" applyFont="1" applyBorder="1" applyAlignment="1">
      <alignment vertical="center" wrapText="1"/>
    </xf>
    <xf numFmtId="0" fontId="1" fillId="0" borderId="4" xfId="0" applyFont="1" applyBorder="1" applyAlignment="1">
      <alignment vertical="center" wrapText="1"/>
    </xf>
    <xf numFmtId="0" fontId="8" fillId="6" borderId="1" xfId="0" applyFont="1" applyFill="1" applyBorder="1" applyAlignment="1">
      <alignment vertical="center"/>
    </xf>
    <xf numFmtId="0" fontId="8" fillId="6" borderId="3" xfId="0" applyFont="1" applyFill="1" applyBorder="1" applyAlignment="1">
      <alignment vertical="center"/>
    </xf>
    <xf numFmtId="0" fontId="16" fillId="6" borderId="1" xfId="0" applyFont="1" applyFill="1" applyBorder="1" applyAlignment="1">
      <alignment vertical="center" wrapText="1"/>
    </xf>
    <xf numFmtId="0" fontId="16" fillId="6" borderId="3" xfId="0" applyFont="1" applyFill="1" applyBorder="1" applyAlignment="1">
      <alignment vertical="center" wrapText="1"/>
    </xf>
    <xf numFmtId="0" fontId="7" fillId="5" borderId="8" xfId="0" applyFont="1" applyFill="1" applyBorder="1" applyAlignment="1">
      <alignment horizontal="center" vertical="top" wrapText="1"/>
    </xf>
    <xf numFmtId="0" fontId="7" fillId="5" borderId="7" xfId="0" applyFont="1" applyFill="1" applyBorder="1" applyAlignment="1">
      <alignment horizontal="center" vertical="top" wrapText="1"/>
    </xf>
    <xf numFmtId="0" fontId="7" fillId="5" borderId="9" xfId="0" applyFont="1" applyFill="1" applyBorder="1" applyAlignment="1">
      <alignment horizontal="center" vertical="top" wrapText="1"/>
    </xf>
    <xf numFmtId="0" fontId="15" fillId="0" borderId="7"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5"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 xfId="0" applyFont="1" applyBorder="1" applyAlignment="1">
      <alignment horizontal="center" vertical="center" wrapText="1"/>
    </xf>
    <xf numFmtId="0" fontId="5" fillId="2" borderId="8" xfId="0" applyFont="1" applyFill="1" applyBorder="1" applyAlignment="1">
      <alignment horizontal="center" vertical="center"/>
    </xf>
    <xf numFmtId="0" fontId="5" fillId="2" borderId="7" xfId="0" applyFont="1" applyFill="1" applyBorder="1" applyAlignment="1">
      <alignment horizontal="center" vertical="center"/>
    </xf>
    <xf numFmtId="0" fontId="0" fillId="0" borderId="18" xfId="0" applyBorder="1" applyAlignment="1">
      <alignment horizontal="center"/>
    </xf>
    <xf numFmtId="0" fontId="0" fillId="0" borderId="25" xfId="0" applyBorder="1" applyAlignment="1">
      <alignment horizontal="center"/>
    </xf>
    <xf numFmtId="0" fontId="0" fillId="0" borderId="20" xfId="0" applyBorder="1" applyAlignment="1">
      <alignment horizontal="center"/>
    </xf>
    <xf numFmtId="0" fontId="0" fillId="0" borderId="45" xfId="0" applyBorder="1" applyAlignment="1">
      <alignment horizontal="center"/>
    </xf>
    <xf numFmtId="0" fontId="1" fillId="0" borderId="8"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38" xfId="0" applyFont="1" applyBorder="1" applyAlignment="1">
      <alignment horizontal="center" vertical="center" wrapText="1"/>
    </xf>
    <xf numFmtId="0" fontId="0" fillId="0" borderId="9"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15" fillId="0" borderId="14"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41" xfId="0" applyFont="1" applyBorder="1" applyAlignment="1">
      <alignment horizontal="center" vertical="center" wrapText="1"/>
    </xf>
    <xf numFmtId="0" fontId="7" fillId="5" borderId="8"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9" xfId="0" applyFont="1" applyFill="1" applyBorder="1" applyAlignment="1">
      <alignment horizontal="center" vertical="center"/>
    </xf>
    <xf numFmtId="0" fontId="21" fillId="14" borderId="0" xfId="0" applyFont="1" applyFill="1" applyAlignment="1">
      <alignment horizontal="center" wrapText="1"/>
    </xf>
    <xf numFmtId="0" fontId="21" fillId="14" borderId="36" xfId="0" applyFont="1" applyFill="1" applyBorder="1" applyAlignment="1">
      <alignment horizont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 xfId="0" applyFont="1" applyBorder="1" applyAlignment="1">
      <alignment horizontal="left" vertical="center" wrapText="1"/>
    </xf>
    <xf numFmtId="0" fontId="22" fillId="0" borderId="60" xfId="0" applyFont="1" applyBorder="1" applyAlignment="1">
      <alignment horizontal="center" vertical="center" wrapText="1"/>
    </xf>
    <xf numFmtId="0" fontId="22" fillId="0" borderId="62"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1" xfId="0" applyFont="1" applyFill="1" applyBorder="1" applyAlignment="1">
      <alignment horizontal="center" vertical="center" wrapText="1"/>
    </xf>
    <xf numFmtId="0" fontId="19" fillId="14" borderId="1" xfId="0" applyFont="1" applyFill="1" applyBorder="1" applyAlignment="1">
      <alignment horizontal="center" vertical="center" wrapText="1"/>
    </xf>
    <xf numFmtId="0" fontId="19" fillId="14" borderId="1" xfId="0" applyFont="1" applyFill="1" applyBorder="1" applyAlignment="1">
      <alignment horizontal="center" vertical="center"/>
    </xf>
    <xf numFmtId="0" fontId="19" fillId="14" borderId="60" xfId="0" applyFont="1" applyFill="1" applyBorder="1" applyAlignment="1">
      <alignment horizontal="center"/>
    </xf>
    <xf numFmtId="0" fontId="19" fillId="14" borderId="56" xfId="0" applyFont="1" applyFill="1" applyBorder="1" applyAlignment="1">
      <alignment horizontal="center"/>
    </xf>
    <xf numFmtId="0" fontId="19" fillId="14" borderId="62" xfId="0" applyFont="1" applyFill="1" applyBorder="1" applyAlignment="1">
      <alignment horizontal="center"/>
    </xf>
    <xf numFmtId="0" fontId="4" fillId="0" borderId="1" xfId="0" applyFont="1" applyBorder="1" applyAlignment="1">
      <alignment horizontal="center" vertical="center"/>
    </xf>
    <xf numFmtId="0" fontId="22" fillId="0" borderId="60" xfId="0" applyFont="1" applyFill="1" applyBorder="1" applyAlignment="1">
      <alignment horizontal="center" vertical="center" wrapText="1"/>
    </xf>
    <xf numFmtId="0" fontId="22" fillId="0" borderId="62" xfId="0" applyFont="1" applyFill="1" applyBorder="1" applyAlignment="1">
      <alignment horizontal="center" vertical="center" wrapText="1"/>
    </xf>
    <xf numFmtId="0" fontId="4" fillId="0" borderId="60"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56" xfId="0" applyFont="1" applyBorder="1" applyAlignment="1">
      <alignment horizontal="center" vertical="center" wrapText="1"/>
    </xf>
    <xf numFmtId="0" fontId="22" fillId="0" borderId="1" xfId="0" applyFont="1" applyBorder="1" applyAlignment="1">
      <alignment horizontal="center" vertical="center"/>
    </xf>
    <xf numFmtId="0" fontId="19" fillId="12" borderId="1" xfId="0" applyFont="1" applyFill="1" applyBorder="1" applyAlignment="1">
      <alignment horizontal="center" vertical="center" wrapText="1"/>
    </xf>
    <xf numFmtId="0" fontId="19" fillId="12" borderId="1" xfId="0" applyFont="1" applyFill="1" applyBorder="1" applyAlignment="1">
      <alignment horizontal="center" vertical="center"/>
    </xf>
    <xf numFmtId="0" fontId="19" fillId="12" borderId="60" xfId="0" applyFont="1" applyFill="1" applyBorder="1" applyAlignment="1">
      <alignment horizontal="center" vertical="center" wrapText="1"/>
    </xf>
    <xf numFmtId="0" fontId="19" fillId="12" borderId="56" xfId="0" applyFont="1" applyFill="1" applyBorder="1" applyAlignment="1">
      <alignment horizontal="center" vertical="center"/>
    </xf>
    <xf numFmtId="0" fontId="19" fillId="12" borderId="62" xfId="0" applyFont="1" applyFill="1" applyBorder="1" applyAlignment="1">
      <alignment horizontal="center" vertical="center"/>
    </xf>
    <xf numFmtId="0" fontId="5" fillId="0" borderId="60"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62" xfId="0" applyFont="1" applyBorder="1" applyAlignment="1">
      <alignment horizontal="center" vertical="center" wrapText="1"/>
    </xf>
    <xf numFmtId="0" fontId="4" fillId="0" borderId="10" xfId="0" applyFont="1" applyBorder="1" applyAlignment="1">
      <alignment horizontal="center"/>
    </xf>
    <xf numFmtId="0" fontId="0" fillId="0" borderId="0" xfId="0" applyAlignment="1">
      <alignment horizontal="center"/>
    </xf>
    <xf numFmtId="0" fontId="0" fillId="0" borderId="1" xfId="0" applyBorder="1" applyAlignment="1">
      <alignment horizontal="center" vertical="center"/>
    </xf>
    <xf numFmtId="0" fontId="19" fillId="14" borderId="16" xfId="0" applyFont="1" applyFill="1" applyBorder="1" applyAlignment="1">
      <alignment horizontal="center" vertical="center" wrapText="1"/>
    </xf>
    <xf numFmtId="0" fontId="19" fillId="14" borderId="38" xfId="0" applyFont="1" applyFill="1" applyBorder="1" applyAlignment="1">
      <alignment horizontal="center" vertical="center" wrapText="1"/>
    </xf>
    <xf numFmtId="0" fontId="19" fillId="14" borderId="17" xfId="0" applyFont="1" applyFill="1" applyBorder="1" applyAlignment="1">
      <alignment horizontal="center" vertical="center" wrapText="1"/>
    </xf>
    <xf numFmtId="0" fontId="0" fillId="0" borderId="36" xfId="0" applyBorder="1" applyAlignment="1">
      <alignment horizontal="center"/>
    </xf>
    <xf numFmtId="0" fontId="15" fillId="0" borderId="15" xfId="0" applyFont="1" applyBorder="1" applyAlignment="1">
      <alignment horizontal="center" vertical="center" wrapText="1"/>
    </xf>
    <xf numFmtId="0" fontId="15" fillId="0" borderId="17" xfId="0" applyFont="1" applyBorder="1" applyAlignment="1">
      <alignment horizontal="center" vertical="center" wrapText="1"/>
    </xf>
    <xf numFmtId="0" fontId="4" fillId="0" borderId="60" xfId="0" applyFont="1" applyFill="1" applyBorder="1" applyAlignment="1">
      <alignment horizontal="center" vertical="center" wrapText="1"/>
    </xf>
    <xf numFmtId="0" fontId="4" fillId="0" borderId="62" xfId="0" applyFont="1" applyFill="1" applyBorder="1" applyAlignment="1">
      <alignment horizontal="center" vertical="center"/>
    </xf>
    <xf numFmtId="0" fontId="10" fillId="6" borderId="1" xfId="0" applyFont="1" applyFill="1" applyBorder="1" applyAlignment="1">
      <alignment horizontal="center" vertical="top"/>
    </xf>
    <xf numFmtId="0" fontId="19" fillId="6" borderId="1" xfId="0" applyFont="1" applyFill="1" applyBorder="1" applyAlignment="1">
      <alignment horizontal="center" vertical="top"/>
    </xf>
    <xf numFmtId="0" fontId="4" fillId="0" borderId="60" xfId="0" applyFont="1" applyBorder="1" applyAlignment="1">
      <alignment horizontal="center" vertical="center"/>
    </xf>
    <xf numFmtId="0" fontId="4" fillId="0" borderId="56" xfId="0" applyFont="1" applyBorder="1" applyAlignment="1">
      <alignment horizontal="center" vertical="center"/>
    </xf>
    <xf numFmtId="0" fontId="4" fillId="0" borderId="62" xfId="0" applyFont="1" applyBorder="1" applyAlignment="1">
      <alignment horizontal="center" vertical="center"/>
    </xf>
    <xf numFmtId="0" fontId="19" fillId="14" borderId="1" xfId="0" applyFont="1" applyFill="1" applyBorder="1" applyAlignment="1">
      <alignment horizontal="center" vertical="center" textRotation="255"/>
    </xf>
    <xf numFmtId="0" fontId="19" fillId="12" borderId="1" xfId="0" applyFont="1" applyFill="1" applyBorder="1" applyAlignment="1">
      <alignment horizontal="center" wrapText="1"/>
    </xf>
    <xf numFmtId="0" fontId="19" fillId="12" borderId="1" xfId="0" applyFont="1" applyFill="1" applyBorder="1" applyAlignment="1">
      <alignment horizontal="center"/>
    </xf>
    <xf numFmtId="0" fontId="19" fillId="12" borderId="60" xfId="0" applyFont="1" applyFill="1" applyBorder="1" applyAlignment="1">
      <alignment horizontal="center" vertical="top" wrapText="1"/>
    </xf>
    <xf numFmtId="0" fontId="19" fillId="12" borderId="56" xfId="0" applyFont="1" applyFill="1" applyBorder="1" applyAlignment="1">
      <alignment horizontal="center" vertical="top"/>
    </xf>
    <xf numFmtId="0" fontId="19" fillId="12" borderId="62" xfId="0" applyFont="1" applyFill="1" applyBorder="1" applyAlignment="1">
      <alignment horizontal="center" vertical="top"/>
    </xf>
    <xf numFmtId="0" fontId="22" fillId="0" borderId="60" xfId="0" applyFont="1" applyBorder="1" applyAlignment="1">
      <alignment horizontal="center" vertical="center"/>
    </xf>
    <xf numFmtId="0" fontId="22" fillId="0" borderId="62" xfId="0" applyFont="1" applyBorder="1" applyAlignment="1">
      <alignment horizontal="center" vertical="center"/>
    </xf>
    <xf numFmtId="0" fontId="4" fillId="0" borderId="1" xfId="0" applyFont="1" applyBorder="1" applyAlignment="1">
      <alignment horizontal="center"/>
    </xf>
    <xf numFmtId="0" fontId="4" fillId="0" borderId="1" xfId="0" applyFont="1" applyBorder="1" applyAlignment="1" applyProtection="1">
      <alignment horizontal="center" vertical="center" wrapText="1"/>
      <protection locked="0"/>
    </xf>
    <xf numFmtId="0" fontId="9" fillId="5" borderId="39" xfId="0" applyFont="1" applyFill="1" applyBorder="1" applyAlignment="1" applyProtection="1">
      <alignment horizontal="center" wrapText="1"/>
      <protection locked="0"/>
    </xf>
    <xf numFmtId="0" fontId="9" fillId="5" borderId="0" xfId="0" applyFont="1" applyFill="1" applyAlignment="1" applyProtection="1">
      <alignment horizontal="center"/>
      <protection locked="0"/>
    </xf>
    <xf numFmtId="0" fontId="9" fillId="5" borderId="22" xfId="0" applyFont="1" applyFill="1" applyBorder="1" applyAlignment="1" applyProtection="1">
      <alignment horizontal="center"/>
      <protection locked="0"/>
    </xf>
    <xf numFmtId="0" fontId="7" fillId="12" borderId="1" xfId="0" applyFont="1" applyFill="1" applyBorder="1" applyAlignment="1" applyProtection="1">
      <alignment horizontal="left" vertical="center"/>
      <protection locked="0"/>
    </xf>
    <xf numFmtId="0" fontId="8" fillId="12" borderId="60" xfId="0" applyFont="1" applyFill="1" applyBorder="1" applyAlignment="1" applyProtection="1">
      <alignment horizontal="left" vertical="center" wrapText="1"/>
      <protection locked="0"/>
    </xf>
    <xf numFmtId="0" fontId="8" fillId="12" borderId="56" xfId="0" applyFont="1" applyFill="1" applyBorder="1" applyAlignment="1" applyProtection="1">
      <alignment horizontal="left" vertical="center" wrapText="1"/>
      <protection locked="0"/>
    </xf>
    <xf numFmtId="0" fontId="8" fillId="12" borderId="62" xfId="0" applyFont="1" applyFill="1" applyBorder="1" applyAlignment="1" applyProtection="1">
      <alignment horizontal="left" vertical="center" wrapText="1"/>
      <protection locked="0"/>
    </xf>
    <xf numFmtId="0" fontId="15" fillId="0" borderId="7"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0" fillId="0" borderId="1" xfId="0" applyBorder="1" applyAlignment="1" applyProtection="1">
      <alignment horizontal="center"/>
      <protection locked="0"/>
    </xf>
    <xf numFmtId="0" fontId="4" fillId="0" borderId="59" xfId="0" applyFont="1" applyBorder="1" applyAlignment="1" applyProtection="1">
      <alignment horizontal="left" vertical="center" wrapText="1"/>
      <protection locked="0"/>
    </xf>
    <xf numFmtId="0" fontId="4" fillId="0" borderId="57" xfId="0" applyFont="1" applyBorder="1" applyAlignment="1" applyProtection="1">
      <alignment horizontal="left" vertical="center" wrapText="1"/>
      <protection locked="0"/>
    </xf>
    <xf numFmtId="0" fontId="4" fillId="0" borderId="61" xfId="0" applyFont="1" applyBorder="1" applyAlignment="1" applyProtection="1">
      <alignment horizontal="left" vertical="center" wrapText="1"/>
      <protection locked="0"/>
    </xf>
    <xf numFmtId="0" fontId="7" fillId="5" borderId="59" xfId="0" applyFont="1" applyFill="1" applyBorder="1" applyAlignment="1">
      <alignment horizontal="center" vertical="center"/>
    </xf>
    <xf numFmtId="0" fontId="4" fillId="0" borderId="7" xfId="0" applyFont="1" applyBorder="1" applyAlignment="1">
      <alignment horizontal="left" vertical="center"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8" xfId="0" applyFont="1" applyBorder="1" applyAlignment="1">
      <alignment horizontal="center" vertical="center" wrapText="1"/>
    </xf>
    <xf numFmtId="0" fontId="0" fillId="0" borderId="13" xfId="0" applyBorder="1" applyAlignment="1">
      <alignment horizontal="center" vertical="center" wrapText="1"/>
    </xf>
    <xf numFmtId="0" fontId="0" fillId="0" borderId="29" xfId="0" applyBorder="1" applyAlignment="1">
      <alignment horizontal="center" vertical="center" wrapText="1"/>
    </xf>
    <xf numFmtId="0" fontId="0" fillId="0" borderId="3" xfId="0" applyBorder="1" applyAlignment="1">
      <alignment horizontal="center" vertical="center" wrapText="1"/>
    </xf>
    <xf numFmtId="0" fontId="8" fillId="0" borderId="2" xfId="0" applyFont="1" applyBorder="1" applyAlignment="1">
      <alignment horizontal="center" vertical="center"/>
    </xf>
    <xf numFmtId="0" fontId="8" fillId="0" borderId="10" xfId="0" applyFont="1" applyBorder="1" applyAlignment="1">
      <alignment horizontal="center" vertical="center" wrapText="1"/>
    </xf>
    <xf numFmtId="0" fontId="8" fillId="0" borderId="28" xfId="0" applyFont="1" applyBorder="1" applyAlignment="1">
      <alignment horizontal="center" vertical="center" wrapText="1"/>
    </xf>
    <xf numFmtId="0" fontId="7" fillId="6" borderId="14" xfId="0" applyFont="1" applyFill="1" applyBorder="1" applyAlignment="1">
      <alignment horizontal="left" vertical="center"/>
    </xf>
    <xf numFmtId="0" fontId="7" fillId="6" borderId="37" xfId="0" applyFont="1" applyFill="1" applyBorder="1" applyAlignment="1">
      <alignment horizontal="left" vertical="center"/>
    </xf>
    <xf numFmtId="0" fontId="7" fillId="6" borderId="63" xfId="0" applyFont="1" applyFill="1" applyBorder="1" applyAlignment="1">
      <alignment horizontal="left" vertical="center"/>
    </xf>
    <xf numFmtId="0" fontId="8" fillId="6" borderId="16" xfId="0" applyFont="1" applyFill="1" applyBorder="1" applyAlignment="1">
      <alignment horizontal="left" vertical="center" wrapText="1"/>
    </xf>
    <xf numFmtId="0" fontId="8" fillId="6" borderId="38" xfId="0" applyFont="1" applyFill="1" applyBorder="1" applyAlignment="1">
      <alignment horizontal="left" vertical="center" wrapText="1"/>
    </xf>
    <xf numFmtId="0" fontId="8" fillId="6" borderId="64" xfId="0" applyFont="1" applyFill="1" applyBorder="1" applyAlignment="1">
      <alignment horizontal="left" vertical="center" wrapText="1"/>
    </xf>
    <xf numFmtId="0" fontId="8" fillId="0" borderId="10" xfId="0" applyFont="1" applyBorder="1" applyAlignment="1">
      <alignment horizontal="center" vertical="center"/>
    </xf>
    <xf numFmtId="0" fontId="8" fillId="0" borderId="28" xfId="0" applyFont="1" applyBorder="1" applyAlignment="1">
      <alignment horizontal="center" vertical="center"/>
    </xf>
    <xf numFmtId="0" fontId="7" fillId="5" borderId="1" xfId="0" applyFont="1" applyFill="1" applyBorder="1" applyAlignment="1">
      <alignment horizontal="center" vertical="center"/>
    </xf>
    <xf numFmtId="0" fontId="7" fillId="6" borderId="1" xfId="0" applyFont="1" applyFill="1" applyBorder="1" applyAlignment="1">
      <alignment horizontal="center" vertical="center"/>
    </xf>
    <xf numFmtId="0" fontId="4" fillId="0" borderId="1" xfId="0" applyFont="1" applyBorder="1" applyAlignment="1">
      <alignment horizontal="center" wrapText="1"/>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6" fillId="0" borderId="28" xfId="0" applyFont="1" applyBorder="1" applyAlignment="1">
      <alignment horizontal="center" vertical="center"/>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 xfId="0" applyFont="1" applyBorder="1" applyAlignment="1">
      <alignment horizontal="center" vertical="center" wrapText="1"/>
    </xf>
    <xf numFmtId="0" fontId="28" fillId="0" borderId="1" xfId="0" applyFont="1" applyBorder="1" applyAlignment="1">
      <alignment horizontal="center" vertical="center"/>
    </xf>
    <xf numFmtId="0" fontId="6" fillId="0" borderId="1" xfId="0" applyFont="1" applyBorder="1" applyAlignment="1">
      <alignment horizontal="left"/>
    </xf>
    <xf numFmtId="0" fontId="6" fillId="0" borderId="3" xfId="0" applyFont="1" applyBorder="1" applyAlignment="1">
      <alignment horizontal="left"/>
    </xf>
    <xf numFmtId="0" fontId="6" fillId="0" borderId="60" xfId="0" applyFont="1" applyBorder="1" applyAlignment="1">
      <alignment vertical="justify" wrapText="1"/>
    </xf>
    <xf numFmtId="0" fontId="6" fillId="0" borderId="56" xfId="0" applyFont="1" applyBorder="1" applyAlignment="1">
      <alignment vertical="justify" wrapText="1"/>
    </xf>
    <xf numFmtId="0" fontId="6" fillId="0" borderId="67" xfId="0" applyFont="1" applyBorder="1" applyAlignment="1">
      <alignment vertical="justify" wrapText="1"/>
    </xf>
    <xf numFmtId="0" fontId="6" fillId="0" borderId="2" xfId="0" applyFont="1" applyBorder="1" applyAlignment="1">
      <alignment horizontal="center"/>
    </xf>
    <xf numFmtId="0" fontId="6" fillId="0" borderId="1" xfId="0" applyFont="1" applyBorder="1" applyAlignment="1">
      <alignment horizontal="center"/>
    </xf>
    <xf numFmtId="0" fontId="6" fillId="0" borderId="11" xfId="0" applyFont="1" applyBorder="1" applyAlignment="1">
      <alignment horizontal="center" vertical="center"/>
    </xf>
    <xf numFmtId="0" fontId="13" fillId="0" borderId="9" xfId="0" applyFont="1" applyBorder="1" applyAlignment="1">
      <alignment horizontal="center"/>
    </xf>
    <xf numFmtId="0" fontId="13" fillId="0" borderId="3" xfId="0" applyFont="1" applyBorder="1" applyAlignment="1">
      <alignment horizontal="center"/>
    </xf>
    <xf numFmtId="0" fontId="12"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8" xfId="0" applyFont="1" applyBorder="1" applyAlignment="1">
      <alignment horizontal="center" vertical="center" wrapText="1"/>
    </xf>
    <xf numFmtId="0" fontId="6" fillId="0" borderId="7" xfId="0" applyFont="1" applyBorder="1" applyAlignment="1">
      <alignment horizontal="left" vertical="center" wrapText="1"/>
    </xf>
    <xf numFmtId="0" fontId="6" fillId="0" borderId="1" xfId="0" applyFont="1" applyBorder="1" applyAlignment="1">
      <alignment horizontal="left" vertical="center" wrapText="1"/>
    </xf>
    <xf numFmtId="0" fontId="12" fillId="0" borderId="7" xfId="0" applyFont="1" applyBorder="1" applyAlignment="1">
      <alignment horizontal="center" vertical="center" wrapText="1"/>
    </xf>
    <xf numFmtId="0" fontId="0" fillId="0" borderId="60" xfId="0" applyBorder="1" applyAlignment="1">
      <alignment horizontal="left" vertical="top" wrapText="1"/>
    </xf>
    <xf numFmtId="0" fontId="0" fillId="0" borderId="62" xfId="0" applyBorder="1" applyAlignment="1">
      <alignment horizontal="left" vertical="top" wrapText="1"/>
    </xf>
    <xf numFmtId="0" fontId="0" fillId="0" borderId="5" xfId="0" applyBorder="1" applyAlignment="1">
      <alignment horizontal="left" vertical="top" wrapText="1"/>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13" fillId="0" borderId="60" xfId="0" applyFont="1" applyBorder="1" applyAlignment="1">
      <alignment horizontal="left" vertical="top" wrapText="1"/>
    </xf>
    <xf numFmtId="0" fontId="13" fillId="0" borderId="67" xfId="0" applyFont="1" applyBorder="1" applyAlignment="1">
      <alignment horizontal="left" vertical="top" wrapText="1"/>
    </xf>
    <xf numFmtId="0" fontId="0" fillId="0" borderId="1" xfId="0" applyBorder="1" applyAlignment="1">
      <alignment horizontal="left" vertical="top" wrapText="1"/>
    </xf>
    <xf numFmtId="0" fontId="13" fillId="0" borderId="1" xfId="0" applyFont="1" applyBorder="1" applyAlignment="1">
      <alignment horizontal="left" vertical="top" wrapText="1"/>
    </xf>
    <xf numFmtId="0" fontId="13" fillId="0" borderId="3" xfId="0" applyFont="1" applyBorder="1" applyAlignment="1">
      <alignment horizontal="left" vertical="top" wrapText="1"/>
    </xf>
    <xf numFmtId="0" fontId="15" fillId="0" borderId="26" xfId="0" applyFont="1" applyBorder="1" applyAlignment="1">
      <alignment horizontal="center" vertical="center" wrapText="1"/>
    </xf>
    <xf numFmtId="0" fontId="15" fillId="0" borderId="44"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0" xfId="0" applyFont="1" applyAlignment="1">
      <alignment horizontal="center" vertical="center" wrapText="1"/>
    </xf>
    <xf numFmtId="0" fontId="15" fillId="0" borderId="36"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42" xfId="0" applyFont="1" applyBorder="1" applyAlignment="1">
      <alignment horizontal="center" vertical="center" wrapText="1"/>
    </xf>
    <xf numFmtId="0" fontId="0" fillId="0" borderId="22" xfId="0" applyBorder="1" applyAlignment="1">
      <alignment horizontal="center"/>
    </xf>
    <xf numFmtId="0" fontId="7" fillId="6" borderId="60" xfId="0" applyFont="1" applyFill="1" applyBorder="1" applyAlignment="1">
      <alignment horizontal="center" vertical="center"/>
    </xf>
    <xf numFmtId="0" fontId="7" fillId="6" borderId="56"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9" xfId="0" applyFont="1" applyFill="1" applyBorder="1" applyAlignment="1">
      <alignment horizontal="center" vertical="center"/>
    </xf>
    <xf numFmtId="0" fontId="5" fillId="5" borderId="1"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8" xfId="0" applyFont="1" applyFill="1" applyBorder="1" applyAlignment="1">
      <alignment horizontal="center" vertical="center"/>
    </xf>
    <xf numFmtId="0" fontId="5" fillId="5" borderId="2" xfId="0" applyFont="1" applyFill="1" applyBorder="1" applyAlignment="1">
      <alignment horizontal="center" vertical="center"/>
    </xf>
    <xf numFmtId="0" fontId="7" fillId="15" borderId="8" xfId="0" applyFont="1" applyFill="1" applyBorder="1" applyAlignment="1">
      <alignment horizontal="center" vertical="center"/>
    </xf>
    <xf numFmtId="0" fontId="7" fillId="15" borderId="61" xfId="0" applyFont="1" applyFill="1" applyBorder="1" applyAlignment="1">
      <alignment horizontal="center" vertical="center"/>
    </xf>
    <xf numFmtId="0" fontId="7" fillId="15" borderId="7" xfId="0" applyFont="1" applyFill="1" applyBorder="1" applyAlignment="1">
      <alignment horizontal="center" vertical="center"/>
    </xf>
    <xf numFmtId="0" fontId="7" fillId="15" borderId="9" xfId="0" applyFont="1" applyFill="1" applyBorder="1" applyAlignment="1">
      <alignment horizontal="center" vertical="center"/>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6" borderId="62" xfId="0" applyFont="1" applyFill="1" applyBorder="1" applyAlignment="1">
      <alignment horizontal="center" vertical="center"/>
    </xf>
    <xf numFmtId="0" fontId="7" fillId="15" borderId="37" xfId="0" applyFont="1" applyFill="1" applyBorder="1" applyAlignment="1">
      <alignment horizontal="center" vertical="center"/>
    </xf>
    <xf numFmtId="0" fontId="7" fillId="15" borderId="38" xfId="0" applyFont="1" applyFill="1" applyBorder="1" applyAlignment="1">
      <alignment horizontal="center" vertical="center"/>
    </xf>
    <xf numFmtId="0" fontId="7" fillId="15" borderId="1" xfId="0" applyFont="1" applyFill="1" applyBorder="1" applyAlignment="1">
      <alignment horizontal="center" vertical="center" wrapText="1"/>
    </xf>
    <xf numFmtId="0" fontId="7" fillId="15" borderId="1" xfId="0" applyFont="1" applyFill="1" applyBorder="1" applyAlignment="1">
      <alignment horizontal="center" vertical="center"/>
    </xf>
    <xf numFmtId="0" fontId="10" fillId="14" borderId="1" xfId="0" applyFont="1" applyFill="1" applyBorder="1" applyAlignment="1">
      <alignment horizontal="center" vertical="center"/>
    </xf>
    <xf numFmtId="0" fontId="0" fillId="0" borderId="8"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18" fillId="6" borderId="60" xfId="0" applyFont="1" applyFill="1" applyBorder="1" applyAlignment="1">
      <alignment horizontal="center" vertical="center" wrapText="1"/>
    </xf>
    <xf numFmtId="0" fontId="18" fillId="6" borderId="56" xfId="0" applyFont="1" applyFill="1" applyBorder="1" applyAlignment="1">
      <alignment horizontal="center" vertical="center" wrapText="1"/>
    </xf>
    <xf numFmtId="0" fontId="0" fillId="0" borderId="37" xfId="0" applyBorder="1" applyAlignment="1">
      <alignment horizontal="center"/>
    </xf>
    <xf numFmtId="0" fontId="0" fillId="0" borderId="1" xfId="0"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8" xfId="0" applyBorder="1" applyAlignment="1">
      <alignment horizontal="center" vertical="center"/>
    </xf>
    <xf numFmtId="0" fontId="20" fillId="14" borderId="60" xfId="0" applyFont="1" applyFill="1" applyBorder="1" applyAlignment="1">
      <alignment horizontal="center"/>
    </xf>
    <xf numFmtId="0" fontId="20" fillId="14" borderId="62" xfId="0" applyFont="1" applyFill="1" applyBorder="1" applyAlignment="1">
      <alignment horizontal="center"/>
    </xf>
    <xf numFmtId="0" fontId="6" fillId="0" borderId="5" xfId="0" applyFont="1" applyBorder="1" applyAlignment="1">
      <alignment horizontal="left" vertical="center" wrapText="1"/>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4" fillId="0" borderId="1" xfId="0" applyFont="1" applyBorder="1" applyAlignment="1">
      <alignment horizontal="left" vertical="top" wrapText="1"/>
    </xf>
    <xf numFmtId="0" fontId="9" fillId="14" borderId="1" xfId="0" applyFont="1" applyFill="1" applyBorder="1" applyAlignment="1">
      <alignment horizontal="center" wrapText="1"/>
    </xf>
    <xf numFmtId="0" fontId="0" fillId="0" borderId="60" xfId="0" applyBorder="1" applyAlignment="1">
      <alignment horizontal="center"/>
    </xf>
    <xf numFmtId="0" fontId="0" fillId="0" borderId="56" xfId="0" applyBorder="1" applyAlignment="1">
      <alignment horizontal="center"/>
    </xf>
    <xf numFmtId="0" fontId="0" fillId="0" borderId="62" xfId="0" applyBorder="1" applyAlignment="1">
      <alignment horizontal="center"/>
    </xf>
    <xf numFmtId="0" fontId="0" fillId="0" borderId="1" xfId="0" applyBorder="1" applyAlignment="1">
      <alignment horizontal="center"/>
    </xf>
    <xf numFmtId="0" fontId="3" fillId="0" borderId="1" xfId="0" applyFont="1" applyBorder="1" applyAlignment="1">
      <alignment horizontal="center" vertical="center" wrapText="1"/>
    </xf>
    <xf numFmtId="0" fontId="10" fillId="0" borderId="39" xfId="0" applyFont="1" applyBorder="1" applyAlignment="1">
      <alignment vertical="center" textRotation="90"/>
    </xf>
    <xf numFmtId="0" fontId="0" fillId="9" borderId="33" xfId="0" applyFill="1" applyBorder="1" applyAlignment="1">
      <alignment horizontal="center"/>
    </xf>
    <xf numFmtId="0" fontId="0" fillId="9" borderId="31" xfId="0" applyFill="1" applyBorder="1" applyAlignment="1">
      <alignment horizontal="center"/>
    </xf>
    <xf numFmtId="0" fontId="0" fillId="10" borderId="31" xfId="0" applyFill="1" applyBorder="1" applyAlignment="1">
      <alignment horizontal="center"/>
    </xf>
    <xf numFmtId="0" fontId="7" fillId="5" borderId="8" xfId="0" applyFont="1" applyFill="1" applyBorder="1" applyAlignment="1">
      <alignment horizontal="center"/>
    </xf>
    <xf numFmtId="0" fontId="7" fillId="5" borderId="7" xfId="0" applyFont="1" applyFill="1" applyBorder="1" applyAlignment="1">
      <alignment horizontal="center"/>
    </xf>
    <xf numFmtId="0" fontId="7" fillId="5" borderId="9" xfId="0" applyFont="1" applyFill="1" applyBorder="1" applyAlignment="1">
      <alignment horizontal="center"/>
    </xf>
    <xf numFmtId="0" fontId="27" fillId="6" borderId="1" xfId="0" applyFont="1" applyFill="1" applyBorder="1" applyAlignment="1">
      <alignment horizontal="left" vertical="center"/>
    </xf>
    <xf numFmtId="0" fontId="27" fillId="6" borderId="3" xfId="0" applyFont="1" applyFill="1" applyBorder="1" applyAlignment="1">
      <alignment horizontal="left" vertical="center"/>
    </xf>
    <xf numFmtId="0" fontId="26" fillId="6" borderId="1"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 fillId="6" borderId="48" xfId="0" applyFont="1" applyFill="1" applyBorder="1" applyAlignment="1">
      <alignment horizontal="left" vertical="center" wrapText="1"/>
    </xf>
    <xf numFmtId="0" fontId="2" fillId="6" borderId="49" xfId="0" applyFont="1" applyFill="1" applyBorder="1" applyAlignment="1">
      <alignment horizontal="left" vertical="center" wrapText="1"/>
    </xf>
    <xf numFmtId="0" fontId="2" fillId="6" borderId="50" xfId="0" applyFont="1" applyFill="1" applyBorder="1" applyAlignment="1">
      <alignment horizontal="left" vertical="center" wrapText="1"/>
    </xf>
    <xf numFmtId="0" fontId="9" fillId="3" borderId="0" xfId="0" applyFont="1" applyFill="1" applyAlignment="1">
      <alignment horizontal="center"/>
    </xf>
    <xf numFmtId="0" fontId="9" fillId="3" borderId="22" xfId="0" applyFont="1" applyFill="1" applyBorder="1" applyAlignment="1">
      <alignment horizontal="center"/>
    </xf>
    <xf numFmtId="0" fontId="0" fillId="8" borderId="33" xfId="0" applyFill="1" applyBorder="1" applyAlignment="1">
      <alignment horizontal="center"/>
    </xf>
    <xf numFmtId="0" fontId="0" fillId="10" borderId="51" xfId="0" applyFill="1" applyBorder="1" applyAlignment="1">
      <alignment horizontal="center" vertical="center" wrapText="1"/>
    </xf>
    <xf numFmtId="0" fontId="0" fillId="10" borderId="52" xfId="0" applyFill="1" applyBorder="1" applyAlignment="1">
      <alignment horizontal="center" vertical="center" wrapText="1"/>
    </xf>
    <xf numFmtId="0" fontId="10" fillId="3" borderId="0" xfId="0" applyFont="1" applyFill="1" applyAlignment="1">
      <alignment horizontal="center" vertical="top"/>
    </xf>
    <xf numFmtId="0" fontId="0" fillId="7" borderId="33" xfId="0" applyFill="1" applyBorder="1" applyAlignment="1">
      <alignment horizontal="center"/>
    </xf>
    <xf numFmtId="0" fontId="0" fillId="8" borderId="31" xfId="0" applyFill="1" applyBorder="1" applyAlignment="1">
      <alignment horizontal="center"/>
    </xf>
    <xf numFmtId="0" fontId="0" fillId="9" borderId="31" xfId="0" applyFill="1" applyBorder="1" applyAlignment="1">
      <alignment horizontal="center" vertical="center" wrapText="1"/>
    </xf>
    <xf numFmtId="0" fontId="0" fillId="9" borderId="31" xfId="0" applyFill="1" applyBorder="1" applyAlignment="1">
      <alignment horizontal="center" vertical="center"/>
    </xf>
    <xf numFmtId="0" fontId="0" fillId="7" borderId="31" xfId="0" applyFill="1" applyBorder="1" applyAlignment="1">
      <alignment horizontal="center"/>
    </xf>
    <xf numFmtId="0" fontId="0" fillId="8" borderId="31" xfId="0" applyFill="1" applyBorder="1" applyAlignment="1">
      <alignment horizontal="center" vertical="center" wrapText="1"/>
    </xf>
    <xf numFmtId="0" fontId="0" fillId="8" borderId="31" xfId="0" applyFill="1" applyBorder="1" applyAlignment="1">
      <alignment horizontal="center" vertical="center"/>
    </xf>
    <xf numFmtId="0" fontId="0" fillId="9" borderId="51" xfId="0" applyFill="1" applyBorder="1" applyAlignment="1">
      <alignment horizontal="center" vertical="center" wrapText="1"/>
    </xf>
    <xf numFmtId="0" fontId="0" fillId="9" borderId="52" xfId="0" applyFill="1" applyBorder="1" applyAlignment="1">
      <alignment horizontal="center" vertical="center"/>
    </xf>
    <xf numFmtId="0" fontId="0" fillId="7" borderId="34" xfId="0" applyFill="1" applyBorder="1" applyAlignment="1">
      <alignment horizontal="center"/>
    </xf>
    <xf numFmtId="0" fontId="0" fillId="7" borderId="32" xfId="0" applyFill="1" applyBorder="1" applyAlignment="1">
      <alignment horizontal="center"/>
    </xf>
    <xf numFmtId="0" fontId="0" fillId="8" borderId="32" xfId="0" applyFill="1" applyBorder="1" applyAlignment="1">
      <alignment horizontal="center"/>
    </xf>
    <xf numFmtId="0" fontId="0" fillId="9" borderId="32" xfId="0" applyFill="1" applyBorder="1" applyAlignment="1">
      <alignment horizontal="center"/>
    </xf>
    <xf numFmtId="0" fontId="6" fillId="6" borderId="1" xfId="0" applyFont="1" applyFill="1" applyBorder="1" applyAlignment="1">
      <alignment horizontal="left" vertical="center"/>
    </xf>
    <xf numFmtId="0" fontId="6" fillId="6" borderId="3" xfId="0" applyFont="1" applyFill="1" applyBorder="1" applyAlignment="1">
      <alignment horizontal="left" vertical="center"/>
    </xf>
    <xf numFmtId="0" fontId="0" fillId="10" borderId="31" xfId="0" applyFill="1" applyBorder="1" applyAlignment="1">
      <alignment horizontal="center" vertical="center"/>
    </xf>
    <xf numFmtId="0" fontId="5" fillId="13" borderId="8" xfId="0" applyFont="1" applyFill="1" applyBorder="1" applyAlignment="1">
      <alignment horizontal="center" vertical="center"/>
    </xf>
    <xf numFmtId="0" fontId="5" fillId="13" borderId="4" xfId="0" applyFont="1" applyFill="1" applyBorder="1" applyAlignment="1">
      <alignment horizontal="center" vertical="center"/>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7" xfId="0" applyFont="1" applyFill="1" applyBorder="1" applyAlignment="1">
      <alignment horizontal="center" vertical="center"/>
    </xf>
    <xf numFmtId="0" fontId="9" fillId="12" borderId="7" xfId="0" applyFont="1" applyFill="1" applyBorder="1" applyAlignment="1">
      <alignment horizontal="center" vertical="center" wrapText="1"/>
    </xf>
    <xf numFmtId="0" fontId="9" fillId="12" borderId="5" xfId="0" applyFont="1" applyFill="1" applyBorder="1" applyAlignment="1">
      <alignment horizontal="center" vertical="center" wrapText="1"/>
    </xf>
    <xf numFmtId="0" fontId="14" fillId="13" borderId="9" xfId="0" applyFont="1" applyFill="1" applyBorder="1" applyAlignment="1">
      <alignment horizontal="center" vertical="center" wrapText="1"/>
    </xf>
    <xf numFmtId="0" fontId="14" fillId="13" borderId="6" xfId="0" applyFont="1" applyFill="1" applyBorder="1" applyAlignment="1">
      <alignment horizontal="center" vertical="center" wrapText="1"/>
    </xf>
    <xf numFmtId="0" fontId="4" fillId="0" borderId="53"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68"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1" xfId="0" applyFont="1" applyBorder="1" applyAlignment="1">
      <alignment horizontal="left" vertical="center" wrapText="1"/>
    </xf>
    <xf numFmtId="0" fontId="4" fillId="0" borderId="18" xfId="0" applyFont="1" applyBorder="1" applyAlignment="1">
      <alignment horizontal="center" vertical="center" wrapText="1"/>
    </xf>
    <xf numFmtId="0" fontId="4" fillId="0" borderId="16" xfId="0" applyFont="1" applyBorder="1" applyAlignment="1">
      <alignment horizontal="center" vertical="center" wrapText="1"/>
    </xf>
    <xf numFmtId="0" fontId="17" fillId="0" borderId="28" xfId="0" applyFont="1" applyBorder="1" applyAlignment="1">
      <alignment horizontal="center" vertical="center"/>
    </xf>
    <xf numFmtId="0" fontId="17" fillId="0" borderId="1" xfId="0" applyFont="1" applyBorder="1" applyAlignment="1">
      <alignment horizontal="center" vertical="center"/>
    </xf>
    <xf numFmtId="0" fontId="0" fillId="0" borderId="21" xfId="0" applyBorder="1" applyAlignment="1">
      <alignment horizontal="center"/>
    </xf>
    <xf numFmtId="0" fontId="0" fillId="0" borderId="24" xfId="0" applyBorder="1" applyAlignment="1">
      <alignment horizontal="center"/>
    </xf>
    <xf numFmtId="0" fontId="4" fillId="0" borderId="0" xfId="0" applyFont="1" applyAlignment="1">
      <alignment horizontal="center"/>
    </xf>
    <xf numFmtId="0" fontId="4" fillId="0" borderId="5" xfId="0" applyFont="1" applyBorder="1" applyAlignment="1">
      <alignment horizontal="left" vertical="center" wrapText="1"/>
    </xf>
    <xf numFmtId="0" fontId="4" fillId="0" borderId="30" xfId="0" applyFont="1" applyBorder="1" applyAlignment="1">
      <alignment horizontal="center" vertical="center" wrapText="1"/>
    </xf>
    <xf numFmtId="0" fontId="4" fillId="0" borderId="65" xfId="0" applyFont="1" applyBorder="1" applyAlignment="1">
      <alignment horizontal="left" vertical="center" wrapText="1"/>
    </xf>
    <xf numFmtId="0" fontId="4" fillId="0" borderId="43" xfId="0" applyFont="1" applyBorder="1" applyAlignment="1">
      <alignment horizontal="center" vertical="center" wrapText="1"/>
    </xf>
    <xf numFmtId="0" fontId="4" fillId="0" borderId="7" xfId="0" applyFont="1" applyBorder="1" applyAlignment="1">
      <alignment horizontal="center" vertical="center" wrapText="1"/>
    </xf>
    <xf numFmtId="0" fontId="17" fillId="0" borderId="9" xfId="0" applyFont="1" applyBorder="1" applyAlignment="1">
      <alignment horizontal="center" vertical="center"/>
    </xf>
    <xf numFmtId="0" fontId="17" fillId="0" borderId="3" xfId="0" applyFont="1" applyBorder="1" applyAlignment="1">
      <alignment horizontal="center" vertical="center"/>
    </xf>
    <xf numFmtId="0" fontId="4" fillId="0" borderId="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5" fillId="13" borderId="65" xfId="0" applyFont="1" applyFill="1" applyBorder="1" applyAlignment="1">
      <alignment horizontal="center" vertical="center"/>
    </xf>
    <xf numFmtId="0" fontId="5" fillId="13" borderId="11" xfId="0" applyFont="1" applyFill="1" applyBorder="1" applyAlignment="1">
      <alignment horizontal="center" vertical="center"/>
    </xf>
    <xf numFmtId="0" fontId="4" fillId="0" borderId="36" xfId="0" applyFont="1" applyBorder="1" applyAlignment="1">
      <alignment horizontal="center" vertical="center" wrapText="1"/>
    </xf>
    <xf numFmtId="0" fontId="4" fillId="0" borderId="17" xfId="0" applyFont="1" applyBorder="1" applyAlignment="1">
      <alignment horizontal="center" vertical="center" wrapText="1"/>
    </xf>
    <xf numFmtId="0" fontId="5" fillId="13" borderId="66" xfId="0" applyFont="1" applyFill="1" applyBorder="1" applyAlignment="1">
      <alignment horizontal="center" vertical="center"/>
    </xf>
    <xf numFmtId="0" fontId="0" fillId="0" borderId="30" xfId="0" applyBorder="1" applyAlignment="1">
      <alignment horizontal="center"/>
    </xf>
    <xf numFmtId="0" fontId="15" fillId="0" borderId="18"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47" xfId="0" applyFont="1" applyBorder="1" applyAlignment="1">
      <alignment horizontal="center" vertical="center" wrapText="1"/>
    </xf>
    <xf numFmtId="0" fontId="9" fillId="13"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1" xfId="0" applyFont="1" applyBorder="1" applyAlignment="1">
      <alignment horizontal="center" vertical="center"/>
    </xf>
    <xf numFmtId="0" fontId="5" fillId="13" borderId="1" xfId="0" applyFont="1" applyFill="1" applyBorder="1" applyAlignment="1">
      <alignment horizontal="center" vertical="center"/>
    </xf>
    <xf numFmtId="0" fontId="5" fillId="13" borderId="1" xfId="0" applyFont="1" applyFill="1" applyBorder="1" applyAlignment="1">
      <alignment horizontal="center" vertical="center" wrapText="1"/>
    </xf>
    <xf numFmtId="0" fontId="7" fillId="0" borderId="25" xfId="0" applyFont="1" applyBorder="1" applyAlignment="1">
      <alignment horizontal="left" vertical="top" wrapText="1"/>
    </xf>
    <xf numFmtId="0" fontId="6" fillId="0" borderId="20" xfId="0" applyFont="1" applyBorder="1" applyAlignment="1">
      <alignment horizontal="left" vertical="top"/>
    </xf>
    <xf numFmtId="0" fontId="6" fillId="0" borderId="27" xfId="0" applyFont="1" applyBorder="1" applyAlignment="1">
      <alignment horizontal="left" vertical="top"/>
    </xf>
  </cellXfs>
  <cellStyles count="1">
    <cellStyle name="Normal" xfId="0" builtinId="0"/>
  </cellStyles>
  <dxfs count="0"/>
  <tableStyles count="0" defaultTableStyle="TableStyleMedium2" defaultPivotStyle="PivotStyleLight16"/>
  <colors>
    <mruColors>
      <color rgb="FFFF00FF"/>
      <color rgb="FFFF9B57"/>
      <color rgb="FFFF8837"/>
      <color rgb="FFFFA365"/>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733425</xdr:colOff>
      <xdr:row>0</xdr:row>
      <xdr:rowOff>38100</xdr:rowOff>
    </xdr:from>
    <xdr:to>
      <xdr:col>5</xdr:col>
      <xdr:colOff>1257300</xdr:colOff>
      <xdr:row>3</xdr:row>
      <xdr:rowOff>123825</xdr:rowOff>
    </xdr:to>
    <xdr:pic>
      <xdr:nvPicPr>
        <xdr:cNvPr id="2150" name="1 Imagen" descr="logocapitalmusical">
          <a:extLst>
            <a:ext uri="{FF2B5EF4-FFF2-40B4-BE49-F238E27FC236}">
              <a16:creationId xmlns:a16="http://schemas.microsoft.com/office/drawing/2014/main" xmlns="" id="{00000000-0008-0000-0000-000066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91675" y="38100"/>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19</xdr:col>
      <xdr:colOff>381000</xdr:colOff>
      <xdr:row>0</xdr:row>
      <xdr:rowOff>85725</xdr:rowOff>
    </xdr:from>
    <xdr:to>
      <xdr:col>19</xdr:col>
      <xdr:colOff>1066800</xdr:colOff>
      <xdr:row>3</xdr:row>
      <xdr:rowOff>57150</xdr:rowOff>
    </xdr:to>
    <xdr:pic>
      <xdr:nvPicPr>
        <xdr:cNvPr id="6236" name="1 Imagen" descr="logocapitalmusical">
          <a:extLst>
            <a:ext uri="{FF2B5EF4-FFF2-40B4-BE49-F238E27FC236}">
              <a16:creationId xmlns:a16="http://schemas.microsoft.com/office/drawing/2014/main" xmlns="" id="{00000000-0008-0000-0700-00005C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85725"/>
          <a:ext cx="685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143865</xdr:colOff>
      <xdr:row>0</xdr:row>
      <xdr:rowOff>61851</xdr:rowOff>
    </xdr:from>
    <xdr:to>
      <xdr:col>5</xdr:col>
      <xdr:colOff>806219</xdr:colOff>
      <xdr:row>3</xdr:row>
      <xdr:rowOff>185675</xdr:rowOff>
    </xdr:to>
    <xdr:pic>
      <xdr:nvPicPr>
        <xdr:cNvPr id="2" name="1 Imagen" descr="logocapitalmusical">
          <a:extLst>
            <a:ext uri="{FF2B5EF4-FFF2-40B4-BE49-F238E27FC236}">
              <a16:creationId xmlns:a16="http://schemas.microsoft.com/office/drawing/2014/main" xmlns=""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41949" y="61851"/>
          <a:ext cx="662354" cy="7918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xmlns="" id="{00000000-0008-0000-0A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xmlns="" id="{00000000-0008-0000-0A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xmlns="" id="{00000000-0008-0000-0A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xmlns="" id="{00000000-0008-0000-0B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xmlns="" id="{00000000-0008-0000-0B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xmlns="" id="{00000000-0008-0000-0B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xmlns="" id="{00000000-0008-0000-0C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xmlns="" id="{00000000-0008-0000-0C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xmlns="" id="{00000000-0008-0000-0C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xmlns="" id="{00000000-0008-0000-0D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xmlns="" id="{00000000-0008-0000-0D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4</xdr:row>
      <xdr:rowOff>161926</xdr:rowOff>
    </xdr:to>
    <xdr:pic>
      <xdr:nvPicPr>
        <xdr:cNvPr id="4" name="1 Imagen" descr="logocapitalmusical">
          <a:extLst>
            <a:ext uri="{FF2B5EF4-FFF2-40B4-BE49-F238E27FC236}">
              <a16:creationId xmlns:a16="http://schemas.microsoft.com/office/drawing/2014/main" xmlns="" id="{00000000-0008-0000-0D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9</xdr:col>
      <xdr:colOff>490435</xdr:colOff>
      <xdr:row>0</xdr:row>
      <xdr:rowOff>168613</xdr:rowOff>
    </xdr:from>
    <xdr:to>
      <xdr:col>9</xdr:col>
      <xdr:colOff>1180998</xdr:colOff>
      <xdr:row>3</xdr:row>
      <xdr:rowOff>140038</xdr:rowOff>
    </xdr:to>
    <xdr:pic>
      <xdr:nvPicPr>
        <xdr:cNvPr id="3203" name="1 Imagen" descr="logocapitalmusical">
          <a:extLst>
            <a:ext uri="{FF2B5EF4-FFF2-40B4-BE49-F238E27FC236}">
              <a16:creationId xmlns:a16="http://schemas.microsoft.com/office/drawing/2014/main" xmlns="" id="{00000000-0008-0000-0F00-000083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1419" y="168613"/>
          <a:ext cx="690563" cy="832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490435</xdr:colOff>
      <xdr:row>0</xdr:row>
      <xdr:rowOff>168613</xdr:rowOff>
    </xdr:from>
    <xdr:to>
      <xdr:col>9</xdr:col>
      <xdr:colOff>1180998</xdr:colOff>
      <xdr:row>3</xdr:row>
      <xdr:rowOff>140038</xdr:rowOff>
    </xdr:to>
    <xdr:pic>
      <xdr:nvPicPr>
        <xdr:cNvPr id="4" name="1 Imagen" descr="logocapitalmusical">
          <a:extLst>
            <a:ext uri="{FF2B5EF4-FFF2-40B4-BE49-F238E27FC236}">
              <a16:creationId xmlns:a16="http://schemas.microsoft.com/office/drawing/2014/main" xmlns="" id="{00000000-0008-0000-0F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226110" y="168613"/>
          <a:ext cx="690563"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7</xdr:col>
      <xdr:colOff>395187</xdr:colOff>
      <xdr:row>0</xdr:row>
      <xdr:rowOff>87549</xdr:rowOff>
    </xdr:from>
    <xdr:to>
      <xdr:col>7</xdr:col>
      <xdr:colOff>1085750</xdr:colOff>
      <xdr:row>3</xdr:row>
      <xdr:rowOff>58974</xdr:rowOff>
    </xdr:to>
    <xdr:pic>
      <xdr:nvPicPr>
        <xdr:cNvPr id="2" name="1 Imagen" descr="logocapitalmusical">
          <a:extLst>
            <a:ext uri="{FF2B5EF4-FFF2-40B4-BE49-F238E27FC236}">
              <a16:creationId xmlns:a16="http://schemas.microsoft.com/office/drawing/2014/main" xmlns="" id="{00000000-0008-0000-1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10240" y="87549"/>
          <a:ext cx="690563" cy="832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381000</xdr:colOff>
      <xdr:row>0</xdr:row>
      <xdr:rowOff>85725</xdr:rowOff>
    </xdr:from>
    <xdr:to>
      <xdr:col>4</xdr:col>
      <xdr:colOff>1066800</xdr:colOff>
      <xdr:row>3</xdr:row>
      <xdr:rowOff>152400</xdr:rowOff>
    </xdr:to>
    <xdr:pic>
      <xdr:nvPicPr>
        <xdr:cNvPr id="4191" name="1 Imagen" descr="logocapitalmusical">
          <a:extLst>
            <a:ext uri="{FF2B5EF4-FFF2-40B4-BE49-F238E27FC236}">
              <a16:creationId xmlns:a16="http://schemas.microsoft.com/office/drawing/2014/main" xmlns="" id="{00000000-0008-0000-0100-00005F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85725"/>
          <a:ext cx="685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420687</xdr:colOff>
      <xdr:row>0</xdr:row>
      <xdr:rowOff>0</xdr:rowOff>
    </xdr:from>
    <xdr:to>
      <xdr:col>6</xdr:col>
      <xdr:colOff>1106487</xdr:colOff>
      <xdr:row>3</xdr:row>
      <xdr:rowOff>142875</xdr:rowOff>
    </xdr:to>
    <xdr:pic>
      <xdr:nvPicPr>
        <xdr:cNvPr id="5217" name="1 Imagen" descr="logocapitalmusical">
          <a:extLst>
            <a:ext uri="{FF2B5EF4-FFF2-40B4-BE49-F238E27FC236}">
              <a16:creationId xmlns:a16="http://schemas.microsoft.com/office/drawing/2014/main" xmlns="" id="{00000000-0008-0000-0200-000061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28062" y="0"/>
          <a:ext cx="6858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260395</xdr:colOff>
      <xdr:row>0</xdr:row>
      <xdr:rowOff>67862</xdr:rowOff>
    </xdr:from>
    <xdr:to>
      <xdr:col>9</xdr:col>
      <xdr:colOff>784270</xdr:colOff>
      <xdr:row>3</xdr:row>
      <xdr:rowOff>153587</xdr:rowOff>
    </xdr:to>
    <xdr:pic>
      <xdr:nvPicPr>
        <xdr:cNvPr id="2" name="1 Imagen" descr="logocapitalmusical">
          <a:extLst>
            <a:ext uri="{FF2B5EF4-FFF2-40B4-BE49-F238E27FC236}">
              <a16:creationId xmlns:a16="http://schemas.microsoft.com/office/drawing/2014/main" xmlns=""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84959" y="67862"/>
          <a:ext cx="523875" cy="650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17</xdr:col>
      <xdr:colOff>173181</xdr:colOff>
      <xdr:row>0</xdr:row>
      <xdr:rowOff>43296</xdr:rowOff>
    </xdr:from>
    <xdr:to>
      <xdr:col>18</xdr:col>
      <xdr:colOff>151959</xdr:colOff>
      <xdr:row>3</xdr:row>
      <xdr:rowOff>130221</xdr:rowOff>
    </xdr:to>
    <xdr:pic>
      <xdr:nvPicPr>
        <xdr:cNvPr id="3" name="Imagen 2">
          <a:extLst>
            <a:ext uri="{FF2B5EF4-FFF2-40B4-BE49-F238E27FC236}">
              <a16:creationId xmlns:a16="http://schemas.microsoft.com/office/drawing/2014/main" xmlns="" id="{00000000-0008-0000-0300-000003000000}"/>
            </a:ext>
          </a:extLst>
        </xdr:cNvPr>
        <xdr:cNvPicPr>
          <a:picLocks noChangeAspect="1"/>
        </xdr:cNvPicPr>
      </xdr:nvPicPr>
      <xdr:blipFill>
        <a:blip xmlns:r="http://schemas.openxmlformats.org/officeDocument/2006/relationships" r:embed="rId1"/>
        <a:stretch>
          <a:fillRect/>
        </a:stretch>
      </xdr:blipFill>
      <xdr:spPr>
        <a:xfrm>
          <a:off x="9048749" y="43296"/>
          <a:ext cx="524301" cy="6584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39687</xdr:colOff>
      <xdr:row>0</xdr:row>
      <xdr:rowOff>63500</xdr:rowOff>
    </xdr:from>
    <xdr:to>
      <xdr:col>9</xdr:col>
      <xdr:colOff>650875</xdr:colOff>
      <xdr:row>3</xdr:row>
      <xdr:rowOff>31750</xdr:rowOff>
    </xdr:to>
    <xdr:pic>
      <xdr:nvPicPr>
        <xdr:cNvPr id="2" name="1 Imagen" descr="logocapitalmusical">
          <a:extLst>
            <a:ext uri="{FF2B5EF4-FFF2-40B4-BE49-F238E27FC236}">
              <a16:creationId xmlns:a16="http://schemas.microsoft.com/office/drawing/2014/main" xmlns=""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84500" y="63500"/>
          <a:ext cx="611188"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214312</xdr:colOff>
      <xdr:row>0</xdr:row>
      <xdr:rowOff>158749</xdr:rowOff>
    </xdr:from>
    <xdr:to>
      <xdr:col>5</xdr:col>
      <xdr:colOff>825500</xdr:colOff>
      <xdr:row>3</xdr:row>
      <xdr:rowOff>126999</xdr:rowOff>
    </xdr:to>
    <xdr:pic>
      <xdr:nvPicPr>
        <xdr:cNvPr id="2" name="1 Imagen" descr="logocapitalmusical">
          <a:extLst>
            <a:ext uri="{FF2B5EF4-FFF2-40B4-BE49-F238E27FC236}">
              <a16:creationId xmlns:a16="http://schemas.microsoft.com/office/drawing/2014/main" xmlns=""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3250" y="158749"/>
          <a:ext cx="611188"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253999</xdr:colOff>
      <xdr:row>0</xdr:row>
      <xdr:rowOff>41586</xdr:rowOff>
    </xdr:from>
    <xdr:to>
      <xdr:col>12</xdr:col>
      <xdr:colOff>765109</xdr:colOff>
      <xdr:row>3</xdr:row>
      <xdr:rowOff>127311</xdr:rowOff>
    </xdr:to>
    <xdr:pic>
      <xdr:nvPicPr>
        <xdr:cNvPr id="1134" name="1 Imagen" descr="logocapitalmusical">
          <a:extLst>
            <a:ext uri="{FF2B5EF4-FFF2-40B4-BE49-F238E27FC236}">
              <a16:creationId xmlns:a16="http://schemas.microsoft.com/office/drawing/2014/main" xmlns="" id="{00000000-0008-0000-1100-00006E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7999" y="41586"/>
          <a:ext cx="511110" cy="688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857250</xdr:colOff>
      <xdr:row>0</xdr:row>
      <xdr:rowOff>66676</xdr:rowOff>
    </xdr:from>
    <xdr:to>
      <xdr:col>6</xdr:col>
      <xdr:colOff>352425</xdr:colOff>
      <xdr:row>3</xdr:row>
      <xdr:rowOff>133350</xdr:rowOff>
    </xdr:to>
    <xdr:pic>
      <xdr:nvPicPr>
        <xdr:cNvPr id="4" name="1 Imagen" descr="logocapitalmusical">
          <a:extLst>
            <a:ext uri="{FF2B5EF4-FFF2-40B4-BE49-F238E27FC236}">
              <a16:creationId xmlns:a16="http://schemas.microsoft.com/office/drawing/2014/main" xmlns="" id="{00000000-0008-0000-08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01300" y="66676"/>
          <a:ext cx="685800" cy="742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1"/>
  <sheetViews>
    <sheetView showGridLines="0" zoomScale="91" zoomScaleNormal="91" workbookViewId="0">
      <selection activeCell="D12" sqref="D12"/>
    </sheetView>
  </sheetViews>
  <sheetFormatPr baseColWidth="10" defaultColWidth="11.44140625" defaultRowHeight="13.8" x14ac:dyDescent="0.25"/>
  <cols>
    <col min="1" max="1" width="27.5546875" style="1" customWidth="1"/>
    <col min="2" max="2" width="26.88671875" style="1" customWidth="1"/>
    <col min="3" max="3" width="28.44140625" style="1" customWidth="1"/>
    <col min="4" max="4" width="29.88671875" style="1" customWidth="1"/>
    <col min="5" max="5" width="33.6640625" style="1" customWidth="1"/>
    <col min="6" max="6" width="28.33203125" style="1" customWidth="1"/>
    <col min="7" max="16384" width="11.44140625" style="1"/>
  </cols>
  <sheetData>
    <row r="1" spans="1:10" ht="15" customHeight="1" x14ac:dyDescent="0.25">
      <c r="A1" s="224"/>
      <c r="B1" s="234" t="s">
        <v>283</v>
      </c>
      <c r="C1" s="234"/>
      <c r="D1" s="234"/>
      <c r="E1" s="59" t="s">
        <v>1</v>
      </c>
      <c r="F1" s="221"/>
      <c r="G1" s="2"/>
      <c r="J1" s="220"/>
    </row>
    <row r="2" spans="1:10" ht="15" customHeight="1" x14ac:dyDescent="0.25">
      <c r="A2" s="225"/>
      <c r="B2" s="235"/>
      <c r="C2" s="235"/>
      <c r="D2" s="235"/>
      <c r="E2" s="58" t="s">
        <v>2</v>
      </c>
      <c r="F2" s="222"/>
      <c r="G2" s="2"/>
      <c r="J2" s="220"/>
    </row>
    <row r="3" spans="1:10" ht="15" customHeight="1" x14ac:dyDescent="0.25">
      <c r="A3" s="225"/>
      <c r="B3" s="235" t="s">
        <v>3</v>
      </c>
      <c r="C3" s="235"/>
      <c r="D3" s="235"/>
      <c r="E3" s="58" t="s">
        <v>4</v>
      </c>
      <c r="F3" s="222"/>
      <c r="G3" s="2"/>
      <c r="J3" s="220"/>
    </row>
    <row r="4" spans="1:10" ht="15.75" customHeight="1" thickBot="1" x14ac:dyDescent="0.3">
      <c r="A4" s="226"/>
      <c r="B4" s="236"/>
      <c r="C4" s="236"/>
      <c r="D4" s="236"/>
      <c r="E4" s="60" t="s">
        <v>5</v>
      </c>
      <c r="F4" s="223"/>
      <c r="G4" s="2"/>
      <c r="J4" s="220"/>
    </row>
    <row r="5" spans="1:10" ht="15" thickBot="1" x14ac:dyDescent="0.25"/>
    <row r="6" spans="1:10" ht="15.75" x14ac:dyDescent="0.2">
      <c r="A6" s="231" t="s">
        <v>6</v>
      </c>
      <c r="B6" s="232"/>
      <c r="C6" s="232"/>
      <c r="D6" s="232"/>
      <c r="E6" s="232"/>
      <c r="F6" s="233"/>
    </row>
    <row r="7" spans="1:10" ht="27" customHeight="1" x14ac:dyDescent="0.25">
      <c r="A7" s="22" t="s">
        <v>7</v>
      </c>
      <c r="B7" s="227" t="s">
        <v>284</v>
      </c>
      <c r="C7" s="227"/>
      <c r="D7" s="227"/>
      <c r="E7" s="227"/>
      <c r="F7" s="228"/>
    </row>
    <row r="8" spans="1:10" ht="71.25" customHeight="1" x14ac:dyDescent="0.2">
      <c r="A8" s="21" t="s">
        <v>9</v>
      </c>
      <c r="B8" s="229" t="s">
        <v>312</v>
      </c>
      <c r="C8" s="229"/>
      <c r="D8" s="229"/>
      <c r="E8" s="229"/>
      <c r="F8" s="230"/>
    </row>
    <row r="9" spans="1:10" ht="22.5" customHeight="1" x14ac:dyDescent="0.25">
      <c r="A9" s="50" t="s">
        <v>11</v>
      </c>
      <c r="B9" s="29" t="s">
        <v>12</v>
      </c>
      <c r="C9" s="29" t="s">
        <v>13</v>
      </c>
      <c r="D9" s="29" t="s">
        <v>12</v>
      </c>
      <c r="E9" s="29" t="s">
        <v>14</v>
      </c>
      <c r="F9" s="30" t="s">
        <v>12</v>
      </c>
    </row>
    <row r="10" spans="1:10" ht="67.5" customHeight="1" x14ac:dyDescent="0.25">
      <c r="A10" s="219" t="s">
        <v>291</v>
      </c>
      <c r="B10" s="119" t="s">
        <v>15</v>
      </c>
      <c r="C10" s="219" t="s">
        <v>286</v>
      </c>
      <c r="D10" s="150" t="s">
        <v>287</v>
      </c>
      <c r="E10" s="219" t="s">
        <v>305</v>
      </c>
      <c r="F10" s="190" t="s">
        <v>16</v>
      </c>
    </row>
    <row r="11" spans="1:10" ht="102.75" customHeight="1" x14ac:dyDescent="0.25">
      <c r="A11" s="219"/>
      <c r="B11" s="151" t="s">
        <v>285</v>
      </c>
      <c r="C11" s="219"/>
      <c r="D11" s="150" t="s">
        <v>288</v>
      </c>
      <c r="E11" s="219"/>
      <c r="F11" s="190" t="s">
        <v>296</v>
      </c>
    </row>
    <row r="12" spans="1:10" ht="75" customHeight="1" x14ac:dyDescent="0.25">
      <c r="A12" s="189" t="s">
        <v>292</v>
      </c>
      <c r="B12" s="151" t="s">
        <v>293</v>
      </c>
      <c r="C12" s="219"/>
      <c r="D12" s="162" t="s">
        <v>289</v>
      </c>
      <c r="E12" s="219"/>
      <c r="F12" s="58" t="s">
        <v>20</v>
      </c>
    </row>
    <row r="13" spans="1:10" ht="135" customHeight="1" x14ac:dyDescent="0.25">
      <c r="A13" s="189" t="s">
        <v>18</v>
      </c>
      <c r="B13" s="152" t="s">
        <v>19</v>
      </c>
      <c r="C13" s="219"/>
      <c r="D13" s="150" t="s">
        <v>290</v>
      </c>
      <c r="E13" s="219"/>
      <c r="F13" s="58" t="s">
        <v>297</v>
      </c>
    </row>
    <row r="14" spans="1:10" ht="78.75" customHeight="1" x14ac:dyDescent="0.25">
      <c r="A14" s="219" t="s">
        <v>21</v>
      </c>
      <c r="B14" s="152" t="s">
        <v>295</v>
      </c>
      <c r="C14" s="58" t="s">
        <v>22</v>
      </c>
      <c r="D14" s="176" t="s">
        <v>23</v>
      </c>
      <c r="E14" s="189" t="s">
        <v>306</v>
      </c>
      <c r="F14" s="58" t="s">
        <v>298</v>
      </c>
    </row>
    <row r="15" spans="1:10" ht="84" customHeight="1" x14ac:dyDescent="0.25">
      <c r="A15" s="219"/>
      <c r="B15" s="152" t="s">
        <v>294</v>
      </c>
      <c r="C15" s="58" t="s">
        <v>24</v>
      </c>
      <c r="D15" s="176" t="s">
        <v>299</v>
      </c>
      <c r="E15" s="219" t="s">
        <v>304</v>
      </c>
      <c r="F15" s="191" t="s">
        <v>300</v>
      </c>
    </row>
    <row r="16" spans="1:10" ht="80.25" customHeight="1" x14ac:dyDescent="0.25">
      <c r="A16" s="154"/>
      <c r="B16" s="154"/>
      <c r="E16" s="219"/>
      <c r="F16" s="191" t="s">
        <v>301</v>
      </c>
    </row>
    <row r="17" spans="1:6" ht="63" customHeight="1" x14ac:dyDescent="0.25">
      <c r="A17" s="153"/>
      <c r="B17" s="155"/>
      <c r="E17" s="219"/>
      <c r="F17" s="191" t="s">
        <v>302</v>
      </c>
    </row>
    <row r="18" spans="1:6" ht="48.75" customHeight="1" x14ac:dyDescent="0.25">
      <c r="E18" s="219"/>
      <c r="F18" s="191" t="s">
        <v>303</v>
      </c>
    </row>
    <row r="19" spans="1:6" ht="52.5" customHeight="1" x14ac:dyDescent="0.25">
      <c r="E19" s="219"/>
    </row>
    <row r="20" spans="1:6" x14ac:dyDescent="0.25">
      <c r="E20" s="219"/>
    </row>
    <row r="21" spans="1:6" x14ac:dyDescent="0.25">
      <c r="E21" s="219"/>
      <c r="F21" s="177"/>
    </row>
  </sheetData>
  <mergeCells count="13">
    <mergeCell ref="A10:A11"/>
    <mergeCell ref="A14:A15"/>
    <mergeCell ref="C10:C13"/>
    <mergeCell ref="E15:E21"/>
    <mergeCell ref="J1:J4"/>
    <mergeCell ref="F1:F4"/>
    <mergeCell ref="A1:A4"/>
    <mergeCell ref="B7:F7"/>
    <mergeCell ref="B8:F8"/>
    <mergeCell ref="A6:F6"/>
    <mergeCell ref="B1:D2"/>
    <mergeCell ref="B3:D4"/>
    <mergeCell ref="E10:E13"/>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21"/>
  <sheetViews>
    <sheetView showGridLines="0" topLeftCell="A9" zoomScale="110" zoomScaleNormal="110" workbookViewId="0">
      <pane ySplit="1" topLeftCell="A10" activePane="bottomLeft" state="frozen"/>
      <selection activeCell="A9" sqref="A9"/>
      <selection pane="bottomLeft" activeCell="A15" sqref="A15:B15"/>
    </sheetView>
  </sheetViews>
  <sheetFormatPr baseColWidth="10" defaultColWidth="11.44140625" defaultRowHeight="14.4" x14ac:dyDescent="0.3"/>
  <cols>
    <col min="1" max="1" width="31.6640625" customWidth="1"/>
    <col min="2" max="2" width="21.6640625" customWidth="1"/>
    <col min="3" max="17" width="4" customWidth="1"/>
    <col min="18" max="18" width="7" customWidth="1"/>
    <col min="19" max="19" width="15.33203125" customWidth="1"/>
    <col min="20" max="20" width="18.88671875" customWidth="1"/>
  </cols>
  <sheetData>
    <row r="1" spans="1:20" ht="27.75" customHeight="1" x14ac:dyDescent="0.3">
      <c r="A1" s="248"/>
      <c r="B1" s="251" t="s">
        <v>0</v>
      </c>
      <c r="C1" s="252"/>
      <c r="D1" s="252"/>
      <c r="E1" s="252"/>
      <c r="F1" s="252"/>
      <c r="G1" s="252"/>
      <c r="H1" s="252"/>
      <c r="I1" s="252"/>
      <c r="J1" s="252"/>
      <c r="K1" s="252"/>
      <c r="L1" s="252"/>
      <c r="M1" s="252"/>
      <c r="N1" s="252"/>
      <c r="O1" s="252"/>
      <c r="P1" s="393"/>
      <c r="Q1" s="270" t="s">
        <v>100</v>
      </c>
      <c r="R1" s="270"/>
      <c r="S1" s="270"/>
      <c r="T1" s="255"/>
    </row>
    <row r="2" spans="1:20" ht="20.25" customHeight="1" x14ac:dyDescent="0.3">
      <c r="A2" s="249"/>
      <c r="B2" s="253"/>
      <c r="C2" s="254"/>
      <c r="D2" s="254"/>
      <c r="E2" s="254"/>
      <c r="F2" s="254"/>
      <c r="G2" s="254"/>
      <c r="H2" s="254"/>
      <c r="I2" s="254"/>
      <c r="J2" s="254"/>
      <c r="K2" s="254"/>
      <c r="L2" s="254"/>
      <c r="M2" s="254"/>
      <c r="N2" s="254"/>
      <c r="O2" s="254"/>
      <c r="P2" s="303"/>
      <c r="Q2" s="270" t="s">
        <v>41</v>
      </c>
      <c r="R2" s="270"/>
      <c r="S2" s="270"/>
      <c r="T2" s="256"/>
    </row>
    <row r="3" spans="1:20" ht="18.75" customHeight="1" x14ac:dyDescent="0.3">
      <c r="A3" s="249"/>
      <c r="B3" s="258" t="s">
        <v>101</v>
      </c>
      <c r="C3" s="259"/>
      <c r="D3" s="259"/>
      <c r="E3" s="259"/>
      <c r="F3" s="259"/>
      <c r="G3" s="259"/>
      <c r="H3" s="259"/>
      <c r="I3" s="259"/>
      <c r="J3" s="259"/>
      <c r="K3" s="259"/>
      <c r="L3" s="259"/>
      <c r="M3" s="259"/>
      <c r="N3" s="259"/>
      <c r="O3" s="259"/>
      <c r="P3" s="302"/>
      <c r="Q3" s="270" t="s">
        <v>4</v>
      </c>
      <c r="R3" s="270"/>
      <c r="S3" s="270"/>
      <c r="T3" s="256"/>
    </row>
    <row r="4" spans="1:20" ht="19.5" customHeight="1" thickBot="1" x14ac:dyDescent="0.35">
      <c r="A4" s="250"/>
      <c r="B4" s="260"/>
      <c r="C4" s="261"/>
      <c r="D4" s="261"/>
      <c r="E4" s="261"/>
      <c r="F4" s="261"/>
      <c r="G4" s="261"/>
      <c r="H4" s="261"/>
      <c r="I4" s="261"/>
      <c r="J4" s="261"/>
      <c r="K4" s="261"/>
      <c r="L4" s="261"/>
      <c r="M4" s="261"/>
      <c r="N4" s="261"/>
      <c r="O4" s="261"/>
      <c r="P4" s="398"/>
      <c r="Q4" s="270" t="s">
        <v>5</v>
      </c>
      <c r="R4" s="270"/>
      <c r="S4" s="270"/>
      <c r="T4" s="257"/>
    </row>
    <row r="5" spans="1:20" ht="15.75" thickBot="1" x14ac:dyDescent="0.3"/>
    <row r="6" spans="1:20" ht="15.75" x14ac:dyDescent="0.25">
      <c r="A6" s="409" t="s">
        <v>102</v>
      </c>
      <c r="B6" s="410"/>
      <c r="C6" s="410"/>
      <c r="D6" s="410"/>
      <c r="E6" s="410"/>
      <c r="F6" s="410"/>
      <c r="G6" s="410"/>
      <c r="H6" s="410"/>
      <c r="I6" s="410"/>
      <c r="J6" s="410"/>
      <c r="K6" s="410"/>
      <c r="L6" s="410"/>
      <c r="M6" s="410"/>
      <c r="N6" s="410"/>
      <c r="O6" s="411"/>
      <c r="P6" s="411"/>
      <c r="Q6" s="411"/>
      <c r="R6" s="411"/>
      <c r="S6" s="411"/>
      <c r="T6" s="412"/>
    </row>
    <row r="7" spans="1:20" ht="33" customHeight="1" x14ac:dyDescent="0.25">
      <c r="A7" s="98" t="s">
        <v>7</v>
      </c>
      <c r="B7" s="400"/>
      <c r="C7" s="401"/>
      <c r="D7" s="401"/>
      <c r="E7" s="401"/>
      <c r="F7" s="401"/>
      <c r="G7" s="401"/>
      <c r="H7" s="401"/>
      <c r="I7" s="401"/>
      <c r="J7" s="401"/>
      <c r="K7" s="401"/>
      <c r="L7" s="401"/>
      <c r="M7" s="401"/>
      <c r="N7" s="401"/>
      <c r="O7" s="401"/>
      <c r="P7" s="401"/>
      <c r="Q7" s="401"/>
      <c r="R7" s="401"/>
      <c r="S7" s="401"/>
      <c r="T7" s="417"/>
    </row>
    <row r="8" spans="1:20" ht="33" customHeight="1" x14ac:dyDescent="0.25">
      <c r="A8" s="99" t="s">
        <v>9</v>
      </c>
      <c r="B8" s="400"/>
      <c r="C8" s="401"/>
      <c r="D8" s="401"/>
      <c r="E8" s="401"/>
      <c r="F8" s="401"/>
      <c r="G8" s="401"/>
      <c r="H8" s="401"/>
      <c r="I8" s="401"/>
      <c r="J8" s="401"/>
      <c r="K8" s="401"/>
      <c r="L8" s="401"/>
      <c r="M8" s="401"/>
      <c r="N8" s="401"/>
      <c r="O8" s="401"/>
      <c r="P8" s="401"/>
      <c r="Q8" s="401"/>
      <c r="R8" s="401"/>
      <c r="S8" s="401"/>
      <c r="T8" s="417"/>
    </row>
    <row r="9" spans="1:20" ht="37.5" customHeight="1" x14ac:dyDescent="0.3">
      <c r="A9" s="418" t="s">
        <v>87</v>
      </c>
      <c r="B9" s="418"/>
      <c r="C9" s="420" t="s">
        <v>103</v>
      </c>
      <c r="D9" s="421"/>
      <c r="E9" s="421"/>
      <c r="F9" s="421"/>
      <c r="G9" s="421"/>
      <c r="H9" s="421"/>
      <c r="I9" s="421"/>
      <c r="J9" s="421"/>
      <c r="K9" s="421"/>
      <c r="L9" s="421"/>
      <c r="M9" s="421"/>
      <c r="N9" s="421"/>
      <c r="O9" s="421"/>
      <c r="P9" s="421"/>
      <c r="Q9" s="421"/>
      <c r="R9" s="421"/>
      <c r="S9" s="421"/>
      <c r="T9" s="421"/>
    </row>
    <row r="10" spans="1:20" ht="25.5" customHeight="1" x14ac:dyDescent="0.3">
      <c r="A10" s="419"/>
      <c r="B10" s="419"/>
      <c r="C10" s="109" t="s">
        <v>57</v>
      </c>
      <c r="D10" s="109" t="s">
        <v>58</v>
      </c>
      <c r="E10" s="109" t="s">
        <v>59</v>
      </c>
      <c r="F10" s="109" t="s">
        <v>60</v>
      </c>
      <c r="G10" s="109" t="s">
        <v>61</v>
      </c>
      <c r="H10" s="109" t="s">
        <v>62</v>
      </c>
      <c r="I10" s="109" t="s">
        <v>63</v>
      </c>
      <c r="J10" s="109" t="s">
        <v>64</v>
      </c>
      <c r="K10" s="109" t="s">
        <v>65</v>
      </c>
      <c r="L10" s="109" t="s">
        <v>66</v>
      </c>
      <c r="M10" s="109" t="s">
        <v>67</v>
      </c>
      <c r="N10" s="109" t="s">
        <v>68</v>
      </c>
      <c r="O10" s="109" t="s">
        <v>69</v>
      </c>
      <c r="P10" s="109" t="s">
        <v>70</v>
      </c>
      <c r="Q10" s="109" t="s">
        <v>71</v>
      </c>
      <c r="R10" s="109" t="s">
        <v>72</v>
      </c>
      <c r="S10" s="100" t="s">
        <v>73</v>
      </c>
      <c r="T10" s="110" t="s">
        <v>104</v>
      </c>
    </row>
    <row r="11" spans="1:20" ht="55.5" customHeight="1" x14ac:dyDescent="0.25">
      <c r="A11" s="413" t="str">
        <f>DESCRIPCION!A13</f>
        <v>probabilidad de dilatar el proceso para lograr el vencimiento de terminos o la prescripcion en beneficio de un servidor publico.</v>
      </c>
      <c r="B11" s="414"/>
      <c r="C11" s="103">
        <v>4</v>
      </c>
      <c r="D11" s="103">
        <v>3</v>
      </c>
      <c r="E11" s="103">
        <v>4</v>
      </c>
      <c r="F11" s="103">
        <v>5</v>
      </c>
      <c r="G11" s="103">
        <v>4</v>
      </c>
      <c r="H11" s="103">
        <v>3</v>
      </c>
      <c r="I11" s="103"/>
      <c r="J11" s="103"/>
      <c r="K11" s="103"/>
      <c r="L11" s="103"/>
      <c r="M11" s="103"/>
      <c r="N11" s="103"/>
      <c r="O11" s="103"/>
      <c r="P11" s="103"/>
      <c r="Q11" s="103"/>
      <c r="R11" s="106">
        <f>SUM(C11:Q11)</f>
        <v>23</v>
      </c>
      <c r="S11" s="107">
        <f>IF(ISERROR(AVERAGE(C11:Q11)),0,AVERAGE(C11:Q11))</f>
        <v>3.8333333333333335</v>
      </c>
      <c r="T11" s="54" t="str">
        <f>IF(AND(S11&gt;=1,S11&lt;2),"Rara Vez",IF(AND(S11&gt;=2,S11&lt;3),"Improbable",IF(AND(S11&gt;=3,S11&lt;4),"Posible",IF(AND(S11&gt;=4,S11&lt;5),"Probable",IF(AND(S11=5),"Casi Seguro"," ")))))</f>
        <v>Posible</v>
      </c>
    </row>
    <row r="12" spans="1:20" ht="58.5" customHeight="1" x14ac:dyDescent="0.25">
      <c r="A12" s="413" t="str">
        <f>DESCRIPCION!A10</f>
        <v>posibilidad de inoportunidad en el tramite o incumplimiento de las estapas del proceso disciiplinario</v>
      </c>
      <c r="B12" s="414"/>
      <c r="C12" s="103">
        <v>2</v>
      </c>
      <c r="D12" s="103">
        <v>3</v>
      </c>
      <c r="E12" s="103">
        <v>4</v>
      </c>
      <c r="F12" s="103">
        <v>5</v>
      </c>
      <c r="G12" s="103">
        <v>3</v>
      </c>
      <c r="H12" s="103">
        <v>3</v>
      </c>
      <c r="I12" s="103"/>
      <c r="J12" s="103"/>
      <c r="K12" s="103"/>
      <c r="L12" s="103"/>
      <c r="M12" s="103"/>
      <c r="N12" s="103"/>
      <c r="O12" s="103"/>
      <c r="P12" s="103"/>
      <c r="Q12" s="103"/>
      <c r="R12" s="106">
        <f t="shared" ref="R12:R21" si="0">SUM(C12:Q12)</f>
        <v>20</v>
      </c>
      <c r="S12" s="107">
        <f t="shared" ref="S12:S21" si="1">IF(ISERROR(AVERAGE(C12:Q12)),0,AVERAGE(C12:Q12))</f>
        <v>3.3333333333333335</v>
      </c>
      <c r="T12" s="54" t="str">
        <f t="shared" ref="T12:T21" si="2">IF(AND(S12&gt;=1,S12&lt;2),"Rara Vez",IF(AND(S12&gt;=2,S12&lt;3),"Improbable",IF(AND(S12&gt;=3,S12&lt;4),"Posible",IF(AND(S12&gt;=4,S12&lt;5),"Probable",IF(AND(S12=5),"Casi Seguro"," ")))))</f>
        <v>Posible</v>
      </c>
    </row>
    <row r="13" spans="1:20" ht="55.5" customHeight="1" x14ac:dyDescent="0.25">
      <c r="A13" s="413" t="str">
        <f>DESCRIPCION!A17</f>
        <v xml:space="preserve"> Posibilidad de exceder facultades legales en los fallos </v>
      </c>
      <c r="B13" s="414"/>
      <c r="C13" s="103">
        <v>2</v>
      </c>
      <c r="D13" s="103">
        <v>3</v>
      </c>
      <c r="E13" s="103">
        <v>2</v>
      </c>
      <c r="F13" s="103">
        <v>2</v>
      </c>
      <c r="G13" s="103">
        <v>2</v>
      </c>
      <c r="H13" s="103">
        <v>2</v>
      </c>
      <c r="I13" s="103"/>
      <c r="J13" s="103"/>
      <c r="K13" s="103"/>
      <c r="L13" s="103"/>
      <c r="M13" s="103"/>
      <c r="N13" s="103"/>
      <c r="O13" s="103"/>
      <c r="P13" s="103"/>
      <c r="Q13" s="103"/>
      <c r="R13" s="106">
        <f t="shared" si="0"/>
        <v>13</v>
      </c>
      <c r="S13" s="107">
        <f t="shared" si="1"/>
        <v>2.1666666666666665</v>
      </c>
      <c r="T13" s="54" t="str">
        <f t="shared" si="2"/>
        <v>Improbable</v>
      </c>
    </row>
    <row r="14" spans="1:20" ht="65.25" customHeight="1" x14ac:dyDescent="0.3">
      <c r="A14" s="413" t="str">
        <f>DESCRIPCION!A20</f>
        <v xml:space="preserve">probabilidad de  Pedida de informacion de los expedientes disciplinarios </v>
      </c>
      <c r="B14" s="414"/>
      <c r="C14" s="103">
        <v>3</v>
      </c>
      <c r="D14" s="103">
        <v>4</v>
      </c>
      <c r="E14" s="103">
        <v>3</v>
      </c>
      <c r="F14" s="103">
        <v>3</v>
      </c>
      <c r="G14" s="103">
        <v>4</v>
      </c>
      <c r="H14" s="103">
        <v>3</v>
      </c>
      <c r="I14" s="103"/>
      <c r="J14" s="103"/>
      <c r="K14" s="103"/>
      <c r="L14" s="103"/>
      <c r="M14" s="103"/>
      <c r="N14" s="103"/>
      <c r="O14" s="103"/>
      <c r="P14" s="103"/>
      <c r="Q14" s="103"/>
      <c r="R14" s="106">
        <f t="shared" si="0"/>
        <v>20</v>
      </c>
      <c r="S14" s="107">
        <f t="shared" si="1"/>
        <v>3.3333333333333335</v>
      </c>
      <c r="T14" s="54" t="str">
        <f t="shared" si="2"/>
        <v>Posible</v>
      </c>
    </row>
    <row r="15" spans="1:20" ht="39.75" customHeight="1" x14ac:dyDescent="0.3">
      <c r="A15" s="415"/>
      <c r="B15" s="416"/>
      <c r="C15" s="103"/>
      <c r="D15" s="103"/>
      <c r="E15" s="103"/>
      <c r="F15" s="103"/>
      <c r="G15" s="103"/>
      <c r="H15" s="103"/>
      <c r="I15" s="103"/>
      <c r="J15" s="103"/>
      <c r="K15" s="103"/>
      <c r="L15" s="103"/>
      <c r="M15" s="103"/>
      <c r="N15" s="103"/>
      <c r="O15" s="103"/>
      <c r="P15" s="103"/>
      <c r="Q15" s="103"/>
      <c r="R15" s="106">
        <f t="shared" si="0"/>
        <v>0</v>
      </c>
      <c r="S15" s="107">
        <f t="shared" si="1"/>
        <v>0</v>
      </c>
      <c r="T15" s="54" t="str">
        <f t="shared" si="2"/>
        <v xml:space="preserve"> </v>
      </c>
    </row>
    <row r="16" spans="1:20" ht="39.75" customHeight="1" x14ac:dyDescent="0.3">
      <c r="A16" s="415"/>
      <c r="B16" s="416"/>
      <c r="C16" s="103"/>
      <c r="D16" s="103"/>
      <c r="E16" s="103"/>
      <c r="F16" s="103"/>
      <c r="G16" s="103"/>
      <c r="H16" s="103"/>
      <c r="I16" s="103"/>
      <c r="J16" s="103"/>
      <c r="K16" s="103"/>
      <c r="L16" s="103"/>
      <c r="M16" s="103"/>
      <c r="N16" s="103"/>
      <c r="O16" s="103"/>
      <c r="P16" s="103"/>
      <c r="Q16" s="103"/>
      <c r="R16" s="106">
        <f t="shared" si="0"/>
        <v>0</v>
      </c>
      <c r="S16" s="107">
        <f t="shared" si="1"/>
        <v>0</v>
      </c>
      <c r="T16" s="54" t="str">
        <f t="shared" si="2"/>
        <v xml:space="preserve"> </v>
      </c>
    </row>
    <row r="17" spans="1:20" ht="39.75" customHeight="1" x14ac:dyDescent="0.3">
      <c r="A17" s="415"/>
      <c r="B17" s="416"/>
      <c r="C17" s="103"/>
      <c r="D17" s="103"/>
      <c r="E17" s="103"/>
      <c r="F17" s="103"/>
      <c r="G17" s="103"/>
      <c r="H17" s="103"/>
      <c r="I17" s="103"/>
      <c r="J17" s="103"/>
      <c r="K17" s="103"/>
      <c r="L17" s="103"/>
      <c r="M17" s="103"/>
      <c r="N17" s="103"/>
      <c r="O17" s="103"/>
      <c r="P17" s="103"/>
      <c r="Q17" s="103"/>
      <c r="R17" s="106">
        <f t="shared" si="0"/>
        <v>0</v>
      </c>
      <c r="S17" s="107">
        <f t="shared" si="1"/>
        <v>0</v>
      </c>
      <c r="T17" s="54" t="str">
        <f t="shared" si="2"/>
        <v xml:space="preserve"> </v>
      </c>
    </row>
    <row r="18" spans="1:20" ht="39.75" customHeight="1" x14ac:dyDescent="0.3">
      <c r="A18" s="415"/>
      <c r="B18" s="416"/>
      <c r="C18" s="103"/>
      <c r="D18" s="103"/>
      <c r="E18" s="103"/>
      <c r="F18" s="103"/>
      <c r="G18" s="103"/>
      <c r="H18" s="103"/>
      <c r="I18" s="103"/>
      <c r="J18" s="103"/>
      <c r="K18" s="103"/>
      <c r="L18" s="103"/>
      <c r="M18" s="103"/>
      <c r="N18" s="103"/>
      <c r="O18" s="103"/>
      <c r="P18" s="103"/>
      <c r="Q18" s="103"/>
      <c r="R18" s="106">
        <f t="shared" si="0"/>
        <v>0</v>
      </c>
      <c r="S18" s="107">
        <f t="shared" si="1"/>
        <v>0</v>
      </c>
      <c r="T18" s="54" t="str">
        <f t="shared" si="2"/>
        <v xml:space="preserve"> </v>
      </c>
    </row>
    <row r="19" spans="1:20" ht="39.75" customHeight="1" x14ac:dyDescent="0.3">
      <c r="A19" s="415"/>
      <c r="B19" s="416"/>
      <c r="C19" s="103"/>
      <c r="D19" s="103"/>
      <c r="E19" s="103"/>
      <c r="F19" s="103"/>
      <c r="G19" s="103"/>
      <c r="H19" s="103"/>
      <c r="I19" s="103"/>
      <c r="J19" s="103"/>
      <c r="K19" s="103"/>
      <c r="L19" s="103"/>
      <c r="M19" s="103"/>
      <c r="N19" s="103"/>
      <c r="O19" s="103"/>
      <c r="P19" s="103"/>
      <c r="Q19" s="103"/>
      <c r="R19" s="106">
        <f t="shared" si="0"/>
        <v>0</v>
      </c>
      <c r="S19" s="107">
        <f t="shared" si="1"/>
        <v>0</v>
      </c>
      <c r="T19" s="54" t="str">
        <f t="shared" si="2"/>
        <v xml:space="preserve"> </v>
      </c>
    </row>
    <row r="20" spans="1:20" ht="39.75" customHeight="1" x14ac:dyDescent="0.3">
      <c r="A20" s="415"/>
      <c r="B20" s="416"/>
      <c r="C20" s="103"/>
      <c r="D20" s="103"/>
      <c r="E20" s="103"/>
      <c r="F20" s="103"/>
      <c r="G20" s="103"/>
      <c r="H20" s="103"/>
      <c r="I20" s="103"/>
      <c r="J20" s="103"/>
      <c r="K20" s="103"/>
      <c r="L20" s="103"/>
      <c r="M20" s="103"/>
      <c r="N20" s="103"/>
      <c r="O20" s="103"/>
      <c r="P20" s="103"/>
      <c r="Q20" s="103"/>
      <c r="R20" s="106">
        <f t="shared" si="0"/>
        <v>0</v>
      </c>
      <c r="S20" s="107">
        <f t="shared" si="1"/>
        <v>0</v>
      </c>
      <c r="T20" s="54" t="str">
        <f t="shared" si="2"/>
        <v xml:space="preserve"> </v>
      </c>
    </row>
    <row r="21" spans="1:20" ht="39.75" customHeight="1" x14ac:dyDescent="0.3">
      <c r="A21" s="415"/>
      <c r="B21" s="416"/>
      <c r="C21" s="103"/>
      <c r="D21" s="103"/>
      <c r="E21" s="103"/>
      <c r="F21" s="103"/>
      <c r="G21" s="103"/>
      <c r="H21" s="103"/>
      <c r="I21" s="103"/>
      <c r="J21" s="103"/>
      <c r="K21" s="103"/>
      <c r="L21" s="103"/>
      <c r="M21" s="103"/>
      <c r="N21" s="103"/>
      <c r="O21" s="103"/>
      <c r="P21" s="103"/>
      <c r="Q21" s="103"/>
      <c r="R21" s="106">
        <f t="shared" si="0"/>
        <v>0</v>
      </c>
      <c r="S21" s="107">
        <f t="shared" si="1"/>
        <v>0</v>
      </c>
      <c r="T21" s="54" t="str">
        <f t="shared" si="2"/>
        <v xml:space="preserve"> </v>
      </c>
    </row>
  </sheetData>
  <mergeCells count="24">
    <mergeCell ref="A20:B20"/>
    <mergeCell ref="A21:B21"/>
    <mergeCell ref="B7:T7"/>
    <mergeCell ref="B8:T8"/>
    <mergeCell ref="B1:P2"/>
    <mergeCell ref="B3:P4"/>
    <mergeCell ref="A9:B10"/>
    <mergeCell ref="C9:T9"/>
    <mergeCell ref="A15:B15"/>
    <mergeCell ref="A16:B16"/>
    <mergeCell ref="A17:B17"/>
    <mergeCell ref="A18:B18"/>
    <mergeCell ref="A19:B19"/>
    <mergeCell ref="A11:B11"/>
    <mergeCell ref="A12:B12"/>
    <mergeCell ref="A13:B13"/>
    <mergeCell ref="T1:T4"/>
    <mergeCell ref="A6:T6"/>
    <mergeCell ref="A14:B14"/>
    <mergeCell ref="Q1:S1"/>
    <mergeCell ref="Q2:S2"/>
    <mergeCell ref="Q3:S3"/>
    <mergeCell ref="Q4:S4"/>
    <mergeCell ref="A1:A4"/>
  </mergeCells>
  <dataValidations count="1">
    <dataValidation type="whole" allowBlank="1" showInputMessage="1" showErrorMessage="1" sqref="C11:Q21">
      <formula1>1</formula1>
      <formula2>5</formula2>
    </dataValidation>
  </dataValidation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22"/>
  <sheetViews>
    <sheetView showGridLines="0" topLeftCell="A7" zoomScale="110" zoomScaleNormal="110" workbookViewId="0">
      <selection activeCell="B9" sqref="B9:C10"/>
    </sheetView>
  </sheetViews>
  <sheetFormatPr baseColWidth="10" defaultColWidth="11.44140625" defaultRowHeight="14.4" x14ac:dyDescent="0.3"/>
  <cols>
    <col min="1" max="1" width="34" customWidth="1"/>
    <col min="2" max="2" width="91" customWidth="1"/>
    <col min="3" max="3" width="16.5546875" customWidth="1"/>
    <col min="4" max="4" width="10.33203125" customWidth="1"/>
    <col min="5" max="5" width="8.33203125" customWidth="1"/>
    <col min="6" max="6" width="15" customWidth="1"/>
  </cols>
  <sheetData>
    <row r="1" spans="1:6" ht="22.5" customHeight="1" x14ac:dyDescent="0.3">
      <c r="A1" s="423"/>
      <c r="B1" s="234" t="s">
        <v>0</v>
      </c>
      <c r="C1" s="379" t="s">
        <v>105</v>
      </c>
      <c r="D1" s="379"/>
      <c r="E1" s="379"/>
      <c r="F1" s="436"/>
    </row>
    <row r="2" spans="1:6" ht="15.75" customHeight="1" x14ac:dyDescent="0.3">
      <c r="A2" s="424"/>
      <c r="B2" s="235"/>
      <c r="C2" s="380" t="s">
        <v>2</v>
      </c>
      <c r="D2" s="380"/>
      <c r="E2" s="380"/>
      <c r="F2" s="437"/>
    </row>
    <row r="3" spans="1:6" ht="15" customHeight="1" x14ac:dyDescent="0.3">
      <c r="A3" s="424"/>
      <c r="B3" s="235" t="s">
        <v>114</v>
      </c>
      <c r="C3" s="380" t="s">
        <v>107</v>
      </c>
      <c r="D3" s="380"/>
      <c r="E3" s="380"/>
      <c r="F3" s="437"/>
    </row>
    <row r="4" spans="1:6" ht="15.75" customHeight="1" thickBot="1" x14ac:dyDescent="0.35">
      <c r="A4" s="425"/>
      <c r="B4" s="236"/>
      <c r="C4" s="435" t="s">
        <v>5</v>
      </c>
      <c r="D4" s="435"/>
      <c r="E4" s="435"/>
      <c r="F4" s="438"/>
    </row>
    <row r="6" spans="1:6" ht="33" customHeight="1" x14ac:dyDescent="0.25">
      <c r="A6" s="114" t="s">
        <v>7</v>
      </c>
      <c r="B6" s="400" t="s">
        <v>319</v>
      </c>
      <c r="C6" s="401"/>
      <c r="D6" s="401"/>
      <c r="E6" s="401"/>
      <c r="F6" s="401"/>
    </row>
    <row r="7" spans="1:6" ht="33" customHeight="1" x14ac:dyDescent="0.25">
      <c r="A7" s="115" t="s">
        <v>9</v>
      </c>
      <c r="B7" s="426" t="s">
        <v>423</v>
      </c>
      <c r="C7" s="427"/>
      <c r="D7" s="427"/>
      <c r="E7" s="427"/>
      <c r="F7" s="427"/>
    </row>
    <row r="8" spans="1:6" ht="15" x14ac:dyDescent="0.25">
      <c r="A8" s="428"/>
      <c r="B8" s="428"/>
      <c r="C8" s="428"/>
      <c r="D8" s="428"/>
      <c r="E8" s="428"/>
      <c r="F8" s="428"/>
    </row>
    <row r="9" spans="1:6" ht="34.5" customHeight="1" x14ac:dyDescent="0.3">
      <c r="A9" s="422" t="s">
        <v>115</v>
      </c>
      <c r="B9" s="422" t="s">
        <v>116</v>
      </c>
      <c r="C9" s="422"/>
      <c r="D9" s="440" t="s">
        <v>117</v>
      </c>
      <c r="E9" s="440"/>
      <c r="F9" s="440" t="s">
        <v>118</v>
      </c>
    </row>
    <row r="10" spans="1:6" ht="21" customHeight="1" x14ac:dyDescent="0.3">
      <c r="A10" s="422"/>
      <c r="B10" s="422"/>
      <c r="C10" s="422"/>
      <c r="D10" s="118" t="s">
        <v>119</v>
      </c>
      <c r="E10" s="118" t="s">
        <v>120</v>
      </c>
      <c r="F10" s="440"/>
    </row>
    <row r="11" spans="1:6" ht="26.25" customHeight="1" x14ac:dyDescent="0.3">
      <c r="A11" s="429" t="s">
        <v>307</v>
      </c>
      <c r="B11" s="439" t="s">
        <v>121</v>
      </c>
      <c r="C11" s="439"/>
      <c r="D11" s="171"/>
      <c r="E11" s="171" t="s">
        <v>162</v>
      </c>
      <c r="F11" s="430" t="str">
        <f>IF(D26="X","CATASTROFICO",IF(AND(D30&gt;0,D30&lt;=5),"MODERADO",IF(AND(D30&gt;=6,D30&lt;=11),"MAYOR",IF(AND(D30&gt;=12,D30&lt;=19),"CATASTROFICO"," "))))</f>
        <v>MAYOR</v>
      </c>
    </row>
    <row r="12" spans="1:6" ht="26.25" customHeight="1" x14ac:dyDescent="0.3">
      <c r="A12" s="429"/>
      <c r="B12" s="439" t="s">
        <v>122</v>
      </c>
      <c r="C12" s="439"/>
      <c r="D12" s="171" t="s">
        <v>162</v>
      </c>
      <c r="E12" s="171"/>
      <c r="F12" s="431"/>
    </row>
    <row r="13" spans="1:6" ht="26.25" customHeight="1" x14ac:dyDescent="0.3">
      <c r="A13" s="429"/>
      <c r="B13" s="439" t="s">
        <v>123</v>
      </c>
      <c r="C13" s="439"/>
      <c r="D13" s="171" t="s">
        <v>162</v>
      </c>
      <c r="E13" s="171"/>
      <c r="F13" s="431"/>
    </row>
    <row r="14" spans="1:6" ht="26.25" customHeight="1" x14ac:dyDescent="0.3">
      <c r="A14" s="429"/>
      <c r="B14" s="439" t="s">
        <v>124</v>
      </c>
      <c r="C14" s="439"/>
      <c r="D14" s="171" t="s">
        <v>162</v>
      </c>
      <c r="E14" s="171"/>
      <c r="F14" s="431"/>
    </row>
    <row r="15" spans="1:6" ht="26.25" customHeight="1" x14ac:dyDescent="0.3">
      <c r="A15" s="429"/>
      <c r="B15" s="439" t="s">
        <v>125</v>
      </c>
      <c r="C15" s="439"/>
      <c r="D15" s="171" t="s">
        <v>162</v>
      </c>
      <c r="E15" s="171"/>
      <c r="F15" s="431"/>
    </row>
    <row r="16" spans="1:6" ht="26.25" customHeight="1" x14ac:dyDescent="0.3">
      <c r="A16" s="429"/>
      <c r="B16" s="439" t="s">
        <v>126</v>
      </c>
      <c r="C16" s="439"/>
      <c r="D16" s="171"/>
      <c r="E16" s="171" t="s">
        <v>162</v>
      </c>
      <c r="F16" s="431"/>
    </row>
    <row r="17" spans="1:6" ht="26.25" customHeight="1" x14ac:dyDescent="0.3">
      <c r="A17" s="429"/>
      <c r="B17" s="439" t="s">
        <v>127</v>
      </c>
      <c r="C17" s="439"/>
      <c r="D17" s="171"/>
      <c r="E17" s="171" t="s">
        <v>162</v>
      </c>
      <c r="F17" s="431"/>
    </row>
    <row r="18" spans="1:6" ht="33" customHeight="1" x14ac:dyDescent="0.3">
      <c r="A18" s="429"/>
      <c r="B18" s="439" t="s">
        <v>128</v>
      </c>
      <c r="C18" s="439"/>
      <c r="D18" s="171"/>
      <c r="E18" s="171" t="s">
        <v>162</v>
      </c>
      <c r="F18" s="431"/>
    </row>
    <row r="19" spans="1:6" ht="26.25" customHeight="1" x14ac:dyDescent="0.3">
      <c r="A19" s="429"/>
      <c r="B19" s="439" t="s">
        <v>129</v>
      </c>
      <c r="C19" s="439"/>
      <c r="D19" s="171"/>
      <c r="E19" s="171" t="s">
        <v>162</v>
      </c>
      <c r="F19" s="431"/>
    </row>
    <row r="20" spans="1:6" ht="26.25" customHeight="1" x14ac:dyDescent="0.3">
      <c r="A20" s="429"/>
      <c r="B20" s="439" t="s">
        <v>130</v>
      </c>
      <c r="C20" s="439"/>
      <c r="D20" s="171" t="s">
        <v>162</v>
      </c>
      <c r="E20" s="171"/>
      <c r="F20" s="431"/>
    </row>
    <row r="21" spans="1:6" ht="26.25" customHeight="1" x14ac:dyDescent="0.3">
      <c r="A21" s="429"/>
      <c r="B21" s="439" t="s">
        <v>131</v>
      </c>
      <c r="C21" s="439"/>
      <c r="D21" s="171" t="s">
        <v>162</v>
      </c>
      <c r="E21" s="171"/>
      <c r="F21" s="431"/>
    </row>
    <row r="22" spans="1:6" ht="26.25" customHeight="1" x14ac:dyDescent="0.3">
      <c r="A22" s="429"/>
      <c r="B22" s="439" t="s">
        <v>132</v>
      </c>
      <c r="C22" s="439"/>
      <c r="D22" s="171" t="s">
        <v>162</v>
      </c>
      <c r="E22" s="171"/>
      <c r="F22" s="431"/>
    </row>
    <row r="23" spans="1:6" ht="26.25" customHeight="1" x14ac:dyDescent="0.3">
      <c r="A23" s="429"/>
      <c r="B23" s="439" t="s">
        <v>133</v>
      </c>
      <c r="C23" s="439"/>
      <c r="D23" s="171"/>
      <c r="E23" s="171" t="s">
        <v>162</v>
      </c>
      <c r="F23" s="431"/>
    </row>
    <row r="24" spans="1:6" ht="26.25" customHeight="1" x14ac:dyDescent="0.3">
      <c r="A24" s="429"/>
      <c r="B24" s="439" t="s">
        <v>134</v>
      </c>
      <c r="C24" s="439"/>
      <c r="D24" s="171" t="s">
        <v>162</v>
      </c>
      <c r="E24" s="171"/>
      <c r="F24" s="431"/>
    </row>
    <row r="25" spans="1:6" ht="26.25" customHeight="1" x14ac:dyDescent="0.3">
      <c r="A25" s="429"/>
      <c r="B25" s="439" t="s">
        <v>135</v>
      </c>
      <c r="C25" s="439"/>
      <c r="D25" s="171" t="s">
        <v>162</v>
      </c>
      <c r="E25" s="171"/>
      <c r="F25" s="431"/>
    </row>
    <row r="26" spans="1:6" ht="26.25" customHeight="1" x14ac:dyDescent="0.3">
      <c r="A26" s="429"/>
      <c r="B26" s="439" t="s">
        <v>136</v>
      </c>
      <c r="C26" s="439"/>
      <c r="D26" s="171"/>
      <c r="E26" s="171" t="s">
        <v>162</v>
      </c>
      <c r="F26" s="431"/>
    </row>
    <row r="27" spans="1:6" ht="26.25" customHeight="1" x14ac:dyDescent="0.3">
      <c r="A27" s="429"/>
      <c r="B27" s="439" t="s">
        <v>137</v>
      </c>
      <c r="C27" s="439"/>
      <c r="D27" s="171"/>
      <c r="E27" s="171" t="s">
        <v>162</v>
      </c>
      <c r="F27" s="431"/>
    </row>
    <row r="28" spans="1:6" ht="26.25" customHeight="1" x14ac:dyDescent="0.3">
      <c r="A28" s="429"/>
      <c r="B28" s="439" t="s">
        <v>138</v>
      </c>
      <c r="C28" s="439"/>
      <c r="D28" s="171"/>
      <c r="E28" s="171" t="s">
        <v>162</v>
      </c>
      <c r="F28" s="431"/>
    </row>
    <row r="29" spans="1:6" ht="26.25" customHeight="1" x14ac:dyDescent="0.3">
      <c r="A29" s="429"/>
      <c r="B29" s="439" t="s">
        <v>139</v>
      </c>
      <c r="C29" s="439"/>
      <c r="D29" s="171"/>
      <c r="E29" s="171" t="s">
        <v>162</v>
      </c>
      <c r="F29" s="431"/>
    </row>
    <row r="30" spans="1:6" ht="15.6" x14ac:dyDescent="0.3">
      <c r="A30" s="429"/>
      <c r="B30" s="433" t="s">
        <v>72</v>
      </c>
      <c r="C30" s="434"/>
      <c r="D30" s="121">
        <f>+Hoja3!B54</f>
        <v>9</v>
      </c>
      <c r="E30" s="120"/>
      <c r="F30" s="432"/>
    </row>
    <row r="31" spans="1:6" ht="15.75" customHeight="1" x14ac:dyDescent="0.3">
      <c r="A31" s="441"/>
      <c r="B31" s="442"/>
      <c r="C31" s="442"/>
      <c r="D31" s="442"/>
      <c r="E31" s="442"/>
      <c r="F31" s="443"/>
    </row>
    <row r="32" spans="1:6" ht="34.5" customHeight="1" x14ac:dyDescent="0.3">
      <c r="A32" s="422" t="s">
        <v>115</v>
      </c>
      <c r="B32" s="422" t="s">
        <v>116</v>
      </c>
      <c r="C32" s="422"/>
      <c r="D32" s="440" t="s">
        <v>117</v>
      </c>
      <c r="E32" s="440"/>
      <c r="F32" s="440" t="s">
        <v>118</v>
      </c>
    </row>
    <row r="33" spans="1:6" ht="21" customHeight="1" x14ac:dyDescent="0.3">
      <c r="A33" s="422"/>
      <c r="B33" s="422"/>
      <c r="C33" s="422"/>
      <c r="D33" s="118" t="s">
        <v>119</v>
      </c>
      <c r="E33" s="118" t="s">
        <v>120</v>
      </c>
      <c r="F33" s="440"/>
    </row>
    <row r="34" spans="1:6" ht="26.25" customHeight="1" x14ac:dyDescent="0.3">
      <c r="A34" s="429" t="str">
        <f>+(PROBABILIDAD!A14)</f>
        <v xml:space="preserve">probabilidad de  Pedida de informacion de los expedientes disciplinarios </v>
      </c>
      <c r="B34" s="439" t="s">
        <v>121</v>
      </c>
      <c r="C34" s="439"/>
      <c r="D34" s="171" t="s">
        <v>162</v>
      </c>
      <c r="E34" s="171"/>
      <c r="F34" s="297" t="str">
        <f>IF(D49="X","CATASTROFICO",IF(AND(D53&gt;0,D53&lt;=5),"MODERADO",IF(AND(D53&gt;=6,D53&lt;=11),"MAYOR",IF(AND(D53&gt;=12,D53&lt;=19),"CATASTROFICO"," "))))</f>
        <v>MAYOR</v>
      </c>
    </row>
    <row r="35" spans="1:6" ht="26.25" customHeight="1" x14ac:dyDescent="0.3">
      <c r="A35" s="429"/>
      <c r="B35" s="439" t="s">
        <v>122</v>
      </c>
      <c r="C35" s="439"/>
      <c r="D35" s="171" t="s">
        <v>162</v>
      </c>
      <c r="E35" s="171"/>
      <c r="F35" s="297"/>
    </row>
    <row r="36" spans="1:6" ht="26.25" customHeight="1" x14ac:dyDescent="0.3">
      <c r="A36" s="429"/>
      <c r="B36" s="439" t="s">
        <v>123</v>
      </c>
      <c r="C36" s="439"/>
      <c r="D36" s="171" t="s">
        <v>162</v>
      </c>
      <c r="E36" s="171"/>
      <c r="F36" s="297"/>
    </row>
    <row r="37" spans="1:6" ht="26.25" customHeight="1" x14ac:dyDescent="0.3">
      <c r="A37" s="429"/>
      <c r="B37" s="439" t="s">
        <v>124</v>
      </c>
      <c r="C37" s="439"/>
      <c r="D37" s="171"/>
      <c r="E37" s="171" t="s">
        <v>162</v>
      </c>
      <c r="F37" s="297"/>
    </row>
    <row r="38" spans="1:6" ht="26.25" customHeight="1" x14ac:dyDescent="0.3">
      <c r="A38" s="429"/>
      <c r="B38" s="439" t="s">
        <v>125</v>
      </c>
      <c r="C38" s="439"/>
      <c r="D38" s="171" t="s">
        <v>162</v>
      </c>
      <c r="E38" s="171"/>
      <c r="F38" s="297"/>
    </row>
    <row r="39" spans="1:6" ht="26.25" customHeight="1" x14ac:dyDescent="0.3">
      <c r="A39" s="429"/>
      <c r="B39" s="439" t="s">
        <v>126</v>
      </c>
      <c r="C39" s="439"/>
      <c r="D39" s="171"/>
      <c r="E39" s="171" t="s">
        <v>162</v>
      </c>
      <c r="F39" s="297"/>
    </row>
    <row r="40" spans="1:6" ht="26.25" customHeight="1" x14ac:dyDescent="0.3">
      <c r="A40" s="429"/>
      <c r="B40" s="439" t="s">
        <v>127</v>
      </c>
      <c r="C40" s="439"/>
      <c r="D40" s="171"/>
      <c r="E40" s="171" t="s">
        <v>335</v>
      </c>
      <c r="F40" s="297"/>
    </row>
    <row r="41" spans="1:6" ht="33" customHeight="1" x14ac:dyDescent="0.3">
      <c r="A41" s="429"/>
      <c r="B41" s="439" t="s">
        <v>128</v>
      </c>
      <c r="C41" s="439"/>
      <c r="D41" s="171"/>
      <c r="E41" s="171" t="s">
        <v>162</v>
      </c>
      <c r="F41" s="297"/>
    </row>
    <row r="42" spans="1:6" ht="26.25" customHeight="1" x14ac:dyDescent="0.3">
      <c r="A42" s="429"/>
      <c r="B42" s="439" t="s">
        <v>129</v>
      </c>
      <c r="C42" s="439"/>
      <c r="D42" s="171" t="s">
        <v>162</v>
      </c>
      <c r="E42" s="171"/>
      <c r="F42" s="297"/>
    </row>
    <row r="43" spans="1:6" ht="26.25" customHeight="1" x14ac:dyDescent="0.3">
      <c r="A43" s="429"/>
      <c r="B43" s="439" t="s">
        <v>130</v>
      </c>
      <c r="C43" s="439"/>
      <c r="D43" s="171" t="s">
        <v>162</v>
      </c>
      <c r="E43" s="171"/>
      <c r="F43" s="297"/>
    </row>
    <row r="44" spans="1:6" ht="26.25" customHeight="1" x14ac:dyDescent="0.3">
      <c r="A44" s="429"/>
      <c r="B44" s="439" t="s">
        <v>131</v>
      </c>
      <c r="C44" s="439"/>
      <c r="D44" s="171" t="s">
        <v>162</v>
      </c>
      <c r="E44" s="171"/>
      <c r="F44" s="297"/>
    </row>
    <row r="45" spans="1:6" ht="26.25" customHeight="1" x14ac:dyDescent="0.3">
      <c r="A45" s="429"/>
      <c r="B45" s="439" t="s">
        <v>132</v>
      </c>
      <c r="C45" s="439"/>
      <c r="D45" s="181" t="s">
        <v>162</v>
      </c>
      <c r="E45" s="181"/>
      <c r="F45" s="297"/>
    </row>
    <row r="46" spans="1:6" ht="26.25" customHeight="1" x14ac:dyDescent="0.3">
      <c r="A46" s="429"/>
      <c r="B46" s="439" t="s">
        <v>133</v>
      </c>
      <c r="C46" s="439"/>
      <c r="D46" s="181"/>
      <c r="E46" s="181" t="s">
        <v>162</v>
      </c>
      <c r="F46" s="297"/>
    </row>
    <row r="47" spans="1:6" ht="26.25" customHeight="1" x14ac:dyDescent="0.3">
      <c r="A47" s="429"/>
      <c r="B47" s="439" t="s">
        <v>134</v>
      </c>
      <c r="C47" s="439"/>
      <c r="D47" s="181" t="s">
        <v>162</v>
      </c>
      <c r="E47" s="181"/>
      <c r="F47" s="297"/>
    </row>
    <row r="48" spans="1:6" ht="26.25" customHeight="1" x14ac:dyDescent="0.3">
      <c r="A48" s="429"/>
      <c r="B48" s="439" t="s">
        <v>135</v>
      </c>
      <c r="C48" s="439"/>
      <c r="D48" s="181"/>
      <c r="E48" s="181" t="s">
        <v>162</v>
      </c>
      <c r="F48" s="297"/>
    </row>
    <row r="49" spans="1:6" ht="26.25" customHeight="1" x14ac:dyDescent="0.3">
      <c r="A49" s="429"/>
      <c r="B49" s="439" t="s">
        <v>136</v>
      </c>
      <c r="C49" s="439"/>
      <c r="D49" s="181"/>
      <c r="E49" s="181" t="s">
        <v>162</v>
      </c>
      <c r="F49" s="297"/>
    </row>
    <row r="50" spans="1:6" ht="26.25" customHeight="1" x14ac:dyDescent="0.3">
      <c r="A50" s="429"/>
      <c r="B50" s="439" t="s">
        <v>137</v>
      </c>
      <c r="C50" s="439"/>
      <c r="D50" s="181"/>
      <c r="E50" s="181" t="s">
        <v>162</v>
      </c>
      <c r="F50" s="297"/>
    </row>
    <row r="51" spans="1:6" ht="26.25" customHeight="1" x14ac:dyDescent="0.3">
      <c r="A51" s="429"/>
      <c r="B51" s="439" t="s">
        <v>138</v>
      </c>
      <c r="C51" s="439"/>
      <c r="D51" s="181"/>
      <c r="E51" s="181" t="s">
        <v>162</v>
      </c>
      <c r="F51" s="297"/>
    </row>
    <row r="52" spans="1:6" ht="26.25" customHeight="1" x14ac:dyDescent="0.3">
      <c r="A52" s="429"/>
      <c r="B52" s="439" t="s">
        <v>139</v>
      </c>
      <c r="C52" s="439"/>
      <c r="D52" s="181"/>
      <c r="E52" s="181" t="s">
        <v>162</v>
      </c>
      <c r="F52" s="297"/>
    </row>
    <row r="53" spans="1:6" ht="15.6" x14ac:dyDescent="0.3">
      <c r="A53" s="429"/>
      <c r="B53" s="433" t="s">
        <v>72</v>
      </c>
      <c r="C53" s="434"/>
      <c r="D53" s="121">
        <f>+Hoja3!B77</f>
        <v>9</v>
      </c>
      <c r="E53" s="120"/>
      <c r="F53" s="297"/>
    </row>
    <row r="55" spans="1:6" ht="34.5" customHeight="1" x14ac:dyDescent="0.3">
      <c r="A55" s="422" t="s">
        <v>115</v>
      </c>
      <c r="B55" s="422" t="s">
        <v>116</v>
      </c>
      <c r="C55" s="422"/>
      <c r="D55" s="440" t="s">
        <v>117</v>
      </c>
      <c r="E55" s="440"/>
      <c r="F55" s="440" t="s">
        <v>118</v>
      </c>
    </row>
    <row r="56" spans="1:6" ht="21" customHeight="1" x14ac:dyDescent="0.3">
      <c r="A56" s="422"/>
      <c r="B56" s="422"/>
      <c r="C56" s="422"/>
      <c r="D56" s="118" t="s">
        <v>119</v>
      </c>
      <c r="E56" s="118" t="s">
        <v>120</v>
      </c>
      <c r="F56" s="440"/>
    </row>
    <row r="57" spans="1:6" ht="26.25" customHeight="1" x14ac:dyDescent="0.3">
      <c r="A57" s="444"/>
      <c r="B57" s="439" t="s">
        <v>121</v>
      </c>
      <c r="C57" s="439"/>
      <c r="D57" s="119"/>
      <c r="E57" s="119"/>
      <c r="F57" s="297" t="str">
        <f>IF(D72="X","CATASTROFICO",IF(AND(D76&gt;0,D76&lt;=5),"MODERADO",IF(AND(D76&gt;=6,D76&lt;=11),"MAYOR",IF(AND(D76&gt;=12,D76&lt;=19),"CATASTROFICO"," "))))</f>
        <v xml:space="preserve"> </v>
      </c>
    </row>
    <row r="58" spans="1:6" ht="26.25" customHeight="1" x14ac:dyDescent="0.3">
      <c r="A58" s="444"/>
      <c r="B58" s="439" t="s">
        <v>122</v>
      </c>
      <c r="C58" s="439"/>
      <c r="D58" s="119"/>
      <c r="E58" s="119"/>
      <c r="F58" s="297"/>
    </row>
    <row r="59" spans="1:6" ht="26.25" customHeight="1" x14ac:dyDescent="0.3">
      <c r="A59" s="444"/>
      <c r="B59" s="439" t="s">
        <v>123</v>
      </c>
      <c r="C59" s="439"/>
      <c r="D59" s="119"/>
      <c r="E59" s="119"/>
      <c r="F59" s="297"/>
    </row>
    <row r="60" spans="1:6" ht="26.25" customHeight="1" x14ac:dyDescent="0.3">
      <c r="A60" s="444"/>
      <c r="B60" s="439" t="s">
        <v>124</v>
      </c>
      <c r="C60" s="439"/>
      <c r="D60" s="119"/>
      <c r="E60" s="119"/>
      <c r="F60" s="297"/>
    </row>
    <row r="61" spans="1:6" ht="26.25" customHeight="1" x14ac:dyDescent="0.3">
      <c r="A61" s="444"/>
      <c r="B61" s="439" t="s">
        <v>125</v>
      </c>
      <c r="C61" s="439"/>
      <c r="D61" s="119"/>
      <c r="E61" s="119"/>
      <c r="F61" s="297"/>
    </row>
    <row r="62" spans="1:6" ht="26.25" customHeight="1" x14ac:dyDescent="0.3">
      <c r="A62" s="444"/>
      <c r="B62" s="439" t="s">
        <v>126</v>
      </c>
      <c r="C62" s="439"/>
      <c r="D62" s="119"/>
      <c r="E62" s="119"/>
      <c r="F62" s="297"/>
    </row>
    <row r="63" spans="1:6" ht="26.25" customHeight="1" x14ac:dyDescent="0.3">
      <c r="A63" s="444"/>
      <c r="B63" s="439" t="s">
        <v>127</v>
      </c>
      <c r="C63" s="439"/>
      <c r="D63" s="119"/>
      <c r="E63" s="119"/>
      <c r="F63" s="297"/>
    </row>
    <row r="64" spans="1:6" ht="26.25" customHeight="1" x14ac:dyDescent="0.3">
      <c r="A64" s="444"/>
      <c r="B64" s="439" t="s">
        <v>128</v>
      </c>
      <c r="C64" s="439"/>
      <c r="D64" s="119"/>
      <c r="E64" s="119"/>
      <c r="F64" s="297"/>
    </row>
    <row r="65" spans="1:6" ht="26.25" customHeight="1" x14ac:dyDescent="0.3">
      <c r="A65" s="444"/>
      <c r="B65" s="439" t="s">
        <v>129</v>
      </c>
      <c r="C65" s="439"/>
      <c r="D65" s="119"/>
      <c r="E65" s="119"/>
      <c r="F65" s="297"/>
    </row>
    <row r="66" spans="1:6" ht="26.25" customHeight="1" x14ac:dyDescent="0.3">
      <c r="A66" s="444"/>
      <c r="B66" s="439" t="s">
        <v>130</v>
      </c>
      <c r="C66" s="439"/>
      <c r="D66" s="119"/>
      <c r="E66" s="119"/>
      <c r="F66" s="297"/>
    </row>
    <row r="67" spans="1:6" ht="26.25" customHeight="1" x14ac:dyDescent="0.3">
      <c r="A67" s="444"/>
      <c r="B67" s="439" t="s">
        <v>131</v>
      </c>
      <c r="C67" s="439"/>
      <c r="D67" s="119"/>
      <c r="E67" s="119"/>
      <c r="F67" s="297"/>
    </row>
    <row r="68" spans="1:6" ht="26.25" customHeight="1" x14ac:dyDescent="0.3">
      <c r="A68" s="444"/>
      <c r="B68" s="439" t="s">
        <v>132</v>
      </c>
      <c r="C68" s="439"/>
      <c r="D68" s="119"/>
      <c r="E68" s="119"/>
      <c r="F68" s="297"/>
    </row>
    <row r="69" spans="1:6" ht="26.25" customHeight="1" x14ac:dyDescent="0.3">
      <c r="A69" s="444"/>
      <c r="B69" s="439" t="s">
        <v>133</v>
      </c>
      <c r="C69" s="439"/>
      <c r="D69" s="119"/>
      <c r="E69" s="119"/>
      <c r="F69" s="297"/>
    </row>
    <row r="70" spans="1:6" ht="26.25" customHeight="1" x14ac:dyDescent="0.3">
      <c r="A70" s="444"/>
      <c r="B70" s="439" t="s">
        <v>134</v>
      </c>
      <c r="C70" s="439"/>
      <c r="D70" s="119"/>
      <c r="E70" s="119"/>
      <c r="F70" s="297"/>
    </row>
    <row r="71" spans="1:6" ht="26.25" customHeight="1" x14ac:dyDescent="0.3">
      <c r="A71" s="444"/>
      <c r="B71" s="439" t="s">
        <v>135</v>
      </c>
      <c r="C71" s="439"/>
      <c r="D71" s="119"/>
      <c r="E71" s="119"/>
      <c r="F71" s="297"/>
    </row>
    <row r="72" spans="1:6" ht="26.25" customHeight="1" x14ac:dyDescent="0.3">
      <c r="A72" s="444"/>
      <c r="B72" s="439" t="s">
        <v>136</v>
      </c>
      <c r="C72" s="439"/>
      <c r="D72" s="119"/>
      <c r="E72" s="119"/>
      <c r="F72" s="297"/>
    </row>
    <row r="73" spans="1:6" ht="26.25" customHeight="1" x14ac:dyDescent="0.3">
      <c r="A73" s="444"/>
      <c r="B73" s="439" t="s">
        <v>137</v>
      </c>
      <c r="C73" s="439"/>
      <c r="D73" s="119"/>
      <c r="E73" s="119"/>
      <c r="F73" s="297"/>
    </row>
    <row r="74" spans="1:6" ht="26.25" customHeight="1" x14ac:dyDescent="0.3">
      <c r="A74" s="444"/>
      <c r="B74" s="439" t="s">
        <v>138</v>
      </c>
      <c r="C74" s="439"/>
      <c r="D74" s="119"/>
      <c r="E74" s="119"/>
      <c r="F74" s="297"/>
    </row>
    <row r="75" spans="1:6" ht="26.25" customHeight="1" x14ac:dyDescent="0.3">
      <c r="A75" s="444"/>
      <c r="B75" s="439" t="s">
        <v>139</v>
      </c>
      <c r="C75" s="439"/>
      <c r="D75" s="119"/>
      <c r="E75" s="119"/>
      <c r="F75" s="297"/>
    </row>
    <row r="76" spans="1:6" ht="15.6" x14ac:dyDescent="0.3">
      <c r="A76" s="444"/>
      <c r="B76" s="433" t="s">
        <v>72</v>
      </c>
      <c r="C76" s="434"/>
      <c r="D76" s="121">
        <f>+Hoja3!B100</f>
        <v>0</v>
      </c>
      <c r="E76" s="120"/>
      <c r="F76" s="297"/>
    </row>
    <row r="78" spans="1:6" ht="34.5" customHeight="1" x14ac:dyDescent="0.3">
      <c r="A78" s="422" t="s">
        <v>115</v>
      </c>
      <c r="B78" s="422" t="s">
        <v>116</v>
      </c>
      <c r="C78" s="422"/>
      <c r="D78" s="440" t="s">
        <v>117</v>
      </c>
      <c r="E78" s="440"/>
      <c r="F78" s="440" t="s">
        <v>118</v>
      </c>
    </row>
    <row r="79" spans="1:6" ht="21" customHeight="1" x14ac:dyDescent="0.3">
      <c r="A79" s="422"/>
      <c r="B79" s="422"/>
      <c r="C79" s="422"/>
      <c r="D79" s="118" t="s">
        <v>119</v>
      </c>
      <c r="E79" s="118" t="s">
        <v>120</v>
      </c>
      <c r="F79" s="440"/>
    </row>
    <row r="80" spans="1:6" ht="26.25" customHeight="1" x14ac:dyDescent="0.3">
      <c r="A80" s="444"/>
      <c r="B80" s="439" t="s">
        <v>121</v>
      </c>
      <c r="C80" s="439"/>
      <c r="D80" s="119"/>
      <c r="E80" s="119"/>
      <c r="F80" s="297" t="str">
        <f>IF(D95="X","CATASTROFICO",IF(AND(D99&gt;0,D99&lt;=5),"MODERADO",IF(AND(D99&gt;=6,D99&lt;=11),"MAYOR",IF(AND(D99&gt;=12,D99&lt;=19),"CATASTROFICO"," "))))</f>
        <v xml:space="preserve"> </v>
      </c>
    </row>
    <row r="81" spans="1:6" ht="26.25" customHeight="1" x14ac:dyDescent="0.3">
      <c r="A81" s="444"/>
      <c r="B81" s="439" t="s">
        <v>122</v>
      </c>
      <c r="C81" s="439"/>
      <c r="D81" s="119"/>
      <c r="E81" s="119"/>
      <c r="F81" s="297"/>
    </row>
    <row r="82" spans="1:6" ht="26.25" customHeight="1" x14ac:dyDescent="0.3">
      <c r="A82" s="444"/>
      <c r="B82" s="439" t="s">
        <v>123</v>
      </c>
      <c r="C82" s="439"/>
      <c r="D82" s="119"/>
      <c r="E82" s="119"/>
      <c r="F82" s="297"/>
    </row>
    <row r="83" spans="1:6" ht="26.25" customHeight="1" x14ac:dyDescent="0.3">
      <c r="A83" s="444"/>
      <c r="B83" s="439" t="s">
        <v>124</v>
      </c>
      <c r="C83" s="439"/>
      <c r="D83" s="119"/>
      <c r="E83" s="119"/>
      <c r="F83" s="297"/>
    </row>
    <row r="84" spans="1:6" ht="26.25" customHeight="1" x14ac:dyDescent="0.3">
      <c r="A84" s="444"/>
      <c r="B84" s="439" t="s">
        <v>125</v>
      </c>
      <c r="C84" s="439"/>
      <c r="D84" s="119"/>
      <c r="E84" s="119"/>
      <c r="F84" s="297"/>
    </row>
    <row r="85" spans="1:6" ht="26.25" customHeight="1" x14ac:dyDescent="0.3">
      <c r="A85" s="444"/>
      <c r="B85" s="439" t="s">
        <v>126</v>
      </c>
      <c r="C85" s="439"/>
      <c r="D85" s="119"/>
      <c r="E85" s="119"/>
      <c r="F85" s="297"/>
    </row>
    <row r="86" spans="1:6" ht="26.25" customHeight="1" x14ac:dyDescent="0.3">
      <c r="A86" s="444"/>
      <c r="B86" s="439" t="s">
        <v>127</v>
      </c>
      <c r="C86" s="439"/>
      <c r="D86" s="119"/>
      <c r="E86" s="119"/>
      <c r="F86" s="297"/>
    </row>
    <row r="87" spans="1:6" ht="26.25" customHeight="1" x14ac:dyDescent="0.3">
      <c r="A87" s="444"/>
      <c r="B87" s="439" t="s">
        <v>128</v>
      </c>
      <c r="C87" s="439"/>
      <c r="D87" s="119"/>
      <c r="E87" s="119"/>
      <c r="F87" s="297"/>
    </row>
    <row r="88" spans="1:6" ht="26.25" customHeight="1" x14ac:dyDescent="0.3">
      <c r="A88" s="444"/>
      <c r="B88" s="439" t="s">
        <v>129</v>
      </c>
      <c r="C88" s="439"/>
      <c r="D88" s="119"/>
      <c r="E88" s="119"/>
      <c r="F88" s="297"/>
    </row>
    <row r="89" spans="1:6" ht="26.25" customHeight="1" x14ac:dyDescent="0.3">
      <c r="A89" s="444"/>
      <c r="B89" s="439" t="s">
        <v>130</v>
      </c>
      <c r="C89" s="439"/>
      <c r="D89" s="119"/>
      <c r="E89" s="119"/>
      <c r="F89" s="297"/>
    </row>
    <row r="90" spans="1:6" ht="26.25" customHeight="1" x14ac:dyDescent="0.3">
      <c r="A90" s="444"/>
      <c r="B90" s="439" t="s">
        <v>131</v>
      </c>
      <c r="C90" s="439"/>
      <c r="D90" s="119"/>
      <c r="E90" s="119"/>
      <c r="F90" s="297"/>
    </row>
    <row r="91" spans="1:6" ht="26.25" customHeight="1" x14ac:dyDescent="0.3">
      <c r="A91" s="444"/>
      <c r="B91" s="439" t="s">
        <v>132</v>
      </c>
      <c r="C91" s="439"/>
      <c r="D91" s="119"/>
      <c r="E91" s="119"/>
      <c r="F91" s="297"/>
    </row>
    <row r="92" spans="1:6" ht="26.25" customHeight="1" x14ac:dyDescent="0.3">
      <c r="A92" s="444"/>
      <c r="B92" s="439" t="s">
        <v>133</v>
      </c>
      <c r="C92" s="439"/>
      <c r="D92" s="119"/>
      <c r="E92" s="119"/>
      <c r="F92" s="297"/>
    </row>
    <row r="93" spans="1:6" ht="26.25" customHeight="1" x14ac:dyDescent="0.3">
      <c r="A93" s="444"/>
      <c r="B93" s="439" t="s">
        <v>134</v>
      </c>
      <c r="C93" s="439"/>
      <c r="D93" s="119"/>
      <c r="E93" s="119"/>
      <c r="F93" s="297"/>
    </row>
    <row r="94" spans="1:6" ht="26.25" customHeight="1" x14ac:dyDescent="0.3">
      <c r="A94" s="444"/>
      <c r="B94" s="439" t="s">
        <v>135</v>
      </c>
      <c r="C94" s="439"/>
      <c r="D94" s="119"/>
      <c r="E94" s="119"/>
      <c r="F94" s="297"/>
    </row>
    <row r="95" spans="1:6" ht="26.25" customHeight="1" x14ac:dyDescent="0.3">
      <c r="A95" s="444"/>
      <c r="B95" s="439" t="s">
        <v>136</v>
      </c>
      <c r="C95" s="439"/>
      <c r="D95" s="119"/>
      <c r="E95" s="119"/>
      <c r="F95" s="297"/>
    </row>
    <row r="96" spans="1:6" ht="26.25" customHeight="1" x14ac:dyDescent="0.3">
      <c r="A96" s="444"/>
      <c r="B96" s="439" t="s">
        <v>137</v>
      </c>
      <c r="C96" s="439"/>
      <c r="D96" s="119"/>
      <c r="E96" s="119"/>
      <c r="F96" s="297"/>
    </row>
    <row r="97" spans="1:6" ht="26.25" customHeight="1" x14ac:dyDescent="0.3">
      <c r="A97" s="444"/>
      <c r="B97" s="439" t="s">
        <v>138</v>
      </c>
      <c r="C97" s="439"/>
      <c r="D97" s="119"/>
      <c r="E97" s="119"/>
      <c r="F97" s="297"/>
    </row>
    <row r="98" spans="1:6" ht="26.25" customHeight="1" x14ac:dyDescent="0.3">
      <c r="A98" s="444"/>
      <c r="B98" s="439" t="s">
        <v>139</v>
      </c>
      <c r="C98" s="439"/>
      <c r="D98" s="119"/>
      <c r="E98" s="119"/>
      <c r="F98" s="297"/>
    </row>
    <row r="99" spans="1:6" ht="15.6" x14ac:dyDescent="0.3">
      <c r="A99" s="444"/>
      <c r="B99" s="433" t="s">
        <v>72</v>
      </c>
      <c r="C99" s="434"/>
      <c r="D99" s="121">
        <f>+Hoja3!B123</f>
        <v>0</v>
      </c>
      <c r="E99" s="120"/>
      <c r="F99" s="297"/>
    </row>
    <row r="101" spans="1:6" ht="34.5" customHeight="1" x14ac:dyDescent="0.3">
      <c r="A101" s="422" t="s">
        <v>115</v>
      </c>
      <c r="B101" s="422" t="s">
        <v>116</v>
      </c>
      <c r="C101" s="422"/>
      <c r="D101" s="440" t="s">
        <v>117</v>
      </c>
      <c r="E101" s="440"/>
      <c r="F101" s="440" t="s">
        <v>118</v>
      </c>
    </row>
    <row r="102" spans="1:6" ht="21" customHeight="1" x14ac:dyDescent="0.3">
      <c r="A102" s="422"/>
      <c r="B102" s="422"/>
      <c r="C102" s="422"/>
      <c r="D102" s="118" t="s">
        <v>119</v>
      </c>
      <c r="E102" s="118" t="s">
        <v>120</v>
      </c>
      <c r="F102" s="440"/>
    </row>
    <row r="103" spans="1:6" ht="26.25" customHeight="1" x14ac:dyDescent="0.3">
      <c r="A103" s="444"/>
      <c r="B103" s="439" t="s">
        <v>121</v>
      </c>
      <c r="C103" s="439"/>
      <c r="D103" s="119"/>
      <c r="E103" s="119"/>
      <c r="F103" s="297" t="str">
        <f>IF(D118="X","CATASTROFICO",IF(AND(D122&gt;0,D122&lt;=5),"MODERADO",IF(AND(D122&gt;=6,D122&lt;=11),"MAYOR",IF(AND(D122&gt;=12,D122&lt;=19),"CATASTROFICO"," "))))</f>
        <v xml:space="preserve"> </v>
      </c>
    </row>
    <row r="104" spans="1:6" ht="26.25" customHeight="1" x14ac:dyDescent="0.3">
      <c r="A104" s="444"/>
      <c r="B104" s="439" t="s">
        <v>122</v>
      </c>
      <c r="C104" s="439"/>
      <c r="D104" s="119"/>
      <c r="E104" s="119"/>
      <c r="F104" s="297"/>
    </row>
    <row r="105" spans="1:6" ht="26.25" customHeight="1" x14ac:dyDescent="0.3">
      <c r="A105" s="444"/>
      <c r="B105" s="439" t="s">
        <v>123</v>
      </c>
      <c r="C105" s="439"/>
      <c r="D105" s="119"/>
      <c r="E105" s="119"/>
      <c r="F105" s="297"/>
    </row>
    <row r="106" spans="1:6" ht="26.25" customHeight="1" x14ac:dyDescent="0.3">
      <c r="A106" s="444"/>
      <c r="B106" s="439" t="s">
        <v>124</v>
      </c>
      <c r="C106" s="439"/>
      <c r="D106" s="119"/>
      <c r="E106" s="119"/>
      <c r="F106" s="297"/>
    </row>
    <row r="107" spans="1:6" ht="26.25" customHeight="1" x14ac:dyDescent="0.3">
      <c r="A107" s="444"/>
      <c r="B107" s="439" t="s">
        <v>125</v>
      </c>
      <c r="C107" s="439"/>
      <c r="D107" s="119"/>
      <c r="E107" s="119"/>
      <c r="F107" s="297"/>
    </row>
    <row r="108" spans="1:6" ht="26.25" customHeight="1" x14ac:dyDescent="0.3">
      <c r="A108" s="444"/>
      <c r="B108" s="439" t="s">
        <v>126</v>
      </c>
      <c r="C108" s="439"/>
      <c r="D108" s="119"/>
      <c r="E108" s="119"/>
      <c r="F108" s="297"/>
    </row>
    <row r="109" spans="1:6" ht="26.25" customHeight="1" x14ac:dyDescent="0.3">
      <c r="A109" s="444"/>
      <c r="B109" s="439" t="s">
        <v>127</v>
      </c>
      <c r="C109" s="439"/>
      <c r="D109" s="119"/>
      <c r="E109" s="119"/>
      <c r="F109" s="297"/>
    </row>
    <row r="110" spans="1:6" ht="26.25" customHeight="1" x14ac:dyDescent="0.3">
      <c r="A110" s="444"/>
      <c r="B110" s="439" t="s">
        <v>128</v>
      </c>
      <c r="C110" s="439"/>
      <c r="D110" s="119"/>
      <c r="E110" s="119"/>
      <c r="F110" s="297"/>
    </row>
    <row r="111" spans="1:6" ht="26.25" customHeight="1" x14ac:dyDescent="0.3">
      <c r="A111" s="444"/>
      <c r="B111" s="439" t="s">
        <v>129</v>
      </c>
      <c r="C111" s="439"/>
      <c r="D111" s="119"/>
      <c r="E111" s="119"/>
      <c r="F111" s="297"/>
    </row>
    <row r="112" spans="1:6" ht="26.25" customHeight="1" x14ac:dyDescent="0.3">
      <c r="A112" s="444"/>
      <c r="B112" s="439" t="s">
        <v>130</v>
      </c>
      <c r="C112" s="439"/>
      <c r="D112" s="119"/>
      <c r="E112" s="119"/>
      <c r="F112" s="297"/>
    </row>
    <row r="113" spans="1:6" ht="26.25" customHeight="1" x14ac:dyDescent="0.3">
      <c r="A113" s="444"/>
      <c r="B113" s="439" t="s">
        <v>131</v>
      </c>
      <c r="C113" s="439"/>
      <c r="D113" s="119"/>
      <c r="E113" s="119"/>
      <c r="F113" s="297"/>
    </row>
    <row r="114" spans="1:6" ht="26.25" customHeight="1" x14ac:dyDescent="0.3">
      <c r="A114" s="444"/>
      <c r="B114" s="439" t="s">
        <v>132</v>
      </c>
      <c r="C114" s="439"/>
      <c r="D114" s="119"/>
      <c r="E114" s="119"/>
      <c r="F114" s="297"/>
    </row>
    <row r="115" spans="1:6" ht="26.25" customHeight="1" x14ac:dyDescent="0.3">
      <c r="A115" s="444"/>
      <c r="B115" s="439" t="s">
        <v>133</v>
      </c>
      <c r="C115" s="439"/>
      <c r="D115" s="119"/>
      <c r="E115" s="119"/>
      <c r="F115" s="297"/>
    </row>
    <row r="116" spans="1:6" ht="26.25" customHeight="1" x14ac:dyDescent="0.3">
      <c r="A116" s="444"/>
      <c r="B116" s="439" t="s">
        <v>134</v>
      </c>
      <c r="C116" s="439"/>
      <c r="D116" s="119"/>
      <c r="E116" s="119"/>
      <c r="F116" s="297"/>
    </row>
    <row r="117" spans="1:6" ht="26.25" customHeight="1" x14ac:dyDescent="0.3">
      <c r="A117" s="444"/>
      <c r="B117" s="439" t="s">
        <v>135</v>
      </c>
      <c r="C117" s="439"/>
      <c r="D117" s="119"/>
      <c r="E117" s="119"/>
      <c r="F117" s="297"/>
    </row>
    <row r="118" spans="1:6" ht="26.25" customHeight="1" x14ac:dyDescent="0.3">
      <c r="A118" s="444"/>
      <c r="B118" s="439" t="s">
        <v>136</v>
      </c>
      <c r="C118" s="439"/>
      <c r="D118" s="119"/>
      <c r="E118" s="119"/>
      <c r="F118" s="297"/>
    </row>
    <row r="119" spans="1:6" ht="26.25" customHeight="1" x14ac:dyDescent="0.3">
      <c r="A119" s="444"/>
      <c r="B119" s="439" t="s">
        <v>137</v>
      </c>
      <c r="C119" s="439"/>
      <c r="D119" s="119"/>
      <c r="E119" s="119"/>
      <c r="F119" s="297"/>
    </row>
    <row r="120" spans="1:6" ht="26.25" customHeight="1" x14ac:dyDescent="0.3">
      <c r="A120" s="444"/>
      <c r="B120" s="439" t="s">
        <v>138</v>
      </c>
      <c r="C120" s="439"/>
      <c r="D120" s="119"/>
      <c r="E120" s="119"/>
      <c r="F120" s="297"/>
    </row>
    <row r="121" spans="1:6" ht="26.25" customHeight="1" x14ac:dyDescent="0.3">
      <c r="A121" s="444"/>
      <c r="B121" s="439" t="s">
        <v>139</v>
      </c>
      <c r="C121" s="439"/>
      <c r="D121" s="119"/>
      <c r="E121" s="119"/>
      <c r="F121" s="297"/>
    </row>
    <row r="122" spans="1:6" ht="15.6" x14ac:dyDescent="0.3">
      <c r="A122" s="444"/>
      <c r="B122" s="433" t="s">
        <v>72</v>
      </c>
      <c r="C122" s="434"/>
      <c r="D122" s="121">
        <f>+Hoja3!B146</f>
        <v>0</v>
      </c>
      <c r="E122" s="120"/>
      <c r="F122" s="297"/>
    </row>
  </sheetData>
  <mergeCells count="142">
    <mergeCell ref="A80:A99"/>
    <mergeCell ref="B80:C80"/>
    <mergeCell ref="F80:F99"/>
    <mergeCell ref="B97:C97"/>
    <mergeCell ref="B98:C98"/>
    <mergeCell ref="B87:C87"/>
    <mergeCell ref="B88:C88"/>
    <mergeCell ref="B89:C89"/>
    <mergeCell ref="B90:C90"/>
    <mergeCell ref="B91:C91"/>
    <mergeCell ref="B92:C92"/>
    <mergeCell ref="B94:C94"/>
    <mergeCell ref="B95:C95"/>
    <mergeCell ref="B96:C96"/>
    <mergeCell ref="F78:F79"/>
    <mergeCell ref="A101:A102"/>
    <mergeCell ref="B101:C102"/>
    <mergeCell ref="D101:E101"/>
    <mergeCell ref="F101:F102"/>
    <mergeCell ref="A103:A122"/>
    <mergeCell ref="B103:C103"/>
    <mergeCell ref="F103:F122"/>
    <mergeCell ref="B104:C104"/>
    <mergeCell ref="B105:C105"/>
    <mergeCell ref="B122:C122"/>
    <mergeCell ref="B118:C118"/>
    <mergeCell ref="B119:C119"/>
    <mergeCell ref="B120:C120"/>
    <mergeCell ref="B121:C121"/>
    <mergeCell ref="B112:C112"/>
    <mergeCell ref="B113:C113"/>
    <mergeCell ref="B114:C114"/>
    <mergeCell ref="B115:C115"/>
    <mergeCell ref="B116:C116"/>
    <mergeCell ref="B117:C117"/>
    <mergeCell ref="B106:C106"/>
    <mergeCell ref="B107:C107"/>
    <mergeCell ref="B108:C108"/>
    <mergeCell ref="B109:C109"/>
    <mergeCell ref="B110:C110"/>
    <mergeCell ref="B111:C111"/>
    <mergeCell ref="B99:C99"/>
    <mergeCell ref="A78:A79"/>
    <mergeCell ref="B78:C79"/>
    <mergeCell ref="D78:E78"/>
    <mergeCell ref="B76:C76"/>
    <mergeCell ref="B67:C67"/>
    <mergeCell ref="B68:C68"/>
    <mergeCell ref="B69:C69"/>
    <mergeCell ref="B70:C70"/>
    <mergeCell ref="B71:C71"/>
    <mergeCell ref="B72:C72"/>
    <mergeCell ref="B81:C81"/>
    <mergeCell ref="B82:C82"/>
    <mergeCell ref="B83:C83"/>
    <mergeCell ref="B84:C84"/>
    <mergeCell ref="B85:C85"/>
    <mergeCell ref="B86:C86"/>
    <mergeCell ref="B73:C73"/>
    <mergeCell ref="B74:C74"/>
    <mergeCell ref="B75:C75"/>
    <mergeCell ref="B93:C93"/>
    <mergeCell ref="A57:A76"/>
    <mergeCell ref="B57:C57"/>
    <mergeCell ref="F57:F76"/>
    <mergeCell ref="B58:C58"/>
    <mergeCell ref="B59:C59"/>
    <mergeCell ref="B60:C60"/>
    <mergeCell ref="B48:C48"/>
    <mergeCell ref="B49:C49"/>
    <mergeCell ref="B50:C50"/>
    <mergeCell ref="B51:C51"/>
    <mergeCell ref="B52:C52"/>
    <mergeCell ref="B61:C61"/>
    <mergeCell ref="B62:C62"/>
    <mergeCell ref="B63:C63"/>
    <mergeCell ref="B64:C64"/>
    <mergeCell ref="B65:C65"/>
    <mergeCell ref="B66:C66"/>
    <mergeCell ref="A55:A56"/>
    <mergeCell ref="B55:C56"/>
    <mergeCell ref="D55:E55"/>
    <mergeCell ref="B53:C53"/>
    <mergeCell ref="F34:F53"/>
    <mergeCell ref="B35:C35"/>
    <mergeCell ref="B36:C36"/>
    <mergeCell ref="F55:F56"/>
    <mergeCell ref="D9:E9"/>
    <mergeCell ref="B21:C21"/>
    <mergeCell ref="B42:C42"/>
    <mergeCell ref="B43:C43"/>
    <mergeCell ref="B44:C44"/>
    <mergeCell ref="B45:C45"/>
    <mergeCell ref="B46:C46"/>
    <mergeCell ref="B47:C47"/>
    <mergeCell ref="B9:C10"/>
    <mergeCell ref="B11:C11"/>
    <mergeCell ref="B12:C12"/>
    <mergeCell ref="B13:C13"/>
    <mergeCell ref="B14:C14"/>
    <mergeCell ref="B15:C15"/>
    <mergeCell ref="A34:A53"/>
    <mergeCell ref="B34:C34"/>
    <mergeCell ref="A31:F31"/>
    <mergeCell ref="A32:A33"/>
    <mergeCell ref="B32:C33"/>
    <mergeCell ref="D32:E32"/>
    <mergeCell ref="F32:F33"/>
    <mergeCell ref="B16:C16"/>
    <mergeCell ref="B17:C17"/>
    <mergeCell ref="B18:C18"/>
    <mergeCell ref="B19:C19"/>
    <mergeCell ref="B20:C20"/>
    <mergeCell ref="B37:C37"/>
    <mergeCell ref="B38:C38"/>
    <mergeCell ref="B39:C39"/>
    <mergeCell ref="B40:C40"/>
    <mergeCell ref="B41:C41"/>
    <mergeCell ref="A9:A10"/>
    <mergeCell ref="A1:A4"/>
    <mergeCell ref="B1:B2"/>
    <mergeCell ref="B3:B4"/>
    <mergeCell ref="B6:F6"/>
    <mergeCell ref="B7:F7"/>
    <mergeCell ref="A8:F8"/>
    <mergeCell ref="A11:A30"/>
    <mergeCell ref="F11:F30"/>
    <mergeCell ref="B30:C30"/>
    <mergeCell ref="C1:E1"/>
    <mergeCell ref="C2:E2"/>
    <mergeCell ref="C3:E3"/>
    <mergeCell ref="C4:E4"/>
    <mergeCell ref="F1:F4"/>
    <mergeCell ref="B28:C28"/>
    <mergeCell ref="B29:C29"/>
    <mergeCell ref="F9:F10"/>
    <mergeCell ref="B25:C25"/>
    <mergeCell ref="B26:C26"/>
    <mergeCell ref="B27:C27"/>
    <mergeCell ref="B22:C22"/>
    <mergeCell ref="B23:C23"/>
    <mergeCell ref="B24:C24"/>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operator="equal" allowBlank="1" showInputMessage="1" showErrorMessage="1">
          <x14:formula1>
            <xm:f>Hoja3!$C$35:$C$36</xm:f>
          </x14:formula1>
          <xm:sqref>D11:E29 D34:E52 D57:E75 D80:E98 D103:E121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showGridLines="0" zoomScale="120" zoomScaleNormal="120" workbookViewId="0">
      <selection activeCell="B10" sqref="B10"/>
    </sheetView>
  </sheetViews>
  <sheetFormatPr baseColWidth="10" defaultColWidth="11.44140625" defaultRowHeight="14.4" x14ac:dyDescent="0.3"/>
  <cols>
    <col min="1" max="1" width="14.5546875" customWidth="1"/>
    <col min="2" max="2" width="15" customWidth="1"/>
    <col min="3" max="7" width="13.6640625" customWidth="1"/>
    <col min="8" max="8" width="3.88671875" customWidth="1"/>
    <col min="11" max="11" width="14.44140625" bestFit="1" customWidth="1"/>
  </cols>
  <sheetData>
    <row r="1" spans="1:11" ht="15" customHeight="1" x14ac:dyDescent="0.3">
      <c r="A1" s="241"/>
      <c r="B1" s="241"/>
      <c r="C1" s="235" t="s">
        <v>0</v>
      </c>
      <c r="D1" s="235"/>
      <c r="E1" s="235"/>
      <c r="F1" s="235"/>
      <c r="G1" s="270" t="s">
        <v>1</v>
      </c>
      <c r="H1" s="270"/>
      <c r="I1" s="270"/>
      <c r="J1" s="445"/>
      <c r="K1" s="445"/>
    </row>
    <row r="2" spans="1:11" ht="15" customHeight="1" x14ac:dyDescent="0.3">
      <c r="A2" s="241"/>
      <c r="B2" s="241"/>
      <c r="C2" s="235"/>
      <c r="D2" s="235"/>
      <c r="E2" s="235"/>
      <c r="F2" s="235"/>
      <c r="G2" s="270" t="s">
        <v>140</v>
      </c>
      <c r="H2" s="270"/>
      <c r="I2" s="270"/>
      <c r="J2" s="445"/>
      <c r="K2" s="445"/>
    </row>
    <row r="3" spans="1:11" ht="34.5" customHeight="1" x14ac:dyDescent="0.3">
      <c r="A3" s="241"/>
      <c r="B3" s="241"/>
      <c r="C3" s="235" t="s">
        <v>42</v>
      </c>
      <c r="D3" s="235"/>
      <c r="E3" s="235"/>
      <c r="F3" s="235"/>
      <c r="G3" s="270" t="s">
        <v>141</v>
      </c>
      <c r="H3" s="270"/>
      <c r="I3" s="270"/>
      <c r="J3" s="445"/>
      <c r="K3" s="445"/>
    </row>
    <row r="4" spans="1:11" ht="15.75" customHeight="1" x14ac:dyDescent="0.3">
      <c r="A4" s="241"/>
      <c r="B4" s="241"/>
      <c r="C4" s="235"/>
      <c r="D4" s="235"/>
      <c r="E4" s="235"/>
      <c r="F4" s="235"/>
      <c r="G4" s="270" t="s">
        <v>5</v>
      </c>
      <c r="H4" s="270"/>
      <c r="I4" s="270"/>
      <c r="J4" s="445"/>
      <c r="K4" s="445"/>
    </row>
    <row r="5" spans="1:11" ht="15.75" thickBot="1" x14ac:dyDescent="0.3"/>
    <row r="6" spans="1:11" ht="26.25" customHeight="1" x14ac:dyDescent="0.3">
      <c r="A6" s="450" t="s">
        <v>142</v>
      </c>
      <c r="B6" s="451"/>
      <c r="C6" s="451"/>
      <c r="D6" s="451"/>
      <c r="E6" s="451"/>
      <c r="F6" s="451"/>
      <c r="G6" s="451"/>
      <c r="H6" s="451"/>
      <c r="I6" s="451"/>
      <c r="J6" s="451"/>
      <c r="K6" s="452"/>
    </row>
    <row r="7" spans="1:11" ht="24" customHeight="1" x14ac:dyDescent="0.25">
      <c r="A7" s="22" t="s">
        <v>7</v>
      </c>
      <c r="B7" s="453" t="s">
        <v>424</v>
      </c>
      <c r="C7" s="453"/>
      <c r="D7" s="453"/>
      <c r="E7" s="453"/>
      <c r="F7" s="453"/>
      <c r="G7" s="453"/>
      <c r="H7" s="453"/>
      <c r="I7" s="453"/>
      <c r="J7" s="453"/>
      <c r="K7" s="454"/>
    </row>
    <row r="8" spans="1:11" ht="35.25" customHeight="1" x14ac:dyDescent="0.3">
      <c r="A8" s="21" t="s">
        <v>9</v>
      </c>
      <c r="B8" s="455" t="s">
        <v>423</v>
      </c>
      <c r="C8" s="455"/>
      <c r="D8" s="455"/>
      <c r="E8" s="455"/>
      <c r="F8" s="455"/>
      <c r="G8" s="455"/>
      <c r="H8" s="455"/>
      <c r="I8" s="455"/>
      <c r="J8" s="455"/>
      <c r="K8" s="456"/>
    </row>
    <row r="9" spans="1:11" ht="29.25" customHeight="1" thickBot="1" x14ac:dyDescent="0.35">
      <c r="A9" s="31" t="s">
        <v>143</v>
      </c>
      <c r="B9" s="457" t="s">
        <v>426</v>
      </c>
      <c r="C9" s="458"/>
      <c r="D9" s="458"/>
      <c r="E9" s="458"/>
      <c r="F9" s="458"/>
      <c r="G9" s="458"/>
      <c r="H9" s="458"/>
      <c r="I9" s="458"/>
      <c r="J9" s="458"/>
      <c r="K9" s="459"/>
    </row>
    <row r="10" spans="1:11" x14ac:dyDescent="0.3">
      <c r="A10" s="37"/>
      <c r="B10" s="38"/>
      <c r="C10" s="38"/>
      <c r="D10" s="38"/>
      <c r="E10" s="38"/>
      <c r="F10" s="38"/>
      <c r="G10" s="38"/>
      <c r="H10" s="38"/>
      <c r="I10" s="38"/>
      <c r="J10" s="38"/>
      <c r="K10" s="39"/>
    </row>
    <row r="11" spans="1:11" x14ac:dyDescent="0.3">
      <c r="A11" s="40"/>
      <c r="B11" s="41"/>
      <c r="C11" s="41"/>
      <c r="D11" s="41"/>
      <c r="E11" s="41"/>
      <c r="F11" s="41"/>
      <c r="G11" s="41"/>
      <c r="H11" s="41"/>
      <c r="I11" s="41"/>
      <c r="J11" s="460" t="s">
        <v>144</v>
      </c>
      <c r="K11" s="461"/>
    </row>
    <row r="12" spans="1:11" ht="15" thickBot="1" x14ac:dyDescent="0.35">
      <c r="A12" s="40"/>
      <c r="B12" s="42"/>
      <c r="C12" s="41"/>
      <c r="D12" s="41"/>
      <c r="E12" s="41"/>
      <c r="F12" s="41"/>
      <c r="G12" s="41"/>
      <c r="H12" s="41"/>
      <c r="I12" s="41"/>
      <c r="J12" s="43"/>
      <c r="K12" s="44"/>
    </row>
    <row r="13" spans="1:11" ht="30" customHeight="1" thickBot="1" x14ac:dyDescent="0.35">
      <c r="A13" s="446" t="s">
        <v>145</v>
      </c>
      <c r="B13" s="27">
        <v>5</v>
      </c>
      <c r="C13" s="447"/>
      <c r="D13" s="448"/>
      <c r="E13" s="449"/>
      <c r="F13" s="449"/>
      <c r="G13" s="449"/>
      <c r="H13" s="41"/>
      <c r="I13" s="41"/>
      <c r="J13" s="33"/>
      <c r="K13" s="47" t="s">
        <v>146</v>
      </c>
    </row>
    <row r="14" spans="1:11" ht="30" customHeight="1" thickBot="1" x14ac:dyDescent="0.35">
      <c r="A14" s="446"/>
      <c r="B14" s="28" t="s">
        <v>147</v>
      </c>
      <c r="C14" s="447"/>
      <c r="D14" s="448"/>
      <c r="E14" s="449"/>
      <c r="F14" s="449"/>
      <c r="G14" s="449"/>
      <c r="H14" s="41"/>
      <c r="I14" s="41"/>
      <c r="J14" s="43"/>
      <c r="K14" s="47"/>
    </row>
    <row r="15" spans="1:11" ht="30" customHeight="1" thickBot="1" x14ac:dyDescent="0.35">
      <c r="A15" s="446"/>
      <c r="B15" s="27">
        <v>4</v>
      </c>
      <c r="C15" s="462"/>
      <c r="D15" s="448" t="s">
        <v>162</v>
      </c>
      <c r="E15" s="448"/>
      <c r="F15" s="463"/>
      <c r="G15" s="449"/>
      <c r="H15" s="41"/>
      <c r="I15" s="41"/>
      <c r="J15" s="34"/>
      <c r="K15" s="47" t="s">
        <v>148</v>
      </c>
    </row>
    <row r="16" spans="1:11" ht="30" customHeight="1" thickBot="1" x14ac:dyDescent="0.35">
      <c r="A16" s="446"/>
      <c r="B16" s="28" t="s">
        <v>149</v>
      </c>
      <c r="C16" s="462"/>
      <c r="D16" s="448"/>
      <c r="E16" s="448"/>
      <c r="F16" s="464"/>
      <c r="G16" s="449"/>
      <c r="H16" s="41"/>
      <c r="I16" s="41"/>
      <c r="J16" s="32"/>
      <c r="K16" s="47"/>
    </row>
    <row r="17" spans="1:11" ht="30" customHeight="1" thickBot="1" x14ac:dyDescent="0.35">
      <c r="A17" s="446"/>
      <c r="B17" s="27">
        <v>3</v>
      </c>
      <c r="C17" s="466"/>
      <c r="D17" s="467"/>
      <c r="E17" s="468"/>
      <c r="F17" s="463"/>
      <c r="G17" s="449"/>
      <c r="H17" s="41"/>
      <c r="I17" s="41"/>
      <c r="J17" s="35"/>
      <c r="K17" s="47" t="s">
        <v>150</v>
      </c>
    </row>
    <row r="18" spans="1:11" ht="30" customHeight="1" thickBot="1" x14ac:dyDescent="0.35">
      <c r="A18" s="446"/>
      <c r="B18" s="28" t="s">
        <v>151</v>
      </c>
      <c r="C18" s="466"/>
      <c r="D18" s="467"/>
      <c r="E18" s="469"/>
      <c r="F18" s="464"/>
      <c r="G18" s="449"/>
      <c r="H18" s="41"/>
      <c r="I18" s="41"/>
      <c r="J18" s="32"/>
      <c r="K18" s="47"/>
    </row>
    <row r="19" spans="1:11" ht="30" customHeight="1" thickBot="1" x14ac:dyDescent="0.35">
      <c r="A19" s="446"/>
      <c r="B19" s="27">
        <v>2</v>
      </c>
      <c r="C19" s="466"/>
      <c r="D19" s="470"/>
      <c r="E19" s="471"/>
      <c r="F19" s="473"/>
      <c r="G19" s="449"/>
      <c r="H19" s="41"/>
      <c r="I19" s="41"/>
      <c r="J19" s="36"/>
      <c r="K19" s="47" t="s">
        <v>152</v>
      </c>
    </row>
    <row r="20" spans="1:11" ht="30" customHeight="1" thickBot="1" x14ac:dyDescent="0.35">
      <c r="A20" s="446"/>
      <c r="B20" s="28" t="s">
        <v>281</v>
      </c>
      <c r="C20" s="466"/>
      <c r="D20" s="470"/>
      <c r="E20" s="472"/>
      <c r="F20" s="474"/>
      <c r="G20" s="449"/>
      <c r="H20" s="41"/>
      <c r="I20" s="41"/>
      <c r="J20" s="41"/>
      <c r="K20" s="42"/>
    </row>
    <row r="21" spans="1:11" ht="30" customHeight="1" thickBot="1" x14ac:dyDescent="0.35">
      <c r="A21" s="446"/>
      <c r="B21" s="27">
        <v>1</v>
      </c>
      <c r="C21" s="466"/>
      <c r="D21" s="470"/>
      <c r="E21" s="467"/>
      <c r="F21" s="448"/>
      <c r="G21" s="448"/>
      <c r="H21" s="41"/>
      <c r="I21" s="41"/>
      <c r="J21" s="41"/>
      <c r="K21" s="42"/>
    </row>
    <row r="22" spans="1:11" ht="30" customHeight="1" thickBot="1" x14ac:dyDescent="0.35">
      <c r="A22" s="446"/>
      <c r="B22" s="28" t="s">
        <v>153</v>
      </c>
      <c r="C22" s="475"/>
      <c r="D22" s="476"/>
      <c r="E22" s="477"/>
      <c r="F22" s="478"/>
      <c r="G22" s="478"/>
      <c r="H22" s="45"/>
      <c r="I22" s="41"/>
      <c r="J22" s="41"/>
      <c r="K22" s="42"/>
    </row>
    <row r="23" spans="1:11" x14ac:dyDescent="0.3">
      <c r="A23" s="40"/>
      <c r="B23" s="41"/>
      <c r="C23" s="26">
        <v>1</v>
      </c>
      <c r="D23" s="26">
        <v>2</v>
      </c>
      <c r="E23" s="26">
        <v>3</v>
      </c>
      <c r="F23" s="26">
        <v>4</v>
      </c>
      <c r="G23" s="26">
        <v>5</v>
      </c>
      <c r="H23" s="41"/>
      <c r="I23" s="41"/>
      <c r="J23" s="41"/>
      <c r="K23" s="42"/>
    </row>
    <row r="24" spans="1:11" x14ac:dyDescent="0.3">
      <c r="A24" s="40"/>
      <c r="B24" s="41"/>
      <c r="C24" s="26" t="s">
        <v>154</v>
      </c>
      <c r="D24" s="26" t="s">
        <v>155</v>
      </c>
      <c r="E24" s="26" t="s">
        <v>156</v>
      </c>
      <c r="F24" s="26" t="s">
        <v>157</v>
      </c>
      <c r="G24" s="26" t="s">
        <v>158</v>
      </c>
      <c r="H24" s="41"/>
      <c r="I24" s="41"/>
      <c r="J24" s="41"/>
      <c r="K24" s="42"/>
    </row>
    <row r="25" spans="1:11" x14ac:dyDescent="0.3">
      <c r="A25" s="40"/>
      <c r="B25" s="41"/>
      <c r="C25" s="465" t="s">
        <v>159</v>
      </c>
      <c r="D25" s="465"/>
      <c r="E25" s="465"/>
      <c r="F25" s="465"/>
      <c r="G25" s="465"/>
      <c r="H25" s="41"/>
      <c r="I25" s="41"/>
      <c r="J25" s="41"/>
      <c r="K25" s="42"/>
    </row>
    <row r="26" spans="1:11" x14ac:dyDescent="0.3">
      <c r="A26" s="40"/>
      <c r="B26" s="41"/>
      <c r="C26" s="465"/>
      <c r="D26" s="465"/>
      <c r="E26" s="465"/>
      <c r="F26" s="465"/>
      <c r="G26" s="465"/>
      <c r="H26" s="41"/>
      <c r="I26" s="41"/>
      <c r="J26" s="41"/>
      <c r="K26" s="42"/>
    </row>
    <row r="27" spans="1:11" ht="15" thickBot="1" x14ac:dyDescent="0.35">
      <c r="A27" s="49"/>
      <c r="B27" s="46"/>
      <c r="C27" s="46"/>
      <c r="D27" s="46"/>
      <c r="E27" s="46"/>
      <c r="F27" s="46"/>
      <c r="G27" s="46"/>
      <c r="H27" s="46"/>
      <c r="I27" s="46"/>
      <c r="J27" s="46"/>
      <c r="K27" s="48"/>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showGridLines="0" topLeftCell="A4" zoomScale="120" zoomScaleNormal="120" workbookViewId="0">
      <selection activeCell="B9" sqref="B9:K9"/>
    </sheetView>
  </sheetViews>
  <sheetFormatPr baseColWidth="10" defaultColWidth="11.44140625" defaultRowHeight="14.4" x14ac:dyDescent="0.3"/>
  <cols>
    <col min="1" max="1" width="14.5546875" customWidth="1"/>
    <col min="2" max="2" width="15" customWidth="1"/>
    <col min="3" max="7" width="13.6640625" customWidth="1"/>
    <col min="8" max="8" width="3.88671875" customWidth="1"/>
    <col min="11" max="11" width="14.44140625" bestFit="1" customWidth="1"/>
  </cols>
  <sheetData>
    <row r="1" spans="1:11" ht="15" customHeight="1" x14ac:dyDescent="0.3">
      <c r="A1" s="241"/>
      <c r="B1" s="241"/>
      <c r="C1" s="235" t="s">
        <v>0</v>
      </c>
      <c r="D1" s="235"/>
      <c r="E1" s="235"/>
      <c r="F1" s="235"/>
      <c r="G1" s="270" t="s">
        <v>1</v>
      </c>
      <c r="H1" s="270"/>
      <c r="I1" s="270"/>
      <c r="J1" s="445"/>
      <c r="K1" s="445"/>
    </row>
    <row r="2" spans="1:11" ht="15" customHeight="1" x14ac:dyDescent="0.3">
      <c r="A2" s="241"/>
      <c r="B2" s="241"/>
      <c r="C2" s="235"/>
      <c r="D2" s="235"/>
      <c r="E2" s="235"/>
      <c r="F2" s="235"/>
      <c r="G2" s="270" t="s">
        <v>140</v>
      </c>
      <c r="H2" s="270"/>
      <c r="I2" s="270"/>
      <c r="J2" s="445"/>
      <c r="K2" s="445"/>
    </row>
    <row r="3" spans="1:11" ht="34.5" customHeight="1" x14ac:dyDescent="0.3">
      <c r="A3" s="241"/>
      <c r="B3" s="241"/>
      <c r="C3" s="235" t="s">
        <v>42</v>
      </c>
      <c r="D3" s="235"/>
      <c r="E3" s="235"/>
      <c r="F3" s="235"/>
      <c r="G3" s="270" t="s">
        <v>160</v>
      </c>
      <c r="H3" s="270"/>
      <c r="I3" s="270"/>
      <c r="J3" s="445"/>
      <c r="K3" s="445"/>
    </row>
    <row r="4" spans="1:11" ht="15.75" customHeight="1" x14ac:dyDescent="0.3">
      <c r="A4" s="241"/>
      <c r="B4" s="241"/>
      <c r="C4" s="235"/>
      <c r="D4" s="235"/>
      <c r="E4" s="235"/>
      <c r="F4" s="235"/>
      <c r="G4" s="270" t="s">
        <v>5</v>
      </c>
      <c r="H4" s="270"/>
      <c r="I4" s="270"/>
      <c r="J4" s="445"/>
      <c r="K4" s="445"/>
    </row>
    <row r="5" spans="1:11" ht="15.75" thickBot="1" x14ac:dyDescent="0.3"/>
    <row r="6" spans="1:11" ht="26.25" customHeight="1" x14ac:dyDescent="0.3">
      <c r="A6" s="450" t="s">
        <v>142</v>
      </c>
      <c r="B6" s="451"/>
      <c r="C6" s="451"/>
      <c r="D6" s="451"/>
      <c r="E6" s="451"/>
      <c r="F6" s="451"/>
      <c r="G6" s="451"/>
      <c r="H6" s="451"/>
      <c r="I6" s="451"/>
      <c r="J6" s="451"/>
      <c r="K6" s="452"/>
    </row>
    <row r="7" spans="1:11" ht="24" customHeight="1" x14ac:dyDescent="0.25">
      <c r="A7" s="22" t="s">
        <v>7</v>
      </c>
      <c r="B7" s="453" t="s">
        <v>424</v>
      </c>
      <c r="C7" s="453"/>
      <c r="D7" s="453"/>
      <c r="E7" s="453"/>
      <c r="F7" s="453"/>
      <c r="G7" s="453"/>
      <c r="H7" s="453"/>
      <c r="I7" s="453"/>
      <c r="J7" s="453"/>
      <c r="K7" s="454"/>
    </row>
    <row r="8" spans="1:11" ht="35.25" customHeight="1" x14ac:dyDescent="0.25">
      <c r="A8" s="21" t="s">
        <v>9</v>
      </c>
      <c r="B8" s="455" t="s">
        <v>423</v>
      </c>
      <c r="C8" s="455"/>
      <c r="D8" s="455"/>
      <c r="E8" s="455"/>
      <c r="F8" s="455"/>
      <c r="G8" s="455"/>
      <c r="H8" s="455"/>
      <c r="I8" s="455"/>
      <c r="J8" s="455"/>
      <c r="K8" s="456"/>
    </row>
    <row r="9" spans="1:11" ht="29.25" customHeight="1" thickBot="1" x14ac:dyDescent="0.3">
      <c r="A9" s="31" t="s">
        <v>143</v>
      </c>
      <c r="B9" s="457" t="s">
        <v>427</v>
      </c>
      <c r="C9" s="458"/>
      <c r="D9" s="458"/>
      <c r="E9" s="458"/>
      <c r="F9" s="458"/>
      <c r="G9" s="458"/>
      <c r="H9" s="458"/>
      <c r="I9" s="458"/>
      <c r="J9" s="458"/>
      <c r="K9" s="459"/>
    </row>
    <row r="10" spans="1:11" x14ac:dyDescent="0.3">
      <c r="A10" s="37"/>
      <c r="B10" s="38"/>
      <c r="C10" s="38"/>
      <c r="D10" s="38"/>
      <c r="E10" s="38"/>
      <c r="F10" s="38"/>
      <c r="G10" s="38"/>
      <c r="H10" s="38"/>
      <c r="I10" s="38"/>
      <c r="J10" s="38"/>
      <c r="K10" s="39"/>
    </row>
    <row r="11" spans="1:11" x14ac:dyDescent="0.3">
      <c r="A11" s="40"/>
      <c r="B11" s="41"/>
      <c r="C11" s="41"/>
      <c r="D11" s="41"/>
      <c r="E11" s="41"/>
      <c r="F11" s="41"/>
      <c r="G11" s="41"/>
      <c r="H11" s="41"/>
      <c r="I11" s="41"/>
      <c r="J11" s="460" t="s">
        <v>144</v>
      </c>
      <c r="K11" s="461"/>
    </row>
    <row r="12" spans="1:11" ht="15" thickBot="1" x14ac:dyDescent="0.35">
      <c r="A12" s="40"/>
      <c r="B12" s="42"/>
      <c r="C12" s="41"/>
      <c r="D12" s="41"/>
      <c r="E12" s="41"/>
      <c r="F12" s="41"/>
      <c r="G12" s="41"/>
      <c r="H12" s="41"/>
      <c r="I12" s="41"/>
      <c r="J12" s="43"/>
      <c r="K12" s="44"/>
    </row>
    <row r="13" spans="1:11" ht="30" customHeight="1" thickBot="1" x14ac:dyDescent="0.35">
      <c r="A13" s="446" t="s">
        <v>145</v>
      </c>
      <c r="B13" s="27">
        <v>5</v>
      </c>
      <c r="C13" s="447"/>
      <c r="D13" s="448"/>
      <c r="E13" s="449"/>
      <c r="F13" s="449"/>
      <c r="G13" s="449"/>
      <c r="H13" s="41"/>
      <c r="I13" s="41"/>
      <c r="J13" s="33"/>
      <c r="K13" s="47" t="s">
        <v>146</v>
      </c>
    </row>
    <row r="14" spans="1:11" ht="30" customHeight="1" thickBot="1" x14ac:dyDescent="0.35">
      <c r="A14" s="446"/>
      <c r="B14" s="28" t="s">
        <v>147</v>
      </c>
      <c r="C14" s="447"/>
      <c r="D14" s="448"/>
      <c r="E14" s="449"/>
      <c r="F14" s="449"/>
      <c r="G14" s="449"/>
      <c r="H14" s="41"/>
      <c r="I14" s="41"/>
      <c r="J14" s="43"/>
      <c r="K14" s="47"/>
    </row>
    <row r="15" spans="1:11" ht="30" customHeight="1" thickBot="1" x14ac:dyDescent="0.35">
      <c r="A15" s="446"/>
      <c r="B15" s="27">
        <v>4</v>
      </c>
      <c r="C15" s="462"/>
      <c r="D15" s="448"/>
      <c r="E15" s="448"/>
      <c r="F15" s="463"/>
      <c r="G15" s="449"/>
      <c r="H15" s="41"/>
      <c r="I15" s="41"/>
      <c r="J15" s="34"/>
      <c r="K15" s="47" t="s">
        <v>148</v>
      </c>
    </row>
    <row r="16" spans="1:11" ht="30" customHeight="1" thickBot="1" x14ac:dyDescent="0.35">
      <c r="A16" s="446"/>
      <c r="B16" s="28" t="s">
        <v>149</v>
      </c>
      <c r="C16" s="462"/>
      <c r="D16" s="448"/>
      <c r="E16" s="448"/>
      <c r="F16" s="464"/>
      <c r="G16" s="449"/>
      <c r="H16" s="41"/>
      <c r="I16" s="41"/>
      <c r="J16" s="32"/>
      <c r="K16" s="47"/>
    </row>
    <row r="17" spans="1:11" ht="30" customHeight="1" thickBot="1" x14ac:dyDescent="0.35">
      <c r="A17" s="446"/>
      <c r="B17" s="27">
        <v>3</v>
      </c>
      <c r="C17" s="466"/>
      <c r="D17" s="467"/>
      <c r="E17" s="468"/>
      <c r="F17" s="463"/>
      <c r="G17" s="449"/>
      <c r="H17" s="41"/>
      <c r="I17" s="41"/>
      <c r="J17" s="35"/>
      <c r="K17" s="47" t="s">
        <v>150</v>
      </c>
    </row>
    <row r="18" spans="1:11" ht="30" customHeight="1" thickBot="1" x14ac:dyDescent="0.35">
      <c r="A18" s="446"/>
      <c r="B18" s="28" t="s">
        <v>151</v>
      </c>
      <c r="C18" s="466"/>
      <c r="D18" s="467"/>
      <c r="E18" s="469"/>
      <c r="F18" s="464"/>
      <c r="G18" s="449"/>
      <c r="H18" s="41"/>
      <c r="I18" s="41"/>
      <c r="J18" s="32"/>
      <c r="K18" s="47"/>
    </row>
    <row r="19" spans="1:11" ht="30" customHeight="1" thickBot="1" x14ac:dyDescent="0.35">
      <c r="A19" s="446"/>
      <c r="B19" s="27">
        <v>2</v>
      </c>
      <c r="C19" s="466"/>
      <c r="D19" s="470"/>
      <c r="E19" s="471"/>
      <c r="F19" s="473" t="s">
        <v>162</v>
      </c>
      <c r="G19" s="449"/>
      <c r="H19" s="41"/>
      <c r="I19" s="41"/>
      <c r="J19" s="36"/>
      <c r="K19" s="47" t="s">
        <v>152</v>
      </c>
    </row>
    <row r="20" spans="1:11" ht="30" customHeight="1" thickBot="1" x14ac:dyDescent="0.35">
      <c r="A20" s="446"/>
      <c r="B20" s="28" t="s">
        <v>281</v>
      </c>
      <c r="C20" s="466"/>
      <c r="D20" s="470"/>
      <c r="E20" s="472"/>
      <c r="F20" s="474"/>
      <c r="G20" s="449"/>
      <c r="H20" s="41"/>
      <c r="I20" s="41"/>
      <c r="J20" s="41"/>
      <c r="K20" s="42"/>
    </row>
    <row r="21" spans="1:11" ht="30" customHeight="1" thickBot="1" x14ac:dyDescent="0.35">
      <c r="A21" s="446"/>
      <c r="B21" s="27">
        <v>1</v>
      </c>
      <c r="C21" s="466"/>
      <c r="D21" s="470"/>
      <c r="E21" s="467"/>
      <c r="F21" s="448"/>
      <c r="G21" s="448"/>
      <c r="H21" s="41"/>
      <c r="I21" s="41"/>
      <c r="J21" s="41"/>
      <c r="K21" s="42"/>
    </row>
    <row r="22" spans="1:11" ht="30" customHeight="1" thickBot="1" x14ac:dyDescent="0.35">
      <c r="A22" s="446"/>
      <c r="B22" s="28" t="s">
        <v>153</v>
      </c>
      <c r="C22" s="475"/>
      <c r="D22" s="476"/>
      <c r="E22" s="477"/>
      <c r="F22" s="478"/>
      <c r="G22" s="478"/>
      <c r="H22" s="45"/>
      <c r="I22" s="41"/>
      <c r="J22" s="41"/>
      <c r="K22" s="42"/>
    </row>
    <row r="23" spans="1:11" x14ac:dyDescent="0.3">
      <c r="A23" s="40"/>
      <c r="B23" s="41"/>
      <c r="C23" s="26">
        <v>1</v>
      </c>
      <c r="D23" s="26">
        <v>2</v>
      </c>
      <c r="E23" s="26">
        <v>3</v>
      </c>
      <c r="F23" s="26">
        <v>4</v>
      </c>
      <c r="G23" s="26">
        <v>5</v>
      </c>
      <c r="H23" s="41"/>
      <c r="I23" s="41"/>
      <c r="J23" s="41"/>
      <c r="K23" s="42"/>
    </row>
    <row r="24" spans="1:11" x14ac:dyDescent="0.3">
      <c r="A24" s="40"/>
      <c r="B24" s="41"/>
      <c r="C24" s="26" t="s">
        <v>154</v>
      </c>
      <c r="D24" s="26" t="s">
        <v>155</v>
      </c>
      <c r="E24" s="26" t="s">
        <v>156</v>
      </c>
      <c r="F24" s="26" t="s">
        <v>157</v>
      </c>
      <c r="G24" s="26" t="s">
        <v>158</v>
      </c>
      <c r="H24" s="41"/>
      <c r="I24" s="41"/>
      <c r="J24" s="41"/>
      <c r="K24" s="42"/>
    </row>
    <row r="25" spans="1:11" x14ac:dyDescent="0.3">
      <c r="A25" s="40"/>
      <c r="B25" s="41"/>
      <c r="C25" s="465" t="s">
        <v>159</v>
      </c>
      <c r="D25" s="465"/>
      <c r="E25" s="465"/>
      <c r="F25" s="465"/>
      <c r="G25" s="465"/>
      <c r="H25" s="41"/>
      <c r="I25" s="41"/>
      <c r="J25" s="41"/>
      <c r="K25" s="42"/>
    </row>
    <row r="26" spans="1:11" x14ac:dyDescent="0.3">
      <c r="A26" s="40"/>
      <c r="B26" s="41"/>
      <c r="C26" s="465"/>
      <c r="D26" s="465"/>
      <c r="E26" s="465"/>
      <c r="F26" s="465"/>
      <c r="G26" s="465"/>
      <c r="H26" s="41"/>
      <c r="I26" s="41"/>
      <c r="J26" s="41"/>
      <c r="K26" s="42"/>
    </row>
    <row r="27" spans="1:11" ht="15" thickBot="1" x14ac:dyDescent="0.35">
      <c r="A27" s="49"/>
      <c r="B27" s="46"/>
      <c r="C27" s="46"/>
      <c r="D27" s="46"/>
      <c r="E27" s="46"/>
      <c r="F27" s="46"/>
      <c r="G27" s="46"/>
      <c r="H27" s="46"/>
      <c r="I27" s="46"/>
      <c r="J27" s="46"/>
      <c r="K27" s="48"/>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showGridLines="0" zoomScale="120" zoomScaleNormal="120" workbookViewId="0">
      <selection activeCell="B9" sqref="B9:K9"/>
    </sheetView>
  </sheetViews>
  <sheetFormatPr baseColWidth="10" defaultColWidth="11.44140625" defaultRowHeight="14.4" x14ac:dyDescent="0.3"/>
  <cols>
    <col min="1" max="1" width="14.5546875" customWidth="1"/>
    <col min="2" max="2" width="15" customWidth="1"/>
    <col min="3" max="7" width="13.6640625" customWidth="1"/>
    <col min="8" max="8" width="3.88671875" customWidth="1"/>
    <col min="11" max="11" width="14.44140625" bestFit="1" customWidth="1"/>
  </cols>
  <sheetData>
    <row r="1" spans="1:11" ht="15" customHeight="1" x14ac:dyDescent="0.3">
      <c r="A1" s="241"/>
      <c r="B1" s="241"/>
      <c r="C1" s="235" t="s">
        <v>0</v>
      </c>
      <c r="D1" s="235"/>
      <c r="E1" s="235"/>
      <c r="F1" s="235"/>
      <c r="G1" s="270" t="s">
        <v>1</v>
      </c>
      <c r="H1" s="270"/>
      <c r="I1" s="270"/>
      <c r="J1" s="445"/>
      <c r="K1" s="445"/>
    </row>
    <row r="2" spans="1:11" ht="15" customHeight="1" x14ac:dyDescent="0.3">
      <c r="A2" s="241"/>
      <c r="B2" s="241"/>
      <c r="C2" s="235"/>
      <c r="D2" s="235"/>
      <c r="E2" s="235"/>
      <c r="F2" s="235"/>
      <c r="G2" s="270" t="s">
        <v>140</v>
      </c>
      <c r="H2" s="270"/>
      <c r="I2" s="270"/>
      <c r="J2" s="445"/>
      <c r="K2" s="445"/>
    </row>
    <row r="3" spans="1:11" ht="34.5" customHeight="1" x14ac:dyDescent="0.3">
      <c r="A3" s="241"/>
      <c r="B3" s="241"/>
      <c r="C3" s="235" t="s">
        <v>42</v>
      </c>
      <c r="D3" s="235"/>
      <c r="E3" s="235"/>
      <c r="F3" s="235"/>
      <c r="G3" s="270" t="s">
        <v>141</v>
      </c>
      <c r="H3" s="270"/>
      <c r="I3" s="270"/>
      <c r="J3" s="445"/>
      <c r="K3" s="445"/>
    </row>
    <row r="4" spans="1:11" ht="15.75" customHeight="1" x14ac:dyDescent="0.3">
      <c r="A4" s="241"/>
      <c r="B4" s="241"/>
      <c r="C4" s="235"/>
      <c r="D4" s="235"/>
      <c r="E4" s="235"/>
      <c r="F4" s="235"/>
      <c r="G4" s="270" t="s">
        <v>5</v>
      </c>
      <c r="H4" s="270"/>
      <c r="I4" s="270"/>
      <c r="J4" s="445"/>
      <c r="K4" s="445"/>
    </row>
    <row r="5" spans="1:11" ht="15.75" thickBot="1" x14ac:dyDescent="0.3"/>
    <row r="6" spans="1:11" ht="26.25" customHeight="1" x14ac:dyDescent="0.3">
      <c r="A6" s="450" t="s">
        <v>142</v>
      </c>
      <c r="B6" s="451"/>
      <c r="C6" s="451"/>
      <c r="D6" s="451"/>
      <c r="E6" s="451"/>
      <c r="F6" s="451"/>
      <c r="G6" s="451"/>
      <c r="H6" s="451"/>
      <c r="I6" s="451"/>
      <c r="J6" s="451"/>
      <c r="K6" s="452"/>
    </row>
    <row r="7" spans="1:11" ht="24" customHeight="1" x14ac:dyDescent="0.25">
      <c r="A7" s="22" t="s">
        <v>7</v>
      </c>
      <c r="B7" s="479" t="s">
        <v>425</v>
      </c>
      <c r="C7" s="479"/>
      <c r="D7" s="479"/>
      <c r="E7" s="479"/>
      <c r="F7" s="479"/>
      <c r="G7" s="479"/>
      <c r="H7" s="479"/>
      <c r="I7" s="479"/>
      <c r="J7" s="479"/>
      <c r="K7" s="480"/>
    </row>
    <row r="8" spans="1:11" ht="35.25" customHeight="1" x14ac:dyDescent="0.3">
      <c r="A8" s="21" t="s">
        <v>9</v>
      </c>
      <c r="B8" s="455" t="s">
        <v>423</v>
      </c>
      <c r="C8" s="455"/>
      <c r="D8" s="455"/>
      <c r="E8" s="455"/>
      <c r="F8" s="455"/>
      <c r="G8" s="455"/>
      <c r="H8" s="455"/>
      <c r="I8" s="455"/>
      <c r="J8" s="455"/>
      <c r="K8" s="456"/>
    </row>
    <row r="9" spans="1:11" ht="29.25" customHeight="1" thickBot="1" x14ac:dyDescent="0.35">
      <c r="A9" s="31" t="s">
        <v>143</v>
      </c>
      <c r="B9" s="457" t="s">
        <v>427</v>
      </c>
      <c r="C9" s="458"/>
      <c r="D9" s="458"/>
      <c r="E9" s="458"/>
      <c r="F9" s="458"/>
      <c r="G9" s="458"/>
      <c r="H9" s="458"/>
      <c r="I9" s="458"/>
      <c r="J9" s="458"/>
      <c r="K9" s="459"/>
    </row>
    <row r="10" spans="1:11" x14ac:dyDescent="0.3">
      <c r="A10" s="37"/>
      <c r="B10" s="38"/>
      <c r="C10" s="38"/>
      <c r="D10" s="38"/>
      <c r="E10" s="38"/>
      <c r="F10" s="38"/>
      <c r="G10" s="38"/>
      <c r="H10" s="38"/>
      <c r="I10" s="38"/>
      <c r="J10" s="38"/>
      <c r="K10" s="39"/>
    </row>
    <row r="11" spans="1:11" x14ac:dyDescent="0.3">
      <c r="A11" s="40"/>
      <c r="B11" s="41"/>
      <c r="C11" s="41"/>
      <c r="D11" s="41"/>
      <c r="E11" s="41"/>
      <c r="F11" s="41"/>
      <c r="G11" s="41"/>
      <c r="H11" s="41"/>
      <c r="I11" s="41"/>
      <c r="J11" s="460" t="s">
        <v>144</v>
      </c>
      <c r="K11" s="461"/>
    </row>
    <row r="12" spans="1:11" ht="15" thickBot="1" x14ac:dyDescent="0.35">
      <c r="A12" s="40"/>
      <c r="B12" s="42"/>
      <c r="C12" s="41"/>
      <c r="D12" s="41"/>
      <c r="E12" s="41"/>
      <c r="F12" s="41"/>
      <c r="G12" s="41"/>
      <c r="H12" s="41"/>
      <c r="I12" s="41"/>
      <c r="J12" s="43"/>
      <c r="K12" s="44"/>
    </row>
    <row r="13" spans="1:11" ht="30" customHeight="1" thickBot="1" x14ac:dyDescent="0.35">
      <c r="A13" s="446" t="s">
        <v>145</v>
      </c>
      <c r="B13" s="27">
        <v>5</v>
      </c>
      <c r="C13" s="447"/>
      <c r="D13" s="448"/>
      <c r="E13" s="449"/>
      <c r="F13" s="449"/>
      <c r="G13" s="449"/>
      <c r="H13" s="41"/>
      <c r="I13" s="41"/>
      <c r="J13" s="33"/>
      <c r="K13" s="47" t="s">
        <v>146</v>
      </c>
    </row>
    <row r="14" spans="1:11" ht="30" customHeight="1" thickBot="1" x14ac:dyDescent="0.35">
      <c r="A14" s="446"/>
      <c r="B14" s="28" t="s">
        <v>147</v>
      </c>
      <c r="C14" s="447"/>
      <c r="D14" s="448"/>
      <c r="E14" s="449"/>
      <c r="F14" s="449"/>
      <c r="G14" s="449"/>
      <c r="H14" s="41"/>
      <c r="I14" s="41"/>
      <c r="J14" s="43"/>
      <c r="K14" s="47"/>
    </row>
    <row r="15" spans="1:11" ht="30" customHeight="1" thickBot="1" x14ac:dyDescent="0.35">
      <c r="A15" s="446"/>
      <c r="B15" s="27">
        <v>4</v>
      </c>
      <c r="C15" s="462"/>
      <c r="D15" s="448"/>
      <c r="E15" s="448"/>
      <c r="F15" s="463"/>
      <c r="G15" s="449"/>
      <c r="H15" s="41"/>
      <c r="I15" s="41"/>
      <c r="J15" s="34"/>
      <c r="K15" s="47" t="s">
        <v>148</v>
      </c>
    </row>
    <row r="16" spans="1:11" ht="30" customHeight="1" thickBot="1" x14ac:dyDescent="0.35">
      <c r="A16" s="446"/>
      <c r="B16" s="28" t="s">
        <v>149</v>
      </c>
      <c r="C16" s="462"/>
      <c r="D16" s="448"/>
      <c r="E16" s="448"/>
      <c r="F16" s="464"/>
      <c r="G16" s="449"/>
      <c r="H16" s="41"/>
      <c r="I16" s="41"/>
      <c r="J16" s="32"/>
      <c r="K16" s="47"/>
    </row>
    <row r="17" spans="1:11" ht="30" customHeight="1" thickBot="1" x14ac:dyDescent="0.35">
      <c r="A17" s="446"/>
      <c r="B17" s="27">
        <v>3</v>
      </c>
      <c r="C17" s="466"/>
      <c r="D17" s="467"/>
      <c r="E17" s="468"/>
      <c r="F17" s="463"/>
      <c r="G17" s="449"/>
      <c r="H17" s="41"/>
      <c r="I17" s="41"/>
      <c r="J17" s="35"/>
      <c r="K17" s="47" t="s">
        <v>150</v>
      </c>
    </row>
    <row r="18" spans="1:11" ht="30" customHeight="1" thickBot="1" x14ac:dyDescent="0.35">
      <c r="A18" s="446"/>
      <c r="B18" s="28" t="s">
        <v>151</v>
      </c>
      <c r="C18" s="466"/>
      <c r="D18" s="467"/>
      <c r="E18" s="469"/>
      <c r="F18" s="464"/>
      <c r="G18" s="449"/>
      <c r="H18" s="41"/>
      <c r="I18" s="41"/>
      <c r="J18" s="32"/>
      <c r="K18" s="47"/>
    </row>
    <row r="19" spans="1:11" ht="30" customHeight="1" thickBot="1" x14ac:dyDescent="0.35">
      <c r="A19" s="446"/>
      <c r="B19" s="27">
        <v>2</v>
      </c>
      <c r="C19" s="466"/>
      <c r="D19" s="470"/>
      <c r="E19" s="471"/>
      <c r="F19" s="473" t="s">
        <v>162</v>
      </c>
      <c r="G19" s="449"/>
      <c r="H19" s="41"/>
      <c r="I19" s="41"/>
      <c r="J19" s="36"/>
      <c r="K19" s="47" t="s">
        <v>152</v>
      </c>
    </row>
    <row r="20" spans="1:11" ht="30" customHeight="1" thickBot="1" x14ac:dyDescent="0.35">
      <c r="A20" s="446"/>
      <c r="B20" s="28" t="s">
        <v>281</v>
      </c>
      <c r="C20" s="466"/>
      <c r="D20" s="470"/>
      <c r="E20" s="472"/>
      <c r="F20" s="474"/>
      <c r="G20" s="449"/>
      <c r="H20" s="41"/>
      <c r="I20" s="41"/>
      <c r="J20" s="41"/>
      <c r="K20" s="42"/>
    </row>
    <row r="21" spans="1:11" ht="30" customHeight="1" thickBot="1" x14ac:dyDescent="0.35">
      <c r="A21" s="446"/>
      <c r="B21" s="27">
        <v>1</v>
      </c>
      <c r="C21" s="466"/>
      <c r="D21" s="470"/>
      <c r="E21" s="467"/>
      <c r="F21" s="448"/>
      <c r="G21" s="448"/>
      <c r="H21" s="41"/>
      <c r="I21" s="41"/>
      <c r="J21" s="41"/>
      <c r="K21" s="42"/>
    </row>
    <row r="22" spans="1:11" ht="30" customHeight="1" thickBot="1" x14ac:dyDescent="0.35">
      <c r="A22" s="446"/>
      <c r="B22" s="28" t="s">
        <v>153</v>
      </c>
      <c r="C22" s="475"/>
      <c r="D22" s="476"/>
      <c r="E22" s="477"/>
      <c r="F22" s="478"/>
      <c r="G22" s="478"/>
      <c r="H22" s="45"/>
      <c r="I22" s="41"/>
      <c r="J22" s="41"/>
      <c r="K22" s="42"/>
    </row>
    <row r="23" spans="1:11" x14ac:dyDescent="0.3">
      <c r="A23" s="40"/>
      <c r="B23" s="41"/>
      <c r="C23" s="26">
        <v>1</v>
      </c>
      <c r="D23" s="26">
        <v>2</v>
      </c>
      <c r="E23" s="26">
        <v>3</v>
      </c>
      <c r="F23" s="26">
        <v>4</v>
      </c>
      <c r="G23" s="26">
        <v>5</v>
      </c>
      <c r="H23" s="41"/>
      <c r="I23" s="41"/>
      <c r="J23" s="41"/>
      <c r="K23" s="42"/>
    </row>
    <row r="24" spans="1:11" x14ac:dyDescent="0.3">
      <c r="A24" s="40"/>
      <c r="B24" s="41"/>
      <c r="C24" s="26" t="s">
        <v>154</v>
      </c>
      <c r="D24" s="26" t="s">
        <v>155</v>
      </c>
      <c r="E24" s="26" t="s">
        <v>156</v>
      </c>
      <c r="F24" s="26" t="s">
        <v>157</v>
      </c>
      <c r="G24" s="26" t="s">
        <v>158</v>
      </c>
      <c r="H24" s="41"/>
      <c r="I24" s="41"/>
      <c r="J24" s="41"/>
      <c r="K24" s="42"/>
    </row>
    <row r="25" spans="1:11" x14ac:dyDescent="0.3">
      <c r="A25" s="40"/>
      <c r="B25" s="41"/>
      <c r="C25" s="465" t="s">
        <v>159</v>
      </c>
      <c r="D25" s="465"/>
      <c r="E25" s="465"/>
      <c r="F25" s="465"/>
      <c r="G25" s="465"/>
      <c r="H25" s="41"/>
      <c r="I25" s="41"/>
      <c r="J25" s="41"/>
      <c r="K25" s="42"/>
    </row>
    <row r="26" spans="1:11" x14ac:dyDescent="0.3">
      <c r="A26" s="40"/>
      <c r="B26" s="41"/>
      <c r="C26" s="465"/>
      <c r="D26" s="465"/>
      <c r="E26" s="465"/>
      <c r="F26" s="465"/>
      <c r="G26" s="465"/>
      <c r="H26" s="41"/>
      <c r="I26" s="41"/>
      <c r="J26" s="41"/>
      <c r="K26" s="42"/>
    </row>
    <row r="27" spans="1:11" ht="15" thickBot="1" x14ac:dyDescent="0.35">
      <c r="A27" s="49"/>
      <c r="B27" s="46"/>
      <c r="C27" s="46"/>
      <c r="D27" s="46"/>
      <c r="E27" s="46"/>
      <c r="F27" s="46"/>
      <c r="G27" s="46"/>
      <c r="H27" s="46"/>
      <c r="I27" s="46"/>
      <c r="J27" s="46"/>
      <c r="K27" s="48"/>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showGridLines="0" topLeftCell="A13" workbookViewId="0">
      <selection activeCell="D10" sqref="D10"/>
    </sheetView>
  </sheetViews>
  <sheetFormatPr baseColWidth="10" defaultColWidth="11.44140625" defaultRowHeight="14.4" x14ac:dyDescent="0.3"/>
  <cols>
    <col min="1" max="1" width="14.5546875" customWidth="1"/>
    <col min="2" max="2" width="15" customWidth="1"/>
    <col min="3" max="7" width="13.6640625" customWidth="1"/>
    <col min="8" max="8" width="3.88671875" customWidth="1"/>
    <col min="11" max="11" width="14.44140625" bestFit="1" customWidth="1"/>
  </cols>
  <sheetData>
    <row r="1" spans="1:11" ht="15" customHeight="1" x14ac:dyDescent="0.3">
      <c r="A1" s="241"/>
      <c r="B1" s="241"/>
      <c r="C1" s="235" t="s">
        <v>0</v>
      </c>
      <c r="D1" s="235"/>
      <c r="E1" s="235"/>
      <c r="F1" s="235"/>
      <c r="G1" s="270" t="s">
        <v>1</v>
      </c>
      <c r="H1" s="270"/>
      <c r="I1" s="270"/>
      <c r="J1" s="445"/>
      <c r="K1" s="445"/>
    </row>
    <row r="2" spans="1:11" ht="15" customHeight="1" x14ac:dyDescent="0.3">
      <c r="A2" s="241"/>
      <c r="B2" s="241"/>
      <c r="C2" s="235"/>
      <c r="D2" s="235"/>
      <c r="E2" s="235"/>
      <c r="F2" s="235"/>
      <c r="G2" s="270" t="s">
        <v>140</v>
      </c>
      <c r="H2" s="270"/>
      <c r="I2" s="270"/>
      <c r="J2" s="445"/>
      <c r="K2" s="445"/>
    </row>
    <row r="3" spans="1:11" ht="34.5" customHeight="1" x14ac:dyDescent="0.3">
      <c r="A3" s="241"/>
      <c r="B3" s="241"/>
      <c r="C3" s="235" t="s">
        <v>42</v>
      </c>
      <c r="D3" s="235"/>
      <c r="E3" s="235"/>
      <c r="F3" s="235"/>
      <c r="G3" s="270" t="s">
        <v>141</v>
      </c>
      <c r="H3" s="270"/>
      <c r="I3" s="270"/>
      <c r="J3" s="445"/>
      <c r="K3" s="445"/>
    </row>
    <row r="4" spans="1:11" ht="15.75" customHeight="1" x14ac:dyDescent="0.3">
      <c r="A4" s="241"/>
      <c r="B4" s="241"/>
      <c r="C4" s="235"/>
      <c r="D4" s="235"/>
      <c r="E4" s="235"/>
      <c r="F4" s="235"/>
      <c r="G4" s="270" t="s">
        <v>5</v>
      </c>
      <c r="H4" s="270"/>
      <c r="I4" s="270"/>
      <c r="J4" s="445"/>
      <c r="K4" s="445"/>
    </row>
    <row r="5" spans="1:11" ht="15.75" thickBot="1" x14ac:dyDescent="0.3"/>
    <row r="6" spans="1:11" ht="26.25" customHeight="1" x14ac:dyDescent="0.3">
      <c r="A6" s="450" t="s">
        <v>142</v>
      </c>
      <c r="B6" s="451"/>
      <c r="C6" s="451"/>
      <c r="D6" s="451"/>
      <c r="E6" s="451"/>
      <c r="F6" s="451"/>
      <c r="G6" s="451"/>
      <c r="H6" s="451"/>
      <c r="I6" s="451"/>
      <c r="J6" s="451"/>
      <c r="K6" s="452"/>
    </row>
    <row r="7" spans="1:11" ht="24" customHeight="1" x14ac:dyDescent="0.25">
      <c r="A7" s="22" t="s">
        <v>7</v>
      </c>
      <c r="B7" s="453" t="s">
        <v>424</v>
      </c>
      <c r="C7" s="453"/>
      <c r="D7" s="453"/>
      <c r="E7" s="453"/>
      <c r="F7" s="453"/>
      <c r="G7" s="453"/>
      <c r="H7" s="453"/>
      <c r="I7" s="453"/>
      <c r="J7" s="453"/>
      <c r="K7" s="454"/>
    </row>
    <row r="8" spans="1:11" ht="35.25" customHeight="1" x14ac:dyDescent="0.25">
      <c r="A8" s="21" t="s">
        <v>9</v>
      </c>
      <c r="B8" s="455" t="s">
        <v>423</v>
      </c>
      <c r="C8" s="455"/>
      <c r="D8" s="455"/>
      <c r="E8" s="455"/>
      <c r="F8" s="455"/>
      <c r="G8" s="455"/>
      <c r="H8" s="455"/>
      <c r="I8" s="455"/>
      <c r="J8" s="455"/>
      <c r="K8" s="456"/>
    </row>
    <row r="9" spans="1:11" ht="29.25" customHeight="1" thickBot="1" x14ac:dyDescent="0.3">
      <c r="A9" s="31" t="s">
        <v>143</v>
      </c>
      <c r="B9" s="457" t="s">
        <v>426</v>
      </c>
      <c r="C9" s="458"/>
      <c r="D9" s="458"/>
      <c r="E9" s="458"/>
      <c r="F9" s="458"/>
      <c r="G9" s="458"/>
      <c r="H9" s="458"/>
      <c r="I9" s="458"/>
      <c r="J9" s="458"/>
      <c r="K9" s="459"/>
    </row>
    <row r="10" spans="1:11" ht="15" x14ac:dyDescent="0.25">
      <c r="A10" s="37"/>
      <c r="B10" s="38"/>
      <c r="C10" s="38"/>
      <c r="D10" s="38"/>
      <c r="E10" s="38"/>
      <c r="F10" s="38"/>
      <c r="G10" s="38"/>
      <c r="H10" s="38"/>
      <c r="I10" s="38"/>
      <c r="J10" s="38"/>
      <c r="K10" s="39"/>
    </row>
    <row r="11" spans="1:11" ht="15" x14ac:dyDescent="0.25">
      <c r="A11" s="40"/>
      <c r="B11" s="41"/>
      <c r="C11" s="41"/>
      <c r="D11" s="41"/>
      <c r="E11" s="41"/>
      <c r="F11" s="41"/>
      <c r="G11" s="41"/>
      <c r="H11" s="41"/>
      <c r="I11" s="41"/>
      <c r="J11" s="460" t="s">
        <v>144</v>
      </c>
      <c r="K11" s="461"/>
    </row>
    <row r="12" spans="1:11" ht="15.75" thickBot="1" x14ac:dyDescent="0.3">
      <c r="A12" s="40"/>
      <c r="B12" s="42"/>
      <c r="C12" s="41"/>
      <c r="D12" s="41"/>
      <c r="E12" s="41"/>
      <c r="F12" s="41"/>
      <c r="G12" s="41"/>
      <c r="H12" s="41"/>
      <c r="I12" s="41"/>
      <c r="J12" s="43"/>
      <c r="K12" s="44"/>
    </row>
    <row r="13" spans="1:11" ht="30" customHeight="1" thickBot="1" x14ac:dyDescent="0.35">
      <c r="A13" s="446" t="s">
        <v>145</v>
      </c>
      <c r="B13" s="27">
        <v>5</v>
      </c>
      <c r="C13" s="447"/>
      <c r="D13" s="448"/>
      <c r="E13" s="449"/>
      <c r="F13" s="449"/>
      <c r="G13" s="449"/>
      <c r="H13" s="41"/>
      <c r="I13" s="41"/>
      <c r="J13" s="33"/>
      <c r="K13" s="47" t="s">
        <v>146</v>
      </c>
    </row>
    <row r="14" spans="1:11" ht="30" customHeight="1" thickBot="1" x14ac:dyDescent="0.35">
      <c r="A14" s="446"/>
      <c r="B14" s="28" t="s">
        <v>147</v>
      </c>
      <c r="C14" s="447"/>
      <c r="D14" s="448"/>
      <c r="E14" s="449"/>
      <c r="F14" s="449"/>
      <c r="G14" s="449"/>
      <c r="H14" s="41"/>
      <c r="I14" s="41"/>
      <c r="J14" s="43"/>
      <c r="K14" s="47"/>
    </row>
    <row r="15" spans="1:11" ht="30" customHeight="1" thickBot="1" x14ac:dyDescent="0.35">
      <c r="A15" s="446"/>
      <c r="B15" s="27">
        <v>4</v>
      </c>
      <c r="C15" s="462"/>
      <c r="D15" s="448"/>
      <c r="E15" s="448"/>
      <c r="F15" s="463"/>
      <c r="G15" s="449"/>
      <c r="H15" s="41"/>
      <c r="I15" s="41"/>
      <c r="J15" s="34"/>
      <c r="K15" s="47" t="s">
        <v>148</v>
      </c>
    </row>
    <row r="16" spans="1:11" ht="30" customHeight="1" thickBot="1" x14ac:dyDescent="0.35">
      <c r="A16" s="446"/>
      <c r="B16" s="28" t="s">
        <v>149</v>
      </c>
      <c r="C16" s="462"/>
      <c r="D16" s="448"/>
      <c r="E16" s="448"/>
      <c r="F16" s="464"/>
      <c r="G16" s="449"/>
      <c r="H16" s="41"/>
      <c r="I16" s="41"/>
      <c r="J16" s="32"/>
      <c r="K16" s="47"/>
    </row>
    <row r="17" spans="1:11" ht="30" customHeight="1" thickBot="1" x14ac:dyDescent="0.35">
      <c r="A17" s="446"/>
      <c r="B17" s="27">
        <v>3</v>
      </c>
      <c r="C17" s="466"/>
      <c r="D17" s="467"/>
      <c r="E17" s="468"/>
      <c r="F17" s="463"/>
      <c r="G17" s="449"/>
      <c r="H17" s="41"/>
      <c r="I17" s="41"/>
      <c r="J17" s="35"/>
      <c r="K17" s="47" t="s">
        <v>150</v>
      </c>
    </row>
    <row r="18" spans="1:11" ht="30" customHeight="1" thickBot="1" x14ac:dyDescent="0.35">
      <c r="A18" s="446"/>
      <c r="B18" s="28" t="s">
        <v>151</v>
      </c>
      <c r="C18" s="466"/>
      <c r="D18" s="467"/>
      <c r="E18" s="469"/>
      <c r="F18" s="464"/>
      <c r="G18" s="449"/>
      <c r="H18" s="41"/>
      <c r="I18" s="41"/>
      <c r="J18" s="32"/>
      <c r="K18" s="47"/>
    </row>
    <row r="19" spans="1:11" ht="30" customHeight="1" thickBot="1" x14ac:dyDescent="0.35">
      <c r="A19" s="446"/>
      <c r="B19" s="27">
        <v>2</v>
      </c>
      <c r="C19" s="466"/>
      <c r="D19" s="470" t="s">
        <v>335</v>
      </c>
      <c r="E19" s="471"/>
      <c r="F19" s="473"/>
      <c r="G19" s="481"/>
      <c r="H19" s="41"/>
      <c r="I19" s="41"/>
      <c r="J19" s="36"/>
      <c r="K19" s="47" t="s">
        <v>152</v>
      </c>
    </row>
    <row r="20" spans="1:11" ht="30" customHeight="1" thickBot="1" x14ac:dyDescent="0.35">
      <c r="A20" s="446"/>
      <c r="B20" s="28" t="s">
        <v>281</v>
      </c>
      <c r="C20" s="466"/>
      <c r="D20" s="470"/>
      <c r="E20" s="472"/>
      <c r="F20" s="474"/>
      <c r="G20" s="481"/>
      <c r="H20" s="41"/>
      <c r="I20" s="41"/>
      <c r="J20" s="41"/>
      <c r="K20" s="42"/>
    </row>
    <row r="21" spans="1:11" ht="30" customHeight="1" thickBot="1" x14ac:dyDescent="0.35">
      <c r="A21" s="446"/>
      <c r="B21" s="27">
        <v>1</v>
      </c>
      <c r="C21" s="466"/>
      <c r="D21" s="470"/>
      <c r="E21" s="467"/>
      <c r="F21" s="448"/>
      <c r="G21" s="448"/>
      <c r="H21" s="41"/>
      <c r="I21" s="41"/>
      <c r="J21" s="41"/>
      <c r="K21" s="42"/>
    </row>
    <row r="22" spans="1:11" ht="30" customHeight="1" thickBot="1" x14ac:dyDescent="0.35">
      <c r="A22" s="446"/>
      <c r="B22" s="28" t="s">
        <v>153</v>
      </c>
      <c r="C22" s="475"/>
      <c r="D22" s="476"/>
      <c r="E22" s="477"/>
      <c r="F22" s="478"/>
      <c r="G22" s="478"/>
      <c r="H22" s="45"/>
      <c r="I22" s="41"/>
      <c r="J22" s="41"/>
      <c r="K22" s="42"/>
    </row>
    <row r="23" spans="1:11" x14ac:dyDescent="0.3">
      <c r="A23" s="40"/>
      <c r="B23" s="41"/>
      <c r="C23" s="26">
        <v>1</v>
      </c>
      <c r="D23" s="26">
        <v>2</v>
      </c>
      <c r="E23" s="26">
        <v>3</v>
      </c>
      <c r="F23" s="26">
        <v>4</v>
      </c>
      <c r="G23" s="26">
        <v>5</v>
      </c>
      <c r="H23" s="41"/>
      <c r="I23" s="41"/>
      <c r="J23" s="41"/>
      <c r="K23" s="42"/>
    </row>
    <row r="24" spans="1:11" x14ac:dyDescent="0.3">
      <c r="A24" s="40"/>
      <c r="B24" s="41"/>
      <c r="C24" s="26" t="s">
        <v>154</v>
      </c>
      <c r="D24" s="26" t="s">
        <v>155</v>
      </c>
      <c r="E24" s="26" t="s">
        <v>156</v>
      </c>
      <c r="F24" s="26" t="s">
        <v>157</v>
      </c>
      <c r="G24" s="26" t="s">
        <v>158</v>
      </c>
      <c r="H24" s="41"/>
      <c r="I24" s="41"/>
      <c r="J24" s="41"/>
      <c r="K24" s="42"/>
    </row>
    <row r="25" spans="1:11" x14ac:dyDescent="0.3">
      <c r="A25" s="40"/>
      <c r="B25" s="41"/>
      <c r="C25" s="465" t="s">
        <v>159</v>
      </c>
      <c r="D25" s="465"/>
      <c r="E25" s="465"/>
      <c r="F25" s="465"/>
      <c r="G25" s="465"/>
      <c r="H25" s="41"/>
      <c r="I25" s="41"/>
      <c r="J25" s="41"/>
      <c r="K25" s="42"/>
    </row>
    <row r="26" spans="1:11" x14ac:dyDescent="0.3">
      <c r="A26" s="40"/>
      <c r="B26" s="41"/>
      <c r="C26" s="465"/>
      <c r="D26" s="465"/>
      <c r="E26" s="465"/>
      <c r="F26" s="465"/>
      <c r="G26" s="465"/>
      <c r="H26" s="41"/>
      <c r="I26" s="41"/>
      <c r="J26" s="41"/>
      <c r="K26" s="42"/>
    </row>
    <row r="27" spans="1:11" ht="15" thickBot="1" x14ac:dyDescent="0.35">
      <c r="A27" s="49"/>
      <c r="B27" s="46"/>
      <c r="C27" s="46"/>
      <c r="D27" s="46"/>
      <c r="E27" s="46"/>
      <c r="F27" s="46"/>
      <c r="G27" s="46"/>
      <c r="H27" s="46"/>
      <c r="I27" s="46"/>
      <c r="J27" s="46"/>
      <c r="K27" s="48"/>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C190"/>
  <sheetViews>
    <sheetView topLeftCell="A170" workbookViewId="0">
      <selection activeCell="A186" sqref="A186"/>
    </sheetView>
  </sheetViews>
  <sheetFormatPr baseColWidth="10" defaultColWidth="11.44140625" defaultRowHeight="14.4" x14ac:dyDescent="0.3"/>
  <cols>
    <col min="1" max="1" width="37.5546875" customWidth="1"/>
    <col min="2" max="2" width="72.33203125" customWidth="1"/>
    <col min="3" max="3" width="59.88671875" style="55" customWidth="1"/>
  </cols>
  <sheetData>
    <row r="1" spans="1:1" ht="15" x14ac:dyDescent="0.25">
      <c r="A1" s="77" t="s">
        <v>161</v>
      </c>
    </row>
    <row r="2" spans="1:1" ht="15" x14ac:dyDescent="0.25">
      <c r="A2" s="8"/>
    </row>
    <row r="3" spans="1:1" ht="15" x14ac:dyDescent="0.25">
      <c r="A3" s="8" t="s">
        <v>162</v>
      </c>
    </row>
    <row r="4" spans="1:1" ht="15" x14ac:dyDescent="0.25">
      <c r="A4" s="8" t="s">
        <v>163</v>
      </c>
    </row>
    <row r="6" spans="1:1" ht="15" x14ac:dyDescent="0.25">
      <c r="A6" s="77" t="s">
        <v>164</v>
      </c>
    </row>
    <row r="7" spans="1:1" ht="15" x14ac:dyDescent="0.25">
      <c r="A7" t="s">
        <v>99</v>
      </c>
    </row>
    <row r="8" spans="1:1" x14ac:dyDescent="0.3">
      <c r="A8" t="s">
        <v>165</v>
      </c>
    </row>
    <row r="9" spans="1:1" ht="15" x14ac:dyDescent="0.25">
      <c r="A9" t="s">
        <v>166</v>
      </c>
    </row>
    <row r="10" spans="1:1" ht="15" x14ac:dyDescent="0.25">
      <c r="A10" t="s">
        <v>167</v>
      </c>
    </row>
    <row r="11" spans="1:1" ht="15" x14ac:dyDescent="0.25">
      <c r="A11" t="s">
        <v>168</v>
      </c>
    </row>
    <row r="12" spans="1:1" x14ac:dyDescent="0.3">
      <c r="A12" t="s">
        <v>169</v>
      </c>
    </row>
    <row r="13" spans="1:1" ht="15" x14ac:dyDescent="0.25">
      <c r="A13" t="s">
        <v>170</v>
      </c>
    </row>
    <row r="14" spans="1:1" x14ac:dyDescent="0.3">
      <c r="A14" t="s">
        <v>171</v>
      </c>
    </row>
    <row r="15" spans="1:1" x14ac:dyDescent="0.3">
      <c r="A15" t="s">
        <v>172</v>
      </c>
    </row>
    <row r="16" spans="1:1" ht="15" x14ac:dyDescent="0.25">
      <c r="A16" t="s">
        <v>173</v>
      </c>
    </row>
    <row r="19" spans="1:3" ht="15" x14ac:dyDescent="0.25">
      <c r="A19" s="77" t="s">
        <v>159</v>
      </c>
    </row>
    <row r="20" spans="1:3" ht="15" x14ac:dyDescent="0.25">
      <c r="A20" t="s">
        <v>113</v>
      </c>
    </row>
    <row r="21" spans="1:3" ht="15" x14ac:dyDescent="0.25">
      <c r="A21" t="s">
        <v>174</v>
      </c>
    </row>
    <row r="22" spans="1:3" ht="15" x14ac:dyDescent="0.25">
      <c r="A22" t="s">
        <v>175</v>
      </c>
    </row>
    <row r="23" spans="1:3" ht="15" x14ac:dyDescent="0.25">
      <c r="A23" t="s">
        <v>176</v>
      </c>
    </row>
    <row r="24" spans="1:3" ht="15" x14ac:dyDescent="0.25">
      <c r="A24" t="s">
        <v>177</v>
      </c>
    </row>
    <row r="25" spans="1:3" ht="15" x14ac:dyDescent="0.25">
      <c r="A25" t="s">
        <v>178</v>
      </c>
    </row>
    <row r="28" spans="1:3" ht="141" customHeight="1" x14ac:dyDescent="0.3">
      <c r="A28" s="111" t="s">
        <v>179</v>
      </c>
      <c r="B28" s="113" t="s">
        <v>180</v>
      </c>
      <c r="C28" s="113" t="s">
        <v>181</v>
      </c>
    </row>
    <row r="29" spans="1:3" ht="144" customHeight="1" x14ac:dyDescent="0.3">
      <c r="A29" t="s">
        <v>182</v>
      </c>
      <c r="B29" s="81" t="s">
        <v>183</v>
      </c>
      <c r="C29" s="112" t="s">
        <v>184</v>
      </c>
    </row>
    <row r="30" spans="1:3" ht="115.2" x14ac:dyDescent="0.3">
      <c r="A30" s="105" t="s">
        <v>185</v>
      </c>
      <c r="B30" s="76" t="s">
        <v>186</v>
      </c>
      <c r="C30" s="112" t="s">
        <v>187</v>
      </c>
    </row>
    <row r="31" spans="1:3" ht="96.6" x14ac:dyDescent="0.3">
      <c r="A31" t="s">
        <v>188</v>
      </c>
      <c r="B31" s="76" t="s">
        <v>189</v>
      </c>
      <c r="C31" s="112" t="s">
        <v>190</v>
      </c>
    </row>
    <row r="32" spans="1:3" ht="96.6" x14ac:dyDescent="0.3">
      <c r="A32" t="s">
        <v>191</v>
      </c>
      <c r="B32" s="76" t="s">
        <v>192</v>
      </c>
      <c r="C32" s="112" t="s">
        <v>193</v>
      </c>
    </row>
    <row r="34" spans="1:3" ht="15" x14ac:dyDescent="0.25">
      <c r="A34" t="s">
        <v>194</v>
      </c>
      <c r="C34" s="117" t="s">
        <v>195</v>
      </c>
    </row>
    <row r="35" spans="1:3" ht="15" x14ac:dyDescent="0.25">
      <c r="A35">
        <v>1</v>
      </c>
      <c r="B35">
        <f>IF(' IMPACTO RIESGOS CORRUPCION'!D11="X",1,0)</f>
        <v>0</v>
      </c>
    </row>
    <row r="36" spans="1:3" ht="15" x14ac:dyDescent="0.25">
      <c r="A36">
        <v>2</v>
      </c>
      <c r="B36">
        <f>IF(' IMPACTO RIESGOS CORRUPCION'!D12="X",1,0)</f>
        <v>1</v>
      </c>
      <c r="C36" s="55" t="s">
        <v>162</v>
      </c>
    </row>
    <row r="37" spans="1:3" ht="15" x14ac:dyDescent="0.25">
      <c r="A37">
        <v>3</v>
      </c>
      <c r="B37">
        <f>IF(' IMPACTO RIESGOS CORRUPCION'!D13="X",1,0)</f>
        <v>1</v>
      </c>
    </row>
    <row r="38" spans="1:3" ht="15" x14ac:dyDescent="0.25">
      <c r="A38">
        <v>4</v>
      </c>
      <c r="B38">
        <f>IF(' IMPACTO RIESGOS CORRUPCION'!D14="X",1,0)</f>
        <v>1</v>
      </c>
    </row>
    <row r="39" spans="1:3" ht="15" x14ac:dyDescent="0.25">
      <c r="A39">
        <v>5</v>
      </c>
      <c r="B39">
        <f>IF(' IMPACTO RIESGOS CORRUPCION'!D15="X",1,0)</f>
        <v>1</v>
      </c>
    </row>
    <row r="40" spans="1:3" ht="15" x14ac:dyDescent="0.25">
      <c r="A40">
        <v>6</v>
      </c>
      <c r="B40">
        <f>IF(' IMPACTO RIESGOS CORRUPCION'!D16="X",1,0)</f>
        <v>0</v>
      </c>
    </row>
    <row r="41" spans="1:3" ht="15" x14ac:dyDescent="0.25">
      <c r="A41">
        <v>7</v>
      </c>
      <c r="B41">
        <f>IF(' IMPACTO RIESGOS CORRUPCION'!D17="X",1,0)</f>
        <v>0</v>
      </c>
    </row>
    <row r="42" spans="1:3" ht="15" x14ac:dyDescent="0.25">
      <c r="A42">
        <v>8</v>
      </c>
      <c r="B42">
        <f>IF(' IMPACTO RIESGOS CORRUPCION'!D18="X",1,0)</f>
        <v>0</v>
      </c>
    </row>
    <row r="43" spans="1:3" ht="15" x14ac:dyDescent="0.25">
      <c r="A43">
        <v>9</v>
      </c>
      <c r="B43">
        <f>IF(' IMPACTO RIESGOS CORRUPCION'!D19="X",1,0)</f>
        <v>0</v>
      </c>
    </row>
    <row r="44" spans="1:3" ht="15" x14ac:dyDescent="0.25">
      <c r="A44">
        <v>10</v>
      </c>
      <c r="B44">
        <f>IF(' IMPACTO RIESGOS CORRUPCION'!D20="X",1,0)</f>
        <v>1</v>
      </c>
    </row>
    <row r="45" spans="1:3" ht="15" x14ac:dyDescent="0.25">
      <c r="A45">
        <v>11</v>
      </c>
      <c r="B45">
        <f>IF(' IMPACTO RIESGOS CORRUPCION'!D21="X",1,0)</f>
        <v>1</v>
      </c>
    </row>
    <row r="46" spans="1:3" ht="15" x14ac:dyDescent="0.25">
      <c r="A46">
        <v>12</v>
      </c>
      <c r="B46">
        <f>IF(' IMPACTO RIESGOS CORRUPCION'!D22="X",1,0)</f>
        <v>1</v>
      </c>
    </row>
    <row r="47" spans="1:3" ht="15" x14ac:dyDescent="0.25">
      <c r="A47">
        <v>13</v>
      </c>
      <c r="B47">
        <f>IF(' IMPACTO RIESGOS CORRUPCION'!D23="X",1,0)</f>
        <v>0</v>
      </c>
    </row>
    <row r="48" spans="1:3" ht="15" x14ac:dyDescent="0.25">
      <c r="A48">
        <v>14</v>
      </c>
      <c r="B48">
        <f>IF(' IMPACTO RIESGOS CORRUPCION'!D24="X",1,0)</f>
        <v>1</v>
      </c>
    </row>
    <row r="49" spans="1:2" ht="15" x14ac:dyDescent="0.25">
      <c r="A49">
        <v>15</v>
      </c>
      <c r="B49">
        <f>IF(' IMPACTO RIESGOS CORRUPCION'!D25="X",1,0)</f>
        <v>1</v>
      </c>
    </row>
    <row r="50" spans="1:2" ht="15" x14ac:dyDescent="0.25">
      <c r="A50">
        <v>16</v>
      </c>
      <c r="B50">
        <f>IF(' IMPACTO RIESGOS CORRUPCION'!D26="X",1,0)</f>
        <v>0</v>
      </c>
    </row>
    <row r="51" spans="1:2" ht="15" x14ac:dyDescent="0.25">
      <c r="A51">
        <v>17</v>
      </c>
      <c r="B51">
        <f>IF(' IMPACTO RIESGOS CORRUPCION'!D27="X",1,0)</f>
        <v>0</v>
      </c>
    </row>
    <row r="52" spans="1:2" ht="15" x14ac:dyDescent="0.25">
      <c r="A52">
        <v>18</v>
      </c>
      <c r="B52">
        <f>IF(' IMPACTO RIESGOS CORRUPCION'!D28="X",1,0)</f>
        <v>0</v>
      </c>
    </row>
    <row r="53" spans="1:2" ht="15" x14ac:dyDescent="0.25">
      <c r="A53">
        <v>19</v>
      </c>
      <c r="B53">
        <f>IF(' IMPACTO RIESGOS CORRUPCION'!D29="X",1,0)</f>
        <v>0</v>
      </c>
    </row>
    <row r="54" spans="1:2" ht="15" x14ac:dyDescent="0.25">
      <c r="A54" t="s">
        <v>196</v>
      </c>
      <c r="B54">
        <f>SUM(B35:B53)</f>
        <v>9</v>
      </c>
    </row>
    <row r="57" spans="1:2" ht="15" x14ac:dyDescent="0.25">
      <c r="A57" t="s">
        <v>197</v>
      </c>
    </row>
    <row r="58" spans="1:2" ht="15" x14ac:dyDescent="0.25">
      <c r="A58">
        <v>1</v>
      </c>
      <c r="B58">
        <f>IF(' IMPACTO RIESGOS CORRUPCION'!D34="X",1,0)</f>
        <v>1</v>
      </c>
    </row>
    <row r="59" spans="1:2" ht="15" x14ac:dyDescent="0.25">
      <c r="A59">
        <v>2</v>
      </c>
      <c r="B59">
        <f>IF(' IMPACTO RIESGOS CORRUPCION'!D35="X",1,0)</f>
        <v>1</v>
      </c>
    </row>
    <row r="60" spans="1:2" ht="15" x14ac:dyDescent="0.25">
      <c r="A60">
        <v>3</v>
      </c>
      <c r="B60">
        <f>IF(' IMPACTO RIESGOS CORRUPCION'!D36="X",1,0)</f>
        <v>1</v>
      </c>
    </row>
    <row r="61" spans="1:2" ht="15" x14ac:dyDescent="0.25">
      <c r="A61">
        <v>4</v>
      </c>
      <c r="B61">
        <f>IF(' IMPACTO RIESGOS CORRUPCION'!D37="X",1,0)</f>
        <v>0</v>
      </c>
    </row>
    <row r="62" spans="1:2" ht="15" x14ac:dyDescent="0.25">
      <c r="A62">
        <v>5</v>
      </c>
      <c r="B62">
        <f>IF(' IMPACTO RIESGOS CORRUPCION'!D38="X",1,0)</f>
        <v>1</v>
      </c>
    </row>
    <row r="63" spans="1:2" ht="15" x14ac:dyDescent="0.25">
      <c r="A63">
        <v>6</v>
      </c>
      <c r="B63">
        <f>IF(' IMPACTO RIESGOS CORRUPCION'!D39="X",1,0)</f>
        <v>0</v>
      </c>
    </row>
    <row r="64" spans="1:2" ht="15" x14ac:dyDescent="0.25">
      <c r="A64">
        <v>7</v>
      </c>
      <c r="B64">
        <f>IF(' IMPACTO RIESGOS CORRUPCION'!D40="X",1,0)</f>
        <v>0</v>
      </c>
    </row>
    <row r="65" spans="1:2" ht="15" x14ac:dyDescent="0.25">
      <c r="A65">
        <v>8</v>
      </c>
      <c r="B65">
        <f>IF(' IMPACTO RIESGOS CORRUPCION'!D41="X",1,0)</f>
        <v>0</v>
      </c>
    </row>
    <row r="66" spans="1:2" ht="15" x14ac:dyDescent="0.25">
      <c r="A66">
        <v>9</v>
      </c>
      <c r="B66">
        <f>IF(' IMPACTO RIESGOS CORRUPCION'!D42="X",1,0)</f>
        <v>1</v>
      </c>
    </row>
    <row r="67" spans="1:2" ht="15" x14ac:dyDescent="0.25">
      <c r="A67">
        <v>10</v>
      </c>
      <c r="B67">
        <f>IF(' IMPACTO RIESGOS CORRUPCION'!D43="X",1,0)</f>
        <v>1</v>
      </c>
    </row>
    <row r="68" spans="1:2" ht="15" x14ac:dyDescent="0.25">
      <c r="A68">
        <v>11</v>
      </c>
      <c r="B68">
        <f>IF(' IMPACTO RIESGOS CORRUPCION'!D44="X",1,0)</f>
        <v>1</v>
      </c>
    </row>
    <row r="69" spans="1:2" ht="15" x14ac:dyDescent="0.25">
      <c r="A69">
        <v>12</v>
      </c>
      <c r="B69">
        <f>IF(' IMPACTO RIESGOS CORRUPCION'!D45="X",1,0)</f>
        <v>1</v>
      </c>
    </row>
    <row r="70" spans="1:2" ht="15" x14ac:dyDescent="0.25">
      <c r="A70">
        <v>13</v>
      </c>
      <c r="B70">
        <f>IF(' IMPACTO RIESGOS CORRUPCION'!D46="X",1,0)</f>
        <v>0</v>
      </c>
    </row>
    <row r="71" spans="1:2" ht="15" x14ac:dyDescent="0.25">
      <c r="A71">
        <v>14</v>
      </c>
      <c r="B71">
        <f>IF(' IMPACTO RIESGOS CORRUPCION'!D47="X",1,0)</f>
        <v>1</v>
      </c>
    </row>
    <row r="72" spans="1:2" ht="15" x14ac:dyDescent="0.25">
      <c r="A72">
        <v>15</v>
      </c>
      <c r="B72">
        <f>IF(' IMPACTO RIESGOS CORRUPCION'!D48="X",1,0)</f>
        <v>0</v>
      </c>
    </row>
    <row r="73" spans="1:2" ht="15" x14ac:dyDescent="0.25">
      <c r="A73">
        <v>16</v>
      </c>
      <c r="B73">
        <f>IF(' IMPACTO RIESGOS CORRUPCION'!D49="X",1,0)</f>
        <v>0</v>
      </c>
    </row>
    <row r="74" spans="1:2" ht="15" x14ac:dyDescent="0.25">
      <c r="A74">
        <v>17</v>
      </c>
      <c r="B74">
        <f>IF(' IMPACTO RIESGOS CORRUPCION'!D50="X",1,0)</f>
        <v>0</v>
      </c>
    </row>
    <row r="75" spans="1:2" ht="15" x14ac:dyDescent="0.25">
      <c r="A75">
        <v>18</v>
      </c>
      <c r="B75">
        <f>IF(' IMPACTO RIESGOS CORRUPCION'!D51="X",1,0)</f>
        <v>0</v>
      </c>
    </row>
    <row r="76" spans="1:2" ht="15" x14ac:dyDescent="0.25">
      <c r="A76">
        <v>19</v>
      </c>
      <c r="B76">
        <f>IF(' IMPACTO RIESGOS CORRUPCION'!D52="X",1,0)</f>
        <v>0</v>
      </c>
    </row>
    <row r="77" spans="1:2" ht="15" x14ac:dyDescent="0.25">
      <c r="A77" t="s">
        <v>196</v>
      </c>
      <c r="B77">
        <f>SUM(B58:B76)</f>
        <v>9</v>
      </c>
    </row>
    <row r="80" spans="1:2" ht="15" x14ac:dyDescent="0.25">
      <c r="A80" t="s">
        <v>198</v>
      </c>
    </row>
    <row r="81" spans="1:2" ht="15" x14ac:dyDescent="0.25">
      <c r="A81">
        <v>1</v>
      </c>
      <c r="B81">
        <f>IF(' IMPACTO RIESGOS CORRUPCION'!D57="X",1,0)</f>
        <v>0</v>
      </c>
    </row>
    <row r="82" spans="1:2" ht="15" x14ac:dyDescent="0.25">
      <c r="A82">
        <v>2</v>
      </c>
      <c r="B82">
        <f>IF(' IMPACTO RIESGOS CORRUPCION'!D58="X",1,0)</f>
        <v>0</v>
      </c>
    </row>
    <row r="83" spans="1:2" ht="15" x14ac:dyDescent="0.25">
      <c r="A83">
        <v>3</v>
      </c>
      <c r="B83">
        <f>IF(' IMPACTO RIESGOS CORRUPCION'!D59="X",1,0)</f>
        <v>0</v>
      </c>
    </row>
    <row r="84" spans="1:2" ht="15" x14ac:dyDescent="0.25">
      <c r="A84">
        <v>4</v>
      </c>
      <c r="B84">
        <f>IF(' IMPACTO RIESGOS CORRUPCION'!D60="X",1,0)</f>
        <v>0</v>
      </c>
    </row>
    <row r="85" spans="1:2" ht="15" x14ac:dyDescent="0.25">
      <c r="A85">
        <v>5</v>
      </c>
      <c r="B85">
        <f>IF(' IMPACTO RIESGOS CORRUPCION'!D61="X",1,0)</f>
        <v>0</v>
      </c>
    </row>
    <row r="86" spans="1:2" ht="15" x14ac:dyDescent="0.25">
      <c r="A86">
        <v>6</v>
      </c>
      <c r="B86">
        <f>IF(' IMPACTO RIESGOS CORRUPCION'!D62="X",1,0)</f>
        <v>0</v>
      </c>
    </row>
    <row r="87" spans="1:2" ht="15" x14ac:dyDescent="0.25">
      <c r="A87">
        <v>7</v>
      </c>
      <c r="B87">
        <f>IF(' IMPACTO RIESGOS CORRUPCION'!D63="X",1,0)</f>
        <v>0</v>
      </c>
    </row>
    <row r="88" spans="1:2" ht="15" x14ac:dyDescent="0.25">
      <c r="A88">
        <v>8</v>
      </c>
      <c r="B88">
        <f>IF(' IMPACTO RIESGOS CORRUPCION'!D64="X",1,0)</f>
        <v>0</v>
      </c>
    </row>
    <row r="89" spans="1:2" ht="15" x14ac:dyDescent="0.25">
      <c r="A89">
        <v>9</v>
      </c>
      <c r="B89">
        <f>IF(' IMPACTO RIESGOS CORRUPCION'!D65="X",1,0)</f>
        <v>0</v>
      </c>
    </row>
    <row r="90" spans="1:2" ht="15" x14ac:dyDescent="0.25">
      <c r="A90">
        <v>10</v>
      </c>
      <c r="B90">
        <f>IF(' IMPACTO RIESGOS CORRUPCION'!D66="X",1,0)</f>
        <v>0</v>
      </c>
    </row>
    <row r="91" spans="1:2" ht="15" x14ac:dyDescent="0.25">
      <c r="A91">
        <v>11</v>
      </c>
      <c r="B91">
        <f>IF(' IMPACTO RIESGOS CORRUPCION'!D67="X",1,0)</f>
        <v>0</v>
      </c>
    </row>
    <row r="92" spans="1:2" ht="15" x14ac:dyDescent="0.25">
      <c r="A92">
        <v>12</v>
      </c>
      <c r="B92">
        <f>IF(' IMPACTO RIESGOS CORRUPCION'!D68="X",1,0)</f>
        <v>0</v>
      </c>
    </row>
    <row r="93" spans="1:2" ht="15" x14ac:dyDescent="0.25">
      <c r="A93">
        <v>13</v>
      </c>
      <c r="B93">
        <f>IF(' IMPACTO RIESGOS CORRUPCION'!D69="X",1,0)</f>
        <v>0</v>
      </c>
    </row>
    <row r="94" spans="1:2" ht="15" x14ac:dyDescent="0.25">
      <c r="A94">
        <v>14</v>
      </c>
      <c r="B94">
        <f>IF(' IMPACTO RIESGOS CORRUPCION'!D70="X",1,0)</f>
        <v>0</v>
      </c>
    </row>
    <row r="95" spans="1:2" ht="15" x14ac:dyDescent="0.25">
      <c r="A95">
        <v>15</v>
      </c>
      <c r="B95">
        <f>IF(' IMPACTO RIESGOS CORRUPCION'!D71="X",1,0)</f>
        <v>0</v>
      </c>
    </row>
    <row r="96" spans="1:2" ht="15" x14ac:dyDescent="0.25">
      <c r="A96">
        <v>16</v>
      </c>
      <c r="B96">
        <f>IF(' IMPACTO RIESGOS CORRUPCION'!D72="X",1,0)</f>
        <v>0</v>
      </c>
    </row>
    <row r="97" spans="1:2" ht="15" x14ac:dyDescent="0.25">
      <c r="A97">
        <v>17</v>
      </c>
      <c r="B97">
        <f>IF(' IMPACTO RIESGOS CORRUPCION'!D73="X",1,0)</f>
        <v>0</v>
      </c>
    </row>
    <row r="98" spans="1:2" ht="15" x14ac:dyDescent="0.25">
      <c r="A98">
        <v>18</v>
      </c>
      <c r="B98">
        <f>IF(' IMPACTO RIESGOS CORRUPCION'!D74="X",1,0)</f>
        <v>0</v>
      </c>
    </row>
    <row r="99" spans="1:2" ht="15" x14ac:dyDescent="0.25">
      <c r="A99">
        <v>19</v>
      </c>
      <c r="B99">
        <f>IF(' IMPACTO RIESGOS CORRUPCION'!D75="X",1,0)</f>
        <v>0</v>
      </c>
    </row>
    <row r="100" spans="1:2" ht="15" x14ac:dyDescent="0.25">
      <c r="A100" t="s">
        <v>196</v>
      </c>
      <c r="B100">
        <f>SUM(B81:B99)</f>
        <v>0</v>
      </c>
    </row>
    <row r="103" spans="1:2" ht="15" x14ac:dyDescent="0.25">
      <c r="A103" t="s">
        <v>199</v>
      </c>
    </row>
    <row r="104" spans="1:2" ht="15" x14ac:dyDescent="0.25">
      <c r="A104">
        <v>1</v>
      </c>
      <c r="B104">
        <f>IF(' IMPACTO RIESGOS CORRUPCION'!D80="X",1,0)</f>
        <v>0</v>
      </c>
    </row>
    <row r="105" spans="1:2" ht="15" x14ac:dyDescent="0.25">
      <c r="A105">
        <v>2</v>
      </c>
      <c r="B105">
        <f>IF(' IMPACTO RIESGOS CORRUPCION'!D81="X",1,0)</f>
        <v>0</v>
      </c>
    </row>
    <row r="106" spans="1:2" ht="15" x14ac:dyDescent="0.25">
      <c r="A106">
        <v>3</v>
      </c>
      <c r="B106">
        <f>IF(' IMPACTO RIESGOS CORRUPCION'!D82="X",1,0)</f>
        <v>0</v>
      </c>
    </row>
    <row r="107" spans="1:2" ht="15" x14ac:dyDescent="0.25">
      <c r="A107">
        <v>4</v>
      </c>
      <c r="B107">
        <f>IF(' IMPACTO RIESGOS CORRUPCION'!D83="X",1,0)</f>
        <v>0</v>
      </c>
    </row>
    <row r="108" spans="1:2" ht="15" x14ac:dyDescent="0.25">
      <c r="A108">
        <v>5</v>
      </c>
      <c r="B108">
        <f>IF(' IMPACTO RIESGOS CORRUPCION'!D84="X",1,0)</f>
        <v>0</v>
      </c>
    </row>
    <row r="109" spans="1:2" ht="15" x14ac:dyDescent="0.25">
      <c r="A109">
        <v>6</v>
      </c>
      <c r="B109">
        <f>IF(' IMPACTO RIESGOS CORRUPCION'!D85="X",1,0)</f>
        <v>0</v>
      </c>
    </row>
    <row r="110" spans="1:2" ht="15" x14ac:dyDescent="0.25">
      <c r="A110">
        <v>7</v>
      </c>
      <c r="B110">
        <f>IF(' IMPACTO RIESGOS CORRUPCION'!D86="X",1,0)</f>
        <v>0</v>
      </c>
    </row>
    <row r="111" spans="1:2" ht="15" x14ac:dyDescent="0.25">
      <c r="A111">
        <v>8</v>
      </c>
      <c r="B111">
        <f>IF(' IMPACTO RIESGOS CORRUPCION'!D87="X",1,0)</f>
        <v>0</v>
      </c>
    </row>
    <row r="112" spans="1:2" ht="15" x14ac:dyDescent="0.25">
      <c r="A112">
        <v>9</v>
      </c>
      <c r="B112">
        <f>IF(' IMPACTO RIESGOS CORRUPCION'!D88="X",1,0)</f>
        <v>0</v>
      </c>
    </row>
    <row r="113" spans="1:2" ht="15" x14ac:dyDescent="0.25">
      <c r="A113">
        <v>10</v>
      </c>
      <c r="B113">
        <f>IF(' IMPACTO RIESGOS CORRUPCION'!D89="X",1,0)</f>
        <v>0</v>
      </c>
    </row>
    <row r="114" spans="1:2" ht="15" x14ac:dyDescent="0.25">
      <c r="A114">
        <v>11</v>
      </c>
      <c r="B114">
        <f>IF(' IMPACTO RIESGOS CORRUPCION'!D90="X",1,0)</f>
        <v>0</v>
      </c>
    </row>
    <row r="115" spans="1:2" ht="15" x14ac:dyDescent="0.25">
      <c r="A115">
        <v>12</v>
      </c>
      <c r="B115">
        <f>IF(' IMPACTO RIESGOS CORRUPCION'!D91="X",1,0)</f>
        <v>0</v>
      </c>
    </row>
    <row r="116" spans="1:2" ht="15" x14ac:dyDescent="0.25">
      <c r="A116">
        <v>13</v>
      </c>
      <c r="B116">
        <f>IF(' IMPACTO RIESGOS CORRUPCION'!D92="X",1,0)</f>
        <v>0</v>
      </c>
    </row>
    <row r="117" spans="1:2" ht="15" x14ac:dyDescent="0.25">
      <c r="A117">
        <v>14</v>
      </c>
      <c r="B117">
        <f>IF(' IMPACTO RIESGOS CORRUPCION'!D93="X",1,0)</f>
        <v>0</v>
      </c>
    </row>
    <row r="118" spans="1:2" ht="15" x14ac:dyDescent="0.25">
      <c r="A118">
        <v>15</v>
      </c>
      <c r="B118">
        <f>IF(' IMPACTO RIESGOS CORRUPCION'!D94="X",1,0)</f>
        <v>0</v>
      </c>
    </row>
    <row r="119" spans="1:2" ht="15" x14ac:dyDescent="0.25">
      <c r="A119">
        <v>16</v>
      </c>
      <c r="B119">
        <f>IF(' IMPACTO RIESGOS CORRUPCION'!D95="X",1,0)</f>
        <v>0</v>
      </c>
    </row>
    <row r="120" spans="1:2" ht="15" x14ac:dyDescent="0.25">
      <c r="A120">
        <v>17</v>
      </c>
      <c r="B120">
        <f>IF(' IMPACTO RIESGOS CORRUPCION'!D96="X",1,0)</f>
        <v>0</v>
      </c>
    </row>
    <row r="121" spans="1:2" ht="15" x14ac:dyDescent="0.25">
      <c r="A121">
        <v>18</v>
      </c>
      <c r="B121">
        <f>IF(' IMPACTO RIESGOS CORRUPCION'!D97="X",1,0)</f>
        <v>0</v>
      </c>
    </row>
    <row r="122" spans="1:2" ht="15" x14ac:dyDescent="0.25">
      <c r="A122">
        <v>19</v>
      </c>
      <c r="B122">
        <f>IF(' IMPACTO RIESGOS CORRUPCION'!D98="X",1,0)</f>
        <v>0</v>
      </c>
    </row>
    <row r="123" spans="1:2" ht="15" x14ac:dyDescent="0.25">
      <c r="A123" t="s">
        <v>196</v>
      </c>
      <c r="B123">
        <f>SUM(B104:B122)</f>
        <v>0</v>
      </c>
    </row>
    <row r="126" spans="1:2" ht="15" x14ac:dyDescent="0.25">
      <c r="A126" t="s">
        <v>199</v>
      </c>
    </row>
    <row r="127" spans="1:2" ht="15" x14ac:dyDescent="0.25">
      <c r="A127">
        <v>1</v>
      </c>
      <c r="B127">
        <f>IF(' IMPACTO RIESGOS CORRUPCION'!D103="X",1,0)</f>
        <v>0</v>
      </c>
    </row>
    <row r="128" spans="1:2" ht="15" x14ac:dyDescent="0.25">
      <c r="A128">
        <v>2</v>
      </c>
      <c r="B128">
        <f>IF(' IMPACTO RIESGOS CORRUPCION'!D104="X",1,0)</f>
        <v>0</v>
      </c>
    </row>
    <row r="129" spans="1:2" ht="15" x14ac:dyDescent="0.25">
      <c r="A129">
        <v>3</v>
      </c>
      <c r="B129">
        <f>IF(' IMPACTO RIESGOS CORRUPCION'!D105="X",1,0)</f>
        <v>0</v>
      </c>
    </row>
    <row r="130" spans="1:2" ht="15" x14ac:dyDescent="0.25">
      <c r="A130">
        <v>4</v>
      </c>
      <c r="B130">
        <f>IF(' IMPACTO RIESGOS CORRUPCION'!D106="X",1,0)</f>
        <v>0</v>
      </c>
    </row>
    <row r="131" spans="1:2" ht="15" x14ac:dyDescent="0.25">
      <c r="A131">
        <v>5</v>
      </c>
      <c r="B131">
        <f>IF(' IMPACTO RIESGOS CORRUPCION'!D107="X",1,0)</f>
        <v>0</v>
      </c>
    </row>
    <row r="132" spans="1:2" ht="15" x14ac:dyDescent="0.25">
      <c r="A132">
        <v>6</v>
      </c>
      <c r="B132">
        <f>IF(' IMPACTO RIESGOS CORRUPCION'!D108="X",1,0)</f>
        <v>0</v>
      </c>
    </row>
    <row r="133" spans="1:2" ht="15" x14ac:dyDescent="0.25">
      <c r="A133">
        <v>7</v>
      </c>
      <c r="B133">
        <f>IF(' IMPACTO RIESGOS CORRUPCION'!D109="X",1,0)</f>
        <v>0</v>
      </c>
    </row>
    <row r="134" spans="1:2" ht="15" x14ac:dyDescent="0.25">
      <c r="A134">
        <v>8</v>
      </c>
      <c r="B134">
        <f>IF(' IMPACTO RIESGOS CORRUPCION'!D110="X",1,0)</f>
        <v>0</v>
      </c>
    </row>
    <row r="135" spans="1:2" ht="15" x14ac:dyDescent="0.25">
      <c r="A135">
        <v>9</v>
      </c>
      <c r="B135">
        <f>IF(' IMPACTO RIESGOS CORRUPCION'!D111="X",1,0)</f>
        <v>0</v>
      </c>
    </row>
    <row r="136" spans="1:2" ht="15" x14ac:dyDescent="0.25">
      <c r="A136">
        <v>10</v>
      </c>
      <c r="B136">
        <f>IF(' IMPACTO RIESGOS CORRUPCION'!D112="X",1,0)</f>
        <v>0</v>
      </c>
    </row>
    <row r="137" spans="1:2" ht="15" x14ac:dyDescent="0.25">
      <c r="A137">
        <v>11</v>
      </c>
      <c r="B137">
        <f>IF(' IMPACTO RIESGOS CORRUPCION'!D113="X",1,0)</f>
        <v>0</v>
      </c>
    </row>
    <row r="138" spans="1:2" ht="15" x14ac:dyDescent="0.25">
      <c r="A138">
        <v>12</v>
      </c>
      <c r="B138">
        <f>IF(' IMPACTO RIESGOS CORRUPCION'!D114="X",1,0)</f>
        <v>0</v>
      </c>
    </row>
    <row r="139" spans="1:2" ht="15" x14ac:dyDescent="0.25">
      <c r="A139">
        <v>13</v>
      </c>
      <c r="B139">
        <f>IF(' IMPACTO RIESGOS CORRUPCION'!D115="X",1,0)</f>
        <v>0</v>
      </c>
    </row>
    <row r="140" spans="1:2" ht="15" x14ac:dyDescent="0.25">
      <c r="A140">
        <v>14</v>
      </c>
      <c r="B140">
        <f>IF(' IMPACTO RIESGOS CORRUPCION'!D116="X",1,0)</f>
        <v>0</v>
      </c>
    </row>
    <row r="141" spans="1:2" ht="15" x14ac:dyDescent="0.25">
      <c r="A141">
        <v>15</v>
      </c>
      <c r="B141">
        <f>IF(' IMPACTO RIESGOS CORRUPCION'!D117="X",1,0)</f>
        <v>0</v>
      </c>
    </row>
    <row r="142" spans="1:2" ht="15" x14ac:dyDescent="0.25">
      <c r="A142">
        <v>16</v>
      </c>
      <c r="B142">
        <f>IF(' IMPACTO RIESGOS CORRUPCION'!D118="X",1,0)</f>
        <v>0</v>
      </c>
    </row>
    <row r="143" spans="1:2" ht="15" x14ac:dyDescent="0.25">
      <c r="A143">
        <v>17</v>
      </c>
      <c r="B143">
        <f>IF(' IMPACTO RIESGOS CORRUPCION'!D119="X",1,0)</f>
        <v>0</v>
      </c>
    </row>
    <row r="144" spans="1:2" ht="15" x14ac:dyDescent="0.25">
      <c r="A144">
        <v>18</v>
      </c>
      <c r="B144">
        <f>IF(' IMPACTO RIESGOS CORRUPCION'!D120="X",1,0)</f>
        <v>0</v>
      </c>
    </row>
    <row r="145" spans="1:2" ht="15" x14ac:dyDescent="0.25">
      <c r="A145">
        <v>19</v>
      </c>
      <c r="B145">
        <f>IF(' IMPACTO RIESGOS CORRUPCION'!D121="X",1,0)</f>
        <v>0</v>
      </c>
    </row>
    <row r="146" spans="1:2" ht="15" x14ac:dyDescent="0.25">
      <c r="A146" t="s">
        <v>196</v>
      </c>
      <c r="B146">
        <f>SUM(B127:B145)</f>
        <v>0</v>
      </c>
    </row>
    <row r="150" spans="1:2" ht="15" x14ac:dyDescent="0.25">
      <c r="A150" t="s">
        <v>200</v>
      </c>
    </row>
    <row r="151" spans="1:2" ht="15" x14ac:dyDescent="0.25">
      <c r="A151" s="95" t="s">
        <v>201</v>
      </c>
    </row>
    <row r="152" spans="1:2" ht="15" x14ac:dyDescent="0.25">
      <c r="A152" t="s">
        <v>202</v>
      </c>
    </row>
    <row r="153" spans="1:2" ht="15" x14ac:dyDescent="0.25">
      <c r="A153" t="s">
        <v>203</v>
      </c>
    </row>
    <row r="154" spans="1:2" ht="15" x14ac:dyDescent="0.25">
      <c r="A154" t="s">
        <v>204</v>
      </c>
    </row>
    <row r="155" spans="1:2" ht="15" x14ac:dyDescent="0.25">
      <c r="A155" t="s">
        <v>202</v>
      </c>
    </row>
    <row r="156" spans="1:2" ht="15" x14ac:dyDescent="0.25">
      <c r="A156" t="s">
        <v>205</v>
      </c>
    </row>
    <row r="157" spans="1:2" ht="15" x14ac:dyDescent="0.25">
      <c r="A157" t="s">
        <v>206</v>
      </c>
    </row>
    <row r="159" spans="1:2" ht="15" x14ac:dyDescent="0.25">
      <c r="A159" s="95" t="s">
        <v>207</v>
      </c>
      <c r="B159" t="s">
        <v>163</v>
      </c>
    </row>
    <row r="160" spans="1:2" ht="15" x14ac:dyDescent="0.25">
      <c r="A160" t="s">
        <v>202</v>
      </c>
    </row>
    <row r="161" spans="1:1" ht="15" x14ac:dyDescent="0.25">
      <c r="A161" t="s">
        <v>208</v>
      </c>
    </row>
    <row r="162" spans="1:1" ht="15" x14ac:dyDescent="0.25">
      <c r="A162" t="s">
        <v>209</v>
      </c>
    </row>
    <row r="164" spans="1:1" ht="15" x14ac:dyDescent="0.25">
      <c r="A164" s="95" t="s">
        <v>210</v>
      </c>
    </row>
    <row r="165" spans="1:1" ht="15" x14ac:dyDescent="0.25">
      <c r="A165" t="s">
        <v>202</v>
      </c>
    </row>
    <row r="166" spans="1:1" ht="15" x14ac:dyDescent="0.25">
      <c r="A166" t="s">
        <v>211</v>
      </c>
    </row>
    <row r="167" spans="1:1" ht="15" x14ac:dyDescent="0.25">
      <c r="A167" t="s">
        <v>212</v>
      </c>
    </row>
    <row r="168" spans="1:1" ht="15" x14ac:dyDescent="0.25">
      <c r="A168" t="s">
        <v>213</v>
      </c>
    </row>
    <row r="170" spans="1:1" ht="15" x14ac:dyDescent="0.25">
      <c r="A170" s="95" t="s">
        <v>214</v>
      </c>
    </row>
    <row r="171" spans="1:1" ht="15" x14ac:dyDescent="0.25">
      <c r="A171" t="s">
        <v>202</v>
      </c>
    </row>
    <row r="172" spans="1:1" ht="15" x14ac:dyDescent="0.25">
      <c r="A172" t="s">
        <v>215</v>
      </c>
    </row>
    <row r="173" spans="1:1" ht="15" x14ac:dyDescent="0.25">
      <c r="A173" t="s">
        <v>216</v>
      </c>
    </row>
    <row r="175" spans="1:1" ht="15" x14ac:dyDescent="0.25">
      <c r="A175" s="95" t="s">
        <v>217</v>
      </c>
    </row>
    <row r="176" spans="1:1" ht="15" x14ac:dyDescent="0.25">
      <c r="A176" t="s">
        <v>202</v>
      </c>
    </row>
    <row r="177" spans="1:1" ht="15" x14ac:dyDescent="0.25">
      <c r="A177" t="s">
        <v>218</v>
      </c>
    </row>
    <row r="178" spans="1:1" ht="15" x14ac:dyDescent="0.25">
      <c r="A178" t="s">
        <v>219</v>
      </c>
    </row>
    <row r="180" spans="1:1" ht="15" x14ac:dyDescent="0.25">
      <c r="A180" s="95" t="s">
        <v>220</v>
      </c>
    </row>
    <row r="181" spans="1:1" ht="15" x14ac:dyDescent="0.25">
      <c r="A181" t="s">
        <v>202</v>
      </c>
    </row>
    <row r="182" spans="1:1" x14ac:dyDescent="0.3">
      <c r="A182" t="s">
        <v>221</v>
      </c>
    </row>
    <row r="183" spans="1:1" x14ac:dyDescent="0.3">
      <c r="A183" t="s">
        <v>222</v>
      </c>
    </row>
    <row r="184" spans="1:1" x14ac:dyDescent="0.3">
      <c r="A184" t="s">
        <v>223</v>
      </c>
    </row>
    <row r="186" spans="1:1" x14ac:dyDescent="0.3">
      <c r="A186" s="95" t="s">
        <v>224</v>
      </c>
    </row>
    <row r="187" spans="1:1" x14ac:dyDescent="0.3">
      <c r="A187" t="s">
        <v>202</v>
      </c>
    </row>
    <row r="188" spans="1:1" x14ac:dyDescent="0.3">
      <c r="A188" t="s">
        <v>225</v>
      </c>
    </row>
    <row r="189" spans="1:1" x14ac:dyDescent="0.3">
      <c r="A189" t="s">
        <v>226</v>
      </c>
    </row>
    <row r="190" spans="1:1" x14ac:dyDescent="0.3">
      <c r="A190" t="s">
        <v>227</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84"/>
  <sheetViews>
    <sheetView showGridLines="0" zoomScale="110" zoomScaleNormal="110" workbookViewId="0">
      <selection activeCell="B7" sqref="B7:K7"/>
    </sheetView>
  </sheetViews>
  <sheetFormatPr baseColWidth="10" defaultColWidth="11.44140625" defaultRowHeight="13.8" x14ac:dyDescent="0.25"/>
  <cols>
    <col min="1" max="2" width="31.109375" style="1" customWidth="1"/>
    <col min="3" max="3" width="57.44140625" style="1" customWidth="1"/>
    <col min="4" max="4" width="29.33203125" style="1" customWidth="1"/>
    <col min="5" max="5" width="71.33203125" style="1" customWidth="1"/>
    <col min="6" max="7" width="15.6640625" style="1" customWidth="1"/>
    <col min="8" max="8" width="25.6640625" style="1" customWidth="1"/>
    <col min="9" max="9" width="26.6640625" style="1" customWidth="1"/>
    <col min="10" max="10" width="29" style="1" customWidth="1"/>
    <col min="11" max="11" width="22.5546875" style="1" customWidth="1"/>
    <col min="12" max="12" width="23.33203125" style="1" customWidth="1"/>
    <col min="13" max="16384" width="11.44140625" style="1"/>
  </cols>
  <sheetData>
    <row r="1" spans="1:11" customFormat="1" ht="15.75" customHeight="1" x14ac:dyDescent="0.3">
      <c r="A1" s="520"/>
      <c r="B1" s="251" t="s">
        <v>340</v>
      </c>
      <c r="C1" s="252"/>
      <c r="D1" s="252"/>
      <c r="E1" s="252"/>
      <c r="F1" s="252"/>
      <c r="G1" s="393"/>
      <c r="H1" s="336" t="s">
        <v>26</v>
      </c>
      <c r="I1" s="336"/>
      <c r="J1" s="502"/>
    </row>
    <row r="2" spans="1:11" customFormat="1" ht="15.75" customHeight="1" x14ac:dyDescent="0.3">
      <c r="A2" s="246"/>
      <c r="B2" s="521"/>
      <c r="C2" s="395"/>
      <c r="D2" s="395"/>
      <c r="E2" s="395"/>
      <c r="F2" s="395"/>
      <c r="G2" s="396"/>
      <c r="H2" s="270" t="s">
        <v>2</v>
      </c>
      <c r="I2" s="270"/>
      <c r="J2" s="399"/>
    </row>
    <row r="3" spans="1:11" customFormat="1" ht="36" customHeight="1" x14ac:dyDescent="0.3">
      <c r="A3" s="246"/>
      <c r="B3" s="521" t="s">
        <v>228</v>
      </c>
      <c r="C3" s="395"/>
      <c r="D3" s="395"/>
      <c r="E3" s="395"/>
      <c r="F3" s="395"/>
      <c r="G3" s="396"/>
      <c r="H3" s="270" t="s">
        <v>4</v>
      </c>
      <c r="I3" s="270"/>
      <c r="J3" s="399"/>
    </row>
    <row r="4" spans="1:11" customFormat="1" ht="15.75" customHeight="1" thickBot="1" x14ac:dyDescent="0.35">
      <c r="A4" s="247"/>
      <c r="B4" s="260"/>
      <c r="C4" s="261"/>
      <c r="D4" s="261"/>
      <c r="E4" s="261"/>
      <c r="F4" s="261"/>
      <c r="G4" s="398"/>
      <c r="H4" s="505" t="s">
        <v>5</v>
      </c>
      <c r="I4" s="505"/>
      <c r="J4" s="503"/>
    </row>
    <row r="5" spans="1:11" ht="14.25" x14ac:dyDescent="0.2">
      <c r="B5" s="504"/>
      <c r="C5" s="504"/>
      <c r="D5" s="504"/>
      <c r="E5" s="504"/>
      <c r="F5" s="504"/>
      <c r="G5" s="504"/>
    </row>
    <row r="6" spans="1:11" customFormat="1" ht="24" customHeight="1" x14ac:dyDescent="0.25">
      <c r="A6" s="96" t="s">
        <v>7</v>
      </c>
      <c r="B6" s="453" t="s">
        <v>424</v>
      </c>
      <c r="C6" s="453"/>
      <c r="D6" s="453"/>
      <c r="E6" s="453"/>
      <c r="F6" s="453"/>
      <c r="G6" s="453"/>
      <c r="H6" s="453"/>
      <c r="I6" s="453"/>
      <c r="J6" s="453"/>
      <c r="K6" s="454"/>
    </row>
    <row r="7" spans="1:11" customFormat="1" ht="35.25" customHeight="1" x14ac:dyDescent="0.25">
      <c r="A7" s="97" t="s">
        <v>9</v>
      </c>
      <c r="B7" s="455" t="s">
        <v>423</v>
      </c>
      <c r="C7" s="455"/>
      <c r="D7" s="455"/>
      <c r="E7" s="455"/>
      <c r="F7" s="455"/>
      <c r="G7" s="455"/>
      <c r="H7" s="455"/>
      <c r="I7" s="455"/>
      <c r="J7" s="455"/>
      <c r="K7" s="456"/>
    </row>
    <row r="8" spans="1:11" x14ac:dyDescent="0.25">
      <c r="C8" s="64"/>
      <c r="D8" s="64"/>
      <c r="E8" s="64"/>
      <c r="F8" s="64"/>
      <c r="G8" s="64"/>
      <c r="H8" s="64"/>
    </row>
    <row r="9" spans="1:11" ht="14.4" thickBot="1" x14ac:dyDescent="0.3">
      <c r="A9" s="131"/>
      <c r="B9" s="184"/>
    </row>
    <row r="10" spans="1:11" s="130" customFormat="1" ht="30" customHeight="1" x14ac:dyDescent="0.3">
      <c r="A10" s="482" t="s">
        <v>108</v>
      </c>
      <c r="B10" s="515" t="s">
        <v>256</v>
      </c>
      <c r="C10" s="484" t="s">
        <v>229</v>
      </c>
      <c r="D10" s="486" t="s">
        <v>230</v>
      </c>
      <c r="E10" s="486"/>
      <c r="F10" s="486"/>
      <c r="G10" s="486"/>
      <c r="H10" s="486"/>
      <c r="I10" s="124" t="s">
        <v>231</v>
      </c>
      <c r="J10" s="487" t="s">
        <v>232</v>
      </c>
      <c r="K10" s="489" t="s">
        <v>233</v>
      </c>
    </row>
    <row r="11" spans="1:11" s="130" customFormat="1" ht="55.8" thickBot="1" x14ac:dyDescent="0.35">
      <c r="A11" s="483"/>
      <c r="B11" s="516"/>
      <c r="C11" s="485"/>
      <c r="D11" s="125" t="s">
        <v>234</v>
      </c>
      <c r="E11" s="126" t="s">
        <v>235</v>
      </c>
      <c r="F11" s="125" t="s">
        <v>236</v>
      </c>
      <c r="G11" s="125" t="s">
        <v>237</v>
      </c>
      <c r="H11" s="127" t="s">
        <v>254</v>
      </c>
      <c r="I11" s="128" t="s">
        <v>239</v>
      </c>
      <c r="J11" s="488"/>
      <c r="K11" s="490"/>
    </row>
    <row r="12" spans="1:11" ht="20.25" customHeight="1" x14ac:dyDescent="0.25">
      <c r="A12" s="512" t="s">
        <v>336</v>
      </c>
      <c r="B12" s="491" t="s">
        <v>303</v>
      </c>
      <c r="C12" s="506" t="s">
        <v>341</v>
      </c>
      <c r="D12" s="507" t="s">
        <v>240</v>
      </c>
      <c r="E12" s="186" t="s">
        <v>241</v>
      </c>
      <c r="F12" s="187" t="s">
        <v>203</v>
      </c>
      <c r="G12" s="187">
        <f>IF(F12="Asignado",15,0)</f>
        <v>15</v>
      </c>
      <c r="H12" s="508" t="str">
        <f>IF(AND(G19&gt;0,G19&lt;=85),"Débil",IF(AND(G19&gt;85,G19&lt;=95),"Moderado",IF(G19&gt;96,"Fuerte"," ")))</f>
        <v>Moderado</v>
      </c>
      <c r="I12" s="509" t="s">
        <v>226</v>
      </c>
      <c r="J12" s="509" t="str">
        <f>IF(AND(H12="Fuerte",I12="Fuerte (Siempre se Ejecuta)"),"Fuerte",IF(AND(H12="Fuerte",I12="Moderado (Algunas veces se ejecuta)"),"Moderado",IF(AND(H12="Fuerte",I12="Débil (No se ejecuta)"),"Débil",IF(AND(H12="Moderado",I12="Fuerte (Siempre se Ejecuta)"),"Moderado",IF(AND(H12="Moderado",I12="Moderado (Algunas veces se ejecuta)"),"Moderado",IF(AND(H12="Moderado",I12="Débil (No se ejecuta)"),"Débil",IF(AND(H12="Débil",I12="Fuerte (Siempre se Ejecuta)"),"Débil",IF(AND(H12="Débil",I12="Moderado (Algunas veces se ejecuta)"),"Débil",IF(AND(H12="Débil",I12="Débil (No se ejecuta)"),"Débil"," ")))))))))</f>
        <v>Moderado</v>
      </c>
      <c r="K12" s="510" t="str">
        <f>IF(J12="Fuerte","NO",IF(J12=" "," ","SI"))</f>
        <v>SI</v>
      </c>
    </row>
    <row r="13" spans="1:11" ht="29.25" customHeight="1" x14ac:dyDescent="0.25">
      <c r="A13" s="513"/>
      <c r="B13" s="492"/>
      <c r="C13" s="495"/>
      <c r="D13" s="497"/>
      <c r="E13" s="25" t="s">
        <v>242</v>
      </c>
      <c r="F13" s="172" t="s">
        <v>205</v>
      </c>
      <c r="G13" s="172">
        <f>IF(F13="Adecuado",15,0)</f>
        <v>15</v>
      </c>
      <c r="H13" s="498"/>
      <c r="I13" s="219"/>
      <c r="J13" s="219"/>
      <c r="K13" s="511"/>
    </row>
    <row r="14" spans="1:11" ht="43.5" customHeight="1" x14ac:dyDescent="0.25">
      <c r="A14" s="513"/>
      <c r="B14" s="492"/>
      <c r="C14" s="495"/>
      <c r="D14" s="122" t="s">
        <v>243</v>
      </c>
      <c r="E14" s="25" t="s">
        <v>244</v>
      </c>
      <c r="F14" s="172" t="s">
        <v>208</v>
      </c>
      <c r="G14" s="172">
        <f>IF(F14="Oportuna",15,0)</f>
        <v>15</v>
      </c>
      <c r="H14" s="498"/>
      <c r="I14" s="219"/>
      <c r="J14" s="219"/>
      <c r="K14" s="511"/>
    </row>
    <row r="15" spans="1:11" ht="43.5" customHeight="1" x14ac:dyDescent="0.25">
      <c r="A15" s="513"/>
      <c r="B15" s="492"/>
      <c r="C15" s="495"/>
      <c r="D15" s="122" t="s">
        <v>245</v>
      </c>
      <c r="E15" s="25" t="s">
        <v>246</v>
      </c>
      <c r="F15" s="104" t="s">
        <v>211</v>
      </c>
      <c r="G15" s="172">
        <f>IF(F15="Prevenir",15,IF(F15="Detectar",10,0))</f>
        <v>15</v>
      </c>
      <c r="H15" s="498"/>
      <c r="I15" s="219"/>
      <c r="J15" s="219"/>
      <c r="K15" s="511"/>
    </row>
    <row r="16" spans="1:11" ht="29.25" customHeight="1" x14ac:dyDescent="0.25">
      <c r="A16" s="513"/>
      <c r="B16" s="492"/>
      <c r="C16" s="495"/>
      <c r="D16" s="122" t="s">
        <v>247</v>
      </c>
      <c r="E16" s="25" t="s">
        <v>248</v>
      </c>
      <c r="F16" s="172" t="s">
        <v>215</v>
      </c>
      <c r="G16" s="172">
        <f>IF(F16="Confiable",15,0)</f>
        <v>15</v>
      </c>
      <c r="H16" s="498"/>
      <c r="I16" s="219"/>
      <c r="J16" s="219"/>
      <c r="K16" s="511"/>
    </row>
    <row r="17" spans="1:11" ht="43.5" customHeight="1" x14ac:dyDescent="0.25">
      <c r="A17" s="513"/>
      <c r="B17" s="492"/>
      <c r="C17" s="495"/>
      <c r="D17" s="122" t="s">
        <v>249</v>
      </c>
      <c r="E17" s="25" t="s">
        <v>250</v>
      </c>
      <c r="F17" s="104" t="s">
        <v>218</v>
      </c>
      <c r="G17" s="172">
        <f>IF(F17="Se investigan y se resuelven oportunamente",15,0)</f>
        <v>15</v>
      </c>
      <c r="H17" s="498"/>
      <c r="I17" s="219"/>
      <c r="J17" s="219"/>
      <c r="K17" s="511"/>
    </row>
    <row r="18" spans="1:11" ht="29.25" customHeight="1" x14ac:dyDescent="0.25">
      <c r="A18" s="513"/>
      <c r="B18" s="492"/>
      <c r="C18" s="496"/>
      <c r="D18" s="108" t="s">
        <v>251</v>
      </c>
      <c r="E18" s="25" t="s">
        <v>252</v>
      </c>
      <c r="F18" s="172" t="s">
        <v>223</v>
      </c>
      <c r="G18" s="172">
        <f>IF(F18="Completa",10,IF(F18="Incompleta",5,0))</f>
        <v>0</v>
      </c>
      <c r="H18" s="499"/>
      <c r="I18" s="219"/>
      <c r="J18" s="219"/>
      <c r="K18" s="511"/>
    </row>
    <row r="19" spans="1:11" s="136" customFormat="1" ht="15" thickBot="1" x14ac:dyDescent="0.3">
      <c r="A19" s="514"/>
      <c r="B19" s="493"/>
      <c r="C19" s="132"/>
      <c r="D19" s="133"/>
      <c r="E19" s="134" t="s">
        <v>253</v>
      </c>
      <c r="F19" s="17"/>
      <c r="G19" s="17">
        <f>SUM(G12:G18)</f>
        <v>90</v>
      </c>
      <c r="H19" s="135"/>
      <c r="K19" s="188"/>
    </row>
    <row r="20" spans="1:11" ht="14.4" thickBot="1" x14ac:dyDescent="0.3"/>
    <row r="21" spans="1:11" s="129" customFormat="1" ht="30" customHeight="1" x14ac:dyDescent="0.3">
      <c r="A21" s="482" t="s">
        <v>108</v>
      </c>
      <c r="B21" s="515" t="s">
        <v>256</v>
      </c>
      <c r="C21" s="484" t="s">
        <v>229</v>
      </c>
      <c r="D21" s="486" t="s">
        <v>230</v>
      </c>
      <c r="E21" s="486"/>
      <c r="F21" s="486"/>
      <c r="G21" s="486"/>
      <c r="H21" s="486"/>
      <c r="I21" s="174" t="s">
        <v>231</v>
      </c>
      <c r="J21" s="487" t="s">
        <v>232</v>
      </c>
      <c r="K21" s="489" t="s">
        <v>233</v>
      </c>
    </row>
    <row r="22" spans="1:11" s="130" customFormat="1" ht="55.8" thickBot="1" x14ac:dyDescent="0.35">
      <c r="A22" s="483"/>
      <c r="B22" s="519"/>
      <c r="C22" s="485"/>
      <c r="D22" s="175" t="s">
        <v>234</v>
      </c>
      <c r="E22" s="126" t="s">
        <v>235</v>
      </c>
      <c r="F22" s="175" t="s">
        <v>236</v>
      </c>
      <c r="G22" s="175" t="s">
        <v>237</v>
      </c>
      <c r="H22" s="127" t="s">
        <v>254</v>
      </c>
      <c r="I22" s="128" t="s">
        <v>239</v>
      </c>
      <c r="J22" s="488"/>
      <c r="K22" s="490"/>
    </row>
    <row r="23" spans="1:11" ht="20.25" customHeight="1" x14ac:dyDescent="0.25">
      <c r="A23" s="512" t="s">
        <v>336</v>
      </c>
      <c r="B23" s="269" t="s">
        <v>293</v>
      </c>
      <c r="C23" s="517" t="s">
        <v>343</v>
      </c>
      <c r="D23" s="497" t="s">
        <v>240</v>
      </c>
      <c r="E23" s="24" t="s">
        <v>241</v>
      </c>
      <c r="F23" s="23" t="s">
        <v>203</v>
      </c>
      <c r="G23" s="23">
        <f>IF(F23="Asignado",15,0)</f>
        <v>15</v>
      </c>
      <c r="H23" s="498" t="str">
        <f>IF(AND(G30&gt;0,G30&lt;=85),"Débil",IF(AND(G30&gt;85,G30&lt;=95),"Moderado",IF(G30&gt;96,"Fuerte"," ")))</f>
        <v>Moderado</v>
      </c>
      <c r="I23" s="269" t="s">
        <v>226</v>
      </c>
      <c r="J23" s="269" t="str">
        <f>IF(AND(H23="Fuerte",I23="Fuerte (Siempre se Ejecuta)"),"Fuerte",IF(AND(H23="Fuerte",I23="Moderado (Algunas veces se ejecuta)"),"Moderado",IF(AND(H23="Fuerte",I23="Débil (No se ejecuta)"),"Débil",IF(AND(H23="Moderado",I23="Fuerte (Siempre se Ejecuta)"),"Moderado",IF(AND(H23="Moderado",I23="Moderado (Algunas veces se ejecuta)"),"Moderado",IF(AND(H23="Moderado",I23="Débil (No se ejecuta)"),"Débil",IF(AND(H23="Débil",I23="Fuerte (Siempre se Ejecuta)"),"Débil",IF(AND(H23="Débil",I23="Moderado (Algunas veces se ejecuta)"),"Débil",IF(AND(H23="Débil",I23="Débil (No se ejecuta)"),"Débil"," ")))))))))</f>
        <v>Moderado</v>
      </c>
      <c r="K23" s="500" t="str">
        <f>IF(J23="Fuerte","NO",IF(J23=" "," ","SI"))</f>
        <v>SI</v>
      </c>
    </row>
    <row r="24" spans="1:11" ht="27.6" x14ac:dyDescent="0.25">
      <c r="A24" s="513"/>
      <c r="B24" s="219"/>
      <c r="C24" s="517"/>
      <c r="D24" s="497"/>
      <c r="E24" s="25" t="s">
        <v>242</v>
      </c>
      <c r="F24" s="16" t="s">
        <v>205</v>
      </c>
      <c r="G24" s="16">
        <f>IF(F24="Adecuado",15,0)</f>
        <v>15</v>
      </c>
      <c r="H24" s="498"/>
      <c r="I24" s="219"/>
      <c r="J24" s="219"/>
      <c r="K24" s="501"/>
    </row>
    <row r="25" spans="1:11" ht="27.6" x14ac:dyDescent="0.25">
      <c r="A25" s="513"/>
      <c r="B25" s="219"/>
      <c r="C25" s="517"/>
      <c r="D25" s="122" t="s">
        <v>243</v>
      </c>
      <c r="E25" s="25" t="s">
        <v>244</v>
      </c>
      <c r="F25" s="16" t="s">
        <v>208</v>
      </c>
      <c r="G25" s="16">
        <f>IF(F25="Oportuna",15,0)</f>
        <v>15</v>
      </c>
      <c r="H25" s="498"/>
      <c r="I25" s="219"/>
      <c r="J25" s="219"/>
      <c r="K25" s="501"/>
    </row>
    <row r="26" spans="1:11" ht="41.4" x14ac:dyDescent="0.25">
      <c r="A26" s="513"/>
      <c r="B26" s="219"/>
      <c r="C26" s="517"/>
      <c r="D26" s="122" t="s">
        <v>245</v>
      </c>
      <c r="E26" s="25" t="s">
        <v>246</v>
      </c>
      <c r="F26" s="104" t="s">
        <v>211</v>
      </c>
      <c r="G26" s="16">
        <f>IF(F26="Prevenir",15,IF(F26="Detectar",10,0))</f>
        <v>15</v>
      </c>
      <c r="H26" s="498"/>
      <c r="I26" s="219"/>
      <c r="J26" s="219"/>
      <c r="K26" s="501"/>
    </row>
    <row r="27" spans="1:11" ht="27.6" x14ac:dyDescent="0.25">
      <c r="A27" s="513"/>
      <c r="B27" s="219"/>
      <c r="C27" s="517"/>
      <c r="D27" s="122" t="s">
        <v>247</v>
      </c>
      <c r="E27" s="25" t="s">
        <v>248</v>
      </c>
      <c r="F27" s="16" t="s">
        <v>215</v>
      </c>
      <c r="G27" s="16">
        <f>IF(F27="Confiable",15,0)</f>
        <v>15</v>
      </c>
      <c r="H27" s="498"/>
      <c r="I27" s="219"/>
      <c r="J27" s="219"/>
      <c r="K27" s="501"/>
    </row>
    <row r="28" spans="1:11" ht="41.4" x14ac:dyDescent="0.25">
      <c r="A28" s="513"/>
      <c r="B28" s="219"/>
      <c r="C28" s="517"/>
      <c r="D28" s="122" t="s">
        <v>249</v>
      </c>
      <c r="E28" s="25" t="s">
        <v>250</v>
      </c>
      <c r="F28" s="104" t="s">
        <v>218</v>
      </c>
      <c r="G28" s="16">
        <f>IF(F28="Se investigan y se resuelven oportunamente",15,0)</f>
        <v>15</v>
      </c>
      <c r="H28" s="498"/>
      <c r="I28" s="219"/>
      <c r="J28" s="219"/>
      <c r="K28" s="501"/>
    </row>
    <row r="29" spans="1:11" ht="27.6" x14ac:dyDescent="0.25">
      <c r="A29" s="513"/>
      <c r="B29" s="219"/>
      <c r="C29" s="518"/>
      <c r="D29" s="108" t="s">
        <v>251</v>
      </c>
      <c r="E29" s="25" t="s">
        <v>252</v>
      </c>
      <c r="F29" s="16" t="s">
        <v>223</v>
      </c>
      <c r="G29" s="16">
        <f>IF(F29="Completa",10,IF(F29="Incompleta",5,0))</f>
        <v>0</v>
      </c>
      <c r="H29" s="499"/>
      <c r="I29" s="219"/>
      <c r="J29" s="219"/>
      <c r="K29" s="501"/>
    </row>
    <row r="30" spans="1:11" ht="15" thickBot="1" x14ac:dyDescent="0.3">
      <c r="A30" s="514"/>
      <c r="B30" s="219"/>
      <c r="C30" s="182" t="s">
        <v>342</v>
      </c>
      <c r="D30" s="123"/>
      <c r="E30" s="19" t="s">
        <v>253</v>
      </c>
      <c r="F30" s="18"/>
      <c r="G30" s="18">
        <f>SUM(G23:G29)</f>
        <v>90</v>
      </c>
      <c r="H30" s="53"/>
    </row>
    <row r="31" spans="1:11" ht="14.4" thickBot="1" x14ac:dyDescent="0.3">
      <c r="A31" s="131"/>
      <c r="B31" s="184"/>
    </row>
    <row r="32" spans="1:11" s="130" customFormat="1" ht="30" customHeight="1" x14ac:dyDescent="0.3">
      <c r="A32" s="482" t="s">
        <v>108</v>
      </c>
      <c r="B32" s="183"/>
      <c r="C32" s="484" t="s">
        <v>229</v>
      </c>
      <c r="D32" s="486" t="s">
        <v>230</v>
      </c>
      <c r="E32" s="486"/>
      <c r="F32" s="486"/>
      <c r="G32" s="486"/>
      <c r="H32" s="486"/>
      <c r="I32" s="124" t="s">
        <v>231</v>
      </c>
      <c r="J32" s="487" t="s">
        <v>232</v>
      </c>
      <c r="K32" s="489" t="s">
        <v>233</v>
      </c>
    </row>
    <row r="33" spans="1:11" s="130" customFormat="1" ht="55.8" thickBot="1" x14ac:dyDescent="0.35">
      <c r="A33" s="483"/>
      <c r="B33" s="185" t="s">
        <v>12</v>
      </c>
      <c r="C33" s="485"/>
      <c r="D33" s="125" t="s">
        <v>234</v>
      </c>
      <c r="E33" s="126" t="s">
        <v>235</v>
      </c>
      <c r="F33" s="125" t="s">
        <v>236</v>
      </c>
      <c r="G33" s="125" t="s">
        <v>237</v>
      </c>
      <c r="H33" s="127" t="s">
        <v>254</v>
      </c>
      <c r="I33" s="128" t="s">
        <v>239</v>
      </c>
      <c r="J33" s="488"/>
      <c r="K33" s="490"/>
    </row>
    <row r="34" spans="1:11" ht="20.25" customHeight="1" x14ac:dyDescent="0.25">
      <c r="A34" s="491" t="s">
        <v>307</v>
      </c>
      <c r="B34" s="491" t="str">
        <f>+'IDENTIFICACION(GyC)'!B10</f>
        <v>Personal de planta  insuficiente con conocimiento  para impulsar el tramite de los procesos disciplinarios.</v>
      </c>
      <c r="C34" s="495" t="s">
        <v>337</v>
      </c>
      <c r="D34" s="497" t="s">
        <v>240</v>
      </c>
      <c r="E34" s="24" t="s">
        <v>241</v>
      </c>
      <c r="F34" s="23" t="s">
        <v>203</v>
      </c>
      <c r="G34" s="23">
        <f>IF(F34="Asignado",15,0)</f>
        <v>15</v>
      </c>
      <c r="H34" s="498" t="str">
        <f>IF(AND(G41&gt;0,G41&lt;=85),"Débil",IF(AND(G41&gt;85,G41&lt;=95),"Moderado",IF(G41&gt;96,"Fuerte"," ")))</f>
        <v>Débil</v>
      </c>
      <c r="I34" s="269" t="s">
        <v>227</v>
      </c>
      <c r="J34" s="269" t="str">
        <f>IF(AND(H34="Fuerte",I34="Fuerte (Siempre se Ejecuta)"),"Fuerte",IF(AND(H34="Fuerte",I34="Moderado (Algunas veces se ejecuta)"),"Moderado",IF(AND(H34="Fuerte",I34="Débil (No se ejecuta)"),"Débil",IF(AND(H34="Moderado",I34="Fuerte (Siempre se Ejecuta)"),"Moderado",IF(AND(H34="Moderado",I34="Moderado (Algunas veces se ejecuta)"),"Moderado",IF(AND(H34="Moderado",I34="Débil (No se ejecuta)"),"Débil",IF(AND(H34="Débil",I34="Fuerte (Siempre se Ejecuta)"),"Débil",IF(AND(H34="Débil",I34="Moderado (Algunas veces se ejecuta)"),"Débil",IF(AND(H34="Débil",I34="Débil (No se ejecuta)"),"Débil"," ")))))))))</f>
        <v>Débil</v>
      </c>
      <c r="K34" s="500" t="str">
        <f>IF(J34="Fuerte","NO",IF(J34=" "," ","SI"))</f>
        <v>SI</v>
      </c>
    </row>
    <row r="35" spans="1:11" ht="29.25" customHeight="1" x14ac:dyDescent="0.25">
      <c r="A35" s="492"/>
      <c r="B35" s="492"/>
      <c r="C35" s="495"/>
      <c r="D35" s="497"/>
      <c r="E35" s="25" t="s">
        <v>242</v>
      </c>
      <c r="F35" s="16" t="s">
        <v>206</v>
      </c>
      <c r="G35" s="16">
        <f>IF(F35="Adecuado",15,0)</f>
        <v>0</v>
      </c>
      <c r="H35" s="498"/>
      <c r="I35" s="219"/>
      <c r="J35" s="219"/>
      <c r="K35" s="501"/>
    </row>
    <row r="36" spans="1:11" ht="43.5" customHeight="1" x14ac:dyDescent="0.25">
      <c r="A36" s="492"/>
      <c r="B36" s="492"/>
      <c r="C36" s="495"/>
      <c r="D36" s="122" t="s">
        <v>243</v>
      </c>
      <c r="E36" s="25" t="s">
        <v>244</v>
      </c>
      <c r="F36" s="16" t="s">
        <v>209</v>
      </c>
      <c r="G36" s="16">
        <f>IF(F36="Oportuna",15,0)</f>
        <v>0</v>
      </c>
      <c r="H36" s="498"/>
      <c r="I36" s="219"/>
      <c r="J36" s="219"/>
      <c r="K36" s="501"/>
    </row>
    <row r="37" spans="1:11" ht="43.5" customHeight="1" x14ac:dyDescent="0.25">
      <c r="A37" s="492"/>
      <c r="B37" s="492"/>
      <c r="C37" s="495"/>
      <c r="D37" s="122" t="s">
        <v>245</v>
      </c>
      <c r="E37" s="25" t="s">
        <v>246</v>
      </c>
      <c r="F37" s="104" t="s">
        <v>213</v>
      </c>
      <c r="G37" s="16">
        <f>IF(F37="Prevenir",15,IF(F37="Detectar",10,0))</f>
        <v>0</v>
      </c>
      <c r="H37" s="498"/>
      <c r="I37" s="219"/>
      <c r="J37" s="219"/>
      <c r="K37" s="501"/>
    </row>
    <row r="38" spans="1:11" ht="29.25" customHeight="1" x14ac:dyDescent="0.25">
      <c r="A38" s="492"/>
      <c r="B38" s="492"/>
      <c r="C38" s="495"/>
      <c r="D38" s="122" t="s">
        <v>247</v>
      </c>
      <c r="E38" s="25" t="s">
        <v>248</v>
      </c>
      <c r="F38" s="16" t="s">
        <v>216</v>
      </c>
      <c r="G38" s="16">
        <f>IF(F38="Confiable",15,0)</f>
        <v>0</v>
      </c>
      <c r="H38" s="498"/>
      <c r="I38" s="219"/>
      <c r="J38" s="219"/>
      <c r="K38" s="501"/>
    </row>
    <row r="39" spans="1:11" ht="43.5" customHeight="1" x14ac:dyDescent="0.25">
      <c r="A39" s="492"/>
      <c r="B39" s="492"/>
      <c r="C39" s="495"/>
      <c r="D39" s="122" t="s">
        <v>249</v>
      </c>
      <c r="E39" s="25" t="s">
        <v>250</v>
      </c>
      <c r="F39" s="104" t="s">
        <v>219</v>
      </c>
      <c r="G39" s="16">
        <f>IF(F39="Se investigan y se resuelven oportunamente",15,0)</f>
        <v>0</v>
      </c>
      <c r="H39" s="498"/>
      <c r="I39" s="219"/>
      <c r="J39" s="219"/>
      <c r="K39" s="501"/>
    </row>
    <row r="40" spans="1:11" ht="29.25" customHeight="1" x14ac:dyDescent="0.25">
      <c r="A40" s="492"/>
      <c r="B40" s="492"/>
      <c r="C40" s="496"/>
      <c r="D40" s="108" t="s">
        <v>251</v>
      </c>
      <c r="E40" s="25" t="s">
        <v>252</v>
      </c>
      <c r="F40" s="16" t="s">
        <v>223</v>
      </c>
      <c r="G40" s="16">
        <f>IF(F40="Completa",10,IF(F40="Incompleta",5,0))</f>
        <v>0</v>
      </c>
      <c r="H40" s="499"/>
      <c r="I40" s="219"/>
      <c r="J40" s="219"/>
      <c r="K40" s="501"/>
    </row>
    <row r="41" spans="1:11" s="136" customFormat="1" ht="15" thickBot="1" x14ac:dyDescent="0.3">
      <c r="A41" s="493"/>
      <c r="B41" s="493"/>
      <c r="C41" s="132"/>
      <c r="D41" s="133"/>
      <c r="E41" s="134" t="s">
        <v>253</v>
      </c>
      <c r="F41" s="17"/>
      <c r="G41" s="17">
        <f>SUM(G34:G40)</f>
        <v>15</v>
      </c>
      <c r="H41" s="135"/>
    </row>
    <row r="42" spans="1:11" ht="14.4" thickBot="1" x14ac:dyDescent="0.3"/>
    <row r="43" spans="1:11" s="129" customFormat="1" ht="30" customHeight="1" x14ac:dyDescent="0.3">
      <c r="A43" s="482" t="s">
        <v>108</v>
      </c>
      <c r="B43" s="183"/>
      <c r="C43" s="484" t="s">
        <v>229</v>
      </c>
      <c r="D43" s="486" t="s">
        <v>230</v>
      </c>
      <c r="E43" s="486"/>
      <c r="F43" s="486"/>
      <c r="G43" s="486"/>
      <c r="H43" s="486"/>
      <c r="I43" s="124" t="s">
        <v>231</v>
      </c>
      <c r="J43" s="487" t="s">
        <v>232</v>
      </c>
      <c r="K43" s="489" t="s">
        <v>233</v>
      </c>
    </row>
    <row r="44" spans="1:11" s="130" customFormat="1" ht="55.8" thickBot="1" x14ac:dyDescent="0.35">
      <c r="A44" s="483"/>
      <c r="B44" s="185"/>
      <c r="C44" s="485"/>
      <c r="D44" s="125" t="s">
        <v>234</v>
      </c>
      <c r="E44" s="126" t="s">
        <v>235</v>
      </c>
      <c r="F44" s="125" t="s">
        <v>236</v>
      </c>
      <c r="G44" s="125" t="s">
        <v>237</v>
      </c>
      <c r="H44" s="127" t="s">
        <v>254</v>
      </c>
      <c r="I44" s="128" t="s">
        <v>239</v>
      </c>
      <c r="J44" s="488"/>
      <c r="K44" s="490"/>
    </row>
    <row r="45" spans="1:11" ht="20.25" customHeight="1" x14ac:dyDescent="0.25">
      <c r="A45" s="491" t="s">
        <v>307</v>
      </c>
      <c r="B45" s="491" t="str">
        <f>+'IDENTIFICACION(GyC)'!B11</f>
        <v xml:space="preserve">Desconociento del proceso por parte del personal en la aplicación de nuevo codigo general disciplinario </v>
      </c>
      <c r="C45" s="495" t="s">
        <v>337</v>
      </c>
      <c r="D45" s="497" t="s">
        <v>240</v>
      </c>
      <c r="E45" s="24" t="s">
        <v>241</v>
      </c>
      <c r="F45" s="23" t="s">
        <v>203</v>
      </c>
      <c r="G45" s="23">
        <f>IF(F45="Asignado",15,0)</f>
        <v>15</v>
      </c>
      <c r="H45" s="498" t="str">
        <f>IF(AND(G52&gt;0,G52&lt;=85),"Débil",IF(AND(G52&gt;85,G52&lt;=95),"Moderado",IF(G52&gt;96,"Fuerte"," ")))</f>
        <v>Débil</v>
      </c>
      <c r="I45" s="269" t="s">
        <v>227</v>
      </c>
      <c r="J45" s="269" t="str">
        <f>IF(AND(H45="Fuerte",I45="Fuerte (Siempre se Ejecuta)"),"Fuerte",IF(AND(H45="Fuerte",I45="Moderado (Algunas veces se ejecuta)"),"Moderado",IF(AND(H45="Fuerte",I45="Débil (No se ejecuta)"),"Débil",IF(AND(H45="Moderado",I45="Fuerte (Siempre se Ejecuta)"),"Moderado",IF(AND(H45="Moderado",I45="Moderado (Algunas veces se ejecuta)"),"Moderado",IF(AND(H45="Moderado",I45="Débil (No se ejecuta)"),"Débil",IF(AND(H45="Débil",I45="Fuerte (Siempre se Ejecuta)"),"Débil",IF(AND(H45="Débil",I45="Moderado (Algunas veces se ejecuta)"),"Débil",IF(AND(H45="Débil",I45="Débil (No se ejecuta)"),"Débil"," ")))))))))</f>
        <v>Débil</v>
      </c>
      <c r="K45" s="500" t="str">
        <f>IF(J45="Fuerte","NO",IF(J45=" "," ","SI"))</f>
        <v>SI</v>
      </c>
    </row>
    <row r="46" spans="1:11" ht="27.6" x14ac:dyDescent="0.25">
      <c r="A46" s="492"/>
      <c r="B46" s="492"/>
      <c r="C46" s="495"/>
      <c r="D46" s="497"/>
      <c r="E46" s="25" t="s">
        <v>242</v>
      </c>
      <c r="F46" s="16" t="s">
        <v>206</v>
      </c>
      <c r="G46" s="16">
        <f>IF(F46="Adecuado",15,0)</f>
        <v>0</v>
      </c>
      <c r="H46" s="498"/>
      <c r="I46" s="219"/>
      <c r="J46" s="219"/>
      <c r="K46" s="501"/>
    </row>
    <row r="47" spans="1:11" ht="27.6" x14ac:dyDescent="0.25">
      <c r="A47" s="492"/>
      <c r="B47" s="492"/>
      <c r="C47" s="495"/>
      <c r="D47" s="122" t="s">
        <v>243</v>
      </c>
      <c r="E47" s="25" t="s">
        <v>244</v>
      </c>
      <c r="F47" s="16" t="s">
        <v>209</v>
      </c>
      <c r="G47" s="16">
        <f>IF(F47="Oportuna",15,0)</f>
        <v>0</v>
      </c>
      <c r="H47" s="498"/>
      <c r="I47" s="219"/>
      <c r="J47" s="219"/>
      <c r="K47" s="501"/>
    </row>
    <row r="48" spans="1:11" ht="41.4" x14ac:dyDescent="0.25">
      <c r="A48" s="492"/>
      <c r="B48" s="492"/>
      <c r="C48" s="495"/>
      <c r="D48" s="122" t="s">
        <v>245</v>
      </c>
      <c r="E48" s="25" t="s">
        <v>246</v>
      </c>
      <c r="F48" s="104" t="s">
        <v>213</v>
      </c>
      <c r="G48" s="16">
        <f>IF(F48="Prevenir",15,IF(F48="Detectar",10,0))</f>
        <v>0</v>
      </c>
      <c r="H48" s="498"/>
      <c r="I48" s="219"/>
      <c r="J48" s="219"/>
      <c r="K48" s="501"/>
    </row>
    <row r="49" spans="1:11" ht="27.6" x14ac:dyDescent="0.25">
      <c r="A49" s="492"/>
      <c r="B49" s="492"/>
      <c r="C49" s="495"/>
      <c r="D49" s="122" t="s">
        <v>247</v>
      </c>
      <c r="E49" s="25" t="s">
        <v>248</v>
      </c>
      <c r="F49" s="16" t="s">
        <v>216</v>
      </c>
      <c r="G49" s="16">
        <f>IF(F49="Confiable",15,0)</f>
        <v>0</v>
      </c>
      <c r="H49" s="498"/>
      <c r="I49" s="219"/>
      <c r="J49" s="219"/>
      <c r="K49" s="501"/>
    </row>
    <row r="50" spans="1:11" ht="55.2" x14ac:dyDescent="0.25">
      <c r="A50" s="492"/>
      <c r="B50" s="492"/>
      <c r="C50" s="495"/>
      <c r="D50" s="122" t="s">
        <v>249</v>
      </c>
      <c r="E50" s="25" t="s">
        <v>250</v>
      </c>
      <c r="F50" s="104" t="s">
        <v>219</v>
      </c>
      <c r="G50" s="16">
        <f>IF(F50="Se investigan y se resuelven oportunamente",15,0)</f>
        <v>0</v>
      </c>
      <c r="H50" s="498"/>
      <c r="I50" s="219"/>
      <c r="J50" s="219"/>
      <c r="K50" s="501"/>
    </row>
    <row r="51" spans="1:11" ht="27.6" x14ac:dyDescent="0.25">
      <c r="A51" s="492"/>
      <c r="B51" s="492"/>
      <c r="C51" s="496"/>
      <c r="D51" s="108" t="s">
        <v>251</v>
      </c>
      <c r="E51" s="25" t="s">
        <v>252</v>
      </c>
      <c r="F51" s="16" t="s">
        <v>223</v>
      </c>
      <c r="G51" s="16">
        <f>IF(F51="Completa",10,IF(F51="Incompleta",5,0))</f>
        <v>0</v>
      </c>
      <c r="H51" s="499"/>
      <c r="I51" s="219"/>
      <c r="J51" s="219"/>
      <c r="K51" s="501"/>
    </row>
    <row r="52" spans="1:11" ht="15" thickBot="1" x14ac:dyDescent="0.3">
      <c r="A52" s="493"/>
      <c r="B52" s="492"/>
      <c r="C52" s="20"/>
      <c r="D52" s="123"/>
      <c r="E52" s="19" t="s">
        <v>253</v>
      </c>
      <c r="F52" s="18"/>
      <c r="G52" s="18">
        <f>SUM(G45:G51)</f>
        <v>15</v>
      </c>
      <c r="H52" s="53"/>
    </row>
    <row r="53" spans="1:11" ht="14.4" thickBot="1" x14ac:dyDescent="0.3">
      <c r="A53" s="131"/>
      <c r="B53" s="184"/>
    </row>
    <row r="54" spans="1:11" s="130" customFormat="1" ht="30" customHeight="1" x14ac:dyDescent="0.3">
      <c r="A54" s="482" t="s">
        <v>108</v>
      </c>
      <c r="B54" s="183"/>
      <c r="C54" s="484" t="s">
        <v>229</v>
      </c>
      <c r="D54" s="486" t="s">
        <v>230</v>
      </c>
      <c r="E54" s="486"/>
      <c r="F54" s="486"/>
      <c r="G54" s="486"/>
      <c r="H54" s="486"/>
      <c r="I54" s="124" t="s">
        <v>231</v>
      </c>
      <c r="J54" s="487" t="s">
        <v>232</v>
      </c>
      <c r="K54" s="489" t="s">
        <v>233</v>
      </c>
    </row>
    <row r="55" spans="1:11" s="130" customFormat="1" ht="55.8" thickBot="1" x14ac:dyDescent="0.35">
      <c r="A55" s="483"/>
      <c r="B55" s="185"/>
      <c r="C55" s="485"/>
      <c r="D55" s="125" t="s">
        <v>234</v>
      </c>
      <c r="E55" s="126" t="s">
        <v>235</v>
      </c>
      <c r="F55" s="125" t="s">
        <v>236</v>
      </c>
      <c r="G55" s="125" t="s">
        <v>237</v>
      </c>
      <c r="H55" s="127" t="s">
        <v>254</v>
      </c>
      <c r="I55" s="128" t="s">
        <v>239</v>
      </c>
      <c r="J55" s="488"/>
      <c r="K55" s="490"/>
    </row>
    <row r="56" spans="1:11" ht="20.25" customHeight="1" x14ac:dyDescent="0.25">
      <c r="A56" s="491" t="s">
        <v>338</v>
      </c>
      <c r="B56" s="491" t="str">
        <f>+'IDENTIFICACION(GyC)'!B13</f>
        <v xml:space="preserve">Cambios normativos sobre el procedimiento disciplinario . </v>
      </c>
      <c r="C56" s="495" t="s">
        <v>344</v>
      </c>
      <c r="D56" s="497" t="s">
        <v>240</v>
      </c>
      <c r="E56" s="24" t="s">
        <v>241</v>
      </c>
      <c r="F56" s="23" t="s">
        <v>203</v>
      </c>
      <c r="G56" s="23">
        <f>IF(F56="Asignado",15,0)</f>
        <v>15</v>
      </c>
      <c r="H56" s="498" t="str">
        <f>IF(AND(G63&gt;0,G63&lt;=85),"Débil",IF(AND(G63&gt;85,G63&lt;=95),"Moderado",IF(G63&gt;96,"Fuerte"," ")))</f>
        <v>Moderado</v>
      </c>
      <c r="I56" s="269" t="s">
        <v>226</v>
      </c>
      <c r="J56" s="269" t="str">
        <f>IF(AND(H56="Fuerte",I56="Fuerte (Siempre se Ejecuta)"),"Fuerte",IF(AND(H56="Fuerte",I56="Moderado (Algunas veces se ejecuta)"),"Moderado",IF(AND(H56="Fuerte",I56="Débil (No se ejecuta)"),"Débil",IF(AND(H56="Moderado",I56="Fuerte (Siempre se Ejecuta)"),"Moderado",IF(AND(H56="Moderado",I56="Moderado (Algunas veces se ejecuta)"),"Moderado",IF(AND(H56="Moderado",I56="Débil (No se ejecuta)"),"Débil",IF(AND(H56="Débil",I56="Fuerte (Siempre se Ejecuta)"),"Débil",IF(AND(H56="Débil",I56="Moderado (Algunas veces se ejecuta)"),"Débil",IF(AND(H56="Débil",I56="Débil (No se ejecuta)"),"Débil"," ")))))))))</f>
        <v>Moderado</v>
      </c>
      <c r="K56" s="500" t="str">
        <f>IF(J56="Fuerte","NO",IF(J56=" "," ","SI"))</f>
        <v>SI</v>
      </c>
    </row>
    <row r="57" spans="1:11" ht="29.25" customHeight="1" x14ac:dyDescent="0.25">
      <c r="A57" s="492"/>
      <c r="B57" s="492"/>
      <c r="C57" s="495"/>
      <c r="D57" s="497"/>
      <c r="E57" s="25" t="s">
        <v>242</v>
      </c>
      <c r="F57" s="16" t="s">
        <v>205</v>
      </c>
      <c r="G57" s="16">
        <f>IF(F57="Adecuado",15,0)</f>
        <v>15</v>
      </c>
      <c r="H57" s="498"/>
      <c r="I57" s="219"/>
      <c r="J57" s="219"/>
      <c r="K57" s="501"/>
    </row>
    <row r="58" spans="1:11" ht="43.5" customHeight="1" x14ac:dyDescent="0.25">
      <c r="A58" s="492"/>
      <c r="B58" s="492"/>
      <c r="C58" s="495"/>
      <c r="D58" s="122" t="s">
        <v>243</v>
      </c>
      <c r="E58" s="25" t="s">
        <v>244</v>
      </c>
      <c r="F58" s="16" t="s">
        <v>208</v>
      </c>
      <c r="G58" s="16">
        <f>IF(F58="Oportuna",15,0)</f>
        <v>15</v>
      </c>
      <c r="H58" s="498"/>
      <c r="I58" s="219"/>
      <c r="J58" s="219"/>
      <c r="K58" s="501"/>
    </row>
    <row r="59" spans="1:11" ht="43.5" customHeight="1" x14ac:dyDescent="0.25">
      <c r="A59" s="492"/>
      <c r="B59" s="492"/>
      <c r="C59" s="495"/>
      <c r="D59" s="122" t="s">
        <v>245</v>
      </c>
      <c r="E59" s="25" t="s">
        <v>246</v>
      </c>
      <c r="F59" s="104" t="s">
        <v>211</v>
      </c>
      <c r="G59" s="16">
        <f>IF(F59="Prevenir",15,IF(F59="Detectar",10,0))</f>
        <v>15</v>
      </c>
      <c r="H59" s="498"/>
      <c r="I59" s="219"/>
      <c r="J59" s="219"/>
      <c r="K59" s="501"/>
    </row>
    <row r="60" spans="1:11" ht="29.25" customHeight="1" x14ac:dyDescent="0.25">
      <c r="A60" s="492"/>
      <c r="B60" s="492"/>
      <c r="C60" s="495"/>
      <c r="D60" s="122" t="s">
        <v>247</v>
      </c>
      <c r="E60" s="25" t="s">
        <v>248</v>
      </c>
      <c r="F60" s="16" t="s">
        <v>215</v>
      </c>
      <c r="G60" s="16">
        <f>IF(F60="Confiable",15,0)</f>
        <v>15</v>
      </c>
      <c r="H60" s="498"/>
      <c r="I60" s="219"/>
      <c r="J60" s="219"/>
      <c r="K60" s="501"/>
    </row>
    <row r="61" spans="1:11" ht="43.5" customHeight="1" x14ac:dyDescent="0.25">
      <c r="A61" s="492"/>
      <c r="B61" s="492"/>
      <c r="C61" s="495"/>
      <c r="D61" s="122" t="s">
        <v>249</v>
      </c>
      <c r="E61" s="25" t="s">
        <v>250</v>
      </c>
      <c r="F61" s="104" t="s">
        <v>218</v>
      </c>
      <c r="G61" s="16">
        <f>IF(F61="Se investigan y se resuelven oportunamente",15,0)</f>
        <v>15</v>
      </c>
      <c r="H61" s="498"/>
      <c r="I61" s="219"/>
      <c r="J61" s="219"/>
      <c r="K61" s="501"/>
    </row>
    <row r="62" spans="1:11" ht="29.25" customHeight="1" x14ac:dyDescent="0.25">
      <c r="A62" s="492"/>
      <c r="B62" s="492"/>
      <c r="C62" s="496"/>
      <c r="D62" s="108" t="s">
        <v>251</v>
      </c>
      <c r="E62" s="25" t="s">
        <v>252</v>
      </c>
      <c r="F62" s="16" t="s">
        <v>223</v>
      </c>
      <c r="G62" s="16">
        <f>IF(F62="Completa",10,IF(F62="Incompleta",5,0))</f>
        <v>0</v>
      </c>
      <c r="H62" s="499"/>
      <c r="I62" s="219"/>
      <c r="J62" s="219"/>
      <c r="K62" s="501"/>
    </row>
    <row r="63" spans="1:11" s="136" customFormat="1" ht="15" thickBot="1" x14ac:dyDescent="0.3">
      <c r="A63" s="493"/>
      <c r="B63" s="493"/>
      <c r="C63" s="132"/>
      <c r="D63" s="133"/>
      <c r="E63" s="134" t="s">
        <v>253</v>
      </c>
      <c r="F63" s="17"/>
      <c r="G63" s="17">
        <f>SUM(G56:G62)</f>
        <v>90</v>
      </c>
      <c r="H63" s="135"/>
    </row>
    <row r="64" spans="1:11" ht="14.4" thickBot="1" x14ac:dyDescent="0.3"/>
    <row r="65" spans="1:11" s="129" customFormat="1" ht="30" customHeight="1" x14ac:dyDescent="0.3">
      <c r="A65" s="482" t="s">
        <v>108</v>
      </c>
      <c r="B65" s="183"/>
      <c r="C65" s="484" t="s">
        <v>229</v>
      </c>
      <c r="D65" s="486" t="s">
        <v>230</v>
      </c>
      <c r="E65" s="486"/>
      <c r="F65" s="486"/>
      <c r="G65" s="486"/>
      <c r="H65" s="486"/>
      <c r="I65" s="124" t="s">
        <v>231</v>
      </c>
      <c r="J65" s="487" t="s">
        <v>232</v>
      </c>
      <c r="K65" s="489" t="s">
        <v>233</v>
      </c>
    </row>
    <row r="66" spans="1:11" s="130" customFormat="1" ht="55.8" thickBot="1" x14ac:dyDescent="0.35">
      <c r="A66" s="483"/>
      <c r="B66" s="185"/>
      <c r="C66" s="485"/>
      <c r="D66" s="125" t="s">
        <v>234</v>
      </c>
      <c r="E66" s="126" t="s">
        <v>235</v>
      </c>
      <c r="F66" s="125" t="s">
        <v>236</v>
      </c>
      <c r="G66" s="125" t="s">
        <v>237</v>
      </c>
      <c r="H66" s="127" t="s">
        <v>254</v>
      </c>
      <c r="I66" s="128" t="s">
        <v>239</v>
      </c>
      <c r="J66" s="488"/>
      <c r="K66" s="490"/>
    </row>
    <row r="67" spans="1:11" ht="20.25" customHeight="1" x14ac:dyDescent="0.25">
      <c r="A67" s="491" t="s">
        <v>338</v>
      </c>
      <c r="B67" s="491" t="str">
        <f>+'IDENTIFICACION(GyC)'!B14</f>
        <v>Falta de compromiso por parte del personal adscrito al proceso de gestion y control disciplinario</v>
      </c>
      <c r="C67" s="495" t="s">
        <v>339</v>
      </c>
      <c r="D67" s="497" t="s">
        <v>240</v>
      </c>
      <c r="E67" s="24" t="s">
        <v>241</v>
      </c>
      <c r="F67" s="23" t="s">
        <v>203</v>
      </c>
      <c r="G67" s="23">
        <f>IF(F67="Asignado",15,0)</f>
        <v>15</v>
      </c>
      <c r="H67" s="498" t="str">
        <f>IF(AND(G74&gt;0,G74&lt;=85),"Débil",IF(AND(G74&gt;85,G74&lt;=95),"Moderado",IF(G74&gt;96,"Fuerte"," ")))</f>
        <v>Débil</v>
      </c>
      <c r="I67" s="269" t="s">
        <v>226</v>
      </c>
      <c r="J67" s="269" t="str">
        <f>IF(AND(H67="Fuerte",I67="Fuerte (Siempre se Ejecuta)"),"Fuerte",IF(AND(H67="Fuerte",I67="Moderado (Algunas veces se ejecuta)"),"Moderado",IF(AND(H67="Fuerte",I67="Débil (No se ejecuta)"),"Débil",IF(AND(H67="Moderado",I67="Fuerte (Siempre se Ejecuta)"),"Moderado",IF(AND(H67="Moderado",I67="Moderado (Algunas veces se ejecuta)"),"Moderado",IF(AND(H67="Moderado",I67="Débil (No se ejecuta)"),"Débil",IF(AND(H67="Débil",I67="Fuerte (Siempre se Ejecuta)"),"Débil",IF(AND(H67="Débil",I67="Moderado (Algunas veces se ejecuta)"),"Débil",IF(AND(H67="Débil",I67="Débil (No se ejecuta)"),"Débil"," ")))))))))</f>
        <v>Débil</v>
      </c>
      <c r="K67" s="500" t="str">
        <f>IF(J67="Fuerte","NO",IF(J67=" "," ","SI"))</f>
        <v>SI</v>
      </c>
    </row>
    <row r="68" spans="1:11" ht="27.6" x14ac:dyDescent="0.25">
      <c r="A68" s="492"/>
      <c r="B68" s="492"/>
      <c r="C68" s="495"/>
      <c r="D68" s="497"/>
      <c r="E68" s="25" t="s">
        <v>242</v>
      </c>
      <c r="F68" s="16" t="s">
        <v>206</v>
      </c>
      <c r="G68" s="16">
        <f>IF(F68="Adecuado",15,0)</f>
        <v>0</v>
      </c>
      <c r="H68" s="498"/>
      <c r="I68" s="219"/>
      <c r="J68" s="219"/>
      <c r="K68" s="501"/>
    </row>
    <row r="69" spans="1:11" ht="27.6" x14ac:dyDescent="0.25">
      <c r="A69" s="492"/>
      <c r="B69" s="492"/>
      <c r="C69" s="495"/>
      <c r="D69" s="122" t="s">
        <v>243</v>
      </c>
      <c r="E69" s="25" t="s">
        <v>244</v>
      </c>
      <c r="F69" s="16" t="s">
        <v>209</v>
      </c>
      <c r="G69" s="16">
        <f>IF(F69="Oportuna",15,0)</f>
        <v>0</v>
      </c>
      <c r="H69" s="498"/>
      <c r="I69" s="219"/>
      <c r="J69" s="219"/>
      <c r="K69" s="501"/>
    </row>
    <row r="70" spans="1:11" ht="41.4" x14ac:dyDescent="0.25">
      <c r="A70" s="492"/>
      <c r="B70" s="492"/>
      <c r="C70" s="495"/>
      <c r="D70" s="122" t="s">
        <v>245</v>
      </c>
      <c r="E70" s="25" t="s">
        <v>246</v>
      </c>
      <c r="F70" s="104" t="s">
        <v>213</v>
      </c>
      <c r="G70" s="16">
        <f>IF(F70="Prevenir",15,IF(F70="Detectar",10,0))</f>
        <v>0</v>
      </c>
      <c r="H70" s="498"/>
      <c r="I70" s="219"/>
      <c r="J70" s="219"/>
      <c r="K70" s="501"/>
    </row>
    <row r="71" spans="1:11" ht="27.6" x14ac:dyDescent="0.25">
      <c r="A71" s="492"/>
      <c r="B71" s="492"/>
      <c r="C71" s="495"/>
      <c r="D71" s="122" t="s">
        <v>247</v>
      </c>
      <c r="E71" s="25" t="s">
        <v>248</v>
      </c>
      <c r="F71" s="16" t="s">
        <v>216</v>
      </c>
      <c r="G71" s="16">
        <f>IF(F71="Confiable",15,0)</f>
        <v>0</v>
      </c>
      <c r="H71" s="498"/>
      <c r="I71" s="219"/>
      <c r="J71" s="219"/>
      <c r="K71" s="501"/>
    </row>
    <row r="72" spans="1:11" ht="55.2" x14ac:dyDescent="0.25">
      <c r="A72" s="492"/>
      <c r="B72" s="492"/>
      <c r="C72" s="495"/>
      <c r="D72" s="122" t="s">
        <v>249</v>
      </c>
      <c r="E72" s="25" t="s">
        <v>250</v>
      </c>
      <c r="F72" s="104" t="s">
        <v>219</v>
      </c>
      <c r="G72" s="16">
        <f>IF(F72="Se investigan y se resuelven oportunamente",15,0)</f>
        <v>0</v>
      </c>
      <c r="H72" s="498"/>
      <c r="I72" s="219"/>
      <c r="J72" s="219"/>
      <c r="K72" s="501"/>
    </row>
    <row r="73" spans="1:11" ht="27.6" x14ac:dyDescent="0.25">
      <c r="A73" s="492"/>
      <c r="B73" s="492"/>
      <c r="C73" s="496"/>
      <c r="D73" s="108" t="s">
        <v>251</v>
      </c>
      <c r="E73" s="25" t="s">
        <v>252</v>
      </c>
      <c r="F73" s="16" t="s">
        <v>223</v>
      </c>
      <c r="G73" s="16">
        <f>IF(F73="Completa",10,IF(F73="Incompleta",5,0))</f>
        <v>0</v>
      </c>
      <c r="H73" s="499"/>
      <c r="I73" s="219"/>
      <c r="J73" s="219"/>
      <c r="K73" s="501"/>
    </row>
    <row r="74" spans="1:11" ht="15" thickBot="1" x14ac:dyDescent="0.3">
      <c r="A74" s="493"/>
      <c r="B74" s="494"/>
      <c r="C74" s="20"/>
      <c r="D74" s="123"/>
      <c r="E74" s="19" t="s">
        <v>253</v>
      </c>
      <c r="F74" s="18"/>
      <c r="G74" s="18">
        <f>SUM(G67:G73)</f>
        <v>15</v>
      </c>
      <c r="H74" s="53"/>
    </row>
    <row r="75" spans="1:11" ht="27.6" x14ac:dyDescent="0.25">
      <c r="A75" s="482" t="s">
        <v>108</v>
      </c>
      <c r="B75" s="183"/>
      <c r="C75" s="484" t="s">
        <v>229</v>
      </c>
      <c r="D75" s="486" t="s">
        <v>230</v>
      </c>
      <c r="E75" s="486"/>
      <c r="F75" s="486"/>
      <c r="G75" s="486"/>
      <c r="H75" s="486"/>
      <c r="I75" s="205" t="s">
        <v>231</v>
      </c>
      <c r="J75" s="487" t="s">
        <v>232</v>
      </c>
      <c r="K75" s="489" t="s">
        <v>233</v>
      </c>
    </row>
    <row r="76" spans="1:11" ht="55.8" thickBot="1" x14ac:dyDescent="0.3">
      <c r="A76" s="483"/>
      <c r="B76" s="185" t="s">
        <v>256</v>
      </c>
      <c r="C76" s="485"/>
      <c r="D76" s="206" t="s">
        <v>234</v>
      </c>
      <c r="E76" s="126" t="s">
        <v>235</v>
      </c>
      <c r="F76" s="206" t="s">
        <v>236</v>
      </c>
      <c r="G76" s="206" t="s">
        <v>237</v>
      </c>
      <c r="H76" s="127" t="s">
        <v>254</v>
      </c>
      <c r="I76" s="128" t="s">
        <v>239</v>
      </c>
      <c r="J76" s="488"/>
      <c r="K76" s="490"/>
    </row>
    <row r="77" spans="1:11" x14ac:dyDescent="0.25">
      <c r="A77" s="491" t="s">
        <v>351</v>
      </c>
      <c r="B77" s="491" t="s">
        <v>324</v>
      </c>
      <c r="C77" s="495" t="s">
        <v>352</v>
      </c>
      <c r="D77" s="497" t="s">
        <v>240</v>
      </c>
      <c r="E77" s="24" t="s">
        <v>241</v>
      </c>
      <c r="F77" s="23" t="s">
        <v>203</v>
      </c>
      <c r="G77" s="23">
        <f>IF(F77="Asignado",15,0)</f>
        <v>15</v>
      </c>
      <c r="H77" s="498" t="str">
        <f>IF(AND(G84&gt;0,G84&lt;=85),"Débil",IF(AND(G84&gt;85,G84&lt;=95),"Moderado",IF(G84&gt;96,"Fuerte"," ")))</f>
        <v>Débil</v>
      </c>
      <c r="I77" s="269" t="s">
        <v>227</v>
      </c>
      <c r="J77" s="269" t="str">
        <f>IF(AND(H77="Fuerte",I77="Fuerte (Siempre se Ejecuta)"),"Fuerte",IF(AND(H77="Fuerte",I77="Moderado (Algunas veces se ejecuta)"),"Moderado",IF(AND(H77="Fuerte",I77="Débil (No se ejecuta)"),"Débil",IF(AND(H77="Moderado",I77="Fuerte (Siempre se Ejecuta)"),"Moderado",IF(AND(H77="Moderado",I77="Moderado (Algunas veces se ejecuta)"),"Moderado",IF(AND(H77="Moderado",I77="Débil (No se ejecuta)"),"Débil",IF(AND(H77="Débil",I77="Fuerte (Siempre se Ejecuta)"),"Débil",IF(AND(H77="Débil",I77="Moderado (Algunas veces se ejecuta)"),"Débil",IF(AND(H77="Débil",I77="Débil (No se ejecuta)"),"Débil"," ")))))))))</f>
        <v>Débil</v>
      </c>
      <c r="K77" s="500" t="str">
        <f>IF(J77="Fuerte","NO",IF(J77=" "," ","SI"))</f>
        <v>SI</v>
      </c>
    </row>
    <row r="78" spans="1:11" ht="27.6" x14ac:dyDescent="0.25">
      <c r="A78" s="492"/>
      <c r="B78" s="492"/>
      <c r="C78" s="495"/>
      <c r="D78" s="497"/>
      <c r="E78" s="25" t="s">
        <v>242</v>
      </c>
      <c r="F78" s="203" t="s">
        <v>205</v>
      </c>
      <c r="G78" s="203">
        <f>IF(F78="Adecuado",15,0)</f>
        <v>15</v>
      </c>
      <c r="H78" s="498"/>
      <c r="I78" s="219"/>
      <c r="J78" s="219"/>
      <c r="K78" s="501"/>
    </row>
    <row r="79" spans="1:11" ht="27.6" x14ac:dyDescent="0.25">
      <c r="A79" s="492"/>
      <c r="B79" s="492"/>
      <c r="C79" s="495"/>
      <c r="D79" s="122" t="s">
        <v>243</v>
      </c>
      <c r="E79" s="25" t="s">
        <v>244</v>
      </c>
      <c r="F79" s="203" t="s">
        <v>208</v>
      </c>
      <c r="G79" s="203">
        <f>IF(F79="Oportuna",15,0)</f>
        <v>15</v>
      </c>
      <c r="H79" s="498"/>
      <c r="I79" s="219"/>
      <c r="J79" s="219"/>
      <c r="K79" s="501"/>
    </row>
    <row r="80" spans="1:11" ht="41.4" x14ac:dyDescent="0.25">
      <c r="A80" s="492"/>
      <c r="B80" s="492"/>
      <c r="C80" s="495"/>
      <c r="D80" s="122" t="s">
        <v>245</v>
      </c>
      <c r="E80" s="25" t="s">
        <v>246</v>
      </c>
      <c r="F80" s="204" t="s">
        <v>211</v>
      </c>
      <c r="G80" s="203">
        <f>IF(F80="Prevenir",15,IF(F80="Detectar",10,0))</f>
        <v>15</v>
      </c>
      <c r="H80" s="498"/>
      <c r="I80" s="219"/>
      <c r="J80" s="219"/>
      <c r="K80" s="501"/>
    </row>
    <row r="81" spans="1:11" ht="27.6" x14ac:dyDescent="0.25">
      <c r="A81" s="492"/>
      <c r="B81" s="492"/>
      <c r="C81" s="495"/>
      <c r="D81" s="122" t="s">
        <v>247</v>
      </c>
      <c r="E81" s="25" t="s">
        <v>248</v>
      </c>
      <c r="F81" s="203" t="s">
        <v>215</v>
      </c>
      <c r="G81" s="203">
        <f>IF(F81="Confiable",15,0)</f>
        <v>15</v>
      </c>
      <c r="H81" s="498"/>
      <c r="I81" s="219"/>
      <c r="J81" s="219"/>
      <c r="K81" s="501"/>
    </row>
    <row r="82" spans="1:11" ht="55.2" x14ac:dyDescent="0.25">
      <c r="A82" s="492"/>
      <c r="B82" s="492"/>
      <c r="C82" s="495"/>
      <c r="D82" s="122" t="s">
        <v>249</v>
      </c>
      <c r="E82" s="25" t="s">
        <v>250</v>
      </c>
      <c r="F82" s="204" t="s">
        <v>219</v>
      </c>
      <c r="G82" s="203">
        <f>IF(F82="Se investigan y se resuelven oportunamente",15,0)</f>
        <v>0</v>
      </c>
      <c r="H82" s="498"/>
      <c r="I82" s="219"/>
      <c r="J82" s="219"/>
      <c r="K82" s="501"/>
    </row>
    <row r="83" spans="1:11" ht="27.6" x14ac:dyDescent="0.25">
      <c r="A83" s="492"/>
      <c r="B83" s="492"/>
      <c r="C83" s="496"/>
      <c r="D83" s="108" t="s">
        <v>251</v>
      </c>
      <c r="E83" s="25" t="s">
        <v>252</v>
      </c>
      <c r="F83" s="203" t="s">
        <v>223</v>
      </c>
      <c r="G83" s="203">
        <f>IF(F83="Completa",10,IF(F83="Incompleta",5,0))</f>
        <v>0</v>
      </c>
      <c r="H83" s="499"/>
      <c r="I83" s="219"/>
      <c r="J83" s="219"/>
      <c r="K83" s="501"/>
    </row>
    <row r="84" spans="1:11" ht="15" thickBot="1" x14ac:dyDescent="0.3">
      <c r="A84" s="493"/>
      <c r="B84" s="494"/>
      <c r="C84" s="20"/>
      <c r="D84" s="123"/>
      <c r="E84" s="19" t="s">
        <v>253</v>
      </c>
      <c r="F84" s="18"/>
      <c r="G84" s="18">
        <f>SUM(G77:G83)</f>
        <v>75</v>
      </c>
      <c r="H84" s="53"/>
    </row>
  </sheetData>
  <mergeCells count="104">
    <mergeCell ref="J67:J73"/>
    <mergeCell ref="K67:K73"/>
    <mergeCell ref="A67:A74"/>
    <mergeCell ref="C67:C73"/>
    <mergeCell ref="D67:D68"/>
    <mergeCell ref="H67:H73"/>
    <mergeCell ref="I67:I73"/>
    <mergeCell ref="B67:B74"/>
    <mergeCell ref="A1:A4"/>
    <mergeCell ref="B1:G2"/>
    <mergeCell ref="B3:G4"/>
    <mergeCell ref="J56:J62"/>
    <mergeCell ref="K56:K62"/>
    <mergeCell ref="A65:A66"/>
    <mergeCell ref="C65:C66"/>
    <mergeCell ref="D65:H65"/>
    <mergeCell ref="J65:J66"/>
    <mergeCell ref="K65:K66"/>
    <mergeCell ref="A56:A63"/>
    <mergeCell ref="C56:C62"/>
    <mergeCell ref="D56:D57"/>
    <mergeCell ref="H56:H62"/>
    <mergeCell ref="I56:I62"/>
    <mergeCell ref="B56:B63"/>
    <mergeCell ref="J45:J51"/>
    <mergeCell ref="K45:K51"/>
    <mergeCell ref="A54:A55"/>
    <mergeCell ref="C54:C55"/>
    <mergeCell ref="D54:H54"/>
    <mergeCell ref="J54:J55"/>
    <mergeCell ref="K54:K55"/>
    <mergeCell ref="A45:A52"/>
    <mergeCell ref="C45:C51"/>
    <mergeCell ref="D45:D46"/>
    <mergeCell ref="H45:H51"/>
    <mergeCell ref="I45:I51"/>
    <mergeCell ref="B45:B52"/>
    <mergeCell ref="A43:A44"/>
    <mergeCell ref="C43:C44"/>
    <mergeCell ref="D43:H43"/>
    <mergeCell ref="J43:J44"/>
    <mergeCell ref="K43:K44"/>
    <mergeCell ref="J23:J29"/>
    <mergeCell ref="K23:K29"/>
    <mergeCell ref="A32:A33"/>
    <mergeCell ref="C32:C33"/>
    <mergeCell ref="D32:H32"/>
    <mergeCell ref="J32:J33"/>
    <mergeCell ref="K32:K33"/>
    <mergeCell ref="J34:J40"/>
    <mergeCell ref="K34:K40"/>
    <mergeCell ref="A34:A41"/>
    <mergeCell ref="C34:C40"/>
    <mergeCell ref="D34:D35"/>
    <mergeCell ref="H34:H40"/>
    <mergeCell ref="I34:I40"/>
    <mergeCell ref="B23:B30"/>
    <mergeCell ref="B34:B41"/>
    <mergeCell ref="A21:A22"/>
    <mergeCell ref="C21:C22"/>
    <mergeCell ref="D21:H21"/>
    <mergeCell ref="J21:J22"/>
    <mergeCell ref="K21:K22"/>
    <mergeCell ref="A23:A30"/>
    <mergeCell ref="C23:C29"/>
    <mergeCell ref="D23:D24"/>
    <mergeCell ref="H23:H29"/>
    <mergeCell ref="I23:I29"/>
    <mergeCell ref="B21:B22"/>
    <mergeCell ref="C12:C18"/>
    <mergeCell ref="D12:D13"/>
    <mergeCell ref="H12:H18"/>
    <mergeCell ref="I12:I18"/>
    <mergeCell ref="J12:J18"/>
    <mergeCell ref="K12:K18"/>
    <mergeCell ref="A12:A19"/>
    <mergeCell ref="B12:B19"/>
    <mergeCell ref="B10:B11"/>
    <mergeCell ref="J1:J4"/>
    <mergeCell ref="B5:G5"/>
    <mergeCell ref="H1:I1"/>
    <mergeCell ref="H2:I2"/>
    <mergeCell ref="H3:I3"/>
    <mergeCell ref="H4:I4"/>
    <mergeCell ref="A10:A11"/>
    <mergeCell ref="C10:C11"/>
    <mergeCell ref="D10:H10"/>
    <mergeCell ref="J10:J11"/>
    <mergeCell ref="B6:K6"/>
    <mergeCell ref="B7:K7"/>
    <mergeCell ref="K10:K11"/>
    <mergeCell ref="A75:A76"/>
    <mergeCell ref="C75:C76"/>
    <mergeCell ref="D75:H75"/>
    <mergeCell ref="J75:J76"/>
    <mergeCell ref="K75:K76"/>
    <mergeCell ref="A77:A84"/>
    <mergeCell ref="B77:B84"/>
    <mergeCell ref="C77:C83"/>
    <mergeCell ref="D77:D78"/>
    <mergeCell ref="H77:H83"/>
    <mergeCell ref="I77:I83"/>
    <mergeCell ref="J77:J83"/>
    <mergeCell ref="K77:K83"/>
  </mergeCells>
  <pageMargins left="0.7" right="0.7" top="0.75" bottom="0.75" header="0.3" footer="0.3"/>
  <pageSetup orientation="portrait" horizontalDpi="300" verticalDpi="300"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Hoja3!$A$152:$A$154</xm:f>
          </x14:formula1>
          <xm:sqref>F12 F23 F34 F45 F56 F67 F77</xm:sqref>
        </x14:dataValidation>
        <x14:dataValidation type="list" allowBlank="1" showInputMessage="1" showErrorMessage="1">
          <x14:formula1>
            <xm:f>Hoja3!$A$155:$A$157</xm:f>
          </x14:formula1>
          <xm:sqref>F13 F24 F35 F46 F57 F68 F78</xm:sqref>
        </x14:dataValidation>
        <x14:dataValidation type="list" allowBlank="1" showInputMessage="1" showErrorMessage="1">
          <x14:formula1>
            <xm:f>Hoja3!$A$160:$A$162</xm:f>
          </x14:formula1>
          <xm:sqref>F14 F25 F36 F47 F58 F69 F79</xm:sqref>
        </x14:dataValidation>
        <x14:dataValidation type="list" allowBlank="1" showInputMessage="1" showErrorMessage="1">
          <x14:formula1>
            <xm:f>Hoja3!$A$165:$A$168</xm:f>
          </x14:formula1>
          <xm:sqref>F15 F26 F37 F48 F59 F70 F80</xm:sqref>
        </x14:dataValidation>
        <x14:dataValidation type="list" allowBlank="1" showInputMessage="1" showErrorMessage="1">
          <x14:formula1>
            <xm:f>Hoja3!$A$171:$A$173</xm:f>
          </x14:formula1>
          <xm:sqref>F16 F27 F38 F49 F60 F71 F81</xm:sqref>
        </x14:dataValidation>
        <x14:dataValidation type="list" allowBlank="1" showInputMessage="1" showErrorMessage="1">
          <x14:formula1>
            <xm:f>Hoja3!$A$176:$A$178</xm:f>
          </x14:formula1>
          <xm:sqref>F17 F28 F39 F50 F61 F72 F82</xm:sqref>
        </x14:dataValidation>
        <x14:dataValidation type="list" allowBlank="1" showInputMessage="1" showErrorMessage="1">
          <x14:formula1>
            <xm:f>Hoja3!$A$181:$A$184</xm:f>
          </x14:formula1>
          <xm:sqref>F18 F29 F40 F51 F62 F73 F83</xm:sqref>
        </x14:dataValidation>
        <x14:dataValidation type="list" allowBlank="1" showInputMessage="1" showErrorMessage="1">
          <x14:formula1>
            <xm:f>Hoja3!$A$187:$A$190</xm:f>
          </x14:formula1>
          <xm:sqref>I12:I18 I23:I29 I34:I40 I45:I51 I56:I62 I67:I73 I77:I83</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8"/>
  <sheetViews>
    <sheetView showGridLines="0" zoomScale="80" zoomScaleNormal="80" workbookViewId="0">
      <selection activeCell="B7" sqref="B7:K7"/>
    </sheetView>
  </sheetViews>
  <sheetFormatPr baseColWidth="10" defaultColWidth="11.44140625" defaultRowHeight="13.8" x14ac:dyDescent="0.25"/>
  <cols>
    <col min="1" max="2" width="38.33203125" style="1" customWidth="1"/>
    <col min="3" max="5" width="29.33203125" style="1" customWidth="1"/>
    <col min="6" max="6" width="22.88671875" style="1" customWidth="1"/>
    <col min="7" max="7" width="13.88671875" style="1" customWidth="1"/>
    <col min="8" max="8" width="22" style="1" customWidth="1"/>
    <col min="9" max="16384" width="11.44140625" style="1"/>
  </cols>
  <sheetData>
    <row r="1" spans="1:11" customFormat="1" ht="15.75" customHeight="1" x14ac:dyDescent="0.3">
      <c r="A1" s="520"/>
      <c r="B1" s="251" t="s">
        <v>0</v>
      </c>
      <c r="C1" s="252"/>
      <c r="D1" s="393"/>
      <c r="E1" s="336" t="s">
        <v>26</v>
      </c>
      <c r="F1" s="336"/>
      <c r="G1" s="336"/>
      <c r="H1" s="522"/>
    </row>
    <row r="2" spans="1:11" customFormat="1" ht="15.75" customHeight="1" x14ac:dyDescent="0.3">
      <c r="A2" s="246"/>
      <c r="B2" s="521"/>
      <c r="C2" s="395"/>
      <c r="D2" s="396"/>
      <c r="E2" s="270" t="s">
        <v>2</v>
      </c>
      <c r="F2" s="270"/>
      <c r="G2" s="270"/>
      <c r="H2" s="523"/>
    </row>
    <row r="3" spans="1:11" customFormat="1" ht="36" customHeight="1" x14ac:dyDescent="0.3">
      <c r="A3" s="246"/>
      <c r="B3" s="521" t="s">
        <v>255</v>
      </c>
      <c r="C3" s="395"/>
      <c r="D3" s="396"/>
      <c r="E3" s="270" t="s">
        <v>4</v>
      </c>
      <c r="F3" s="270"/>
      <c r="G3" s="270"/>
      <c r="H3" s="523"/>
    </row>
    <row r="4" spans="1:11" customFormat="1" ht="15.75" customHeight="1" thickBot="1" x14ac:dyDescent="0.35">
      <c r="A4" s="247"/>
      <c r="B4" s="260"/>
      <c r="C4" s="261"/>
      <c r="D4" s="398"/>
      <c r="E4" s="505" t="s">
        <v>5</v>
      </c>
      <c r="F4" s="505"/>
      <c r="G4" s="505"/>
      <c r="H4" s="524"/>
    </row>
    <row r="5" spans="1:11" ht="15" thickBot="1" x14ac:dyDescent="0.25">
      <c r="C5" s="64"/>
      <c r="D5" s="64"/>
      <c r="E5" s="64"/>
      <c r="F5" s="64"/>
      <c r="G5" s="64"/>
    </row>
    <row r="6" spans="1:11" customFormat="1" ht="24" customHeight="1" x14ac:dyDescent="0.25">
      <c r="A6" s="144" t="s">
        <v>7</v>
      </c>
      <c r="B6" s="453" t="s">
        <v>424</v>
      </c>
      <c r="C6" s="453"/>
      <c r="D6" s="453"/>
      <c r="E6" s="453"/>
      <c r="F6" s="453"/>
      <c r="G6" s="453"/>
      <c r="H6" s="453"/>
      <c r="I6" s="453"/>
      <c r="J6" s="453"/>
      <c r="K6" s="454"/>
    </row>
    <row r="7" spans="1:11" customFormat="1" ht="51.75" customHeight="1" thickBot="1" x14ac:dyDescent="0.3">
      <c r="A7" s="31" t="s">
        <v>9</v>
      </c>
      <c r="B7" s="455" t="s">
        <v>423</v>
      </c>
      <c r="C7" s="455"/>
      <c r="D7" s="455"/>
      <c r="E7" s="455"/>
      <c r="F7" s="455"/>
      <c r="G7" s="455"/>
      <c r="H7" s="455"/>
      <c r="I7" s="455"/>
      <c r="J7" s="455"/>
      <c r="K7" s="456"/>
    </row>
    <row r="8" spans="1:11" ht="15" thickBot="1" x14ac:dyDescent="0.25">
      <c r="C8" s="64"/>
      <c r="D8" s="64"/>
      <c r="E8" s="64"/>
      <c r="F8" s="64"/>
      <c r="G8" s="64"/>
    </row>
    <row r="9" spans="1:11" s="129" customFormat="1" ht="30" customHeight="1" x14ac:dyDescent="0.3">
      <c r="A9" s="532" t="s">
        <v>108</v>
      </c>
      <c r="B9" s="532" t="s">
        <v>256</v>
      </c>
      <c r="C9" s="533" t="s">
        <v>229</v>
      </c>
      <c r="D9" s="533" t="s">
        <v>238</v>
      </c>
      <c r="E9" s="533" t="s">
        <v>257</v>
      </c>
      <c r="F9" s="525" t="s">
        <v>258</v>
      </c>
      <c r="G9" s="525"/>
      <c r="H9" s="526" t="s">
        <v>259</v>
      </c>
    </row>
    <row r="10" spans="1:11" s="130" customFormat="1" ht="48.75" customHeight="1" thickBot="1" x14ac:dyDescent="0.35">
      <c r="A10" s="532"/>
      <c r="B10" s="532"/>
      <c r="C10" s="533"/>
      <c r="D10" s="533"/>
      <c r="E10" s="533"/>
      <c r="F10" s="525"/>
      <c r="G10" s="525"/>
      <c r="H10" s="526"/>
    </row>
    <row r="11" spans="1:11" s="130" customFormat="1" ht="55.5" customHeight="1" x14ac:dyDescent="0.3">
      <c r="A11" s="527" t="s">
        <v>336</v>
      </c>
      <c r="B11" s="145" t="s">
        <v>303</v>
      </c>
      <c r="C11" s="145" t="s">
        <v>341</v>
      </c>
      <c r="D11" s="145" t="s">
        <v>185</v>
      </c>
      <c r="E11" s="145" t="s">
        <v>226</v>
      </c>
      <c r="F11" s="146" t="s">
        <v>185</v>
      </c>
      <c r="G11" s="147">
        <f>IF(F11="Fuerte",100,IF(F11="Moderado",50,IF(F11="Débil",0," ")))</f>
        <v>50</v>
      </c>
      <c r="H11" s="531" t="str">
        <f>IF(G18=100,"Fuerte",IF(AND(G18&gt;=50,G18&lt;=99),"Moderado",IF(AND(G18&gt;0,G18&lt;=49),"Débil"," ")))</f>
        <v>Moderado</v>
      </c>
    </row>
    <row r="12" spans="1:11" s="130" customFormat="1" ht="69" customHeight="1" x14ac:dyDescent="0.3">
      <c r="A12" s="528"/>
      <c r="B12" s="145" t="s">
        <v>345</v>
      </c>
      <c r="C12" s="145" t="s">
        <v>343</v>
      </c>
      <c r="D12" s="145" t="s">
        <v>185</v>
      </c>
      <c r="E12" s="145" t="s">
        <v>226</v>
      </c>
      <c r="F12" s="146" t="s">
        <v>185</v>
      </c>
      <c r="G12" s="147">
        <f>IF(F12="Fuerte",100,IF(F12="Moderado",50,IF(F12="Débil",0," ")))</f>
        <v>50</v>
      </c>
      <c r="H12" s="531"/>
    </row>
    <row r="13" spans="1:11" s="130" customFormat="1" ht="79.5" customHeight="1" x14ac:dyDescent="0.3">
      <c r="A13" s="529" t="s">
        <v>307</v>
      </c>
      <c r="B13" s="145" t="s">
        <v>287</v>
      </c>
      <c r="C13" s="145" t="s">
        <v>346</v>
      </c>
      <c r="D13" s="145" t="s">
        <v>347</v>
      </c>
      <c r="E13" s="145" t="s">
        <v>227</v>
      </c>
      <c r="F13" s="146" t="s">
        <v>347</v>
      </c>
      <c r="G13" s="147" t="str">
        <f t="shared" ref="G13:G17" si="0">IF(F13="Fuerte",100,IF(F13="Moderado",50,IF(F13="Débil",0," ")))</f>
        <v xml:space="preserve"> </v>
      </c>
      <c r="H13" s="531"/>
    </row>
    <row r="14" spans="1:11" s="130" customFormat="1" ht="39.75" customHeight="1" x14ac:dyDescent="0.3">
      <c r="A14" s="530"/>
      <c r="B14" s="145" t="s">
        <v>288</v>
      </c>
      <c r="C14" s="145" t="s">
        <v>346</v>
      </c>
      <c r="D14" s="145" t="s">
        <v>347</v>
      </c>
      <c r="E14" s="145" t="s">
        <v>227</v>
      </c>
      <c r="F14" s="146" t="s">
        <v>347</v>
      </c>
      <c r="G14" s="147" t="str">
        <f t="shared" si="0"/>
        <v xml:space="preserve"> </v>
      </c>
      <c r="H14" s="531"/>
    </row>
    <row r="15" spans="1:11" s="130" customFormat="1" ht="77.25" customHeight="1" x14ac:dyDescent="0.3">
      <c r="A15" s="529" t="s">
        <v>338</v>
      </c>
      <c r="B15" s="145" t="s">
        <v>348</v>
      </c>
      <c r="C15" s="145" t="s">
        <v>344</v>
      </c>
      <c r="D15" s="145" t="s">
        <v>185</v>
      </c>
      <c r="E15" s="145" t="s">
        <v>226</v>
      </c>
      <c r="F15" s="146" t="s">
        <v>185</v>
      </c>
      <c r="G15" s="147">
        <f t="shared" si="0"/>
        <v>50</v>
      </c>
      <c r="H15" s="531"/>
    </row>
    <row r="16" spans="1:11" s="130" customFormat="1" ht="39.75" customHeight="1" x14ac:dyDescent="0.3">
      <c r="A16" s="530"/>
      <c r="B16" s="145" t="s">
        <v>349</v>
      </c>
      <c r="C16" s="145" t="s">
        <v>346</v>
      </c>
      <c r="D16" s="145" t="s">
        <v>347</v>
      </c>
      <c r="E16" s="145" t="s">
        <v>350</v>
      </c>
      <c r="F16" s="146" t="s">
        <v>347</v>
      </c>
      <c r="G16" s="147" t="str">
        <f t="shared" si="0"/>
        <v xml:space="preserve"> </v>
      </c>
      <c r="H16" s="531"/>
    </row>
    <row r="17" spans="1:8" s="130" customFormat="1" ht="77.25" customHeight="1" x14ac:dyDescent="0.3">
      <c r="A17" s="145" t="s">
        <v>351</v>
      </c>
      <c r="B17" s="145" t="s">
        <v>324</v>
      </c>
      <c r="C17" s="145" t="s">
        <v>353</v>
      </c>
      <c r="D17" s="145" t="s">
        <v>347</v>
      </c>
      <c r="E17" s="145" t="s">
        <v>350</v>
      </c>
      <c r="F17" s="146" t="s">
        <v>347</v>
      </c>
      <c r="G17" s="147" t="str">
        <f t="shared" si="0"/>
        <v xml:space="preserve"> </v>
      </c>
      <c r="H17" s="531"/>
    </row>
    <row r="18" spans="1:8" s="130" customFormat="1" ht="39.75" customHeight="1" x14ac:dyDescent="0.3">
      <c r="A18" s="148" t="s">
        <v>260</v>
      </c>
      <c r="B18" s="148"/>
      <c r="C18" s="148"/>
      <c r="D18" s="148"/>
      <c r="E18" s="148"/>
      <c r="F18" s="148"/>
      <c r="G18" s="149">
        <f>IF(ISERROR(AVERAGE(G11:G17)),0,AVERAGE(G11:G17))</f>
        <v>50</v>
      </c>
      <c r="H18" s="147"/>
    </row>
  </sheetData>
  <mergeCells count="21">
    <mergeCell ref="A13:A14"/>
    <mergeCell ref="A15:A16"/>
    <mergeCell ref="H11:H17"/>
    <mergeCell ref="B9:B10"/>
    <mergeCell ref="D9:D10"/>
    <mergeCell ref="A9:A10"/>
    <mergeCell ref="C9:C10"/>
    <mergeCell ref="E9:E10"/>
    <mergeCell ref="B6:K6"/>
    <mergeCell ref="B7:K7"/>
    <mergeCell ref="F9:G10"/>
    <mergeCell ref="H9:H10"/>
    <mergeCell ref="A11:A12"/>
    <mergeCell ref="E3:G3"/>
    <mergeCell ref="E4:G4"/>
    <mergeCell ref="H1:H4"/>
    <mergeCell ref="A1:A4"/>
    <mergeCell ref="B1:D2"/>
    <mergeCell ref="B3:D4"/>
    <mergeCell ref="E1:G1"/>
    <mergeCell ref="E2:G2"/>
  </mergeCell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7" zoomScale="120" zoomScaleNormal="120" workbookViewId="0">
      <selection activeCell="A12" sqref="A12"/>
    </sheetView>
  </sheetViews>
  <sheetFormatPr baseColWidth="10" defaultColWidth="11.44140625" defaultRowHeight="14.4" x14ac:dyDescent="0.3"/>
  <cols>
    <col min="1" max="1" width="31" customWidth="1"/>
    <col min="2" max="2" width="24.109375" customWidth="1"/>
    <col min="3" max="3" width="22.88671875" customWidth="1"/>
    <col min="4" max="4" width="26.5546875" customWidth="1"/>
    <col min="5" max="5" width="21.44140625" customWidth="1"/>
  </cols>
  <sheetData>
    <row r="1" spans="1:5" ht="15" customHeight="1" x14ac:dyDescent="0.3">
      <c r="A1" s="241"/>
      <c r="B1" s="237" t="s">
        <v>25</v>
      </c>
      <c r="C1" s="238"/>
      <c r="D1" s="3" t="s">
        <v>26</v>
      </c>
      <c r="E1" s="244"/>
    </row>
    <row r="2" spans="1:5" ht="15" customHeight="1" x14ac:dyDescent="0.3">
      <c r="A2" s="241"/>
      <c r="B2" s="239"/>
      <c r="C2" s="240"/>
      <c r="D2" s="3" t="s">
        <v>2</v>
      </c>
      <c r="E2" s="244"/>
    </row>
    <row r="3" spans="1:5" ht="30" customHeight="1" x14ac:dyDescent="0.3">
      <c r="A3" s="241"/>
      <c r="B3" s="237" t="s">
        <v>27</v>
      </c>
      <c r="C3" s="238"/>
      <c r="D3" s="3" t="s">
        <v>28</v>
      </c>
      <c r="E3" s="244"/>
    </row>
    <row r="4" spans="1:5" ht="15" customHeight="1" x14ac:dyDescent="0.3">
      <c r="A4" s="241"/>
      <c r="B4" s="239"/>
      <c r="C4" s="240"/>
      <c r="D4" s="3" t="s">
        <v>5</v>
      </c>
      <c r="E4" s="244"/>
    </row>
    <row r="5" spans="1:5" ht="15.75" thickBot="1" x14ac:dyDescent="0.3"/>
    <row r="6" spans="1:5" x14ac:dyDescent="0.3">
      <c r="A6" s="242" t="s">
        <v>29</v>
      </c>
      <c r="B6" s="243"/>
      <c r="C6" s="243"/>
      <c r="D6" s="243"/>
      <c r="E6" s="243"/>
    </row>
    <row r="7" spans="1:5" ht="28.2" thickBot="1" x14ac:dyDescent="0.35">
      <c r="A7" s="4" t="s">
        <v>30</v>
      </c>
      <c r="B7" s="5" t="s">
        <v>31</v>
      </c>
      <c r="C7" s="5" t="s">
        <v>32</v>
      </c>
      <c r="D7" s="10" t="s">
        <v>33</v>
      </c>
      <c r="E7" s="5" t="s">
        <v>34</v>
      </c>
    </row>
    <row r="8" spans="1:5" ht="45" x14ac:dyDescent="0.25">
      <c r="A8" s="12" t="s">
        <v>35</v>
      </c>
      <c r="B8" s="6" t="s">
        <v>36</v>
      </c>
      <c r="C8" s="6" t="s">
        <v>36</v>
      </c>
      <c r="D8" s="6" t="s">
        <v>36</v>
      </c>
      <c r="E8" s="7" t="s">
        <v>36</v>
      </c>
    </row>
    <row r="9" spans="1:5" ht="40.200000000000003" x14ac:dyDescent="0.3">
      <c r="A9" s="13" t="s">
        <v>37</v>
      </c>
      <c r="B9" s="8" t="s">
        <v>36</v>
      </c>
      <c r="C9" s="8" t="s">
        <v>36</v>
      </c>
      <c r="D9" s="8" t="s">
        <v>36</v>
      </c>
      <c r="E9" s="9" t="s">
        <v>36</v>
      </c>
    </row>
    <row r="10" spans="1:5" ht="30" x14ac:dyDescent="0.25">
      <c r="A10" s="11" t="s">
        <v>38</v>
      </c>
      <c r="B10" s="8" t="s">
        <v>36</v>
      </c>
      <c r="C10" s="8" t="s">
        <v>36</v>
      </c>
      <c r="D10" s="8" t="s">
        <v>36</v>
      </c>
      <c r="E10" s="9" t="s">
        <v>36</v>
      </c>
    </row>
    <row r="11" spans="1:5" ht="40.200000000000003" x14ac:dyDescent="0.3">
      <c r="A11" s="13" t="s">
        <v>39</v>
      </c>
      <c r="B11" s="8" t="s">
        <v>36</v>
      </c>
      <c r="C11" s="8" t="s">
        <v>36</v>
      </c>
      <c r="D11" s="8" t="s">
        <v>36</v>
      </c>
      <c r="E11" s="9" t="s">
        <v>36</v>
      </c>
    </row>
    <row r="12" spans="1:5" ht="53.4" x14ac:dyDescent="0.3">
      <c r="A12" s="13" t="s">
        <v>40</v>
      </c>
      <c r="B12" s="14" t="s">
        <v>36</v>
      </c>
      <c r="C12" s="14" t="s">
        <v>36</v>
      </c>
      <c r="D12" s="14" t="s">
        <v>36</v>
      </c>
      <c r="E12" s="15" t="s">
        <v>36</v>
      </c>
    </row>
  </sheetData>
  <mergeCells count="5">
    <mergeCell ref="B1:C2"/>
    <mergeCell ref="B3:C4"/>
    <mergeCell ref="A1:A4"/>
    <mergeCell ref="A6:E6"/>
    <mergeCell ref="E1:E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18"/>
  <sheetViews>
    <sheetView zoomScale="120" zoomScaleNormal="120" workbookViewId="0">
      <selection activeCell="D10" sqref="D10"/>
    </sheetView>
  </sheetViews>
  <sheetFormatPr baseColWidth="10" defaultColWidth="11.44140625" defaultRowHeight="14.4" x14ac:dyDescent="0.3"/>
  <cols>
    <col min="1" max="1" width="31" customWidth="1"/>
    <col min="2" max="2" width="27.33203125" customWidth="1"/>
    <col min="3" max="3" width="24.6640625" customWidth="1"/>
    <col min="4" max="5" width="27.33203125" customWidth="1"/>
    <col min="6" max="6" width="32.88671875" customWidth="1"/>
    <col min="7" max="7" width="26.33203125" customWidth="1"/>
  </cols>
  <sheetData>
    <row r="1" spans="1:7" x14ac:dyDescent="0.3">
      <c r="A1" s="248"/>
      <c r="B1" s="251" t="s">
        <v>0</v>
      </c>
      <c r="C1" s="252"/>
      <c r="D1" s="252"/>
      <c r="E1" s="252"/>
      <c r="F1" s="59" t="s">
        <v>1</v>
      </c>
      <c r="G1" s="255"/>
    </row>
    <row r="2" spans="1:7" x14ac:dyDescent="0.3">
      <c r="A2" s="249"/>
      <c r="B2" s="253"/>
      <c r="C2" s="254"/>
      <c r="D2" s="254"/>
      <c r="E2" s="254"/>
      <c r="F2" s="58" t="s">
        <v>41</v>
      </c>
      <c r="G2" s="256"/>
    </row>
    <row r="3" spans="1:7" x14ac:dyDescent="0.3">
      <c r="A3" s="249"/>
      <c r="B3" s="258" t="s">
        <v>42</v>
      </c>
      <c r="C3" s="259"/>
      <c r="D3" s="259"/>
      <c r="E3" s="259"/>
      <c r="F3" s="58" t="s">
        <v>4</v>
      </c>
      <c r="G3" s="256"/>
    </row>
    <row r="4" spans="1:7" ht="15" thickBot="1" x14ac:dyDescent="0.35">
      <c r="A4" s="250"/>
      <c r="B4" s="260"/>
      <c r="C4" s="261"/>
      <c r="D4" s="261"/>
      <c r="E4" s="261"/>
      <c r="F4" s="60" t="s">
        <v>5</v>
      </c>
      <c r="G4" s="257"/>
    </row>
    <row r="5" spans="1:7" ht="15.75" thickBot="1" x14ac:dyDescent="0.3"/>
    <row r="6" spans="1:7" s="70" customFormat="1" ht="15.75" x14ac:dyDescent="0.25">
      <c r="A6" s="262" t="s">
        <v>43</v>
      </c>
      <c r="B6" s="263"/>
      <c r="C6" s="263"/>
      <c r="D6" s="263"/>
      <c r="E6" s="263"/>
      <c r="F6" s="263"/>
      <c r="G6" s="264"/>
    </row>
    <row r="7" spans="1:7" ht="31.5" customHeight="1" x14ac:dyDescent="0.3">
      <c r="A7" s="51" t="s">
        <v>44</v>
      </c>
      <c r="B7" s="29" t="s">
        <v>45</v>
      </c>
      <c r="C7" s="65" t="s">
        <v>46</v>
      </c>
      <c r="D7" s="52" t="s">
        <v>47</v>
      </c>
      <c r="E7" s="29" t="s">
        <v>48</v>
      </c>
      <c r="F7" s="30" t="s">
        <v>49</v>
      </c>
      <c r="G7" s="30" t="s">
        <v>50</v>
      </c>
    </row>
    <row r="8" spans="1:7" ht="33" customHeight="1" x14ac:dyDescent="0.3">
      <c r="A8" s="245"/>
      <c r="B8" s="8"/>
      <c r="C8" s="8"/>
      <c r="D8" s="8"/>
      <c r="E8" s="8"/>
      <c r="F8" s="8"/>
      <c r="G8" s="9"/>
    </row>
    <row r="9" spans="1:7" ht="33" customHeight="1" x14ac:dyDescent="0.3">
      <c r="A9" s="246"/>
      <c r="B9" s="8"/>
      <c r="C9" s="8"/>
      <c r="D9" s="8"/>
      <c r="E9" s="8"/>
      <c r="F9" s="8"/>
      <c r="G9" s="9"/>
    </row>
    <row r="10" spans="1:7" ht="33" customHeight="1" x14ac:dyDescent="0.3">
      <c r="A10" s="246"/>
      <c r="B10" s="8"/>
      <c r="C10" s="8"/>
      <c r="D10" s="8"/>
      <c r="E10" s="8"/>
      <c r="F10" s="8"/>
      <c r="G10" s="9"/>
    </row>
    <row r="11" spans="1:7" ht="33" customHeight="1" x14ac:dyDescent="0.3">
      <c r="A11" s="246"/>
      <c r="B11" s="8"/>
      <c r="C11" s="8"/>
      <c r="D11" s="8"/>
      <c r="E11" s="8"/>
      <c r="F11" s="8"/>
      <c r="G11" s="9"/>
    </row>
    <row r="12" spans="1:7" ht="33" customHeight="1" x14ac:dyDescent="0.3">
      <c r="A12" s="246"/>
      <c r="B12" s="8"/>
      <c r="C12" s="8"/>
      <c r="D12" s="8"/>
      <c r="E12" s="8"/>
      <c r="F12" s="8"/>
      <c r="G12" s="9"/>
    </row>
    <row r="13" spans="1:7" ht="33" customHeight="1" x14ac:dyDescent="0.3">
      <c r="A13" s="246"/>
      <c r="B13" s="8"/>
      <c r="C13" s="8"/>
      <c r="D13" s="8"/>
      <c r="E13" s="8"/>
      <c r="F13" s="8"/>
      <c r="G13" s="9"/>
    </row>
    <row r="14" spans="1:7" ht="33" customHeight="1" x14ac:dyDescent="0.3">
      <c r="A14" s="246"/>
      <c r="B14" s="8"/>
      <c r="C14" s="8"/>
      <c r="D14" s="8"/>
      <c r="E14" s="8"/>
      <c r="F14" s="8"/>
      <c r="G14" s="9"/>
    </row>
    <row r="15" spans="1:7" ht="33" customHeight="1" x14ac:dyDescent="0.3">
      <c r="A15" s="246"/>
      <c r="B15" s="8"/>
      <c r="C15" s="8"/>
      <c r="D15" s="8"/>
      <c r="E15" s="8"/>
      <c r="F15" s="8"/>
      <c r="G15" s="9"/>
    </row>
    <row r="16" spans="1:7" ht="33" customHeight="1" x14ac:dyDescent="0.3">
      <c r="A16" s="246"/>
      <c r="B16" s="8"/>
      <c r="C16" s="8"/>
      <c r="D16" s="8"/>
      <c r="E16" s="8"/>
      <c r="F16" s="8"/>
      <c r="G16" s="9"/>
    </row>
    <row r="17" spans="1:7" ht="33" customHeight="1" x14ac:dyDescent="0.3">
      <c r="A17" s="246"/>
      <c r="B17" s="8"/>
      <c r="C17" s="8"/>
      <c r="D17" s="8"/>
      <c r="E17" s="8"/>
      <c r="F17" s="8"/>
      <c r="G17" s="9"/>
    </row>
    <row r="18" spans="1:7" ht="33" customHeight="1" thickBot="1" x14ac:dyDescent="0.35">
      <c r="A18" s="247"/>
      <c r="B18" s="68"/>
      <c r="C18" s="68"/>
      <c r="D18" s="68"/>
      <c r="E18" s="68"/>
      <c r="F18" s="68"/>
      <c r="G18" s="69"/>
    </row>
  </sheetData>
  <mergeCells count="6">
    <mergeCell ref="A8:A18"/>
    <mergeCell ref="A1:A4"/>
    <mergeCell ref="B1:E2"/>
    <mergeCell ref="G1:G4"/>
    <mergeCell ref="B3:E4"/>
    <mergeCell ref="A6:G6"/>
  </mergeCells>
  <pageMargins left="0.70866141732283472" right="0.70866141732283472" top="0.74803149606299213" bottom="0.74803149606299213" header="0.31496062992125984" footer="0.31496062992125984"/>
  <pageSetup scale="60" orientation="landscape"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19"/>
  <sheetViews>
    <sheetView showGridLines="0" zoomScale="62" zoomScaleNormal="62" workbookViewId="0">
      <selection activeCell="D1" sqref="D1:G2"/>
    </sheetView>
  </sheetViews>
  <sheetFormatPr baseColWidth="10" defaultColWidth="11.44140625" defaultRowHeight="14.4" x14ac:dyDescent="0.3"/>
  <cols>
    <col min="1" max="2" width="6.5546875" customWidth="1"/>
    <col min="3" max="3" width="32.6640625" customWidth="1"/>
    <col min="4" max="4" width="44.88671875" customWidth="1"/>
    <col min="5" max="5" width="38" customWidth="1"/>
    <col min="6" max="6" width="30.33203125" customWidth="1"/>
    <col min="7" max="7" width="18.33203125" customWidth="1"/>
    <col min="8" max="8" width="15.5546875" customWidth="1"/>
    <col min="9" max="9" width="19.33203125" customWidth="1"/>
    <col min="10" max="10" width="14.5546875" customWidth="1"/>
  </cols>
  <sheetData>
    <row r="1" spans="1:14" ht="15" customHeight="1" x14ac:dyDescent="0.3">
      <c r="C1" s="301"/>
      <c r="D1" s="258" t="s">
        <v>354</v>
      </c>
      <c r="E1" s="259"/>
      <c r="F1" s="259"/>
      <c r="G1" s="302"/>
      <c r="H1" s="270" t="s">
        <v>26</v>
      </c>
      <c r="I1" s="270"/>
      <c r="J1" s="267"/>
      <c r="K1" s="2"/>
      <c r="N1" s="220"/>
    </row>
    <row r="2" spans="1:14" ht="15" customHeight="1" x14ac:dyDescent="0.3">
      <c r="C2" s="301"/>
      <c r="D2" s="253"/>
      <c r="E2" s="254"/>
      <c r="F2" s="254"/>
      <c r="G2" s="303"/>
      <c r="H2" s="270" t="s">
        <v>2</v>
      </c>
      <c r="I2" s="270"/>
      <c r="J2" s="268"/>
      <c r="K2" s="2"/>
      <c r="N2" s="220"/>
    </row>
    <row r="3" spans="1:14" ht="15" customHeight="1" x14ac:dyDescent="0.3">
      <c r="C3" s="301"/>
      <c r="D3" s="258" t="s">
        <v>74</v>
      </c>
      <c r="E3" s="259"/>
      <c r="F3" s="259"/>
      <c r="G3" s="302"/>
      <c r="H3" s="270" t="s">
        <v>4</v>
      </c>
      <c r="I3" s="270"/>
      <c r="J3" s="268"/>
      <c r="K3" s="2"/>
      <c r="N3" s="220"/>
    </row>
    <row r="4" spans="1:14" ht="15.75" customHeight="1" x14ac:dyDescent="0.3">
      <c r="C4" s="301"/>
      <c r="D4" s="253"/>
      <c r="E4" s="254"/>
      <c r="F4" s="254"/>
      <c r="G4" s="303"/>
      <c r="H4" s="270" t="s">
        <v>5</v>
      </c>
      <c r="I4" s="270"/>
      <c r="J4" s="269"/>
      <c r="K4" s="2"/>
      <c r="N4" s="220"/>
    </row>
    <row r="6" spans="1:14" ht="32.25" customHeight="1" x14ac:dyDescent="0.25">
      <c r="A6" s="307" t="s">
        <v>7</v>
      </c>
      <c r="B6" s="307"/>
      <c r="C6" s="306"/>
      <c r="D6" s="306"/>
      <c r="E6" s="306"/>
      <c r="F6" s="306"/>
      <c r="G6" s="306"/>
      <c r="H6" s="306"/>
      <c r="I6" s="306"/>
      <c r="J6" s="306"/>
    </row>
    <row r="7" spans="1:14" ht="23.25" customHeight="1" x14ac:dyDescent="0.3">
      <c r="A7" s="265" t="s">
        <v>75</v>
      </c>
      <c r="B7" s="265"/>
      <c r="C7" s="265"/>
      <c r="D7" s="266"/>
      <c r="E7" s="298" t="s">
        <v>13</v>
      </c>
      <c r="F7" s="299"/>
      <c r="G7" s="299"/>
      <c r="H7" s="299"/>
      <c r="I7" s="299"/>
      <c r="J7" s="300"/>
    </row>
    <row r="8" spans="1:14" ht="23.25" customHeight="1" x14ac:dyDescent="0.3">
      <c r="A8" s="265"/>
      <c r="B8" s="265"/>
      <c r="C8" s="265"/>
      <c r="D8" s="266"/>
      <c r="E8" s="275" t="s">
        <v>76</v>
      </c>
      <c r="F8" s="275"/>
      <c r="G8" s="275" t="s">
        <v>77</v>
      </c>
      <c r="H8" s="275"/>
      <c r="I8" s="275"/>
      <c r="J8" s="275"/>
    </row>
    <row r="9" spans="1:14" ht="23.25" customHeight="1" x14ac:dyDescent="0.35">
      <c r="A9" s="265"/>
      <c r="B9" s="265"/>
      <c r="C9" s="265"/>
      <c r="D9" s="266"/>
      <c r="E9" s="276" t="s">
        <v>78</v>
      </c>
      <c r="F9" s="276"/>
      <c r="G9" s="277" t="s">
        <v>79</v>
      </c>
      <c r="H9" s="278"/>
      <c r="I9" s="278"/>
      <c r="J9" s="279"/>
    </row>
    <row r="10" spans="1:14" ht="43.5" customHeight="1" x14ac:dyDescent="0.3">
      <c r="A10" s="265"/>
      <c r="B10" s="265"/>
      <c r="C10" s="265"/>
      <c r="D10" s="266"/>
      <c r="E10" s="271" t="s">
        <v>355</v>
      </c>
      <c r="F10" s="272"/>
      <c r="G10" s="273" t="s">
        <v>364</v>
      </c>
      <c r="H10" s="273"/>
      <c r="I10" s="273"/>
      <c r="J10" s="273"/>
    </row>
    <row r="11" spans="1:14" ht="43.5" customHeight="1" x14ac:dyDescent="0.3">
      <c r="A11" s="265"/>
      <c r="B11" s="265"/>
      <c r="C11" s="265"/>
      <c r="D11" s="266"/>
      <c r="E11" s="271" t="s">
        <v>356</v>
      </c>
      <c r="F11" s="272"/>
      <c r="G11" s="273" t="s">
        <v>365</v>
      </c>
      <c r="H11" s="273"/>
      <c r="I11" s="273"/>
      <c r="J11" s="273"/>
    </row>
    <row r="12" spans="1:14" ht="43.5" customHeight="1" x14ac:dyDescent="0.3">
      <c r="A12" s="265"/>
      <c r="B12" s="265"/>
      <c r="C12" s="265"/>
      <c r="D12" s="266"/>
      <c r="E12" s="271" t="s">
        <v>357</v>
      </c>
      <c r="F12" s="272"/>
      <c r="G12" s="274" t="s">
        <v>366</v>
      </c>
      <c r="H12" s="274"/>
      <c r="I12" s="274"/>
      <c r="J12" s="274"/>
    </row>
    <row r="13" spans="1:14" ht="43.5" customHeight="1" x14ac:dyDescent="0.3">
      <c r="A13" s="265"/>
      <c r="B13" s="265"/>
      <c r="C13" s="265"/>
      <c r="D13" s="266"/>
      <c r="E13" s="281" t="s">
        <v>358</v>
      </c>
      <c r="F13" s="282"/>
      <c r="G13" s="273"/>
      <c r="H13" s="273"/>
      <c r="I13" s="273"/>
      <c r="J13" s="273"/>
    </row>
    <row r="14" spans="1:14" ht="31.5" customHeight="1" x14ac:dyDescent="0.3">
      <c r="A14" s="265"/>
      <c r="B14" s="265"/>
      <c r="C14" s="265"/>
      <c r="D14" s="266"/>
      <c r="E14" s="271" t="s">
        <v>359</v>
      </c>
      <c r="F14" s="272"/>
      <c r="G14" s="273"/>
      <c r="H14" s="273"/>
      <c r="I14" s="273"/>
      <c r="J14" s="273"/>
    </row>
    <row r="15" spans="1:14" ht="31.5" customHeight="1" x14ac:dyDescent="0.3">
      <c r="A15" s="265"/>
      <c r="B15" s="265"/>
      <c r="C15" s="265"/>
      <c r="D15" s="266"/>
      <c r="E15" s="271"/>
      <c r="F15" s="272"/>
      <c r="G15" s="273"/>
      <c r="H15" s="273"/>
      <c r="I15" s="273"/>
      <c r="J15" s="273"/>
    </row>
    <row r="16" spans="1:14" ht="36.75" customHeight="1" x14ac:dyDescent="0.3">
      <c r="A16" s="265"/>
      <c r="B16" s="265"/>
      <c r="C16" s="265"/>
      <c r="D16" s="266"/>
      <c r="E16" s="271"/>
      <c r="F16" s="272"/>
      <c r="G16" s="280"/>
      <c r="H16" s="280"/>
      <c r="I16" s="280"/>
      <c r="J16" s="280"/>
    </row>
    <row r="17" spans="1:10" ht="71.25" customHeight="1" x14ac:dyDescent="0.3">
      <c r="A17" s="265"/>
      <c r="B17" s="265"/>
      <c r="C17" s="265"/>
      <c r="D17" s="266"/>
      <c r="E17" s="271"/>
      <c r="F17" s="272"/>
      <c r="G17" s="280"/>
      <c r="H17" s="280"/>
      <c r="I17" s="280"/>
      <c r="J17" s="280"/>
    </row>
    <row r="18" spans="1:10" ht="39" customHeight="1" x14ac:dyDescent="0.3">
      <c r="A18" s="265"/>
      <c r="B18" s="265"/>
      <c r="C18" s="265"/>
      <c r="D18" s="266"/>
      <c r="E18" s="271"/>
      <c r="F18" s="272"/>
      <c r="G18" s="280"/>
      <c r="H18" s="280"/>
      <c r="I18" s="280"/>
      <c r="J18" s="280"/>
    </row>
    <row r="19" spans="1:10" ht="23.25" customHeight="1" x14ac:dyDescent="0.3">
      <c r="A19" s="265"/>
      <c r="B19" s="265"/>
      <c r="C19" s="265"/>
      <c r="D19" s="266"/>
      <c r="E19" s="286"/>
      <c r="F19" s="286"/>
      <c r="G19" s="280"/>
      <c r="H19" s="280"/>
      <c r="I19" s="280"/>
      <c r="J19" s="280"/>
    </row>
    <row r="20" spans="1:10" ht="23.25" customHeight="1" x14ac:dyDescent="0.5">
      <c r="A20" s="163"/>
      <c r="B20" s="163"/>
      <c r="C20" s="163"/>
      <c r="D20" s="164"/>
      <c r="E20" s="271"/>
      <c r="F20" s="272"/>
      <c r="G20" s="165"/>
      <c r="H20" s="166"/>
      <c r="I20" s="166"/>
      <c r="J20" s="167"/>
    </row>
    <row r="21" spans="1:10" ht="35.25" customHeight="1" x14ac:dyDescent="0.5">
      <c r="A21" s="163"/>
      <c r="B21" s="163"/>
      <c r="C21" s="163"/>
      <c r="D21" s="164"/>
      <c r="E21" s="271"/>
      <c r="F21" s="272"/>
      <c r="G21" s="165"/>
      <c r="H21" s="166"/>
      <c r="I21" s="166"/>
      <c r="J21" s="167"/>
    </row>
    <row r="22" spans="1:10" ht="51.75" customHeight="1" x14ac:dyDescent="0.3">
      <c r="A22" s="311" t="s">
        <v>11</v>
      </c>
      <c r="B22" s="311" t="s">
        <v>77</v>
      </c>
      <c r="C22" s="276" t="s">
        <v>80</v>
      </c>
      <c r="D22" s="276"/>
      <c r="E22" s="287" t="s">
        <v>81</v>
      </c>
      <c r="F22" s="288"/>
      <c r="G22" s="289" t="s">
        <v>82</v>
      </c>
      <c r="H22" s="290"/>
      <c r="I22" s="290"/>
      <c r="J22" s="291"/>
    </row>
    <row r="23" spans="1:10" ht="48.75" customHeight="1" x14ac:dyDescent="0.3">
      <c r="A23" s="311"/>
      <c r="B23" s="311"/>
      <c r="C23" s="281" t="s">
        <v>360</v>
      </c>
      <c r="D23" s="282"/>
      <c r="E23" s="283" t="s">
        <v>370</v>
      </c>
      <c r="F23" s="284"/>
      <c r="G23" s="292" t="s">
        <v>373</v>
      </c>
      <c r="H23" s="293"/>
      <c r="I23" s="293"/>
      <c r="J23" s="294"/>
    </row>
    <row r="24" spans="1:10" ht="68.25" customHeight="1" x14ac:dyDescent="0.3">
      <c r="A24" s="311"/>
      <c r="B24" s="311"/>
      <c r="C24" s="271" t="s">
        <v>361</v>
      </c>
      <c r="D24" s="272"/>
      <c r="E24" s="283" t="s">
        <v>371</v>
      </c>
      <c r="F24" s="284"/>
      <c r="G24" s="283" t="s">
        <v>374</v>
      </c>
      <c r="H24" s="285"/>
      <c r="I24" s="285"/>
      <c r="J24" s="284"/>
    </row>
    <row r="25" spans="1:10" ht="54.75" customHeight="1" x14ac:dyDescent="0.3">
      <c r="A25" s="311"/>
      <c r="B25" s="311"/>
      <c r="C25" s="271" t="s">
        <v>362</v>
      </c>
      <c r="D25" s="272"/>
      <c r="E25" s="283" t="s">
        <v>372</v>
      </c>
      <c r="F25" s="284"/>
      <c r="G25" s="283"/>
      <c r="H25" s="285"/>
      <c r="I25" s="285"/>
      <c r="J25" s="284"/>
    </row>
    <row r="26" spans="1:10" ht="61.5" customHeight="1" x14ac:dyDescent="0.3">
      <c r="A26" s="311"/>
      <c r="B26" s="311"/>
      <c r="C26" s="273" t="s">
        <v>363</v>
      </c>
      <c r="D26" s="286"/>
      <c r="E26" s="283"/>
      <c r="F26" s="284"/>
      <c r="G26" s="283"/>
      <c r="H26" s="285"/>
      <c r="I26" s="285"/>
      <c r="J26" s="284"/>
    </row>
    <row r="27" spans="1:10" ht="61.5" customHeight="1" x14ac:dyDescent="0.3">
      <c r="A27" s="311"/>
      <c r="B27" s="311"/>
      <c r="C27" s="304"/>
      <c r="D27" s="305"/>
      <c r="E27" s="283"/>
      <c r="F27" s="284"/>
      <c r="G27" s="280"/>
      <c r="H27" s="280"/>
      <c r="I27" s="280"/>
      <c r="J27" s="280"/>
    </row>
    <row r="28" spans="1:10" ht="87.75" customHeight="1" x14ac:dyDescent="0.3">
      <c r="A28" s="311"/>
      <c r="B28" s="311"/>
      <c r="C28" s="286"/>
      <c r="D28" s="286"/>
      <c r="E28" s="283"/>
      <c r="F28" s="284"/>
      <c r="G28" s="280"/>
      <c r="H28" s="280"/>
      <c r="I28" s="280"/>
      <c r="J28" s="280"/>
    </row>
    <row r="29" spans="1:10" ht="47.25" customHeight="1" x14ac:dyDescent="0.3">
      <c r="A29" s="311"/>
      <c r="B29" s="311"/>
      <c r="C29" s="286"/>
      <c r="D29" s="286"/>
      <c r="E29" s="292"/>
      <c r="F29" s="294"/>
      <c r="G29" s="308"/>
      <c r="H29" s="309"/>
      <c r="I29" s="309"/>
      <c r="J29" s="310"/>
    </row>
    <row r="30" spans="1:10" ht="23.25" customHeight="1" x14ac:dyDescent="0.3">
      <c r="A30" s="311"/>
      <c r="B30" s="311"/>
      <c r="C30" s="286"/>
      <c r="D30" s="286"/>
      <c r="E30" s="280"/>
      <c r="F30" s="280"/>
      <c r="G30" s="280"/>
      <c r="H30" s="280"/>
      <c r="I30" s="280"/>
      <c r="J30" s="280"/>
    </row>
    <row r="31" spans="1:10" ht="33" customHeight="1" x14ac:dyDescent="0.3">
      <c r="A31" s="311"/>
      <c r="B31" s="311"/>
      <c r="C31" s="219"/>
      <c r="D31" s="219"/>
      <c r="E31" s="280"/>
      <c r="F31" s="280"/>
      <c r="G31" s="280"/>
      <c r="H31" s="280"/>
      <c r="I31" s="280"/>
      <c r="J31" s="280"/>
    </row>
    <row r="32" spans="1:10" ht="23.25" customHeight="1" x14ac:dyDescent="0.3">
      <c r="A32" s="311"/>
      <c r="B32" s="311"/>
      <c r="C32" s="319"/>
      <c r="D32" s="319"/>
      <c r="E32" s="295"/>
      <c r="F32" s="295"/>
      <c r="G32" s="295"/>
      <c r="H32" s="295"/>
      <c r="I32" s="295"/>
      <c r="J32" s="295"/>
    </row>
    <row r="33" spans="1:10" ht="79.5" customHeight="1" x14ac:dyDescent="0.35">
      <c r="A33" s="311"/>
      <c r="B33" s="311" t="s">
        <v>76</v>
      </c>
      <c r="C33" s="276" t="s">
        <v>83</v>
      </c>
      <c r="D33" s="276"/>
      <c r="E33" s="312" t="s">
        <v>84</v>
      </c>
      <c r="F33" s="313"/>
      <c r="G33" s="314" t="s">
        <v>85</v>
      </c>
      <c r="H33" s="315"/>
      <c r="I33" s="315"/>
      <c r="J33" s="316"/>
    </row>
    <row r="34" spans="1:10" ht="51.75" customHeight="1" x14ac:dyDescent="0.3">
      <c r="A34" s="311"/>
      <c r="B34" s="311"/>
      <c r="C34" s="281" t="s">
        <v>367</v>
      </c>
      <c r="D34" s="282"/>
      <c r="E34" s="283" t="s">
        <v>375</v>
      </c>
      <c r="F34" s="284"/>
      <c r="G34" s="283" t="s">
        <v>377</v>
      </c>
      <c r="H34" s="285"/>
      <c r="I34" s="285"/>
      <c r="J34" s="284"/>
    </row>
    <row r="35" spans="1:10" ht="66.75" customHeight="1" x14ac:dyDescent="0.3">
      <c r="A35" s="311"/>
      <c r="B35" s="311"/>
      <c r="C35" s="271" t="s">
        <v>368</v>
      </c>
      <c r="D35" s="272"/>
      <c r="E35" s="283" t="s">
        <v>376</v>
      </c>
      <c r="F35" s="284"/>
      <c r="G35" s="283" t="s">
        <v>378</v>
      </c>
      <c r="H35" s="285"/>
      <c r="I35" s="285"/>
      <c r="J35" s="284"/>
    </row>
    <row r="36" spans="1:10" ht="33" customHeight="1" x14ac:dyDescent="0.3">
      <c r="A36" s="311"/>
      <c r="B36" s="311"/>
      <c r="C36" s="317" t="s">
        <v>369</v>
      </c>
      <c r="D36" s="318"/>
      <c r="E36" s="280"/>
      <c r="F36" s="280"/>
      <c r="G36" s="283" t="s">
        <v>379</v>
      </c>
      <c r="H36" s="285"/>
      <c r="I36" s="285"/>
      <c r="J36" s="284"/>
    </row>
    <row r="37" spans="1:10" ht="23.25" customHeight="1" x14ac:dyDescent="0.3">
      <c r="A37" s="311"/>
      <c r="B37" s="311"/>
      <c r="C37" s="308"/>
      <c r="D37" s="310"/>
      <c r="E37" s="280"/>
      <c r="F37" s="280"/>
      <c r="G37" s="280"/>
      <c r="H37" s="280"/>
      <c r="I37" s="280"/>
      <c r="J37" s="280"/>
    </row>
    <row r="38" spans="1:10" ht="23.25" customHeight="1" x14ac:dyDescent="0.3">
      <c r="A38" s="311"/>
      <c r="B38" s="311"/>
      <c r="C38" s="280"/>
      <c r="D38" s="280"/>
      <c r="E38" s="280"/>
      <c r="F38" s="280"/>
      <c r="G38" s="280"/>
      <c r="H38" s="280"/>
      <c r="I38" s="280"/>
      <c r="J38" s="280"/>
    </row>
    <row r="39" spans="1:10" ht="23.25" customHeight="1" x14ac:dyDescent="0.3">
      <c r="A39" s="311"/>
      <c r="B39" s="311"/>
      <c r="C39" s="280"/>
      <c r="D39" s="280"/>
      <c r="E39" s="280"/>
      <c r="F39" s="280"/>
      <c r="G39" s="280"/>
      <c r="H39" s="280"/>
      <c r="I39" s="280"/>
      <c r="J39" s="280"/>
    </row>
    <row r="40" spans="1:10" ht="23.25" customHeight="1" x14ac:dyDescent="0.3">
      <c r="A40" s="311"/>
      <c r="B40" s="311"/>
      <c r="C40" s="280"/>
      <c r="D40" s="280"/>
      <c r="E40" s="280"/>
      <c r="F40" s="280"/>
      <c r="G40" s="280"/>
      <c r="H40" s="280"/>
      <c r="I40" s="280"/>
      <c r="J40" s="280"/>
    </row>
    <row r="41" spans="1:10" ht="23.25" customHeight="1" x14ac:dyDescent="0.3">
      <c r="A41" s="311"/>
      <c r="B41" s="311"/>
      <c r="C41" s="297"/>
      <c r="D41" s="297"/>
      <c r="E41" s="297"/>
      <c r="F41" s="297"/>
      <c r="G41" s="297"/>
      <c r="H41" s="297"/>
      <c r="I41" s="297"/>
      <c r="J41" s="297"/>
    </row>
    <row r="42" spans="1:10" x14ac:dyDescent="0.3">
      <c r="E42" s="296"/>
      <c r="F42" s="296"/>
      <c r="G42" s="296"/>
      <c r="H42" s="296"/>
      <c r="I42" s="296"/>
      <c r="J42" s="296"/>
    </row>
    <row r="43" spans="1:10" x14ac:dyDescent="0.3">
      <c r="E43" s="296"/>
      <c r="F43" s="296"/>
      <c r="G43" s="296"/>
      <c r="H43" s="296"/>
      <c r="I43" s="296"/>
      <c r="J43" s="296"/>
    </row>
    <row r="44" spans="1:10" x14ac:dyDescent="0.3">
      <c r="E44" s="296"/>
      <c r="F44" s="296"/>
      <c r="G44" s="296"/>
      <c r="H44" s="296"/>
      <c r="I44" s="296"/>
      <c r="J44" s="296"/>
    </row>
    <row r="45" spans="1:10" x14ac:dyDescent="0.3">
      <c r="E45" s="296"/>
      <c r="F45" s="296"/>
      <c r="G45" s="296"/>
      <c r="H45" s="296"/>
      <c r="I45" s="296"/>
      <c r="J45" s="296"/>
    </row>
    <row r="46" spans="1:10" x14ac:dyDescent="0.3">
      <c r="E46" s="296"/>
      <c r="F46" s="296"/>
      <c r="G46" s="296"/>
      <c r="H46" s="296"/>
      <c r="I46" s="296"/>
      <c r="J46" s="296"/>
    </row>
    <row r="47" spans="1:10" x14ac:dyDescent="0.3">
      <c r="E47" s="296"/>
      <c r="F47" s="296"/>
      <c r="G47" s="296"/>
      <c r="H47" s="296"/>
      <c r="I47" s="296"/>
      <c r="J47" s="296"/>
    </row>
    <row r="48" spans="1:10" x14ac:dyDescent="0.3">
      <c r="E48" s="296"/>
      <c r="F48" s="296"/>
      <c r="G48" s="296"/>
      <c r="H48" s="296"/>
      <c r="I48" s="296"/>
      <c r="J48" s="296"/>
    </row>
    <row r="49" spans="5:10" x14ac:dyDescent="0.3">
      <c r="E49" s="296"/>
      <c r="F49" s="296"/>
      <c r="G49" s="296"/>
      <c r="H49" s="296"/>
      <c r="I49" s="296"/>
      <c r="J49" s="296"/>
    </row>
    <row r="50" spans="5:10" x14ac:dyDescent="0.3">
      <c r="E50" s="296"/>
      <c r="F50" s="296"/>
      <c r="G50" s="296"/>
      <c r="H50" s="296"/>
      <c r="I50" s="296"/>
      <c r="J50" s="296"/>
    </row>
    <row r="51" spans="5:10" x14ac:dyDescent="0.3">
      <c r="E51" s="296"/>
      <c r="F51" s="296"/>
      <c r="G51" s="296"/>
      <c r="H51" s="296"/>
      <c r="I51" s="296"/>
      <c r="J51" s="296"/>
    </row>
    <row r="52" spans="5:10" x14ac:dyDescent="0.3">
      <c r="E52" s="296"/>
      <c r="F52" s="296"/>
      <c r="G52" s="296"/>
      <c r="H52" s="296"/>
      <c r="I52" s="296"/>
      <c r="J52" s="296"/>
    </row>
    <row r="53" spans="5:10" x14ac:dyDescent="0.3">
      <c r="E53" s="296"/>
      <c r="F53" s="296"/>
      <c r="G53" s="296"/>
      <c r="H53" s="296"/>
      <c r="I53" s="296"/>
      <c r="J53" s="296"/>
    </row>
    <row r="54" spans="5:10" x14ac:dyDescent="0.3">
      <c r="E54" s="296"/>
      <c r="F54" s="296"/>
      <c r="G54" s="296"/>
      <c r="H54" s="296"/>
      <c r="I54" s="296"/>
      <c r="J54" s="296"/>
    </row>
    <row r="55" spans="5:10" x14ac:dyDescent="0.3">
      <c r="E55" s="296"/>
      <c r="F55" s="296"/>
      <c r="G55" s="296"/>
      <c r="H55" s="296"/>
      <c r="I55" s="296"/>
      <c r="J55" s="296"/>
    </row>
    <row r="56" spans="5:10" x14ac:dyDescent="0.3">
      <c r="E56" s="296"/>
      <c r="F56" s="296"/>
      <c r="G56" s="296"/>
      <c r="H56" s="296"/>
      <c r="I56" s="296"/>
      <c r="J56" s="296"/>
    </row>
    <row r="57" spans="5:10" x14ac:dyDescent="0.3">
      <c r="E57" s="296"/>
      <c r="F57" s="296"/>
      <c r="G57" s="296"/>
      <c r="H57" s="296"/>
      <c r="I57" s="296"/>
      <c r="J57" s="296"/>
    </row>
    <row r="58" spans="5:10" x14ac:dyDescent="0.3">
      <c r="E58" s="296"/>
      <c r="F58" s="296"/>
      <c r="G58" s="296"/>
      <c r="H58" s="296"/>
      <c r="I58" s="296"/>
      <c r="J58" s="296"/>
    </row>
    <row r="59" spans="5:10" x14ac:dyDescent="0.3">
      <c r="E59" s="296"/>
      <c r="F59" s="296"/>
      <c r="G59" s="296"/>
      <c r="H59" s="296"/>
      <c r="I59" s="296"/>
      <c r="J59" s="296"/>
    </row>
    <row r="60" spans="5:10" x14ac:dyDescent="0.3">
      <c r="E60" s="296"/>
      <c r="F60" s="296"/>
      <c r="G60" s="296"/>
      <c r="H60" s="296"/>
      <c r="I60" s="296"/>
      <c r="J60" s="296"/>
    </row>
    <row r="61" spans="5:10" x14ac:dyDescent="0.3">
      <c r="E61" s="296"/>
      <c r="F61" s="296"/>
      <c r="G61" s="296"/>
      <c r="H61" s="296"/>
      <c r="I61" s="296"/>
      <c r="J61" s="296"/>
    </row>
    <row r="62" spans="5:10" x14ac:dyDescent="0.3">
      <c r="E62" s="296"/>
      <c r="F62" s="296"/>
      <c r="G62" s="296"/>
      <c r="H62" s="296"/>
      <c r="I62" s="296"/>
      <c r="J62" s="296"/>
    </row>
    <row r="63" spans="5:10" x14ac:dyDescent="0.3">
      <c r="E63" s="296"/>
      <c r="F63" s="296"/>
      <c r="G63" s="296"/>
      <c r="H63" s="296"/>
      <c r="I63" s="296"/>
      <c r="J63" s="296"/>
    </row>
    <row r="64" spans="5:10" x14ac:dyDescent="0.3">
      <c r="E64" s="296"/>
      <c r="F64" s="296"/>
      <c r="G64" s="296"/>
      <c r="H64" s="296"/>
      <c r="I64" s="296"/>
      <c r="J64" s="296"/>
    </row>
    <row r="65" spans="5:10" x14ac:dyDescent="0.3">
      <c r="E65" s="296"/>
      <c r="F65" s="296"/>
      <c r="G65" s="296"/>
      <c r="H65" s="296"/>
      <c r="I65" s="296"/>
      <c r="J65" s="296"/>
    </row>
    <row r="66" spans="5:10" x14ac:dyDescent="0.3">
      <c r="E66" s="296"/>
      <c r="F66" s="296"/>
      <c r="G66" s="296"/>
      <c r="H66" s="296"/>
      <c r="I66" s="296"/>
      <c r="J66" s="296"/>
    </row>
    <row r="67" spans="5:10" x14ac:dyDescent="0.3">
      <c r="E67" s="296"/>
      <c r="F67" s="296"/>
      <c r="G67" s="296"/>
      <c r="H67" s="296"/>
      <c r="I67" s="296"/>
      <c r="J67" s="296"/>
    </row>
    <row r="68" spans="5:10" x14ac:dyDescent="0.3">
      <c r="E68" s="296"/>
      <c r="F68" s="296"/>
      <c r="G68" s="296"/>
      <c r="H68" s="296"/>
      <c r="I68" s="296"/>
      <c r="J68" s="296"/>
    </row>
    <row r="69" spans="5:10" x14ac:dyDescent="0.3">
      <c r="E69" s="296"/>
      <c r="F69" s="296"/>
      <c r="G69" s="296"/>
      <c r="H69" s="296"/>
      <c r="I69" s="296"/>
      <c r="J69" s="296"/>
    </row>
    <row r="70" spans="5:10" x14ac:dyDescent="0.3">
      <c r="E70" s="296"/>
      <c r="F70" s="296"/>
      <c r="G70" s="296"/>
      <c r="H70" s="296"/>
      <c r="I70" s="296"/>
      <c r="J70" s="296"/>
    </row>
    <row r="71" spans="5:10" x14ac:dyDescent="0.3">
      <c r="E71" s="296"/>
      <c r="F71" s="296"/>
      <c r="G71" s="296"/>
      <c r="H71" s="296"/>
      <c r="I71" s="296"/>
      <c r="J71" s="296"/>
    </row>
    <row r="72" spans="5:10" x14ac:dyDescent="0.3">
      <c r="E72" s="296"/>
      <c r="F72" s="296"/>
      <c r="G72" s="296"/>
      <c r="H72" s="296"/>
      <c r="I72" s="296"/>
      <c r="J72" s="296"/>
    </row>
    <row r="73" spans="5:10" x14ac:dyDescent="0.3">
      <c r="E73" s="296"/>
      <c r="F73" s="296"/>
      <c r="G73" s="296"/>
      <c r="H73" s="296"/>
      <c r="I73" s="296"/>
      <c r="J73" s="296"/>
    </row>
    <row r="74" spans="5:10" x14ac:dyDescent="0.3">
      <c r="E74" s="296"/>
      <c r="F74" s="296"/>
      <c r="G74" s="296"/>
      <c r="H74" s="296"/>
      <c r="I74" s="296"/>
      <c r="J74" s="296"/>
    </row>
    <row r="75" spans="5:10" x14ac:dyDescent="0.3">
      <c r="E75" s="296"/>
      <c r="F75" s="296"/>
      <c r="G75" s="296"/>
      <c r="H75" s="296"/>
      <c r="I75" s="296"/>
      <c r="J75" s="296"/>
    </row>
    <row r="76" spans="5:10" x14ac:dyDescent="0.3">
      <c r="E76" s="296"/>
      <c r="F76" s="296"/>
      <c r="G76" s="296"/>
      <c r="H76" s="296"/>
      <c r="I76" s="296"/>
      <c r="J76" s="296"/>
    </row>
    <row r="77" spans="5:10" x14ac:dyDescent="0.3">
      <c r="E77" s="296"/>
      <c r="F77" s="296"/>
      <c r="G77" s="296"/>
      <c r="H77" s="296"/>
      <c r="I77" s="296"/>
      <c r="J77" s="296"/>
    </row>
    <row r="78" spans="5:10" x14ac:dyDescent="0.3">
      <c r="E78" s="296"/>
      <c r="F78" s="296"/>
      <c r="G78" s="296"/>
      <c r="H78" s="296"/>
      <c r="I78" s="296"/>
      <c r="J78" s="296"/>
    </row>
    <row r="79" spans="5:10" x14ac:dyDescent="0.3">
      <c r="E79" s="296"/>
      <c r="F79" s="296"/>
      <c r="G79" s="296"/>
      <c r="H79" s="296"/>
      <c r="I79" s="296"/>
      <c r="J79" s="296"/>
    </row>
    <row r="80" spans="5:10" x14ac:dyDescent="0.3">
      <c r="E80" s="296"/>
      <c r="F80" s="296"/>
      <c r="G80" s="296"/>
      <c r="H80" s="296"/>
      <c r="I80" s="296"/>
      <c r="J80" s="296"/>
    </row>
    <row r="81" spans="5:10" x14ac:dyDescent="0.3">
      <c r="E81" s="296"/>
      <c r="F81" s="296"/>
      <c r="G81" s="296"/>
      <c r="H81" s="296"/>
      <c r="I81" s="296"/>
      <c r="J81" s="296"/>
    </row>
    <row r="82" spans="5:10" x14ac:dyDescent="0.3">
      <c r="E82" s="296"/>
      <c r="F82" s="296"/>
      <c r="G82" s="296"/>
      <c r="H82" s="296"/>
      <c r="I82" s="296"/>
      <c r="J82" s="296"/>
    </row>
    <row r="83" spans="5:10" x14ac:dyDescent="0.3">
      <c r="E83" s="296"/>
      <c r="F83" s="296"/>
      <c r="G83" s="296"/>
      <c r="H83" s="296"/>
      <c r="I83" s="296"/>
      <c r="J83" s="296"/>
    </row>
    <row r="84" spans="5:10" x14ac:dyDescent="0.3">
      <c r="E84" s="296"/>
      <c r="F84" s="296"/>
      <c r="G84" s="296"/>
      <c r="H84" s="296"/>
      <c r="I84" s="296"/>
      <c r="J84" s="296"/>
    </row>
    <row r="85" spans="5:10" x14ac:dyDescent="0.3">
      <c r="E85" s="296"/>
      <c r="F85" s="296"/>
      <c r="G85" s="296"/>
      <c r="H85" s="296"/>
      <c r="I85" s="296"/>
      <c r="J85" s="296"/>
    </row>
    <row r="86" spans="5:10" x14ac:dyDescent="0.3">
      <c r="E86" s="296"/>
      <c r="F86" s="296"/>
      <c r="G86" s="296"/>
      <c r="H86" s="296"/>
      <c r="I86" s="296"/>
      <c r="J86" s="296"/>
    </row>
    <row r="87" spans="5:10" x14ac:dyDescent="0.3">
      <c r="E87" s="296"/>
      <c r="F87" s="296"/>
      <c r="G87" s="296"/>
      <c r="H87" s="296"/>
      <c r="I87" s="296"/>
      <c r="J87" s="296"/>
    </row>
    <row r="88" spans="5:10" x14ac:dyDescent="0.3">
      <c r="E88" s="296"/>
      <c r="F88" s="296"/>
      <c r="G88" s="296"/>
      <c r="H88" s="296"/>
      <c r="I88" s="296"/>
      <c r="J88" s="296"/>
    </row>
    <row r="89" spans="5:10" x14ac:dyDescent="0.3">
      <c r="E89" s="296"/>
      <c r="F89" s="296"/>
      <c r="G89" s="296"/>
      <c r="H89" s="296"/>
      <c r="I89" s="296"/>
      <c r="J89" s="296"/>
    </row>
    <row r="90" spans="5:10" x14ac:dyDescent="0.3">
      <c r="E90" s="296"/>
      <c r="F90" s="296"/>
      <c r="G90" s="296"/>
      <c r="H90" s="296"/>
      <c r="I90" s="296"/>
      <c r="J90" s="296"/>
    </row>
    <row r="91" spans="5:10" x14ac:dyDescent="0.3">
      <c r="E91" s="296"/>
      <c r="F91" s="296"/>
      <c r="G91" s="296"/>
      <c r="H91" s="296"/>
      <c r="I91" s="296"/>
      <c r="J91" s="296"/>
    </row>
    <row r="92" spans="5:10" x14ac:dyDescent="0.3">
      <c r="E92" s="296"/>
      <c r="F92" s="296"/>
      <c r="G92" s="296"/>
      <c r="H92" s="296"/>
      <c r="I92" s="296"/>
      <c r="J92" s="296"/>
    </row>
    <row r="93" spans="5:10" x14ac:dyDescent="0.3">
      <c r="E93" s="296"/>
      <c r="F93" s="296"/>
      <c r="G93" s="296"/>
      <c r="H93" s="296"/>
      <c r="I93" s="296"/>
      <c r="J93" s="296"/>
    </row>
    <row r="94" spans="5:10" x14ac:dyDescent="0.3">
      <c r="E94" s="296"/>
      <c r="F94" s="296"/>
      <c r="G94" s="296"/>
      <c r="H94" s="296"/>
      <c r="I94" s="296"/>
      <c r="J94" s="296"/>
    </row>
    <row r="95" spans="5:10" x14ac:dyDescent="0.3">
      <c r="E95" s="296"/>
      <c r="F95" s="296"/>
      <c r="G95" s="296"/>
      <c r="H95" s="296"/>
      <c r="I95" s="296"/>
      <c r="J95" s="296"/>
    </row>
    <row r="96" spans="5:10" x14ac:dyDescent="0.3">
      <c r="E96" s="296"/>
      <c r="F96" s="296"/>
      <c r="G96" s="296"/>
      <c r="H96" s="296"/>
      <c r="I96" s="296"/>
      <c r="J96" s="296"/>
    </row>
    <row r="97" spans="5:10" x14ac:dyDescent="0.3">
      <c r="E97" s="296"/>
      <c r="F97" s="296"/>
      <c r="G97" s="296"/>
      <c r="H97" s="296"/>
      <c r="I97" s="296"/>
      <c r="J97" s="296"/>
    </row>
    <row r="98" spans="5:10" x14ac:dyDescent="0.3">
      <c r="E98" s="296"/>
      <c r="F98" s="296"/>
      <c r="G98" s="296"/>
      <c r="H98" s="296"/>
      <c r="I98" s="296"/>
      <c r="J98" s="296"/>
    </row>
    <row r="99" spans="5:10" x14ac:dyDescent="0.3">
      <c r="E99" s="296"/>
      <c r="F99" s="296"/>
      <c r="G99" s="296"/>
      <c r="H99" s="296"/>
      <c r="I99" s="296"/>
      <c r="J99" s="296"/>
    </row>
    <row r="100" spans="5:10" x14ac:dyDescent="0.3">
      <c r="E100" s="296"/>
      <c r="F100" s="296"/>
      <c r="G100" s="296"/>
      <c r="H100" s="296"/>
      <c r="I100" s="296"/>
      <c r="J100" s="296"/>
    </row>
    <row r="101" spans="5:10" x14ac:dyDescent="0.3">
      <c r="E101" s="296"/>
      <c r="F101" s="296"/>
      <c r="G101" s="296"/>
      <c r="H101" s="296"/>
      <c r="I101" s="296"/>
      <c r="J101" s="296"/>
    </row>
    <row r="102" spans="5:10" x14ac:dyDescent="0.3">
      <c r="E102" s="296"/>
      <c r="F102" s="296"/>
      <c r="G102" s="296"/>
      <c r="H102" s="296"/>
      <c r="I102" s="296"/>
      <c r="J102" s="296"/>
    </row>
    <row r="103" spans="5:10" x14ac:dyDescent="0.3">
      <c r="E103" s="296"/>
      <c r="F103" s="296"/>
      <c r="G103" s="296"/>
      <c r="H103" s="296"/>
      <c r="I103" s="296"/>
      <c r="J103" s="296"/>
    </row>
    <row r="104" spans="5:10" x14ac:dyDescent="0.3">
      <c r="E104" s="296"/>
      <c r="F104" s="296"/>
      <c r="G104" s="296"/>
      <c r="H104" s="296"/>
      <c r="I104" s="296"/>
      <c r="J104" s="296"/>
    </row>
    <row r="105" spans="5:10" x14ac:dyDescent="0.3">
      <c r="E105" s="296"/>
      <c r="F105" s="296"/>
      <c r="G105" s="296"/>
      <c r="H105" s="296"/>
      <c r="I105" s="296"/>
      <c r="J105" s="296"/>
    </row>
    <row r="106" spans="5:10" x14ac:dyDescent="0.3">
      <c r="E106" s="296"/>
      <c r="F106" s="296"/>
      <c r="G106" s="296"/>
      <c r="H106" s="296"/>
      <c r="I106" s="296"/>
      <c r="J106" s="296"/>
    </row>
    <row r="107" spans="5:10" x14ac:dyDescent="0.3">
      <c r="E107" s="296"/>
      <c r="F107" s="296"/>
      <c r="G107" s="296"/>
      <c r="H107" s="296"/>
      <c r="I107" s="296"/>
      <c r="J107" s="296"/>
    </row>
    <row r="108" spans="5:10" x14ac:dyDescent="0.3">
      <c r="E108" s="296"/>
      <c r="F108" s="296"/>
      <c r="G108" s="296"/>
      <c r="H108" s="296"/>
      <c r="I108" s="296"/>
      <c r="J108" s="296"/>
    </row>
    <row r="109" spans="5:10" x14ac:dyDescent="0.3">
      <c r="E109" s="296"/>
      <c r="F109" s="296"/>
      <c r="G109" s="296"/>
      <c r="H109" s="296"/>
      <c r="I109" s="296"/>
      <c r="J109" s="296"/>
    </row>
    <row r="110" spans="5:10" x14ac:dyDescent="0.3">
      <c r="E110" s="296"/>
      <c r="F110" s="296"/>
      <c r="G110" s="296"/>
      <c r="H110" s="296"/>
      <c r="I110" s="296"/>
      <c r="J110" s="296"/>
    </row>
    <row r="111" spans="5:10" x14ac:dyDescent="0.3">
      <c r="E111" s="296"/>
      <c r="F111" s="296"/>
      <c r="G111" s="296"/>
      <c r="H111" s="296"/>
      <c r="I111" s="296"/>
      <c r="J111" s="296"/>
    </row>
    <row r="112" spans="5:10" x14ac:dyDescent="0.3">
      <c r="E112" s="296"/>
      <c r="F112" s="296"/>
      <c r="G112" s="296"/>
      <c r="H112" s="296"/>
      <c r="I112" s="296"/>
      <c r="J112" s="296"/>
    </row>
    <row r="113" spans="5:10" x14ac:dyDescent="0.3">
      <c r="E113" s="296"/>
      <c r="F113" s="296"/>
      <c r="G113" s="296"/>
      <c r="H113" s="296"/>
      <c r="I113" s="296"/>
      <c r="J113" s="296"/>
    </row>
    <row r="114" spans="5:10" x14ac:dyDescent="0.3">
      <c r="E114" s="296"/>
      <c r="F114" s="296"/>
      <c r="G114" s="296"/>
      <c r="H114" s="296"/>
      <c r="I114" s="296"/>
      <c r="J114" s="296"/>
    </row>
    <row r="115" spans="5:10" x14ac:dyDescent="0.3">
      <c r="E115" s="296"/>
      <c r="F115" s="296"/>
      <c r="G115" s="296"/>
      <c r="H115" s="296"/>
      <c r="I115" s="296"/>
      <c r="J115" s="296"/>
    </row>
    <row r="116" spans="5:10" x14ac:dyDescent="0.3">
      <c r="E116" s="296"/>
      <c r="F116" s="296"/>
      <c r="G116" s="296"/>
      <c r="H116" s="296"/>
      <c r="I116" s="296"/>
      <c r="J116" s="296"/>
    </row>
    <row r="117" spans="5:10" x14ac:dyDescent="0.3">
      <c r="E117" s="296"/>
      <c r="F117" s="296"/>
      <c r="G117" s="296"/>
      <c r="H117" s="296"/>
      <c r="I117" s="296"/>
      <c r="J117" s="296"/>
    </row>
    <row r="118" spans="5:10" x14ac:dyDescent="0.3">
      <c r="E118" s="296"/>
      <c r="F118" s="296"/>
      <c r="G118" s="296"/>
      <c r="H118" s="296"/>
      <c r="I118" s="296"/>
      <c r="J118" s="296"/>
    </row>
    <row r="119" spans="5:10" x14ac:dyDescent="0.3">
      <c r="E119" s="296"/>
      <c r="F119" s="296"/>
      <c r="G119" s="296"/>
      <c r="H119" s="296"/>
      <c r="I119" s="296"/>
      <c r="J119" s="296"/>
    </row>
  </sheetData>
  <mergeCells count="258">
    <mergeCell ref="C6:J6"/>
    <mergeCell ref="A6:B6"/>
    <mergeCell ref="G29:J29"/>
    <mergeCell ref="E29:F29"/>
    <mergeCell ref="A22:A41"/>
    <mergeCell ref="E33:F33"/>
    <mergeCell ref="G33:J33"/>
    <mergeCell ref="B33:B41"/>
    <mergeCell ref="C33:D33"/>
    <mergeCell ref="C22:D22"/>
    <mergeCell ref="C40:D40"/>
    <mergeCell ref="C41:D41"/>
    <mergeCell ref="B22:B32"/>
    <mergeCell ref="C23:D23"/>
    <mergeCell ref="C24:D24"/>
    <mergeCell ref="C36:D36"/>
    <mergeCell ref="C37:D37"/>
    <mergeCell ref="C38:D38"/>
    <mergeCell ref="C39:D39"/>
    <mergeCell ref="C29:D29"/>
    <mergeCell ref="C30:D30"/>
    <mergeCell ref="C31:D31"/>
    <mergeCell ref="C32:D32"/>
    <mergeCell ref="C34:D34"/>
    <mergeCell ref="C35:D35"/>
    <mergeCell ref="C25:D25"/>
    <mergeCell ref="C26:D26"/>
    <mergeCell ref="C27:D27"/>
    <mergeCell ref="C28:D28"/>
    <mergeCell ref="E118:F118"/>
    <mergeCell ref="G118:J118"/>
    <mergeCell ref="E106:F106"/>
    <mergeCell ref="G106:J106"/>
    <mergeCell ref="E107:F107"/>
    <mergeCell ref="G107:J107"/>
    <mergeCell ref="E108:F108"/>
    <mergeCell ref="G108:J108"/>
    <mergeCell ref="E103:F103"/>
    <mergeCell ref="G103:J103"/>
    <mergeCell ref="E104:F104"/>
    <mergeCell ref="G104:J104"/>
    <mergeCell ref="E105:F105"/>
    <mergeCell ref="G105:J105"/>
    <mergeCell ref="E100:F100"/>
    <mergeCell ref="G100:J100"/>
    <mergeCell ref="E101:F101"/>
    <mergeCell ref="G101:J101"/>
    <mergeCell ref="E102:F102"/>
    <mergeCell ref="E119:F119"/>
    <mergeCell ref="G119:J119"/>
    <mergeCell ref="E7:J7"/>
    <mergeCell ref="C1:C4"/>
    <mergeCell ref="D1:G2"/>
    <mergeCell ref="D3:G4"/>
    <mergeCell ref="E115:F115"/>
    <mergeCell ref="G115:J115"/>
    <mergeCell ref="E116:F116"/>
    <mergeCell ref="G116:J116"/>
    <mergeCell ref="E117:F117"/>
    <mergeCell ref="G117:J117"/>
    <mergeCell ref="E112:F112"/>
    <mergeCell ref="G112:J112"/>
    <mergeCell ref="E113:F113"/>
    <mergeCell ref="G113:J113"/>
    <mergeCell ref="E114:F114"/>
    <mergeCell ref="G114:J114"/>
    <mergeCell ref="E109:F109"/>
    <mergeCell ref="G109:J109"/>
    <mergeCell ref="E110:F110"/>
    <mergeCell ref="G110:J110"/>
    <mergeCell ref="E111:F111"/>
    <mergeCell ref="G111:J111"/>
    <mergeCell ref="G102:J102"/>
    <mergeCell ref="E97:F97"/>
    <mergeCell ref="G97:J97"/>
    <mergeCell ref="E98:F98"/>
    <mergeCell ref="G98:J98"/>
    <mergeCell ref="E99:F99"/>
    <mergeCell ref="G99:J99"/>
    <mergeCell ref="E94:F94"/>
    <mergeCell ref="G94:J94"/>
    <mergeCell ref="E95:F95"/>
    <mergeCell ref="G95:J95"/>
    <mergeCell ref="E96:F96"/>
    <mergeCell ref="G96:J96"/>
    <mergeCell ref="E91:F91"/>
    <mergeCell ref="G91:J91"/>
    <mergeCell ref="E92:F92"/>
    <mergeCell ref="G92:J92"/>
    <mergeCell ref="E93:F93"/>
    <mergeCell ref="G93:J93"/>
    <mergeCell ref="E88:F88"/>
    <mergeCell ref="G88:J88"/>
    <mergeCell ref="E89:F89"/>
    <mergeCell ref="G89:J89"/>
    <mergeCell ref="E90:F90"/>
    <mergeCell ref="G90:J90"/>
    <mergeCell ref="E85:F85"/>
    <mergeCell ref="G85:J85"/>
    <mergeCell ref="E86:F86"/>
    <mergeCell ref="G86:J86"/>
    <mergeCell ref="E87:F87"/>
    <mergeCell ref="G87:J87"/>
    <mergeCell ref="E82:F82"/>
    <mergeCell ref="G82:J82"/>
    <mergeCell ref="E83:F83"/>
    <mergeCell ref="G83:J83"/>
    <mergeCell ref="E84:F84"/>
    <mergeCell ref="G84:J84"/>
    <mergeCell ref="E79:F79"/>
    <mergeCell ref="G79:J79"/>
    <mergeCell ref="E80:F80"/>
    <mergeCell ref="G80:J80"/>
    <mergeCell ref="E81:F81"/>
    <mergeCell ref="G81:J81"/>
    <mergeCell ref="E76:F76"/>
    <mergeCell ref="G76:J76"/>
    <mergeCell ref="E77:F77"/>
    <mergeCell ref="G77:J77"/>
    <mergeCell ref="E78:F78"/>
    <mergeCell ref="G78:J78"/>
    <mergeCell ref="E73:F73"/>
    <mergeCell ref="G73:J73"/>
    <mergeCell ref="E74:F74"/>
    <mergeCell ref="G74:J74"/>
    <mergeCell ref="E75:F75"/>
    <mergeCell ref="G75:J75"/>
    <mergeCell ref="E70:F70"/>
    <mergeCell ref="G70:J70"/>
    <mergeCell ref="E71:F71"/>
    <mergeCell ref="G71:J71"/>
    <mergeCell ref="E72:F72"/>
    <mergeCell ref="G72:J72"/>
    <mergeCell ref="E67:F67"/>
    <mergeCell ref="G67:J67"/>
    <mergeCell ref="E68:F68"/>
    <mergeCell ref="G68:J68"/>
    <mergeCell ref="E69:F69"/>
    <mergeCell ref="G69:J69"/>
    <mergeCell ref="E64:F64"/>
    <mergeCell ref="G64:J64"/>
    <mergeCell ref="E65:F65"/>
    <mergeCell ref="G65:J65"/>
    <mergeCell ref="E66:F66"/>
    <mergeCell ref="G66:J66"/>
    <mergeCell ref="E61:F61"/>
    <mergeCell ref="G61:J61"/>
    <mergeCell ref="E62:F62"/>
    <mergeCell ref="G62:J62"/>
    <mergeCell ref="E63:F63"/>
    <mergeCell ref="G63:J63"/>
    <mergeCell ref="E58:F58"/>
    <mergeCell ref="G58:J58"/>
    <mergeCell ref="E59:F59"/>
    <mergeCell ref="G59:J59"/>
    <mergeCell ref="E60:F60"/>
    <mergeCell ref="G60:J60"/>
    <mergeCell ref="E55:F55"/>
    <mergeCell ref="G55:J55"/>
    <mergeCell ref="E56:F56"/>
    <mergeCell ref="G56:J56"/>
    <mergeCell ref="E57:F57"/>
    <mergeCell ref="G57:J57"/>
    <mergeCell ref="E52:F52"/>
    <mergeCell ref="G52:J52"/>
    <mergeCell ref="E53:F53"/>
    <mergeCell ref="G53:J53"/>
    <mergeCell ref="E54:F54"/>
    <mergeCell ref="G54:J54"/>
    <mergeCell ref="E49:F49"/>
    <mergeCell ref="G49:J49"/>
    <mergeCell ref="E50:F50"/>
    <mergeCell ref="G50:J50"/>
    <mergeCell ref="E51:F51"/>
    <mergeCell ref="G51:J51"/>
    <mergeCell ref="E46:F46"/>
    <mergeCell ref="G46:J46"/>
    <mergeCell ref="E47:F47"/>
    <mergeCell ref="G47:J47"/>
    <mergeCell ref="E48:F48"/>
    <mergeCell ref="G48:J48"/>
    <mergeCell ref="E43:F43"/>
    <mergeCell ref="G43:J43"/>
    <mergeCell ref="E44:F44"/>
    <mergeCell ref="G44:J44"/>
    <mergeCell ref="E45:F45"/>
    <mergeCell ref="G45:J45"/>
    <mergeCell ref="E37:F37"/>
    <mergeCell ref="G37:J37"/>
    <mergeCell ref="E34:F34"/>
    <mergeCell ref="G34:J34"/>
    <mergeCell ref="E35:F35"/>
    <mergeCell ref="G35:J35"/>
    <mergeCell ref="E41:F41"/>
    <mergeCell ref="G41:J41"/>
    <mergeCell ref="E42:F42"/>
    <mergeCell ref="G42:J42"/>
    <mergeCell ref="E38:F38"/>
    <mergeCell ref="G38:J38"/>
    <mergeCell ref="E39:F39"/>
    <mergeCell ref="G39:J39"/>
    <mergeCell ref="E40:F40"/>
    <mergeCell ref="G40:J40"/>
    <mergeCell ref="E31:F31"/>
    <mergeCell ref="G31:J31"/>
    <mergeCell ref="E32:F32"/>
    <mergeCell ref="G32:J32"/>
    <mergeCell ref="E27:F27"/>
    <mergeCell ref="G27:J27"/>
    <mergeCell ref="E28:F28"/>
    <mergeCell ref="G28:J28"/>
    <mergeCell ref="E36:F36"/>
    <mergeCell ref="G36:J36"/>
    <mergeCell ref="E26:F26"/>
    <mergeCell ref="G26:J26"/>
    <mergeCell ref="E19:F19"/>
    <mergeCell ref="G19:J19"/>
    <mergeCell ref="E22:F22"/>
    <mergeCell ref="G22:J22"/>
    <mergeCell ref="E23:F23"/>
    <mergeCell ref="G23:J23"/>
    <mergeCell ref="E30:F30"/>
    <mergeCell ref="G30:J30"/>
    <mergeCell ref="G13:J13"/>
    <mergeCell ref="E14:F14"/>
    <mergeCell ref="G14:J14"/>
    <mergeCell ref="E15:F15"/>
    <mergeCell ref="G15:J15"/>
    <mergeCell ref="E24:F24"/>
    <mergeCell ref="G24:J24"/>
    <mergeCell ref="E25:F25"/>
    <mergeCell ref="G25:J25"/>
    <mergeCell ref="E20:F20"/>
    <mergeCell ref="E21:F21"/>
    <mergeCell ref="A7:D19"/>
    <mergeCell ref="J1:J4"/>
    <mergeCell ref="N1:N4"/>
    <mergeCell ref="H1:I1"/>
    <mergeCell ref="H2:I2"/>
    <mergeCell ref="H3:I3"/>
    <mergeCell ref="H4:I4"/>
    <mergeCell ref="E10:F10"/>
    <mergeCell ref="G10:J10"/>
    <mergeCell ref="E11:F11"/>
    <mergeCell ref="G11:J11"/>
    <mergeCell ref="E12:F12"/>
    <mergeCell ref="G12:J12"/>
    <mergeCell ref="E8:F8"/>
    <mergeCell ref="E9:F9"/>
    <mergeCell ref="G8:J8"/>
    <mergeCell ref="G9:J9"/>
    <mergeCell ref="E16:F16"/>
    <mergeCell ref="G16:J16"/>
    <mergeCell ref="E17:F17"/>
    <mergeCell ref="G17:J17"/>
    <mergeCell ref="E18:F18"/>
    <mergeCell ref="G18:J18"/>
    <mergeCell ref="E13:F13"/>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33"/>
  <sheetViews>
    <sheetView showGridLines="0" showRowColHeaders="0" topLeftCell="A8" workbookViewId="0">
      <pane xSplit="2" ySplit="1" topLeftCell="C9" activePane="bottomRight" state="frozen"/>
      <selection pane="topRight" activeCell="C8" sqref="C8"/>
      <selection pane="bottomLeft" activeCell="A9" sqref="A9"/>
      <selection pane="bottomRight" activeCell="B19" sqref="B19"/>
    </sheetView>
  </sheetViews>
  <sheetFormatPr baseColWidth="10" defaultColWidth="11.44140625" defaultRowHeight="14.4" x14ac:dyDescent="0.3"/>
  <cols>
    <col min="1" max="1" width="5.109375" style="83" customWidth="1"/>
    <col min="2" max="2" width="40.44140625" style="83" customWidth="1"/>
    <col min="3" max="17" width="6.44140625" style="83" customWidth="1"/>
    <col min="18" max="18" width="8.109375" style="83" customWidth="1"/>
    <col min="19" max="19" width="10.6640625" style="92" customWidth="1"/>
  </cols>
  <sheetData>
    <row r="1" spans="1:20" ht="15" customHeight="1" thickBot="1" x14ac:dyDescent="0.35">
      <c r="A1" s="331"/>
      <c r="B1" s="331"/>
      <c r="C1" s="328" t="s">
        <v>0</v>
      </c>
      <c r="D1" s="328"/>
      <c r="E1" s="328"/>
      <c r="F1" s="328"/>
      <c r="G1" s="328"/>
      <c r="H1" s="328"/>
      <c r="I1" s="328"/>
      <c r="J1" s="328"/>
      <c r="K1" s="328"/>
      <c r="L1" s="328"/>
      <c r="M1" s="328"/>
      <c r="N1" s="332" t="s">
        <v>26</v>
      </c>
      <c r="O1" s="333"/>
      <c r="P1" s="333"/>
      <c r="Q1" s="334"/>
      <c r="R1" s="320"/>
      <c r="S1" s="320"/>
    </row>
    <row r="2" spans="1:20" ht="15" customHeight="1" thickBot="1" x14ac:dyDescent="0.35">
      <c r="A2" s="331"/>
      <c r="B2" s="331"/>
      <c r="C2" s="329"/>
      <c r="D2" s="329"/>
      <c r="E2" s="329"/>
      <c r="F2" s="329"/>
      <c r="G2" s="329"/>
      <c r="H2" s="329"/>
      <c r="I2" s="329"/>
      <c r="J2" s="329"/>
      <c r="K2" s="329"/>
      <c r="L2" s="329"/>
      <c r="M2" s="329"/>
      <c r="N2" s="332" t="s">
        <v>2</v>
      </c>
      <c r="O2" s="333"/>
      <c r="P2" s="333"/>
      <c r="Q2" s="334"/>
      <c r="R2" s="320"/>
      <c r="S2" s="320"/>
    </row>
    <row r="3" spans="1:20" ht="15" customHeight="1" thickBot="1" x14ac:dyDescent="0.35">
      <c r="A3" s="331"/>
      <c r="B3" s="331"/>
      <c r="C3" s="329" t="s">
        <v>51</v>
      </c>
      <c r="D3" s="329"/>
      <c r="E3" s="329"/>
      <c r="F3" s="329"/>
      <c r="G3" s="329"/>
      <c r="H3" s="329"/>
      <c r="I3" s="329"/>
      <c r="J3" s="329"/>
      <c r="K3" s="329"/>
      <c r="L3" s="329"/>
      <c r="M3" s="329"/>
      <c r="N3" s="332" t="s">
        <v>4</v>
      </c>
      <c r="O3" s="333"/>
      <c r="P3" s="333"/>
      <c r="Q3" s="334"/>
      <c r="R3" s="320"/>
      <c r="S3" s="320"/>
    </row>
    <row r="4" spans="1:20" ht="15.75" customHeight="1" thickBot="1" x14ac:dyDescent="0.35">
      <c r="A4" s="331"/>
      <c r="B4" s="331"/>
      <c r="C4" s="330"/>
      <c r="D4" s="330"/>
      <c r="E4" s="330"/>
      <c r="F4" s="330"/>
      <c r="G4" s="330"/>
      <c r="H4" s="330"/>
      <c r="I4" s="330"/>
      <c r="J4" s="330"/>
      <c r="K4" s="330"/>
      <c r="L4" s="330"/>
      <c r="M4" s="330"/>
      <c r="N4" s="332" t="s">
        <v>5</v>
      </c>
      <c r="O4" s="333"/>
      <c r="P4" s="333"/>
      <c r="Q4" s="334"/>
      <c r="R4" s="320"/>
      <c r="S4" s="320"/>
    </row>
    <row r="5" spans="1:20" ht="15.75" customHeight="1" x14ac:dyDescent="0.25">
      <c r="A5" s="86"/>
      <c r="B5" s="86"/>
      <c r="C5" s="87"/>
      <c r="D5" s="87"/>
      <c r="E5" s="87"/>
      <c r="F5" s="87"/>
      <c r="G5" s="87"/>
      <c r="H5" s="87"/>
      <c r="I5" s="87"/>
      <c r="J5" s="87"/>
      <c r="K5" s="87"/>
      <c r="L5" s="87"/>
      <c r="M5" s="87"/>
      <c r="N5" s="88"/>
      <c r="O5" s="88"/>
      <c r="P5" s="88"/>
      <c r="Q5" s="88"/>
      <c r="R5" s="89"/>
      <c r="S5" s="90"/>
    </row>
    <row r="6" spans="1:20" s="1" customFormat="1" ht="27" customHeight="1" x14ac:dyDescent="0.25">
      <c r="A6" s="324" t="s">
        <v>52</v>
      </c>
      <c r="B6" s="324"/>
      <c r="C6" s="324"/>
      <c r="D6" s="324"/>
      <c r="E6" s="324"/>
      <c r="F6" s="324"/>
      <c r="G6" s="324"/>
      <c r="H6" s="324"/>
      <c r="I6" s="324"/>
      <c r="J6" s="324"/>
      <c r="K6" s="324"/>
      <c r="L6" s="324"/>
      <c r="M6" s="324"/>
      <c r="N6" s="324"/>
      <c r="O6" s="324"/>
      <c r="P6" s="324"/>
      <c r="Q6" s="324"/>
      <c r="R6" s="324"/>
      <c r="S6" s="324"/>
    </row>
    <row r="7" spans="1:20" s="1" customFormat="1" ht="81" customHeight="1" x14ac:dyDescent="0.25">
      <c r="A7" s="325" t="s">
        <v>53</v>
      </c>
      <c r="B7" s="326"/>
      <c r="C7" s="326"/>
      <c r="D7" s="326"/>
      <c r="E7" s="326"/>
      <c r="F7" s="326"/>
      <c r="G7" s="326"/>
      <c r="H7" s="326"/>
      <c r="I7" s="326"/>
      <c r="J7" s="326"/>
      <c r="K7" s="326"/>
      <c r="L7" s="326"/>
      <c r="M7" s="326"/>
      <c r="N7" s="326"/>
      <c r="O7" s="326"/>
      <c r="P7" s="326"/>
      <c r="Q7" s="326"/>
      <c r="R7" s="326"/>
      <c r="S7" s="327"/>
    </row>
    <row r="8" spans="1:20" s="1" customFormat="1" ht="28.5" customHeight="1" x14ac:dyDescent="0.25">
      <c r="A8" s="321" t="s">
        <v>54</v>
      </c>
      <c r="B8" s="322"/>
      <c r="C8" s="322"/>
      <c r="D8" s="322"/>
      <c r="E8" s="322"/>
      <c r="F8" s="322"/>
      <c r="G8" s="322"/>
      <c r="H8" s="322"/>
      <c r="I8" s="322"/>
      <c r="J8" s="322"/>
      <c r="K8" s="322"/>
      <c r="L8" s="322"/>
      <c r="M8" s="322"/>
      <c r="N8" s="322"/>
      <c r="O8" s="322"/>
      <c r="P8" s="322"/>
      <c r="Q8" s="322"/>
      <c r="R8" s="322"/>
      <c r="S8" s="323"/>
    </row>
    <row r="9" spans="1:20" s="82" customFormat="1" ht="30" x14ac:dyDescent="0.25">
      <c r="A9" s="84" t="s">
        <v>55</v>
      </c>
      <c r="B9" s="84" t="s">
        <v>56</v>
      </c>
      <c r="C9" s="84" t="s">
        <v>57</v>
      </c>
      <c r="D9" s="84" t="s">
        <v>58</v>
      </c>
      <c r="E9" s="84" t="s">
        <v>59</v>
      </c>
      <c r="F9" s="84" t="s">
        <v>60</v>
      </c>
      <c r="G9" s="84" t="s">
        <v>61</v>
      </c>
      <c r="H9" s="84" t="s">
        <v>62</v>
      </c>
      <c r="I9" s="84" t="s">
        <v>63</v>
      </c>
      <c r="J9" s="84" t="s">
        <v>64</v>
      </c>
      <c r="K9" s="84" t="s">
        <v>65</v>
      </c>
      <c r="L9" s="84" t="s">
        <v>66</v>
      </c>
      <c r="M9" s="84" t="s">
        <v>67</v>
      </c>
      <c r="N9" s="84" t="s">
        <v>68</v>
      </c>
      <c r="O9" s="84" t="s">
        <v>69</v>
      </c>
      <c r="P9" s="84" t="s">
        <v>70</v>
      </c>
      <c r="Q9" s="84" t="s">
        <v>71</v>
      </c>
      <c r="R9" s="84" t="s">
        <v>72</v>
      </c>
      <c r="S9" s="91" t="s">
        <v>73</v>
      </c>
    </row>
    <row r="10" spans="1:20" ht="39.75" customHeight="1" x14ac:dyDescent="0.3">
      <c r="A10" s="192">
        <v>1</v>
      </c>
      <c r="B10" s="195" t="s">
        <v>15</v>
      </c>
      <c r="C10" s="156">
        <v>4</v>
      </c>
      <c r="D10" s="156">
        <v>4</v>
      </c>
      <c r="E10" s="156">
        <v>3</v>
      </c>
      <c r="F10" s="156">
        <v>5</v>
      </c>
      <c r="G10" s="156">
        <v>4</v>
      </c>
      <c r="H10" s="156">
        <v>5</v>
      </c>
      <c r="I10" s="156"/>
      <c r="J10" s="156"/>
      <c r="K10" s="156"/>
      <c r="L10" s="156"/>
      <c r="M10" s="156"/>
      <c r="N10" s="156"/>
      <c r="O10" s="156"/>
      <c r="P10" s="156"/>
      <c r="Q10" s="85"/>
      <c r="R10" s="93">
        <f>SUM(C10:Q10)</f>
        <v>25</v>
      </c>
      <c r="S10" s="94">
        <f>IF(ISERROR(AVERAGE(C10:Q10)),0,AVERAGE(C10:Q10))</f>
        <v>4.166666666666667</v>
      </c>
      <c r="T10" s="95"/>
    </row>
    <row r="11" spans="1:20" ht="45.75" customHeight="1" x14ac:dyDescent="0.25">
      <c r="A11" s="192">
        <v>2</v>
      </c>
      <c r="B11" s="196" t="s">
        <v>285</v>
      </c>
      <c r="C11" s="156">
        <v>4</v>
      </c>
      <c r="D11" s="156">
        <v>3</v>
      </c>
      <c r="E11" s="156">
        <v>4</v>
      </c>
      <c r="F11" s="156">
        <v>5</v>
      </c>
      <c r="G11" s="156">
        <v>5</v>
      </c>
      <c r="H11" s="156">
        <v>5</v>
      </c>
      <c r="I11" s="156"/>
      <c r="J11" s="156"/>
      <c r="K11" s="156"/>
      <c r="L11" s="156"/>
      <c r="M11" s="156"/>
      <c r="N11" s="156"/>
      <c r="O11" s="156"/>
      <c r="P11" s="156"/>
      <c r="Q11" s="85"/>
      <c r="R11" s="93">
        <f>SUM(C11:Q11)</f>
        <v>26</v>
      </c>
      <c r="S11" s="94">
        <f t="shared" ref="S11:S30" si="0">IF(ISERROR(AVERAGE(C11:Q11)),0,AVERAGE(C11:Q11))</f>
        <v>4.333333333333333</v>
      </c>
      <c r="T11" s="95"/>
    </row>
    <row r="12" spans="1:20" ht="67.5" customHeight="1" x14ac:dyDescent="0.25">
      <c r="A12" s="192">
        <v>3</v>
      </c>
      <c r="B12" s="196" t="s">
        <v>407</v>
      </c>
      <c r="C12" s="156">
        <v>4</v>
      </c>
      <c r="D12" s="156">
        <v>4</v>
      </c>
      <c r="E12" s="156">
        <v>5</v>
      </c>
      <c r="F12" s="156">
        <v>5</v>
      </c>
      <c r="G12" s="156">
        <v>5</v>
      </c>
      <c r="H12" s="156">
        <v>4</v>
      </c>
      <c r="I12" s="156"/>
      <c r="J12" s="156"/>
      <c r="K12" s="156"/>
      <c r="L12" s="156"/>
      <c r="M12" s="156"/>
      <c r="N12" s="156"/>
      <c r="O12" s="156"/>
      <c r="P12" s="156"/>
      <c r="Q12" s="85"/>
      <c r="R12" s="93">
        <f t="shared" ref="R12:R30" si="1">SUM(C12:Q12)</f>
        <v>27</v>
      </c>
      <c r="S12" s="94">
        <f t="shared" si="0"/>
        <v>4.5</v>
      </c>
      <c r="T12" s="158"/>
    </row>
    <row r="13" spans="1:20" ht="39.75" customHeight="1" x14ac:dyDescent="0.3">
      <c r="A13" s="192">
        <v>4</v>
      </c>
      <c r="B13" s="197" t="s">
        <v>19</v>
      </c>
      <c r="C13" s="156">
        <v>4</v>
      </c>
      <c r="D13" s="156">
        <v>4</v>
      </c>
      <c r="E13" s="156">
        <v>4</v>
      </c>
      <c r="F13" s="156">
        <v>4</v>
      </c>
      <c r="G13" s="156">
        <v>4</v>
      </c>
      <c r="H13" s="156">
        <v>4</v>
      </c>
      <c r="I13" s="156"/>
      <c r="J13" s="156"/>
      <c r="K13" s="156"/>
      <c r="L13" s="156"/>
      <c r="M13" s="156"/>
      <c r="N13" s="156"/>
      <c r="O13" s="156"/>
      <c r="P13" s="156"/>
      <c r="Q13" s="85"/>
      <c r="R13" s="93">
        <f t="shared" si="1"/>
        <v>24</v>
      </c>
      <c r="S13" s="94">
        <f t="shared" si="0"/>
        <v>4</v>
      </c>
      <c r="T13" s="161"/>
    </row>
    <row r="14" spans="1:20" ht="51" customHeight="1" x14ac:dyDescent="0.3">
      <c r="A14" s="192">
        <v>5</v>
      </c>
      <c r="B14" s="197" t="s">
        <v>295</v>
      </c>
      <c r="C14" s="156">
        <v>4</v>
      </c>
      <c r="D14" s="156">
        <v>4</v>
      </c>
      <c r="E14" s="156">
        <v>4</v>
      </c>
      <c r="F14" s="156">
        <v>4</v>
      </c>
      <c r="G14" s="156">
        <v>4</v>
      </c>
      <c r="H14" s="156">
        <v>3</v>
      </c>
      <c r="I14" s="156"/>
      <c r="J14" s="156"/>
      <c r="K14" s="156"/>
      <c r="L14" s="156"/>
      <c r="M14" s="156"/>
      <c r="N14" s="156"/>
      <c r="O14" s="156"/>
      <c r="P14" s="156"/>
      <c r="Q14" s="85"/>
      <c r="R14" s="93">
        <f t="shared" si="1"/>
        <v>23</v>
      </c>
      <c r="S14" s="94">
        <f t="shared" si="0"/>
        <v>3.8333333333333335</v>
      </c>
      <c r="T14" s="161"/>
    </row>
    <row r="15" spans="1:20" ht="39.75" customHeight="1" x14ac:dyDescent="0.3">
      <c r="A15" s="192">
        <v>6</v>
      </c>
      <c r="B15" s="197" t="s">
        <v>294</v>
      </c>
      <c r="C15" s="156">
        <v>5</v>
      </c>
      <c r="D15" s="156">
        <v>4</v>
      </c>
      <c r="E15" s="156">
        <v>4</v>
      </c>
      <c r="F15" s="156">
        <v>5</v>
      </c>
      <c r="G15" s="156">
        <v>5</v>
      </c>
      <c r="H15" s="156">
        <v>4</v>
      </c>
      <c r="I15" s="156"/>
      <c r="J15" s="156"/>
      <c r="K15" s="156"/>
      <c r="L15" s="156"/>
      <c r="M15" s="156"/>
      <c r="N15" s="156"/>
      <c r="O15" s="156"/>
      <c r="P15" s="156"/>
      <c r="Q15" s="85"/>
      <c r="R15" s="93">
        <f t="shared" si="1"/>
        <v>27</v>
      </c>
      <c r="S15" s="94">
        <f t="shared" si="0"/>
        <v>4.5</v>
      </c>
      <c r="T15" s="158"/>
    </row>
    <row r="16" spans="1:20" ht="39.75" customHeight="1" x14ac:dyDescent="0.3">
      <c r="A16" s="192">
        <v>7</v>
      </c>
      <c r="B16" s="193" t="s">
        <v>415</v>
      </c>
      <c r="C16" s="156">
        <v>5</v>
      </c>
      <c r="D16" s="156">
        <v>4</v>
      </c>
      <c r="E16" s="156">
        <v>5</v>
      </c>
      <c r="F16" s="156">
        <v>4</v>
      </c>
      <c r="G16" s="156">
        <v>4</v>
      </c>
      <c r="H16" s="156">
        <v>5</v>
      </c>
      <c r="I16" s="156"/>
      <c r="J16" s="156"/>
      <c r="K16" s="156"/>
      <c r="L16" s="156"/>
      <c r="M16" s="156"/>
      <c r="N16" s="156"/>
      <c r="O16" s="156"/>
      <c r="P16" s="156"/>
      <c r="Q16" s="85"/>
      <c r="R16" s="93">
        <f t="shared" si="1"/>
        <v>27</v>
      </c>
      <c r="S16" s="94">
        <f t="shared" si="0"/>
        <v>4.5</v>
      </c>
      <c r="T16" s="158"/>
    </row>
    <row r="17" spans="1:20" ht="57" customHeight="1" x14ac:dyDescent="0.3">
      <c r="A17" s="192">
        <v>8</v>
      </c>
      <c r="B17" s="193" t="s">
        <v>414</v>
      </c>
      <c r="C17" s="156">
        <v>5</v>
      </c>
      <c r="D17" s="156">
        <v>4</v>
      </c>
      <c r="E17" s="156">
        <v>5</v>
      </c>
      <c r="F17" s="156">
        <v>5</v>
      </c>
      <c r="G17" s="156">
        <v>5</v>
      </c>
      <c r="H17" s="156">
        <v>5</v>
      </c>
      <c r="I17" s="156"/>
      <c r="J17" s="156"/>
      <c r="K17" s="156"/>
      <c r="L17" s="156"/>
      <c r="M17" s="156"/>
      <c r="N17" s="156"/>
      <c r="O17" s="156"/>
      <c r="P17" s="156"/>
      <c r="Q17" s="85"/>
      <c r="R17" s="93">
        <f t="shared" si="1"/>
        <v>29</v>
      </c>
      <c r="S17" s="94">
        <f t="shared" si="0"/>
        <v>4.833333333333333</v>
      </c>
      <c r="T17" s="158"/>
    </row>
    <row r="18" spans="1:20" ht="71.25" customHeight="1" x14ac:dyDescent="0.3">
      <c r="A18" s="192">
        <v>9</v>
      </c>
      <c r="B18" s="58" t="s">
        <v>402</v>
      </c>
      <c r="C18" s="156">
        <v>5</v>
      </c>
      <c r="D18" s="156">
        <v>5</v>
      </c>
      <c r="E18" s="156">
        <v>4</v>
      </c>
      <c r="F18" s="156">
        <v>4</v>
      </c>
      <c r="G18" s="156">
        <v>4</v>
      </c>
      <c r="H18" s="156">
        <v>4</v>
      </c>
      <c r="I18" s="156"/>
      <c r="J18" s="156"/>
      <c r="K18" s="156"/>
      <c r="L18" s="156"/>
      <c r="M18" s="156"/>
      <c r="N18" s="156"/>
      <c r="O18" s="156"/>
      <c r="P18" s="156"/>
      <c r="Q18" s="85"/>
      <c r="R18" s="93">
        <f t="shared" si="1"/>
        <v>26</v>
      </c>
      <c r="S18" s="94">
        <f t="shared" si="0"/>
        <v>4.333333333333333</v>
      </c>
      <c r="T18" s="157"/>
    </row>
    <row r="19" spans="1:20" ht="39.75" customHeight="1" x14ac:dyDescent="0.3">
      <c r="A19" s="192">
        <v>10</v>
      </c>
      <c r="B19" s="193" t="s">
        <v>416</v>
      </c>
      <c r="C19" s="156">
        <v>4</v>
      </c>
      <c r="D19" s="156">
        <v>4</v>
      </c>
      <c r="E19" s="156">
        <v>5</v>
      </c>
      <c r="F19" s="156">
        <v>5</v>
      </c>
      <c r="G19" s="156">
        <v>5</v>
      </c>
      <c r="H19" s="156">
        <v>3</v>
      </c>
      <c r="I19" s="156"/>
      <c r="J19" s="156"/>
      <c r="K19" s="156"/>
      <c r="L19" s="156"/>
      <c r="M19" s="156"/>
      <c r="N19" s="156"/>
      <c r="O19" s="156"/>
      <c r="P19" s="156"/>
      <c r="Q19" s="85"/>
      <c r="R19" s="93">
        <f t="shared" si="1"/>
        <v>26</v>
      </c>
      <c r="S19" s="94">
        <f t="shared" si="0"/>
        <v>4.333333333333333</v>
      </c>
      <c r="T19" s="157"/>
    </row>
    <row r="20" spans="1:20" ht="39.75" customHeight="1" x14ac:dyDescent="0.3">
      <c r="A20" s="192">
        <v>11</v>
      </c>
      <c r="B20" s="198" t="s">
        <v>23</v>
      </c>
      <c r="C20" s="156">
        <v>4</v>
      </c>
      <c r="D20" s="156">
        <v>4</v>
      </c>
      <c r="E20" s="156">
        <v>4</v>
      </c>
      <c r="F20" s="156">
        <v>4</v>
      </c>
      <c r="G20" s="156">
        <v>4</v>
      </c>
      <c r="H20" s="156">
        <v>3</v>
      </c>
      <c r="I20" s="156"/>
      <c r="J20" s="156"/>
      <c r="K20" s="156"/>
      <c r="L20" s="156"/>
      <c r="M20" s="156"/>
      <c r="N20" s="156"/>
      <c r="O20" s="156"/>
      <c r="P20" s="156"/>
      <c r="Q20" s="85"/>
      <c r="R20" s="93">
        <f t="shared" si="1"/>
        <v>23</v>
      </c>
      <c r="S20" s="94">
        <f t="shared" si="0"/>
        <v>3.8333333333333335</v>
      </c>
    </row>
    <row r="21" spans="1:20" ht="61.5" customHeight="1" x14ac:dyDescent="0.3">
      <c r="A21" s="192">
        <v>12</v>
      </c>
      <c r="B21" s="198" t="s">
        <v>299</v>
      </c>
      <c r="C21" s="156">
        <v>4</v>
      </c>
      <c r="D21" s="156">
        <v>3</v>
      </c>
      <c r="E21" s="156">
        <v>4</v>
      </c>
      <c r="F21" s="156">
        <v>4</v>
      </c>
      <c r="G21" s="156">
        <v>4</v>
      </c>
      <c r="H21" s="156">
        <v>4</v>
      </c>
      <c r="I21" s="156"/>
      <c r="J21" s="156"/>
      <c r="K21" s="156"/>
      <c r="L21" s="156"/>
      <c r="M21" s="156"/>
      <c r="N21" s="156"/>
      <c r="O21" s="156"/>
      <c r="P21" s="156"/>
      <c r="Q21" s="85"/>
      <c r="R21" s="93">
        <f t="shared" si="1"/>
        <v>23</v>
      </c>
      <c r="S21" s="94">
        <f t="shared" si="0"/>
        <v>3.8333333333333335</v>
      </c>
    </row>
    <row r="22" spans="1:20" ht="60" customHeight="1" x14ac:dyDescent="0.3">
      <c r="A22" s="192">
        <v>13</v>
      </c>
      <c r="B22" s="193" t="s">
        <v>16</v>
      </c>
      <c r="C22" s="156">
        <v>4</v>
      </c>
      <c r="D22" s="156">
        <v>4</v>
      </c>
      <c r="E22" s="156">
        <v>3</v>
      </c>
      <c r="F22" s="156">
        <v>3</v>
      </c>
      <c r="G22" s="156">
        <v>2</v>
      </c>
      <c r="H22" s="156">
        <v>3</v>
      </c>
      <c r="I22" s="156"/>
      <c r="J22" s="156"/>
      <c r="K22" s="156"/>
      <c r="L22" s="156"/>
      <c r="M22" s="156"/>
      <c r="N22" s="156"/>
      <c r="O22" s="156"/>
      <c r="P22" s="156"/>
      <c r="Q22" s="85"/>
      <c r="R22" s="93">
        <f t="shared" si="1"/>
        <v>19</v>
      </c>
      <c r="S22" s="94">
        <f t="shared" si="0"/>
        <v>3.1666666666666665</v>
      </c>
    </row>
    <row r="23" spans="1:20" ht="39.75" customHeight="1" x14ac:dyDescent="0.3">
      <c r="A23" s="192">
        <v>14</v>
      </c>
      <c r="B23" s="193" t="s">
        <v>296</v>
      </c>
      <c r="C23" s="156">
        <v>4</v>
      </c>
      <c r="D23" s="156">
        <v>3</v>
      </c>
      <c r="E23" s="156">
        <v>3</v>
      </c>
      <c r="F23" s="156">
        <v>3</v>
      </c>
      <c r="G23" s="156">
        <v>3</v>
      </c>
      <c r="H23" s="156">
        <v>1</v>
      </c>
      <c r="I23" s="156"/>
      <c r="J23" s="156"/>
      <c r="K23" s="156"/>
      <c r="L23" s="156"/>
      <c r="M23" s="156"/>
      <c r="N23" s="156"/>
      <c r="O23" s="156"/>
      <c r="P23" s="156"/>
      <c r="Q23" s="85"/>
      <c r="R23" s="93">
        <f t="shared" si="1"/>
        <v>17</v>
      </c>
      <c r="S23" s="94">
        <f t="shared" si="0"/>
        <v>2.8333333333333335</v>
      </c>
    </row>
    <row r="24" spans="1:20" ht="39.75" customHeight="1" x14ac:dyDescent="0.3">
      <c r="A24" s="192">
        <v>15</v>
      </c>
      <c r="B24" s="194" t="s">
        <v>20</v>
      </c>
      <c r="C24" s="156">
        <v>4</v>
      </c>
      <c r="D24" s="156">
        <v>4</v>
      </c>
      <c r="E24" s="156">
        <v>4</v>
      </c>
      <c r="F24" s="156">
        <v>4</v>
      </c>
      <c r="G24" s="156">
        <v>4</v>
      </c>
      <c r="H24" s="156">
        <v>2</v>
      </c>
      <c r="I24" s="156"/>
      <c r="J24" s="156"/>
      <c r="K24" s="156"/>
      <c r="L24" s="156"/>
      <c r="M24" s="156"/>
      <c r="N24" s="156"/>
      <c r="O24" s="156"/>
      <c r="P24" s="156"/>
      <c r="Q24" s="85"/>
      <c r="R24" s="93">
        <f t="shared" si="1"/>
        <v>22</v>
      </c>
      <c r="S24" s="94">
        <f t="shared" si="0"/>
        <v>3.6666666666666665</v>
      </c>
    </row>
    <row r="25" spans="1:20" ht="48.75" customHeight="1" x14ac:dyDescent="0.3">
      <c r="A25" s="192">
        <v>16</v>
      </c>
      <c r="B25" s="194" t="s">
        <v>297</v>
      </c>
      <c r="C25" s="156">
        <v>4</v>
      </c>
      <c r="D25" s="156">
        <v>4</v>
      </c>
      <c r="E25" s="156">
        <v>4</v>
      </c>
      <c r="F25" s="156">
        <v>4</v>
      </c>
      <c r="G25" s="156">
        <v>4</v>
      </c>
      <c r="H25" s="156">
        <v>5</v>
      </c>
      <c r="I25" s="156"/>
      <c r="J25" s="156"/>
      <c r="K25" s="156"/>
      <c r="L25" s="156"/>
      <c r="M25" s="156"/>
      <c r="N25" s="156"/>
      <c r="O25" s="156"/>
      <c r="P25" s="156"/>
      <c r="Q25" s="85"/>
      <c r="R25" s="93">
        <f t="shared" si="1"/>
        <v>25</v>
      </c>
      <c r="S25" s="94">
        <f t="shared" si="0"/>
        <v>4.166666666666667</v>
      </c>
      <c r="T25" s="159"/>
    </row>
    <row r="26" spans="1:20" ht="39.75" customHeight="1" x14ac:dyDescent="0.3">
      <c r="A26" s="192">
        <v>17</v>
      </c>
      <c r="B26" s="194" t="s">
        <v>298</v>
      </c>
      <c r="C26" s="156">
        <v>4</v>
      </c>
      <c r="D26" s="156">
        <v>4</v>
      </c>
      <c r="E26" s="156">
        <v>4</v>
      </c>
      <c r="F26" s="156">
        <v>4</v>
      </c>
      <c r="G26" s="156">
        <v>4</v>
      </c>
      <c r="H26" s="156">
        <v>5</v>
      </c>
      <c r="I26" s="156"/>
      <c r="J26" s="156"/>
      <c r="K26" s="156"/>
      <c r="L26" s="156"/>
      <c r="M26" s="156"/>
      <c r="N26" s="156"/>
      <c r="O26" s="156"/>
      <c r="P26" s="156"/>
      <c r="Q26" s="85"/>
      <c r="R26" s="93">
        <f t="shared" si="1"/>
        <v>25</v>
      </c>
      <c r="S26" s="94">
        <f t="shared" si="0"/>
        <v>4.166666666666667</v>
      </c>
      <c r="T26" s="159"/>
    </row>
    <row r="27" spans="1:20" ht="39.75" customHeight="1" x14ac:dyDescent="0.3">
      <c r="A27" s="192">
        <v>18</v>
      </c>
      <c r="B27" s="191" t="s">
        <v>300</v>
      </c>
      <c r="C27" s="156">
        <v>3</v>
      </c>
      <c r="D27" s="156">
        <v>4</v>
      </c>
      <c r="E27" s="156">
        <v>4</v>
      </c>
      <c r="F27" s="156">
        <v>3</v>
      </c>
      <c r="G27" s="156">
        <v>4</v>
      </c>
      <c r="H27" s="156">
        <v>4</v>
      </c>
      <c r="I27" s="156"/>
      <c r="J27" s="156"/>
      <c r="K27" s="156"/>
      <c r="L27" s="156"/>
      <c r="M27" s="156"/>
      <c r="N27" s="156"/>
      <c r="O27" s="156"/>
      <c r="P27" s="156"/>
      <c r="Q27" s="85"/>
      <c r="R27" s="93">
        <f t="shared" si="1"/>
        <v>22</v>
      </c>
      <c r="S27" s="94">
        <f t="shared" si="0"/>
        <v>3.6666666666666665</v>
      </c>
    </row>
    <row r="28" spans="1:20" ht="48" customHeight="1" x14ac:dyDescent="0.3">
      <c r="A28" s="192">
        <v>19</v>
      </c>
      <c r="B28" s="191" t="s">
        <v>301</v>
      </c>
      <c r="C28" s="156">
        <v>4</v>
      </c>
      <c r="D28" s="156">
        <v>3</v>
      </c>
      <c r="E28" s="156">
        <v>4</v>
      </c>
      <c r="F28" s="156">
        <v>4</v>
      </c>
      <c r="G28" s="156">
        <v>3</v>
      </c>
      <c r="H28" s="156">
        <v>4</v>
      </c>
      <c r="I28" s="156"/>
      <c r="J28" s="156"/>
      <c r="K28" s="156"/>
      <c r="L28" s="156"/>
      <c r="M28" s="156"/>
      <c r="N28" s="156"/>
      <c r="O28" s="156"/>
      <c r="P28" s="156"/>
      <c r="Q28" s="85"/>
      <c r="R28" s="93">
        <f t="shared" si="1"/>
        <v>22</v>
      </c>
      <c r="S28" s="94">
        <f t="shared" si="0"/>
        <v>3.6666666666666665</v>
      </c>
    </row>
    <row r="29" spans="1:20" ht="39.75" customHeight="1" x14ac:dyDescent="0.3">
      <c r="A29" s="192">
        <v>20</v>
      </c>
      <c r="B29" s="191" t="s">
        <v>302</v>
      </c>
      <c r="C29" s="156">
        <v>4</v>
      </c>
      <c r="D29" s="156">
        <v>4</v>
      </c>
      <c r="E29" s="156">
        <v>4</v>
      </c>
      <c r="F29" s="156">
        <v>4</v>
      </c>
      <c r="G29" s="156">
        <v>4</v>
      </c>
      <c r="H29" s="156">
        <v>4</v>
      </c>
      <c r="I29" s="156"/>
      <c r="J29" s="156"/>
      <c r="K29" s="156"/>
      <c r="L29" s="156"/>
      <c r="M29" s="156"/>
      <c r="N29" s="156"/>
      <c r="O29" s="156"/>
      <c r="P29" s="156"/>
      <c r="Q29" s="85"/>
      <c r="R29" s="93">
        <f t="shared" si="1"/>
        <v>24</v>
      </c>
      <c r="S29" s="94">
        <f t="shared" si="0"/>
        <v>4</v>
      </c>
      <c r="T29" s="160"/>
    </row>
    <row r="30" spans="1:20" ht="100.5" customHeight="1" x14ac:dyDescent="0.3">
      <c r="A30" s="192">
        <v>21</v>
      </c>
      <c r="B30" s="191" t="s">
        <v>303</v>
      </c>
      <c r="C30" s="156">
        <v>5</v>
      </c>
      <c r="D30" s="156">
        <v>4</v>
      </c>
      <c r="E30" s="156">
        <v>5</v>
      </c>
      <c r="F30" s="156">
        <v>5</v>
      </c>
      <c r="G30" s="156">
        <v>4</v>
      </c>
      <c r="H30" s="156">
        <v>4</v>
      </c>
      <c r="I30" s="156"/>
      <c r="J30" s="156"/>
      <c r="K30" s="156"/>
      <c r="L30" s="156"/>
      <c r="M30" s="156"/>
      <c r="N30" s="156"/>
      <c r="O30" s="156"/>
      <c r="P30" s="156"/>
      <c r="Q30" s="85"/>
      <c r="R30" s="93">
        <f t="shared" si="1"/>
        <v>27</v>
      </c>
      <c r="S30" s="94">
        <f t="shared" si="0"/>
        <v>4.5</v>
      </c>
      <c r="T30" s="202"/>
    </row>
    <row r="31" spans="1:20" ht="33.75" customHeight="1" x14ac:dyDescent="0.3"/>
    <row r="32" spans="1:20" ht="60.75" customHeight="1" x14ac:dyDescent="0.3"/>
    <row r="33" ht="54.75" customHeight="1" x14ac:dyDescent="0.3"/>
  </sheetData>
  <mergeCells count="11">
    <mergeCell ref="R1:S4"/>
    <mergeCell ref="A8:S8"/>
    <mergeCell ref="A6:S6"/>
    <mergeCell ref="A7:S7"/>
    <mergeCell ref="C1:M2"/>
    <mergeCell ref="C3:M4"/>
    <mergeCell ref="A1:B4"/>
    <mergeCell ref="N1:Q1"/>
    <mergeCell ref="N2:Q2"/>
    <mergeCell ref="N3:Q3"/>
    <mergeCell ref="N4:Q4"/>
  </mergeCells>
  <dataValidations count="1">
    <dataValidation type="whole" allowBlank="1" showInputMessage="1" showErrorMessage="1" sqref="C10:Q30">
      <formula1>1</formula1>
      <formula2>10</formula2>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J21"/>
  <sheetViews>
    <sheetView showGridLines="0" topLeftCell="C9" zoomScaleNormal="100" workbookViewId="0">
      <pane ySplit="1" topLeftCell="A10" activePane="bottomLeft" state="frozen"/>
      <selection activeCell="A9" sqref="A9"/>
      <selection pane="bottomLeft" activeCell="H20" sqref="H20:H21"/>
    </sheetView>
  </sheetViews>
  <sheetFormatPr baseColWidth="10" defaultColWidth="11.44140625" defaultRowHeight="14.4" x14ac:dyDescent="0.3"/>
  <cols>
    <col min="1" max="1" width="32.6640625" customWidth="1"/>
    <col min="2" max="2" width="39.5546875" customWidth="1"/>
    <col min="3" max="3" width="29" customWidth="1"/>
    <col min="4" max="4" width="38" customWidth="1"/>
    <col min="5" max="5" width="32.88671875" customWidth="1"/>
    <col min="6" max="9" width="10.44140625" customWidth="1"/>
    <col min="10" max="10" width="16.6640625" customWidth="1"/>
  </cols>
  <sheetData>
    <row r="1" spans="1:10" ht="28.5" customHeight="1" x14ac:dyDescent="0.3">
      <c r="A1" s="248"/>
      <c r="B1" s="234" t="s">
        <v>0</v>
      </c>
      <c r="C1" s="234"/>
      <c r="D1" s="234"/>
      <c r="E1" s="234"/>
      <c r="F1" s="336" t="s">
        <v>1</v>
      </c>
      <c r="G1" s="336"/>
      <c r="H1" s="336"/>
      <c r="I1" s="336"/>
      <c r="J1" s="255"/>
    </row>
    <row r="2" spans="1:10" x14ac:dyDescent="0.3">
      <c r="A2" s="249"/>
      <c r="B2" s="235" t="s">
        <v>86</v>
      </c>
      <c r="C2" s="235"/>
      <c r="D2" s="235"/>
      <c r="E2" s="235"/>
      <c r="F2" s="270" t="s">
        <v>41</v>
      </c>
      <c r="G2" s="270"/>
      <c r="H2" s="270"/>
      <c r="I2" s="270"/>
      <c r="J2" s="256"/>
    </row>
    <row r="3" spans="1:10" ht="15" customHeight="1" x14ac:dyDescent="0.3">
      <c r="A3" s="249"/>
      <c r="B3" s="235"/>
      <c r="C3" s="235"/>
      <c r="D3" s="235"/>
      <c r="E3" s="235"/>
      <c r="F3" s="270" t="s">
        <v>4</v>
      </c>
      <c r="G3" s="270"/>
      <c r="H3" s="270"/>
      <c r="I3" s="270"/>
      <c r="J3" s="256"/>
    </row>
    <row r="4" spans="1:10" ht="15" thickBot="1" x14ac:dyDescent="0.35">
      <c r="A4" s="250"/>
      <c r="B4" s="235"/>
      <c r="C4" s="235"/>
      <c r="D4" s="235"/>
      <c r="E4" s="235"/>
      <c r="F4" s="270" t="s">
        <v>5</v>
      </c>
      <c r="G4" s="270"/>
      <c r="H4" s="270"/>
      <c r="I4" s="270"/>
      <c r="J4" s="257"/>
    </row>
    <row r="5" spans="1:10" ht="15.75" thickBot="1" x14ac:dyDescent="0.3">
      <c r="A5" s="78"/>
      <c r="J5" s="79"/>
    </row>
    <row r="6" spans="1:10" s="70" customFormat="1" ht="15.75" x14ac:dyDescent="0.25">
      <c r="A6" s="262" t="s">
        <v>43</v>
      </c>
      <c r="B6" s="263"/>
      <c r="C6" s="263"/>
      <c r="D6" s="263"/>
      <c r="E6" s="335"/>
      <c r="F6" s="335"/>
      <c r="G6" s="335"/>
      <c r="H6" s="335"/>
      <c r="I6" s="335"/>
      <c r="J6" s="264"/>
    </row>
    <row r="7" spans="1:10" s="70" customFormat="1" ht="25.5" customHeight="1" x14ac:dyDescent="0.3">
      <c r="A7" s="22" t="s">
        <v>7</v>
      </c>
      <c r="B7" s="348" t="s">
        <v>8</v>
      </c>
      <c r="C7" s="349"/>
      <c r="D7" s="349"/>
      <c r="E7" s="349"/>
      <c r="F7" s="349"/>
      <c r="G7" s="349"/>
      <c r="H7" s="349"/>
      <c r="I7" s="349"/>
      <c r="J7" s="350"/>
    </row>
    <row r="8" spans="1:10" s="70" customFormat="1" ht="69" customHeight="1" x14ac:dyDescent="0.3">
      <c r="A8" s="21" t="s">
        <v>9</v>
      </c>
      <c r="B8" s="351" t="s">
        <v>10</v>
      </c>
      <c r="C8" s="352"/>
      <c r="D8" s="352"/>
      <c r="E8" s="352"/>
      <c r="F8" s="352"/>
      <c r="G8" s="352"/>
      <c r="H8" s="352"/>
      <c r="I8" s="352"/>
      <c r="J8" s="353"/>
    </row>
    <row r="9" spans="1:10" ht="39.75" customHeight="1" x14ac:dyDescent="0.3">
      <c r="A9" s="65" t="s">
        <v>46</v>
      </c>
      <c r="B9" s="52" t="s">
        <v>47</v>
      </c>
      <c r="C9" s="29" t="s">
        <v>48</v>
      </c>
      <c r="D9" s="30" t="s">
        <v>49</v>
      </c>
      <c r="E9" s="71" t="s">
        <v>87</v>
      </c>
      <c r="F9" s="75" t="s">
        <v>88</v>
      </c>
      <c r="G9" s="75" t="s">
        <v>89</v>
      </c>
      <c r="H9" s="75" t="s">
        <v>90</v>
      </c>
      <c r="I9" s="75" t="s">
        <v>91</v>
      </c>
      <c r="J9" s="80" t="s">
        <v>92</v>
      </c>
    </row>
    <row r="10" spans="1:10" ht="110.25" customHeight="1" x14ac:dyDescent="0.3">
      <c r="A10" s="337" t="s">
        <v>308</v>
      </c>
      <c r="B10" s="168" t="str">
        <f>+'PRIORIZACIÓN DE CAUSA'!B16</f>
        <v>Personal de planta  insuficiente con conocimiento  para impulsar el tramite de los procesos disciplinarios.</v>
      </c>
      <c r="C10" s="338" t="s">
        <v>412</v>
      </c>
      <c r="D10" s="170" t="s">
        <v>309</v>
      </c>
      <c r="E10" s="338" t="s">
        <v>307</v>
      </c>
      <c r="F10" s="339" t="s">
        <v>162</v>
      </c>
      <c r="G10" s="339" t="s">
        <v>162</v>
      </c>
      <c r="H10" s="339" t="s">
        <v>162</v>
      </c>
      <c r="I10" s="339" t="s">
        <v>162</v>
      </c>
      <c r="J10" s="344" t="str">
        <f>IF(F10="NA","GESTION",IF(G10="NA","GESTION",IF(H10="NA","GESTION",IF(I10="NA","GESTION",IF(F10&lt;&gt;"X"," ",IF(G10&lt;&gt;"X"," ",IF(H10&lt;&gt;"X"," ",IF(I10&lt;&gt;"X"," ","CORRUPCION"))))))))</f>
        <v>CORRUPCION</v>
      </c>
    </row>
    <row r="11" spans="1:10" ht="107.25" customHeight="1" x14ac:dyDescent="0.3">
      <c r="A11" s="337"/>
      <c r="B11" s="168" t="str">
        <f>+'PRIORIZACIÓN DE CAUSA'!B17</f>
        <v xml:space="preserve">Desconociento del proceso por parte del personal en la aplicación de nuevo codigo general disciplinario </v>
      </c>
      <c r="C11" s="338"/>
      <c r="D11" s="170" t="s">
        <v>310</v>
      </c>
      <c r="E11" s="338"/>
      <c r="F11" s="339"/>
      <c r="G11" s="339"/>
      <c r="H11" s="339"/>
      <c r="I11" s="339"/>
      <c r="J11" s="344"/>
    </row>
    <row r="12" spans="1:10" ht="86.25" customHeight="1" x14ac:dyDescent="0.3">
      <c r="A12" s="337"/>
      <c r="B12" s="168"/>
      <c r="C12" s="338"/>
      <c r="D12" s="169" t="s">
        <v>311</v>
      </c>
      <c r="E12" s="338"/>
      <c r="F12" s="339"/>
      <c r="G12" s="339"/>
      <c r="H12" s="339"/>
      <c r="I12" s="339"/>
      <c r="J12" s="344"/>
    </row>
    <row r="13" spans="1:10" ht="111" customHeight="1" x14ac:dyDescent="0.3">
      <c r="A13" s="337" t="s">
        <v>315</v>
      </c>
      <c r="B13" s="168" t="str">
        <f>+'PRIORIZACIÓN DE CAUSA'!B11</f>
        <v xml:space="preserve">Cambios normativos sobre el procedimiento disciplinario . </v>
      </c>
      <c r="C13" s="338" t="s">
        <v>313</v>
      </c>
      <c r="D13" s="346" t="s">
        <v>309</v>
      </c>
      <c r="E13" s="338" t="s">
        <v>316</v>
      </c>
      <c r="F13" s="339" t="s">
        <v>162</v>
      </c>
      <c r="G13" s="339" t="s">
        <v>162</v>
      </c>
      <c r="H13" s="339" t="s">
        <v>162</v>
      </c>
      <c r="I13" s="339" t="s">
        <v>162</v>
      </c>
      <c r="J13" s="344" t="str">
        <f>IF(F13="NA","GESTION",IF(G13="NA","GESTION",IF(H13="NA","GESTION",IF(I13="NA","GESTION",IF(F13&lt;&gt;"X"," ",IF(G13&lt;&gt;"X"," ",IF(H13&lt;&gt;"X"," ",IF(I13&lt;&gt;"X"," ","CORRUPCION"))))))))</f>
        <v>CORRUPCION</v>
      </c>
    </row>
    <row r="14" spans="1:10" ht="69.75" customHeight="1" x14ac:dyDescent="0.3">
      <c r="A14" s="337"/>
      <c r="B14" s="58" t="str">
        <f>'PRIORIZACIÓN DE CAUSA'!B18</f>
        <v>Falta de compromiso por parte del personal adscrito al proceso de gestion y control disciplinario</v>
      </c>
      <c r="C14" s="338"/>
      <c r="D14" s="347"/>
      <c r="E14" s="338"/>
      <c r="F14" s="339"/>
      <c r="G14" s="339"/>
      <c r="H14" s="339"/>
      <c r="I14" s="339"/>
      <c r="J14" s="344"/>
    </row>
    <row r="15" spans="1:10" ht="64.5" customHeight="1" x14ac:dyDescent="0.3">
      <c r="A15" s="337"/>
      <c r="B15" s="168" t="str">
        <f>+'PRIORIZACIÓN DE CAUSA'!B19</f>
        <v>Falta de continuidad del personal por contrato encargado de los  procesos</v>
      </c>
      <c r="C15" s="338"/>
      <c r="D15" s="354" t="s">
        <v>314</v>
      </c>
      <c r="E15" s="338"/>
      <c r="F15" s="339"/>
      <c r="G15" s="339"/>
      <c r="H15" s="339"/>
      <c r="I15" s="339"/>
      <c r="J15" s="344"/>
    </row>
    <row r="16" spans="1:10" ht="51" customHeight="1" x14ac:dyDescent="0.3">
      <c r="A16" s="337"/>
      <c r="B16" s="168"/>
      <c r="C16" s="338"/>
      <c r="D16" s="355"/>
      <c r="E16" s="338"/>
      <c r="F16" s="339"/>
      <c r="G16" s="339"/>
      <c r="H16" s="339"/>
      <c r="I16" s="339"/>
      <c r="J16" s="344"/>
    </row>
    <row r="17" spans="1:10" ht="50.25" customHeight="1" x14ac:dyDescent="0.3">
      <c r="A17" s="337" t="s">
        <v>320</v>
      </c>
      <c r="B17" s="191" t="str">
        <f>'PRIORIZACIÓN DE CAUSA'!B30</f>
        <v>Falta de garantías para la reserva del proceso disciplinario</v>
      </c>
      <c r="C17" s="338" t="s">
        <v>321</v>
      </c>
      <c r="D17" s="169" t="s">
        <v>276</v>
      </c>
      <c r="E17" s="338" t="s">
        <v>333</v>
      </c>
      <c r="F17" s="339" t="s">
        <v>162</v>
      </c>
      <c r="G17" s="339" t="s">
        <v>162</v>
      </c>
      <c r="H17" s="339" t="s">
        <v>162</v>
      </c>
      <c r="I17" s="339" t="s">
        <v>162</v>
      </c>
      <c r="J17" s="344" t="str">
        <f>IF(F17="NA","GESTION",IF(G17="NA","GESTION",IF(H17="NA","GESTION",IF(I17="NA","GESTION",IF(F17&lt;&gt;"X"," ",IF(G17&lt;&gt;"X"," ",IF(H17&lt;&gt;"X"," ",IF(I17&lt;&gt;"X"," ","CORRUPCION"))))))))</f>
        <v>CORRUPCION</v>
      </c>
    </row>
    <row r="18" spans="1:10" ht="58.5" customHeight="1" x14ac:dyDescent="0.3">
      <c r="A18" s="337"/>
      <c r="B18" s="196" t="str">
        <f>'PRIORIZACIÓN DE CAUSA'!B12</f>
        <v xml:space="preserve"> Falta de infraestructura que garantice las condiciones para el cumplimiento del desarrollo del proceso  de la ley (Carencia de sala de audiencias)</v>
      </c>
      <c r="C18" s="338"/>
      <c r="D18" s="346" t="s">
        <v>322</v>
      </c>
      <c r="E18" s="338"/>
      <c r="F18" s="339"/>
      <c r="G18" s="339"/>
      <c r="H18" s="339"/>
      <c r="I18" s="339"/>
      <c r="J18" s="344"/>
    </row>
    <row r="19" spans="1:10" ht="67.5" customHeight="1" x14ac:dyDescent="0.3">
      <c r="A19" s="337"/>
      <c r="C19" s="338"/>
      <c r="D19" s="347"/>
      <c r="E19" s="338"/>
      <c r="F19" s="339"/>
      <c r="G19" s="339"/>
      <c r="H19" s="339"/>
      <c r="I19" s="339"/>
      <c r="J19" s="344"/>
    </row>
    <row r="20" spans="1:10" ht="54.75" customHeight="1" x14ac:dyDescent="0.3">
      <c r="A20" s="345" t="s">
        <v>323</v>
      </c>
      <c r="B20" s="200" t="s">
        <v>324</v>
      </c>
      <c r="C20" s="346" t="s">
        <v>325</v>
      </c>
      <c r="D20" s="169" t="s">
        <v>276</v>
      </c>
      <c r="E20" s="346" t="s">
        <v>334</v>
      </c>
      <c r="F20" s="340" t="s">
        <v>162</v>
      </c>
      <c r="G20" s="340" t="s">
        <v>163</v>
      </c>
      <c r="H20" s="340" t="s">
        <v>163</v>
      </c>
      <c r="I20" s="340" t="s">
        <v>163</v>
      </c>
      <c r="J20" s="342" t="str">
        <f>IF(F20="NA","GESTION",IF(G20="NA","GESTION",IF(H20="NA","GESTION",IF(I20="NA","GESTION",IF(F20&lt;&gt;"X"," ",IF(G20&lt;&gt;"X"," ",IF(H20&lt;&gt;"X"," ",IF(I20&lt;&gt;"X"," ","CORRUPCION"))))))))</f>
        <v>GESTION</v>
      </c>
    </row>
    <row r="21" spans="1:10" ht="64.5" customHeight="1" x14ac:dyDescent="0.3">
      <c r="A21" s="345"/>
      <c r="C21" s="347"/>
      <c r="D21" s="170" t="s">
        <v>326</v>
      </c>
      <c r="E21" s="347"/>
      <c r="F21" s="341"/>
      <c r="G21" s="341"/>
      <c r="H21" s="341"/>
      <c r="I21" s="341"/>
      <c r="J21" s="343"/>
    </row>
  </sheetData>
  <mergeCells count="46">
    <mergeCell ref="B7:J7"/>
    <mergeCell ref="B8:J8"/>
    <mergeCell ref="G17:G19"/>
    <mergeCell ref="H17:H19"/>
    <mergeCell ref="I17:I19"/>
    <mergeCell ref="J17:J19"/>
    <mergeCell ref="H10:H12"/>
    <mergeCell ref="I10:I12"/>
    <mergeCell ref="J10:J12"/>
    <mergeCell ref="C10:C12"/>
    <mergeCell ref="E13:E16"/>
    <mergeCell ref="F13:F16"/>
    <mergeCell ref="D13:D14"/>
    <mergeCell ref="D15:D16"/>
    <mergeCell ref="A20:A21"/>
    <mergeCell ref="C20:C21"/>
    <mergeCell ref="E20:E21"/>
    <mergeCell ref="F20:F21"/>
    <mergeCell ref="A17:A19"/>
    <mergeCell ref="C17:C19"/>
    <mergeCell ref="E17:E19"/>
    <mergeCell ref="F17:F19"/>
    <mergeCell ref="D18:D19"/>
    <mergeCell ref="G20:G21"/>
    <mergeCell ref="H20:H21"/>
    <mergeCell ref="I20:I21"/>
    <mergeCell ref="J20:J21"/>
    <mergeCell ref="J13:J16"/>
    <mergeCell ref="G13:G16"/>
    <mergeCell ref="H13:H16"/>
    <mergeCell ref="I13:I16"/>
    <mergeCell ref="A10:A12"/>
    <mergeCell ref="E10:E12"/>
    <mergeCell ref="F10:F12"/>
    <mergeCell ref="G10:G12"/>
    <mergeCell ref="A13:A16"/>
    <mergeCell ref="C13:C16"/>
    <mergeCell ref="A1:A4"/>
    <mergeCell ref="J1:J4"/>
    <mergeCell ref="A6:J6"/>
    <mergeCell ref="F1:I1"/>
    <mergeCell ref="F2:I2"/>
    <mergeCell ref="F3:I3"/>
    <mergeCell ref="F4:I4"/>
    <mergeCell ref="B1:E1"/>
    <mergeCell ref="B2:E4"/>
  </mergeCells>
  <pageMargins left="0.70866141732283472" right="0.70866141732283472" top="0.74803149606299213" bottom="0.74803149606299213" header="0.31496062992125984" footer="0.31496062992125984"/>
  <pageSetup paperSize="5" scale="60" orientation="landscape" verticalDpi="300" r:id="rId1"/>
  <rowBreaks count="1" manualBreakCount="1">
    <brk id="19"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Hoja3!$A$2:$A$4</xm:f>
          </x14:formula1>
          <xm:sqref>F10:I21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F21"/>
  <sheetViews>
    <sheetView showGridLines="0" topLeftCell="A9" workbookViewId="0">
      <pane ySplit="1" topLeftCell="A16" activePane="bottomLeft" state="frozen"/>
      <selection activeCell="A9" sqref="A9"/>
      <selection pane="bottomLeft" activeCell="C10" sqref="C10:C12"/>
    </sheetView>
  </sheetViews>
  <sheetFormatPr baseColWidth="10" defaultColWidth="11.44140625" defaultRowHeight="14.4" x14ac:dyDescent="0.3"/>
  <cols>
    <col min="1" max="1" width="31" customWidth="1"/>
    <col min="2" max="2" width="47.44140625" customWidth="1"/>
    <col min="3" max="3" width="27.33203125" customWidth="1"/>
    <col min="4" max="4" width="31.88671875" customWidth="1"/>
    <col min="5" max="5" width="15" customWidth="1"/>
    <col min="6" max="6" width="14.5546875" customWidth="1"/>
  </cols>
  <sheetData>
    <row r="1" spans="1:6" ht="28.5" customHeight="1" x14ac:dyDescent="0.3">
      <c r="A1" s="248"/>
      <c r="B1" s="235" t="s">
        <v>0</v>
      </c>
      <c r="C1" s="235"/>
      <c r="D1" s="270" t="s">
        <v>1</v>
      </c>
      <c r="E1" s="270"/>
      <c r="F1" s="255"/>
    </row>
    <row r="2" spans="1:6" x14ac:dyDescent="0.3">
      <c r="A2" s="249"/>
      <c r="B2" s="235" t="s">
        <v>93</v>
      </c>
      <c r="C2" s="235"/>
      <c r="D2" s="270" t="s">
        <v>41</v>
      </c>
      <c r="E2" s="270"/>
      <c r="F2" s="256"/>
    </row>
    <row r="3" spans="1:6" ht="15" customHeight="1" x14ac:dyDescent="0.3">
      <c r="A3" s="249"/>
      <c r="B3" s="235"/>
      <c r="C3" s="235"/>
      <c r="D3" s="270" t="s">
        <v>4</v>
      </c>
      <c r="E3" s="270"/>
      <c r="F3" s="256"/>
    </row>
    <row r="4" spans="1:6" ht="15" thickBot="1" x14ac:dyDescent="0.35">
      <c r="A4" s="250"/>
      <c r="B4" s="235"/>
      <c r="C4" s="235"/>
      <c r="D4" s="270" t="s">
        <v>5</v>
      </c>
      <c r="E4" s="270"/>
      <c r="F4" s="257"/>
    </row>
    <row r="5" spans="1:6" ht="15.75" thickBot="1" x14ac:dyDescent="0.3"/>
    <row r="6" spans="1:6" s="70" customFormat="1" ht="15.75" x14ac:dyDescent="0.25">
      <c r="A6" s="262" t="s">
        <v>94</v>
      </c>
      <c r="B6" s="263"/>
      <c r="C6" s="263"/>
      <c r="D6" s="335"/>
      <c r="E6" s="335"/>
      <c r="F6" s="264"/>
    </row>
    <row r="7" spans="1:6" s="70" customFormat="1" ht="25.5" customHeight="1" x14ac:dyDescent="0.25">
      <c r="A7" s="22" t="s">
        <v>7</v>
      </c>
      <c r="B7" s="357"/>
      <c r="C7" s="357"/>
      <c r="D7" s="357"/>
      <c r="E7" s="357"/>
      <c r="F7" s="357"/>
    </row>
    <row r="8" spans="1:6" s="70" customFormat="1" ht="40.5" customHeight="1" x14ac:dyDescent="0.25">
      <c r="A8" s="21" t="s">
        <v>9</v>
      </c>
      <c r="B8" s="357"/>
      <c r="C8" s="357"/>
      <c r="D8" s="357"/>
      <c r="E8" s="357"/>
      <c r="F8" s="357"/>
    </row>
    <row r="9" spans="1:6" ht="39.75" customHeight="1" x14ac:dyDescent="0.3">
      <c r="A9" s="71" t="s">
        <v>87</v>
      </c>
      <c r="B9" s="71" t="s">
        <v>95</v>
      </c>
      <c r="C9" s="71" t="s">
        <v>96</v>
      </c>
      <c r="D9" s="72" t="s">
        <v>97</v>
      </c>
      <c r="E9" s="356" t="s">
        <v>98</v>
      </c>
      <c r="F9" s="356"/>
    </row>
    <row r="10" spans="1:6" ht="76.5" customHeight="1" x14ac:dyDescent="0.3">
      <c r="A10" s="219" t="str">
        <f>'IDENTIFICACION(GyC)'!E13</f>
        <v>posibilidad de inoportunidad en el tramite o incumplimiento de las estapas del proceso disciiplinario</v>
      </c>
      <c r="B10" s="219" t="s">
        <v>317</v>
      </c>
      <c r="C10" s="280" t="s">
        <v>278</v>
      </c>
      <c r="D10" s="173" t="str">
        <f>+'IDENTIFICACION(GyC)'!B10</f>
        <v>Personal de planta  insuficiente con conocimiento  para impulsar el tramite de los procesos disciplinarios.</v>
      </c>
      <c r="E10" s="338" t="str">
        <f>+'IDENTIFICACION(GyC)'!D10</f>
        <v xml:space="preserve">prescripcion </v>
      </c>
      <c r="F10" s="338"/>
    </row>
    <row r="11" spans="1:6" ht="109.5" customHeight="1" x14ac:dyDescent="0.3">
      <c r="A11" s="219"/>
      <c r="B11" s="219"/>
      <c r="C11" s="280"/>
      <c r="D11" s="199" t="str">
        <f>+'IDENTIFICACION(GyC)'!B11</f>
        <v xml:space="preserve">Desconociento del proceso por parte del personal en la aplicación de nuevo codigo general disciplinario </v>
      </c>
      <c r="E11" s="338" t="str">
        <f>+'IDENTIFICACION(GyC)'!D11</f>
        <v>investigacion y/o sanciones al responsable del proceso</v>
      </c>
      <c r="F11" s="338"/>
    </row>
    <row r="12" spans="1:6" ht="15" x14ac:dyDescent="0.3">
      <c r="A12" s="219"/>
      <c r="B12" s="219"/>
      <c r="C12" s="280"/>
      <c r="D12" s="173"/>
      <c r="E12" s="338" t="str">
        <f>+'IDENTIFICACION(GyC)'!D12</f>
        <v>archivo del proceso disciplinario</v>
      </c>
      <c r="F12" s="338"/>
    </row>
    <row r="13" spans="1:6" ht="126" customHeight="1" x14ac:dyDescent="0.3">
      <c r="A13" s="219" t="str">
        <f>'IDENTIFICACION(GyC)'!E10</f>
        <v>probabilidad de dilatar el proceso para lograr el vencimiento de terminos o la prescripcion en beneficio de un servidor publico.</v>
      </c>
      <c r="B13" s="219" t="s">
        <v>318</v>
      </c>
      <c r="C13" s="280" t="s">
        <v>277</v>
      </c>
      <c r="D13" s="104" t="s">
        <v>17</v>
      </c>
      <c r="E13" s="358" t="s">
        <v>275</v>
      </c>
      <c r="F13" s="358"/>
    </row>
    <row r="14" spans="1:6" ht="69.75" customHeight="1" x14ac:dyDescent="0.3">
      <c r="A14" s="219"/>
      <c r="B14" s="219"/>
      <c r="C14" s="280"/>
      <c r="D14" s="104" t="str">
        <f>+'IDENTIFICACION(GyC)'!B13</f>
        <v xml:space="preserve">Cambios normativos sobre el procedimiento disciplinario . </v>
      </c>
      <c r="E14" s="358" t="str">
        <f>'IDENTIFICACION(GyC)'!D13</f>
        <v xml:space="preserve">prescripcion </v>
      </c>
      <c r="F14" s="358"/>
    </row>
    <row r="15" spans="1:6" ht="97.5" customHeight="1" x14ac:dyDescent="0.3">
      <c r="A15" s="219"/>
      <c r="B15" s="219"/>
      <c r="C15" s="280"/>
      <c r="D15" s="104" t="str">
        <f>+'IDENTIFICACION(GyC)'!B14</f>
        <v>Falta de compromiso por parte del personal adscrito al proceso de gestion y control disciplinario</v>
      </c>
      <c r="E15" s="358" t="str">
        <f>'IDENTIFICACION(GyC)'!D15</f>
        <v>resoluciones de archivo</v>
      </c>
      <c r="F15" s="358"/>
    </row>
    <row r="16" spans="1:6" ht="82.5" customHeight="1" x14ac:dyDescent="0.3">
      <c r="A16" s="219"/>
      <c r="B16" s="219"/>
      <c r="C16" s="280"/>
      <c r="D16" s="171" t="str">
        <f>+'IDENTIFICACION(GyC)'!B15</f>
        <v>Falta de continuidad del personal por contrato encargado de los  procesos</v>
      </c>
      <c r="E16" s="358"/>
      <c r="F16" s="358"/>
    </row>
    <row r="17" spans="1:6" ht="91.5" customHeight="1" x14ac:dyDescent="0.3">
      <c r="A17" s="338" t="s">
        <v>333</v>
      </c>
      <c r="B17" s="219" t="s">
        <v>331</v>
      </c>
      <c r="C17" s="280" t="s">
        <v>278</v>
      </c>
      <c r="D17" s="196" t="str">
        <f>'PRIORIZACIÓN DE CAUSA'!B12</f>
        <v xml:space="preserve"> Falta de infraestructura que garantice las condiciones para el cumplimiento del desarrollo del proceso  de la ley (Carencia de sala de audiencias)</v>
      </c>
      <c r="E17" s="358" t="s">
        <v>327</v>
      </c>
      <c r="F17" s="358"/>
    </row>
    <row r="18" spans="1:6" ht="58.5" customHeight="1" x14ac:dyDescent="0.3">
      <c r="A18" s="338"/>
      <c r="B18" s="219"/>
      <c r="C18" s="280"/>
      <c r="D18" s="197" t="str">
        <f>'PRIORIZACIÓN DE CAUSA'!B15</f>
        <v>Falta de herramientas tecnológicas que permitan administrar y proteger la información</v>
      </c>
      <c r="E18" s="358" t="s">
        <v>328</v>
      </c>
      <c r="F18" s="358"/>
    </row>
    <row r="19" spans="1:6" ht="81.75" customHeight="1" x14ac:dyDescent="0.3">
      <c r="A19" s="338"/>
      <c r="B19" s="219"/>
      <c r="C19" s="280"/>
      <c r="D19" s="193" t="str">
        <f>'PRIORIZACIÓN DE CAUSA'!B16</f>
        <v>Personal de planta  insuficiente con conocimiento  para impulsar el tramite de los procesos disciplinarios.</v>
      </c>
      <c r="E19" s="358" t="s">
        <v>329</v>
      </c>
      <c r="F19" s="358"/>
    </row>
    <row r="20" spans="1:6" ht="42" customHeight="1" x14ac:dyDescent="0.3">
      <c r="A20" s="346" t="s">
        <v>334</v>
      </c>
      <c r="B20" s="219" t="s">
        <v>330</v>
      </c>
      <c r="C20" s="280" t="s">
        <v>332</v>
      </c>
      <c r="D20" s="191" t="str">
        <f>'PRIORIZACIÓN DE CAUSA'!B29</f>
        <v>Falta de independencia de la oficina de control disciplinario</v>
      </c>
      <c r="E20" s="358" t="str">
        <f>'IDENTIFICACION(GyC)'!D17</f>
        <v>Sanciones disciplinarias y penales</v>
      </c>
      <c r="F20" s="358"/>
    </row>
    <row r="21" spans="1:6" ht="79.5" customHeight="1" x14ac:dyDescent="0.3">
      <c r="A21" s="347"/>
      <c r="B21" s="219"/>
      <c r="C21" s="280"/>
      <c r="D21" s="191" t="str">
        <f>'PRIORIZACIÓN DE CAUSA'!B30</f>
        <v>Falta de garantías para la reserva del proceso disciplinario</v>
      </c>
      <c r="E21" s="358" t="str">
        <f>'IDENTIFICACION(GyC)'!D18</f>
        <v>Pérdida de imagen y credibilidad de la Oficina de Control Disciplinario de la Entidad</v>
      </c>
      <c r="F21" s="358"/>
    </row>
  </sheetData>
  <mergeCells count="36">
    <mergeCell ref="E20:F20"/>
    <mergeCell ref="E21:F21"/>
    <mergeCell ref="E18:F18"/>
    <mergeCell ref="E19:F19"/>
    <mergeCell ref="A20:A21"/>
    <mergeCell ref="B20:B21"/>
    <mergeCell ref="C20:C21"/>
    <mergeCell ref="E14:F14"/>
    <mergeCell ref="E15:F15"/>
    <mergeCell ref="E16:F16"/>
    <mergeCell ref="A17:A19"/>
    <mergeCell ref="B17:B19"/>
    <mergeCell ref="C17:C19"/>
    <mergeCell ref="A13:A16"/>
    <mergeCell ref="B13:B16"/>
    <mergeCell ref="C13:C16"/>
    <mergeCell ref="E17:F17"/>
    <mergeCell ref="E13:F13"/>
    <mergeCell ref="A6:F6"/>
    <mergeCell ref="A10:A12"/>
    <mergeCell ref="B10:B12"/>
    <mergeCell ref="E9:F9"/>
    <mergeCell ref="E10:F10"/>
    <mergeCell ref="E11:F11"/>
    <mergeCell ref="C10:C12"/>
    <mergeCell ref="B7:F7"/>
    <mergeCell ref="B8:F8"/>
    <mergeCell ref="E12:F12"/>
    <mergeCell ref="A1:A4"/>
    <mergeCell ref="B1:C1"/>
    <mergeCell ref="D1:E1"/>
    <mergeCell ref="F1:F4"/>
    <mergeCell ref="B2:C4"/>
    <mergeCell ref="D2:E2"/>
    <mergeCell ref="D3:E3"/>
    <mergeCell ref="D4:E4"/>
  </mergeCells>
  <pageMargins left="0.70866141732283472" right="0.70866141732283472" top="0.74803149606299213" bottom="0.74803149606299213" header="0.31496062992125984" footer="0.31496062992125984"/>
  <pageSetup paperSize="5" scale="60" orientation="landscape"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22"/>
  <sheetViews>
    <sheetView showGridLines="0" tabSelected="1" zoomScale="86" zoomScaleNormal="86" workbookViewId="0">
      <selection activeCell="B1" sqref="B1:I2"/>
    </sheetView>
  </sheetViews>
  <sheetFormatPr baseColWidth="10" defaultColWidth="11.44140625" defaultRowHeight="13.8" x14ac:dyDescent="0.3"/>
  <cols>
    <col min="1" max="1" width="28.109375" style="55" customWidth="1"/>
    <col min="2" max="3" width="18.5546875" style="55" customWidth="1"/>
    <col min="4" max="4" width="31.44140625" style="57" customWidth="1"/>
    <col min="5" max="5" width="13.6640625" style="55" customWidth="1"/>
    <col min="6" max="6" width="15" style="55" customWidth="1"/>
    <col min="7" max="7" width="17.33203125" style="55" customWidth="1"/>
    <col min="8" max="8" width="20.88671875" style="55" customWidth="1"/>
    <col min="9" max="9" width="21.6640625" style="55" customWidth="1"/>
    <col min="10" max="10" width="16.109375" style="55" customWidth="1"/>
    <col min="11" max="11" width="13.109375" style="55" customWidth="1"/>
    <col min="12" max="12" width="20.88671875" style="55" customWidth="1"/>
    <col min="13" max="13" width="13.109375" style="55" customWidth="1"/>
    <col min="14" max="16384" width="11.44140625" style="55"/>
  </cols>
  <sheetData>
    <row r="1" spans="1:13" ht="15.75" customHeight="1" x14ac:dyDescent="0.3">
      <c r="A1" s="378"/>
      <c r="B1" s="381" t="s">
        <v>400</v>
      </c>
      <c r="C1" s="381"/>
      <c r="D1" s="381"/>
      <c r="E1" s="381"/>
      <c r="F1" s="381"/>
      <c r="G1" s="381"/>
      <c r="H1" s="381"/>
      <c r="I1" s="381"/>
      <c r="J1" s="336" t="s">
        <v>429</v>
      </c>
      <c r="K1" s="336"/>
      <c r="L1" s="336"/>
      <c r="M1" s="374"/>
    </row>
    <row r="2" spans="1:13" ht="15.75" customHeight="1" x14ac:dyDescent="0.3">
      <c r="A2" s="376"/>
      <c r="B2" s="377"/>
      <c r="C2" s="377"/>
      <c r="D2" s="377"/>
      <c r="E2" s="377"/>
      <c r="F2" s="377"/>
      <c r="G2" s="377"/>
      <c r="H2" s="377"/>
      <c r="I2" s="377"/>
      <c r="J2" s="270" t="s">
        <v>430</v>
      </c>
      <c r="K2" s="270"/>
      <c r="L2" s="270"/>
      <c r="M2" s="375"/>
    </row>
    <row r="3" spans="1:13" ht="15.75" customHeight="1" x14ac:dyDescent="0.3">
      <c r="A3" s="376"/>
      <c r="B3" s="377" t="s">
        <v>261</v>
      </c>
      <c r="C3" s="377"/>
      <c r="D3" s="377"/>
      <c r="E3" s="377"/>
      <c r="F3" s="377"/>
      <c r="G3" s="377"/>
      <c r="H3" s="377"/>
      <c r="I3" s="377"/>
      <c r="J3" s="270" t="s">
        <v>431</v>
      </c>
      <c r="K3" s="270"/>
      <c r="L3" s="270"/>
      <c r="M3" s="375"/>
    </row>
    <row r="4" spans="1:13" ht="15.75" customHeight="1" x14ac:dyDescent="0.3">
      <c r="A4" s="376"/>
      <c r="B4" s="377"/>
      <c r="C4" s="377"/>
      <c r="D4" s="377"/>
      <c r="E4" s="377"/>
      <c r="F4" s="377"/>
      <c r="G4" s="377"/>
      <c r="H4" s="377"/>
      <c r="I4" s="377"/>
      <c r="J4" s="270" t="s">
        <v>432</v>
      </c>
      <c r="K4" s="270"/>
      <c r="L4" s="270"/>
      <c r="M4" s="375"/>
    </row>
    <row r="5" spans="1:13" ht="15" customHeight="1" x14ac:dyDescent="0.3">
      <c r="A5" s="376"/>
      <c r="B5" s="377"/>
      <c r="C5" s="377"/>
      <c r="D5" s="377"/>
      <c r="E5" s="377"/>
      <c r="F5" s="377"/>
      <c r="G5" s="101"/>
      <c r="H5" s="101"/>
      <c r="I5" s="101"/>
      <c r="J5" s="101"/>
      <c r="K5" s="101"/>
      <c r="L5" s="101"/>
      <c r="M5" s="102"/>
    </row>
    <row r="6" spans="1:13" s="56" customFormat="1" ht="15.75" customHeight="1" x14ac:dyDescent="0.2">
      <c r="A6" s="141" t="s">
        <v>262</v>
      </c>
      <c r="B6" s="366" t="s">
        <v>401</v>
      </c>
      <c r="C6" s="366"/>
      <c r="D6" s="366"/>
      <c r="E6" s="366"/>
      <c r="F6" s="366"/>
      <c r="G6" s="366"/>
      <c r="H6" s="366"/>
      <c r="I6" s="366"/>
      <c r="J6" s="366"/>
      <c r="K6" s="366"/>
      <c r="L6" s="366"/>
      <c r="M6" s="367"/>
    </row>
    <row r="7" spans="1:13" s="56" customFormat="1" ht="26.25" customHeight="1" x14ac:dyDescent="0.25">
      <c r="A7" s="141" t="s">
        <v>263</v>
      </c>
      <c r="B7" s="368" t="s">
        <v>413</v>
      </c>
      <c r="C7" s="369"/>
      <c r="D7" s="369"/>
      <c r="E7" s="369"/>
      <c r="F7" s="369"/>
      <c r="G7" s="369"/>
      <c r="H7" s="369"/>
      <c r="I7" s="369"/>
      <c r="J7" s="369"/>
      <c r="K7" s="369"/>
      <c r="L7" s="369"/>
      <c r="M7" s="370"/>
    </row>
    <row r="8" spans="1:13" s="56" customFormat="1" ht="15" customHeight="1" x14ac:dyDescent="0.2">
      <c r="A8" s="371"/>
      <c r="B8" s="372"/>
      <c r="C8" s="372"/>
      <c r="D8" s="372"/>
      <c r="E8" s="372"/>
      <c r="F8" s="372"/>
      <c r="G8" s="140"/>
      <c r="H8" s="140"/>
      <c r="I8" s="140"/>
      <c r="J8" s="140"/>
      <c r="K8" s="140"/>
      <c r="L8" s="140"/>
      <c r="M8" s="142"/>
    </row>
    <row r="9" spans="1:13" s="139" customFormat="1" ht="40.5" customHeight="1" x14ac:dyDescent="0.25">
      <c r="A9" s="137" t="s">
        <v>264</v>
      </c>
      <c r="B9" s="138" t="s">
        <v>265</v>
      </c>
      <c r="C9" s="138" t="s">
        <v>92</v>
      </c>
      <c r="D9" s="138" t="s">
        <v>12</v>
      </c>
      <c r="E9" s="74" t="s">
        <v>266</v>
      </c>
      <c r="F9" s="74" t="s">
        <v>267</v>
      </c>
      <c r="G9" s="74" t="s">
        <v>268</v>
      </c>
      <c r="H9" s="74" t="s">
        <v>269</v>
      </c>
      <c r="I9" s="74" t="s">
        <v>270</v>
      </c>
      <c r="J9" s="73" t="s">
        <v>271</v>
      </c>
      <c r="K9" s="73" t="s">
        <v>272</v>
      </c>
      <c r="L9" s="73" t="s">
        <v>273</v>
      </c>
      <c r="M9" s="143" t="s">
        <v>274</v>
      </c>
    </row>
    <row r="10" spans="1:13" s="56" customFormat="1" ht="107.25" customHeight="1" x14ac:dyDescent="0.25">
      <c r="A10" s="534" t="s">
        <v>428</v>
      </c>
      <c r="B10" s="364" t="str">
        <f>+(PROBABILIDAD!A12)</f>
        <v>posibilidad de inoportunidad en el tramite o incumplimiento de las estapas del proceso disciiplinario</v>
      </c>
      <c r="C10" s="365" t="s">
        <v>277</v>
      </c>
      <c r="D10" s="62" t="str">
        <f>+(DESCRIPCION!D10)</f>
        <v>Personal de planta  insuficiente con conocimiento  para impulsar el tramite de los procesos disciplinarios.</v>
      </c>
      <c r="E10" s="359" t="str">
        <f>+(PROBABILIDAD!T11)</f>
        <v>Posible</v>
      </c>
      <c r="F10" s="359" t="s">
        <v>182</v>
      </c>
      <c r="G10" s="364" t="s">
        <v>279</v>
      </c>
      <c r="H10" s="360" t="s">
        <v>282</v>
      </c>
      <c r="I10" s="62" t="s">
        <v>395</v>
      </c>
      <c r="J10" s="210" t="s">
        <v>380</v>
      </c>
      <c r="K10" s="62" t="s">
        <v>398</v>
      </c>
      <c r="L10" s="210" t="s">
        <v>381</v>
      </c>
      <c r="M10" s="217" t="s">
        <v>394</v>
      </c>
    </row>
    <row r="11" spans="1:13" s="56" customFormat="1" ht="122.25" customHeight="1" x14ac:dyDescent="0.25">
      <c r="A11" s="535"/>
      <c r="B11" s="364"/>
      <c r="C11" s="365"/>
      <c r="D11" s="218" t="str">
        <f>DESCRIPCION!D11</f>
        <v xml:space="preserve">Desconociento del proceso por parte del personal en la aplicación de nuevo codigo general disciplinario </v>
      </c>
      <c r="E11" s="359"/>
      <c r="F11" s="359"/>
      <c r="G11" s="364"/>
      <c r="H11" s="361"/>
      <c r="I11" s="62" t="s">
        <v>396</v>
      </c>
      <c r="J11" s="62" t="s">
        <v>397</v>
      </c>
      <c r="K11" s="62" t="s">
        <v>398</v>
      </c>
      <c r="L11" s="210" t="s">
        <v>387</v>
      </c>
      <c r="M11" s="217" t="s">
        <v>399</v>
      </c>
    </row>
    <row r="12" spans="1:13" s="56" customFormat="1" ht="51.75" customHeight="1" x14ac:dyDescent="0.25">
      <c r="A12" s="535"/>
      <c r="B12" s="364"/>
      <c r="C12" s="365"/>
      <c r="D12" s="216"/>
      <c r="E12" s="359"/>
      <c r="F12" s="359"/>
      <c r="G12" s="364"/>
      <c r="H12" s="210" t="s">
        <v>384</v>
      </c>
      <c r="I12" s="178" t="s">
        <v>383</v>
      </c>
      <c r="J12" s="140" t="s">
        <v>385</v>
      </c>
      <c r="K12" s="62" t="s">
        <v>398</v>
      </c>
      <c r="L12" s="140" t="s">
        <v>386</v>
      </c>
      <c r="M12" s="142" t="s">
        <v>382</v>
      </c>
    </row>
    <row r="13" spans="1:13" s="56" customFormat="1" ht="89.25" customHeight="1" x14ac:dyDescent="0.25">
      <c r="A13" s="535"/>
      <c r="B13" s="364" t="str">
        <f>+(PROBABILIDAD!A11)</f>
        <v>probabilidad de dilatar el proceso para lograr el vencimiento de terminos o la prescripcion en beneficio de un servidor publico.</v>
      </c>
      <c r="C13" s="365" t="s">
        <v>278</v>
      </c>
      <c r="D13" s="62" t="str">
        <f>+(DESCRIPCION!D14)</f>
        <v xml:space="preserve">Cambios normativos sobre el procedimiento disciplinario . </v>
      </c>
      <c r="E13" s="359"/>
      <c r="F13" s="359"/>
      <c r="G13" s="359"/>
      <c r="H13" s="373"/>
      <c r="I13" s="62" t="s">
        <v>388</v>
      </c>
      <c r="J13" s="62" t="s">
        <v>389</v>
      </c>
      <c r="K13" s="62" t="s">
        <v>398</v>
      </c>
      <c r="L13" s="62" t="s">
        <v>390</v>
      </c>
      <c r="M13" s="215" t="s">
        <v>382</v>
      </c>
    </row>
    <row r="14" spans="1:13" s="56" customFormat="1" ht="89.25" customHeight="1" x14ac:dyDescent="0.25">
      <c r="A14" s="535"/>
      <c r="B14" s="364"/>
      <c r="C14" s="365"/>
      <c r="D14" s="62" t="str">
        <f>DESCRIPCION!D15</f>
        <v>Falta de compromiso por parte del personal adscrito al proceso de gestion y control disciplinario</v>
      </c>
      <c r="E14" s="359"/>
      <c r="F14" s="359"/>
      <c r="G14" s="359"/>
      <c r="H14" s="373"/>
      <c r="I14" s="62" t="s">
        <v>403</v>
      </c>
      <c r="J14" s="62" t="s">
        <v>397</v>
      </c>
      <c r="K14" s="62" t="s">
        <v>404</v>
      </c>
      <c r="L14" s="62" t="s">
        <v>386</v>
      </c>
      <c r="M14" s="217" t="s">
        <v>399</v>
      </c>
    </row>
    <row r="15" spans="1:13" s="56" customFormat="1" ht="99" customHeight="1" x14ac:dyDescent="0.25">
      <c r="A15" s="535"/>
      <c r="B15" s="364"/>
      <c r="C15" s="365"/>
      <c r="D15" s="62" t="str">
        <f>+(DESCRIPCION!D16)</f>
        <v>Falta de continuidad del personal por contrato encargado de los  procesos</v>
      </c>
      <c r="E15" s="359"/>
      <c r="F15" s="359"/>
      <c r="G15" s="359"/>
      <c r="H15" s="361"/>
      <c r="I15" s="62" t="s">
        <v>391</v>
      </c>
      <c r="J15" s="210" t="s">
        <v>380</v>
      </c>
      <c r="K15" s="62" t="s">
        <v>398</v>
      </c>
      <c r="L15" s="214" t="s">
        <v>392</v>
      </c>
      <c r="M15" s="217" t="s">
        <v>394</v>
      </c>
    </row>
    <row r="16" spans="1:13" s="56" customFormat="1" ht="111" customHeight="1" x14ac:dyDescent="0.25">
      <c r="A16" s="535"/>
      <c r="B16" s="364"/>
      <c r="C16" s="365"/>
      <c r="D16" s="216"/>
      <c r="E16" s="359"/>
      <c r="F16" s="359"/>
      <c r="G16" s="359"/>
      <c r="H16" s="210" t="s">
        <v>384</v>
      </c>
      <c r="I16" s="62" t="s">
        <v>405</v>
      </c>
      <c r="J16" s="62" t="s">
        <v>406</v>
      </c>
      <c r="K16" s="62" t="s">
        <v>398</v>
      </c>
      <c r="L16" s="210"/>
      <c r="M16" s="217"/>
    </row>
    <row r="17" spans="1:13" s="56" customFormat="1" ht="144.75" customHeight="1" x14ac:dyDescent="0.25">
      <c r="A17" s="535"/>
      <c r="B17" s="364" t="str">
        <f>+(PROBABILIDAD!A13)</f>
        <v xml:space="preserve"> Posibilidad de exceder facultades legales en los fallos </v>
      </c>
      <c r="C17" s="365" t="s">
        <v>278</v>
      </c>
      <c r="D17" s="179" t="str">
        <f>+(DESCRIPCION!D17)</f>
        <v xml:space="preserve"> Falta de infraestructura que garantice las condiciones para el cumplimiento del desarrollo del proceso  de la ley (Carencia de sala de audiencias)</v>
      </c>
      <c r="E17" s="359" t="str">
        <f>+(PROBABILIDAD!T13)</f>
        <v>Improbable</v>
      </c>
      <c r="F17" s="359" t="str">
        <f>+(' IMPACTO RIESGOS CORRUPCION'!F11)</f>
        <v>MAYOR</v>
      </c>
      <c r="G17" s="359" t="s">
        <v>279</v>
      </c>
      <c r="H17" s="362" t="s">
        <v>282</v>
      </c>
      <c r="I17" s="178" t="s">
        <v>417</v>
      </c>
      <c r="J17" s="140" t="s">
        <v>380</v>
      </c>
      <c r="K17" s="62" t="s">
        <v>398</v>
      </c>
      <c r="L17" s="140" t="s">
        <v>393</v>
      </c>
      <c r="M17" s="217" t="s">
        <v>394</v>
      </c>
    </row>
    <row r="18" spans="1:13" s="56" customFormat="1" ht="141" customHeight="1" x14ac:dyDescent="0.25">
      <c r="A18" s="535"/>
      <c r="B18" s="364"/>
      <c r="C18" s="365"/>
      <c r="D18" s="209" t="str">
        <f>+(DESCRIPCION!D18)</f>
        <v>Falta de herramientas tecnológicas que permitan administrar y proteger la información</v>
      </c>
      <c r="E18" s="359"/>
      <c r="F18" s="359"/>
      <c r="G18" s="359"/>
      <c r="H18" s="363"/>
      <c r="I18" s="178" t="s">
        <v>418</v>
      </c>
      <c r="J18" s="140" t="s">
        <v>380</v>
      </c>
      <c r="K18" s="62" t="s">
        <v>398</v>
      </c>
      <c r="L18" s="140" t="s">
        <v>393</v>
      </c>
      <c r="M18" s="217" t="s">
        <v>394</v>
      </c>
    </row>
    <row r="19" spans="1:13" s="56" customFormat="1" ht="135" customHeight="1" x14ac:dyDescent="0.25">
      <c r="A19" s="535"/>
      <c r="B19" s="364"/>
      <c r="C19" s="365"/>
      <c r="D19" s="179"/>
      <c r="E19" s="359"/>
      <c r="F19" s="359"/>
      <c r="G19" s="359"/>
      <c r="H19" s="211" t="s">
        <v>384</v>
      </c>
      <c r="I19" s="214" t="s">
        <v>408</v>
      </c>
      <c r="J19" s="210" t="s">
        <v>410</v>
      </c>
      <c r="K19" s="62" t="s">
        <v>409</v>
      </c>
      <c r="L19" s="62"/>
      <c r="M19" s="217"/>
    </row>
    <row r="20" spans="1:13" s="56" customFormat="1" ht="155.25" customHeight="1" x14ac:dyDescent="0.25">
      <c r="A20" s="535"/>
      <c r="B20" s="364" t="str">
        <f>+(PROBABILIDAD!A14)</f>
        <v xml:space="preserve">probabilidad de  Pedida de informacion de los expedientes disciplinarios </v>
      </c>
      <c r="C20" s="359" t="s">
        <v>277</v>
      </c>
      <c r="D20" s="179" t="s">
        <v>419</v>
      </c>
      <c r="E20" s="359" t="str">
        <f>+(PROBABILIDAD!T14)</f>
        <v>Posible</v>
      </c>
      <c r="F20" s="359" t="str">
        <f>+(' IMPACTO RIESGOS CORRUPCION'!F34)</f>
        <v>MAYOR</v>
      </c>
      <c r="G20" s="359" t="s">
        <v>280</v>
      </c>
      <c r="H20" s="359" t="s">
        <v>282</v>
      </c>
      <c r="I20" s="62" t="s">
        <v>420</v>
      </c>
      <c r="J20" s="140" t="s">
        <v>411</v>
      </c>
      <c r="K20" s="178" t="s">
        <v>398</v>
      </c>
      <c r="L20" s="178" t="s">
        <v>381</v>
      </c>
      <c r="M20" s="217" t="s">
        <v>394</v>
      </c>
    </row>
    <row r="21" spans="1:13" s="56" customFormat="1" ht="180" customHeight="1" x14ac:dyDescent="0.25">
      <c r="A21" s="536"/>
      <c r="B21" s="364"/>
      <c r="C21" s="359"/>
      <c r="D21" s="179" t="str">
        <f>DESCRIPCION!D21</f>
        <v>Falta de garantías para la reserva del proceso disciplinario</v>
      </c>
      <c r="E21" s="359"/>
      <c r="F21" s="359"/>
      <c r="G21" s="359"/>
      <c r="H21" s="359"/>
      <c r="I21" s="178" t="s">
        <v>421</v>
      </c>
      <c r="J21" s="140" t="s">
        <v>380</v>
      </c>
      <c r="K21" s="178" t="s">
        <v>398</v>
      </c>
      <c r="L21" s="212" t="s">
        <v>393</v>
      </c>
      <c r="M21" s="217" t="s">
        <v>394</v>
      </c>
    </row>
    <row r="22" spans="1:13" ht="66.599999999999994" x14ac:dyDescent="0.3">
      <c r="H22" s="211" t="s">
        <v>384</v>
      </c>
      <c r="I22" s="178" t="s">
        <v>422</v>
      </c>
      <c r="J22" s="140" t="s">
        <v>410</v>
      </c>
      <c r="K22" s="178" t="s">
        <v>398</v>
      </c>
      <c r="L22" s="178"/>
      <c r="M22" s="213"/>
    </row>
  </sheetData>
  <mergeCells count="37">
    <mergeCell ref="M1:M4"/>
    <mergeCell ref="A5:F5"/>
    <mergeCell ref="A1:A4"/>
    <mergeCell ref="J1:L1"/>
    <mergeCell ref="J2:L2"/>
    <mergeCell ref="J3:L3"/>
    <mergeCell ref="J4:L4"/>
    <mergeCell ref="B1:I2"/>
    <mergeCell ref="B3:I4"/>
    <mergeCell ref="B6:M6"/>
    <mergeCell ref="B7:M7"/>
    <mergeCell ref="G10:G12"/>
    <mergeCell ref="B13:B16"/>
    <mergeCell ref="C13:C16"/>
    <mergeCell ref="E13:E16"/>
    <mergeCell ref="F13:F16"/>
    <mergeCell ref="G13:G16"/>
    <mergeCell ref="A8:F8"/>
    <mergeCell ref="B10:B12"/>
    <mergeCell ref="C10:C12"/>
    <mergeCell ref="E10:E12"/>
    <mergeCell ref="A10:A21"/>
    <mergeCell ref="H13:H15"/>
    <mergeCell ref="F10:F12"/>
    <mergeCell ref="H20:H21"/>
    <mergeCell ref="F17:F19"/>
    <mergeCell ref="G17:G19"/>
    <mergeCell ref="H10:H11"/>
    <mergeCell ref="H17:H18"/>
    <mergeCell ref="B20:B21"/>
    <mergeCell ref="C20:C21"/>
    <mergeCell ref="E20:E21"/>
    <mergeCell ref="F20:F21"/>
    <mergeCell ref="G20:G21"/>
    <mergeCell ref="B17:B19"/>
    <mergeCell ref="C17:C19"/>
    <mergeCell ref="E17:E19"/>
  </mergeCells>
  <printOptions horizontalCentered="1"/>
  <pageMargins left="0.35433070866141736" right="0.35433070866141736" top="0.70866141732283472" bottom="0.74803149606299213" header="0.31496062992125984" footer="0.31496062992125984"/>
  <pageSetup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8"/>
  <sheetViews>
    <sheetView showGridLines="0" topLeftCell="B9" zoomScale="140" zoomScaleNormal="140" workbookViewId="0">
      <pane ySplit="1" topLeftCell="A10" activePane="bottomLeft" state="frozen"/>
      <selection activeCell="A9" sqref="A9"/>
      <selection pane="bottomLeft" activeCell="B12" sqref="B12"/>
    </sheetView>
  </sheetViews>
  <sheetFormatPr baseColWidth="10" defaultColWidth="11.44140625" defaultRowHeight="14.4" x14ac:dyDescent="0.3"/>
  <cols>
    <col min="1" max="1" width="34" customWidth="1"/>
    <col min="2" max="2" width="22.44140625" customWidth="1"/>
    <col min="3" max="3" width="24.109375" customWidth="1"/>
    <col min="4" max="4" width="32.6640625" customWidth="1"/>
    <col min="5" max="5" width="39.44140625" customWidth="1"/>
    <col min="6" max="6" width="17.88671875" customWidth="1"/>
  </cols>
  <sheetData>
    <row r="1" spans="1:6" ht="22.5" customHeight="1" x14ac:dyDescent="0.3">
      <c r="A1" s="399"/>
      <c r="B1" s="392" t="s">
        <v>0</v>
      </c>
      <c r="C1" s="252"/>
      <c r="D1" s="393"/>
      <c r="E1" s="61" t="s">
        <v>105</v>
      </c>
      <c r="F1" s="255"/>
    </row>
    <row r="2" spans="1:6" ht="15.75" customHeight="1" x14ac:dyDescent="0.3">
      <c r="A2" s="399"/>
      <c r="B2" s="394"/>
      <c r="C2" s="395"/>
      <c r="D2" s="396"/>
      <c r="E2" s="62" t="s">
        <v>2</v>
      </c>
      <c r="F2" s="256"/>
    </row>
    <row r="3" spans="1:6" ht="15" customHeight="1" x14ac:dyDescent="0.3">
      <c r="A3" s="399"/>
      <c r="B3" s="394" t="s">
        <v>106</v>
      </c>
      <c r="C3" s="395"/>
      <c r="D3" s="396"/>
      <c r="E3" s="62" t="s">
        <v>107</v>
      </c>
      <c r="F3" s="256"/>
    </row>
    <row r="4" spans="1:6" ht="15.75" customHeight="1" thickBot="1" x14ac:dyDescent="0.35">
      <c r="A4" s="399"/>
      <c r="B4" s="397"/>
      <c r="C4" s="261"/>
      <c r="D4" s="398"/>
      <c r="E4" s="63" t="s">
        <v>5</v>
      </c>
      <c r="F4" s="257"/>
    </row>
    <row r="6" spans="1:6" ht="33" customHeight="1" x14ac:dyDescent="0.25">
      <c r="A6" s="114" t="s">
        <v>7</v>
      </c>
      <c r="B6" s="400"/>
      <c r="C6" s="401"/>
      <c r="D6" s="401"/>
      <c r="E6" s="401"/>
      <c r="F6" s="401"/>
    </row>
    <row r="7" spans="1:6" ht="33" customHeight="1" x14ac:dyDescent="0.25">
      <c r="A7" s="115" t="s">
        <v>9</v>
      </c>
      <c r="B7" s="400"/>
      <c r="C7" s="401"/>
      <c r="D7" s="401"/>
      <c r="E7" s="401"/>
      <c r="F7" s="401"/>
    </row>
    <row r="8" spans="1:6" ht="15.75" thickBot="1" x14ac:dyDescent="0.3"/>
    <row r="9" spans="1:6" ht="51" customHeight="1" x14ac:dyDescent="0.3">
      <c r="A9" s="407" t="s">
        <v>108</v>
      </c>
      <c r="B9" s="402" t="s">
        <v>109</v>
      </c>
      <c r="C9" s="402" t="s">
        <v>110</v>
      </c>
      <c r="D9" s="402"/>
      <c r="E9" s="402"/>
      <c r="F9" s="404"/>
    </row>
    <row r="10" spans="1:6" x14ac:dyDescent="0.3">
      <c r="A10" s="408"/>
      <c r="B10" s="403"/>
      <c r="C10" s="403" t="s">
        <v>111</v>
      </c>
      <c r="D10" s="403"/>
      <c r="E10" s="405" t="s">
        <v>112</v>
      </c>
      <c r="F10" s="406"/>
    </row>
    <row r="11" spans="1:6" ht="174" customHeight="1" x14ac:dyDescent="0.25">
      <c r="A11" s="208" t="s">
        <v>316</v>
      </c>
      <c r="B11" s="106" t="s">
        <v>177</v>
      </c>
      <c r="C11" s="389" t="str">
        <f>IF(B11="5. CATASTROFICO",+Hoja3!$C$28,IF(B11="4. MAYOR",+Hoja3!$C$29,IF(B11="3. MODERADO",+Hoja3!$C$30,IF(B11="2. MENOR",+Hoja3!$C$31,IF(B11="1. INSIGNIFICANTE",Hoja3!$C$32," ")))))</f>
        <v>*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v>
      </c>
      <c r="D11" s="389"/>
      <c r="E11" s="390" t="str">
        <f>IF(B11="5. CATASTROFICO",+Hoja3!$B$28,IF(B11="4. MAYOR",+Hoja3!$B$29,IF(B11="3. MODERADO",+Hoja3!$B$30,IF(B11="2. MENOR",+Hoja3!$B$31,IF(B11="1. INSIGNIFICANTE",Hoja3!$B$32," ")))))</f>
        <v>* Interrupción de las operaciones de la Entidad por algunas horas.
* Reclamaciones o quejas de los usuarios que implican investigaciones internas disciplinarias.
* Imagen institucional afectada localmente por retrasos en la prestación del servicio a los usuarios o ciudadanos.</v>
      </c>
      <c r="F11" s="391"/>
    </row>
    <row r="12" spans="1:6" ht="174" customHeight="1" x14ac:dyDescent="0.3">
      <c r="A12" s="180" t="s">
        <v>316</v>
      </c>
      <c r="B12" s="106" t="s">
        <v>177</v>
      </c>
      <c r="C12" s="389" t="str">
        <f>IF(B12="5. CATASTROFICO",+Hoja3!$C$28,IF(B12="4. MAYOR",+Hoja3!$C$29,IF(B12="3. MODERADO",+Hoja3!$C$30,IF(B12="2. MENOR",+Hoja3!$C$31,IF(B12="1. INSIGNIFICANTE",Hoja3!$C$32," ")))))</f>
        <v>*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v>
      </c>
      <c r="D12" s="389"/>
      <c r="E12" s="390" t="str">
        <f>IF(B12="5. CATASTROFICO",+Hoja3!$B$28,IF(B12="4. MAYOR",+Hoja3!$B$29,IF(B12="3. MODERADO",+Hoja3!$B$30,IF(B12="2. MENOR",+Hoja3!$B$31,IF(B12="1. INSIGNIFICANTE",Hoja3!$B$32," ")))))</f>
        <v>* Interrupción de las operaciones de la Entidad por algunas horas.
* Reclamaciones o quejas de los usuarios que implican investigaciones internas disciplinarias.
* Imagen institucional afectada localmente por retrasos en la prestación del servicio a los usuarios o ciudadanos.</v>
      </c>
      <c r="F12" s="391"/>
    </row>
    <row r="13" spans="1:6" ht="174" customHeight="1" x14ac:dyDescent="0.3">
      <c r="A13" s="66"/>
      <c r="B13" s="201" t="s">
        <v>113</v>
      </c>
      <c r="C13" s="382" t="str">
        <f>IF(B13="5. CATASTROFICO",+Hoja3!$C$28,IF(B13="4. MAYOR",+Hoja3!$C$29,IF(B13="3. MODERADO",+Hoja3!$C$30,IF(B13="2. MENOR",+Hoja3!$C$31,IF(B13="1. INSIGNIFICANTE",Hoja3!$C$32," ")))))</f>
        <v xml:space="preserve"> </v>
      </c>
      <c r="D13" s="383"/>
      <c r="E13" s="387" t="str">
        <f>IF(B13="5. CATASTROFICO",+Hoja3!$B$28,IF(B13="4. MAYOR",+Hoja3!$B$29,IF(B13="3. MODERADO",+Hoja3!$B$30,IF(B13="2. MENOR",+Hoja3!$B$31,IF(B13="1. INSIGNIFICANTE",Hoja3!$B$32," ")))))</f>
        <v xml:space="preserve"> </v>
      </c>
      <c r="F13" s="388"/>
    </row>
    <row r="14" spans="1:6" ht="174" customHeight="1" x14ac:dyDescent="0.3">
      <c r="A14" s="66"/>
      <c r="B14" s="106" t="s">
        <v>113</v>
      </c>
      <c r="C14" s="389" t="str">
        <f>IF(B14="5. CATASTROFICO",+Hoja3!$C$28,IF(B14="4. MAYOR",+Hoja3!$C$29,IF(B14="3. MODERADO",+Hoja3!$C$30,IF(B14="2. MENOR",+Hoja3!$C$31,IF(B14="1. INSIGNIFICANTE",Hoja3!$C$32," ")))))</f>
        <v xml:space="preserve"> </v>
      </c>
      <c r="D14" s="389"/>
      <c r="E14" s="390" t="str">
        <f>IF(B14="5. CATASTROFICO",+Hoja3!$B$28,IF(B14="4. MAYOR",+Hoja3!$B$29,IF(B14="3. MODERADO",+Hoja3!$B$30,IF(B14="2. MENOR",+Hoja3!$B$31,IF(B14="1. INSIGNIFICANTE",Hoja3!$B$32," ")))))</f>
        <v xml:space="preserve"> </v>
      </c>
      <c r="F14" s="391"/>
    </row>
    <row r="15" spans="1:6" ht="174" customHeight="1" x14ac:dyDescent="0.3">
      <c r="A15" s="66"/>
      <c r="B15" s="106" t="s">
        <v>113</v>
      </c>
      <c r="C15" s="389" t="str">
        <f>IF(B15="5. CATASTROFICO",+Hoja3!$C$28,IF(B15="4. MAYOR",+Hoja3!$C$29,IF(B15="3. MODERADO",+Hoja3!$C$30,IF(B15="2. MENOR",+Hoja3!$C$31,IF(B15="1. INSIGNIFICANTE",Hoja3!$C$32," ")))))</f>
        <v xml:space="preserve"> </v>
      </c>
      <c r="D15" s="389"/>
      <c r="E15" s="390" t="str">
        <f>IF(B15="5. CATASTROFICO",+Hoja3!$B$28,IF(B15="4. MAYOR",+Hoja3!$B$29,IF(B15="3. MODERADO",+Hoja3!$B$30,IF(B15="2. MENOR",+Hoja3!$B$31,IF(B15="1. INSIGNIFICANTE",Hoja3!$B$32," ")))))</f>
        <v xml:space="preserve"> </v>
      </c>
      <c r="F15" s="391"/>
    </row>
    <row r="16" spans="1:6" ht="174" customHeight="1" x14ac:dyDescent="0.3">
      <c r="A16" s="207" t="s">
        <v>334</v>
      </c>
      <c r="B16" s="106" t="s">
        <v>177</v>
      </c>
      <c r="C16" s="389" t="str">
        <f>IF(B16="5. CATASTROFICO",+Hoja3!$C$28,IF(B16="4. MAYOR",+Hoja3!$C$29,IF(B16="3. MODERADO",+Hoja3!$C$30,IF(B16="2. MENOR",+Hoja3!$C$31,IF(B16="1. INSIGNIFICANTE",Hoja3!$C$32," ")))))</f>
        <v>*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v>
      </c>
      <c r="D16" s="389"/>
      <c r="E16" s="390" t="str">
        <f>IF(B16="5. CATASTROFICO",+Hoja3!$B$28,IF(B16="4. MAYOR",+Hoja3!$B$29,IF(B16="3. MODERADO",+Hoja3!$B$30,IF(B16="2. MENOR",+Hoja3!$B$31,IF(B16="1. INSIGNIFICANTE",Hoja3!$B$32," ")))))</f>
        <v>* Interrupción de las operaciones de la Entidad por algunas horas.
* Reclamaciones o quejas de los usuarios que implican investigaciones internas disciplinarias.
* Imagen institucional afectada localmente por retrasos en la prestación del servicio a los usuarios o ciudadanos.</v>
      </c>
      <c r="F16" s="391"/>
    </row>
    <row r="17" spans="1:6" ht="174" customHeight="1" x14ac:dyDescent="0.3">
      <c r="A17" s="66"/>
      <c r="B17" s="106" t="s">
        <v>113</v>
      </c>
      <c r="C17" s="389" t="str">
        <f>IF(B17="5. CATASTROFICO",+Hoja3!$C$28,IF(B17="4. MAYOR",+Hoja3!$C$29,IF(B17="3. MODERADO",+Hoja3!$C$30,IF(B17="2. MENOR",+Hoja3!$C$31,IF(B17="1. INSIGNIFICANTE",Hoja3!$C$32," ")))))</f>
        <v xml:space="preserve"> </v>
      </c>
      <c r="D17" s="389"/>
      <c r="E17" s="390" t="str">
        <f>IF(B17="5. CATASTROFICO",+Hoja3!$B$28,IF(B17="4. MAYOR",+Hoja3!$B$29,IF(B17="3. MODERADO",+Hoja3!$B$30,IF(B17="2. MENOR",+Hoja3!$B$31,IF(B17="1. INSIGNIFICANTE",Hoja3!$B$32," ")))))</f>
        <v xml:space="preserve"> </v>
      </c>
      <c r="F17" s="391"/>
    </row>
    <row r="18" spans="1:6" ht="174" customHeight="1" thickBot="1" x14ac:dyDescent="0.35">
      <c r="A18" s="67"/>
      <c r="B18" s="116" t="s">
        <v>113</v>
      </c>
      <c r="C18" s="384" t="str">
        <f>IF(B18="5. CATASTROFICO",+Hoja3!$C$28,IF(B18="4. MAYOR",+Hoja3!$C$29,IF(B18="3. MODERADO",+Hoja3!$C$30,IF(B18="2. MENOR",+Hoja3!$C$31,IF(B18="1. INSIGNIFICANTE",Hoja3!$C$32," ")))))</f>
        <v xml:space="preserve"> </v>
      </c>
      <c r="D18" s="384"/>
      <c r="E18" s="385" t="str">
        <f>IF(B18="5. CATASTROFICO",+Hoja3!$B$28,IF(B18="4. MAYOR",+Hoja3!$B$29,IF(B18="3. MODERADO",+Hoja3!$B$30,IF(B18="2. MENOR",+Hoja3!$B$31,IF(B18="1. INSIGNIFICANTE",Hoja3!$B$32," ")))))</f>
        <v xml:space="preserve"> </v>
      </c>
      <c r="F18" s="386"/>
    </row>
  </sheetData>
  <mergeCells count="27">
    <mergeCell ref="B1:D2"/>
    <mergeCell ref="B3:D4"/>
    <mergeCell ref="A1:A4"/>
    <mergeCell ref="B7:F7"/>
    <mergeCell ref="C12:D12"/>
    <mergeCell ref="E12:F12"/>
    <mergeCell ref="C11:D11"/>
    <mergeCell ref="E11:F11"/>
    <mergeCell ref="B6:F6"/>
    <mergeCell ref="B9:B10"/>
    <mergeCell ref="C9:F9"/>
    <mergeCell ref="C10:D10"/>
    <mergeCell ref="E10:F10"/>
    <mergeCell ref="F1:F4"/>
    <mergeCell ref="A9:A10"/>
    <mergeCell ref="C13:D13"/>
    <mergeCell ref="C18:D18"/>
    <mergeCell ref="E18:F18"/>
    <mergeCell ref="E13:F13"/>
    <mergeCell ref="C14:D14"/>
    <mergeCell ref="E14:F14"/>
    <mergeCell ref="C15:D15"/>
    <mergeCell ref="E15:F15"/>
    <mergeCell ref="C16:D16"/>
    <mergeCell ref="E16:F16"/>
    <mergeCell ref="C17:D17"/>
    <mergeCell ref="E17:F17"/>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Hoja3!$A$20:$A$25</xm:f>
          </x14:formula1>
          <xm:sqref>B11:B18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2</vt:i4>
      </vt:variant>
    </vt:vector>
  </HeadingPairs>
  <TitlesOfParts>
    <vt:vector size="20" baseType="lpstr">
      <vt:lpstr>CONTEXTO</vt:lpstr>
      <vt:lpstr>matriz definicion riesgo</vt:lpstr>
      <vt:lpstr>IDENTIFICACION</vt:lpstr>
      <vt:lpstr>DOFA</vt:lpstr>
      <vt:lpstr>PRIORIZACIÓN DE CAUSA</vt:lpstr>
      <vt:lpstr>IDENTIFICACION(GyC)</vt:lpstr>
      <vt:lpstr>DESCRIPCION</vt:lpstr>
      <vt:lpstr>MAPA DE RIESGO ADMON</vt:lpstr>
      <vt:lpstr> IMPACTO RIESGOS GESTION</vt:lpstr>
      <vt:lpstr>PROBABILIDAD</vt:lpstr>
      <vt:lpstr> IMPACTO RIESGOS CORRUPCION</vt:lpstr>
      <vt:lpstr>VALORACION GESTION (1)</vt:lpstr>
      <vt:lpstr>VALORACION RIESGO (2)</vt:lpstr>
      <vt:lpstr>VALORACION RIESGO (3)</vt:lpstr>
      <vt:lpstr>VALORACION RIESGO (4)</vt:lpstr>
      <vt:lpstr>Hoja3</vt:lpstr>
      <vt:lpstr>CONTROLES Y EVALUACION</vt:lpstr>
      <vt:lpstr>SOLIDEZ DE LOS CONTROLES</vt:lpstr>
      <vt:lpstr>DESCRIPCION!Títulos_a_imprimir</vt:lpstr>
      <vt:lpstr>'IDENTIFICACION(GyC)'!Títulos_a_imprimir</vt:lpstr>
    </vt:vector>
  </TitlesOfParts>
  <Company>Hewlett-Packard Company</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PLANEACION5</dc:creator>
  <cp:lastModifiedBy>Maria Paula</cp:lastModifiedBy>
  <cp:revision/>
  <dcterms:created xsi:type="dcterms:W3CDTF">2014-12-30T19:27:19Z</dcterms:created>
  <dcterms:modified xsi:type="dcterms:W3CDTF">2019-05-01T15:12:13Z</dcterms:modified>
</cp:coreProperties>
</file>