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6" windowHeight="7752"/>
  </bookViews>
  <sheets>
    <sheet name="Hoja2"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0" hidden="1">Hoja2!$C$9:$C$248</definedName>
  </definedNames>
  <calcPr calcId="144525" concurrentCalc="0"/>
</workbook>
</file>

<file path=xl/calcChain.xml><?xml version="1.0" encoding="utf-8"?>
<calcChain xmlns="http://schemas.openxmlformats.org/spreadsheetml/2006/main">
  <c r="A113" i="2" l="1"/>
  <c r="B113" i="2"/>
  <c r="D113" i="2"/>
  <c r="I113" i="2"/>
  <c r="D114" i="2"/>
  <c r="I114" i="2"/>
  <c r="A115" i="2"/>
  <c r="D115" i="2"/>
  <c r="I115" i="2"/>
  <c r="D116" i="2"/>
  <c r="I116" i="2"/>
  <c r="I117" i="2"/>
  <c r="I118" i="2"/>
  <c r="B249" i="2"/>
  <c r="D249" i="2"/>
  <c r="E249" i="2"/>
  <c r="D250" i="2"/>
  <c r="B254" i="2"/>
  <c r="D254" i="2"/>
  <c r="D255" i="2"/>
  <c r="B258" i="2"/>
  <c r="D258" i="2"/>
  <c r="E258" i="2"/>
  <c r="D259" i="2"/>
  <c r="D16" i="2"/>
  <c r="F15" i="2"/>
  <c r="E15" i="2"/>
  <c r="D15" i="2"/>
  <c r="B15" i="2"/>
  <c r="D14" i="2"/>
  <c r="E13" i="2"/>
  <c r="D13" i="2"/>
  <c r="B13" i="2"/>
  <c r="D11" i="2"/>
  <c r="E10" i="2"/>
  <c r="D10" i="2"/>
  <c r="B10" i="2"/>
  <c r="A237" i="2"/>
  <c r="B237" i="2"/>
  <c r="D237" i="2"/>
  <c r="D238" i="2"/>
  <c r="A239" i="2"/>
  <c r="D239" i="2"/>
  <c r="B241" i="2"/>
  <c r="D241" i="2"/>
  <c r="D242" i="2"/>
  <c r="B245" i="2"/>
  <c r="D245" i="2"/>
  <c r="D246" i="2"/>
  <c r="D247" i="2"/>
  <c r="B224" i="2"/>
  <c r="D224" i="2"/>
  <c r="E224" i="2"/>
  <c r="D225" i="2"/>
  <c r="B227" i="2"/>
  <c r="D227" i="2"/>
  <c r="D228" i="2"/>
  <c r="D229" i="2"/>
  <c r="B231" i="2"/>
  <c r="D231" i="2"/>
  <c r="E231" i="2"/>
  <c r="F231" i="2"/>
  <c r="D232" i="2"/>
  <c r="B234" i="2"/>
  <c r="E234" i="2"/>
  <c r="F234" i="2"/>
  <c r="D235" i="2"/>
  <c r="B211" i="2"/>
  <c r="D211" i="2"/>
  <c r="E211" i="2"/>
  <c r="D212" i="2"/>
  <c r="B214" i="2"/>
  <c r="D214" i="2"/>
  <c r="E214" i="2"/>
  <c r="D216" i="2"/>
  <c r="D217" i="2"/>
  <c r="B219" i="2"/>
  <c r="D219" i="2"/>
  <c r="E219" i="2"/>
  <c r="F219" i="2"/>
  <c r="D222" i="2"/>
  <c r="A196" i="2"/>
  <c r="B196" i="2"/>
  <c r="D196" i="2"/>
  <c r="E196" i="2"/>
  <c r="F196" i="2"/>
  <c r="D197" i="2"/>
  <c r="D198" i="2"/>
  <c r="B199" i="2"/>
  <c r="D199" i="2"/>
  <c r="E199" i="2"/>
  <c r="F199" i="2"/>
  <c r="D200" i="2"/>
  <c r="D201" i="2"/>
  <c r="B202" i="2"/>
  <c r="D202" i="2"/>
  <c r="E202" i="2"/>
  <c r="F202" i="2"/>
  <c r="D203" i="2"/>
  <c r="D204" i="2"/>
  <c r="A205" i="2"/>
  <c r="B205" i="2"/>
  <c r="D205" i="2"/>
  <c r="E205" i="2"/>
  <c r="F205" i="2"/>
  <c r="D206" i="2"/>
  <c r="B207" i="2"/>
  <c r="D207" i="2"/>
  <c r="E207" i="2"/>
  <c r="D208" i="2"/>
  <c r="D209" i="2"/>
  <c r="B210" i="2"/>
  <c r="D210" i="2"/>
  <c r="E210" i="2"/>
  <c r="A190" i="2"/>
  <c r="B190" i="2"/>
  <c r="D190" i="2"/>
  <c r="I190" i="2"/>
  <c r="D191" i="2"/>
  <c r="I191" i="2"/>
  <c r="A192" i="2"/>
  <c r="D192" i="2"/>
  <c r="I192" i="2"/>
  <c r="D193" i="2"/>
  <c r="I193" i="2"/>
  <c r="I194" i="2"/>
  <c r="I195" i="2"/>
  <c r="B178" i="2"/>
  <c r="D178" i="2"/>
  <c r="E178" i="2"/>
  <c r="D179" i="2"/>
  <c r="B180" i="2"/>
  <c r="D180" i="2"/>
  <c r="E180" i="2"/>
  <c r="B182" i="2"/>
  <c r="D182" i="2"/>
  <c r="E182" i="2"/>
  <c r="I184" i="2"/>
  <c r="B185" i="2"/>
  <c r="D185" i="2"/>
  <c r="E185" i="2"/>
  <c r="B188" i="2"/>
  <c r="D188" i="2"/>
  <c r="E188" i="2"/>
  <c r="D189" i="2"/>
  <c r="A165" i="2"/>
  <c r="B165" i="2"/>
  <c r="D165" i="2"/>
  <c r="D166" i="2"/>
  <c r="A167" i="2"/>
  <c r="D167" i="2"/>
  <c r="B170" i="2"/>
  <c r="D170" i="2"/>
  <c r="D171" i="2"/>
  <c r="B174" i="2"/>
  <c r="D174" i="2"/>
  <c r="D175" i="2"/>
  <c r="D176" i="2"/>
  <c r="B140" i="2"/>
  <c r="D140" i="2"/>
  <c r="D141" i="2"/>
  <c r="D142" i="2"/>
  <c r="B144" i="2"/>
  <c r="D144" i="2"/>
  <c r="D145" i="2"/>
  <c r="D146" i="2"/>
  <c r="B148" i="2"/>
  <c r="D148" i="2"/>
  <c r="E148" i="2"/>
  <c r="D149" i="2"/>
  <c r="D150" i="2"/>
  <c r="D151" i="2"/>
  <c r="B153" i="2"/>
  <c r="D153" i="2"/>
  <c r="D154" i="2"/>
  <c r="D155" i="2"/>
  <c r="D156" i="2"/>
  <c r="B158" i="2"/>
  <c r="D158" i="2"/>
  <c r="D159" i="2"/>
  <c r="B161" i="2"/>
  <c r="D161" i="2"/>
  <c r="D162" i="2"/>
  <c r="D163" i="2"/>
  <c r="B133" i="2"/>
  <c r="D133" i="2"/>
  <c r="E133" i="2"/>
  <c r="B134" i="2"/>
  <c r="D134" i="2"/>
  <c r="D135" i="2"/>
  <c r="D136" i="2"/>
  <c r="B137" i="2"/>
  <c r="D137" i="2"/>
  <c r="D138" i="2"/>
  <c r="B119" i="2"/>
  <c r="D119" i="2"/>
  <c r="E119" i="2"/>
  <c r="B127" i="2"/>
  <c r="E127" i="2"/>
  <c r="B129" i="2"/>
  <c r="D129" i="2"/>
  <c r="E129" i="2"/>
  <c r="D131" i="2"/>
  <c r="B89" i="2"/>
  <c r="D89" i="2"/>
  <c r="E89" i="2"/>
  <c r="F89" i="2"/>
  <c r="D90" i="2"/>
  <c r="D91" i="2"/>
  <c r="B93" i="2"/>
  <c r="E93" i="2"/>
  <c r="F93" i="2"/>
  <c r="D96" i="2"/>
  <c r="E96" i="2"/>
  <c r="F96" i="2"/>
  <c r="D98" i="2"/>
  <c r="D103" i="2"/>
  <c r="B105" i="2"/>
  <c r="D105" i="2"/>
  <c r="E105" i="2"/>
  <c r="F105" i="2"/>
  <c r="D106" i="2"/>
  <c r="B108" i="2"/>
  <c r="D108" i="2"/>
  <c r="E108" i="2"/>
  <c r="F108" i="2"/>
  <c r="D109" i="2"/>
  <c r="B111" i="2"/>
  <c r="D111" i="2"/>
  <c r="E111" i="2"/>
  <c r="F111" i="2"/>
  <c r="B78" i="2"/>
  <c r="D78" i="2"/>
  <c r="E78" i="2"/>
  <c r="B82" i="2"/>
  <c r="E82" i="2"/>
  <c r="B72" i="2"/>
  <c r="D72" i="2"/>
  <c r="E72" i="2"/>
  <c r="D73" i="2"/>
  <c r="D74" i="2"/>
  <c r="B75" i="2"/>
  <c r="D75" i="2"/>
  <c r="E75" i="2"/>
  <c r="F75" i="2"/>
  <c r="D76" i="2"/>
  <c r="D77" i="2"/>
  <c r="B53" i="2"/>
  <c r="D53" i="2"/>
  <c r="D54" i="2"/>
  <c r="D55" i="2"/>
  <c r="B57" i="2"/>
  <c r="D57" i="2"/>
  <c r="D58" i="2"/>
  <c r="D60" i="2"/>
  <c r="B62" i="2"/>
  <c r="D62" i="2"/>
  <c r="D64" i="2"/>
  <c r="D66" i="2"/>
  <c r="D68" i="2"/>
  <c r="D70" i="2"/>
  <c r="B43" i="2"/>
  <c r="E43" i="2"/>
  <c r="D43" i="2"/>
  <c r="D45" i="2"/>
  <c r="B47" i="2"/>
  <c r="D47" i="2"/>
  <c r="E47" i="2"/>
  <c r="D48" i="2"/>
  <c r="B50" i="2"/>
  <c r="D50" i="2"/>
  <c r="E50" i="2"/>
  <c r="A34" i="2"/>
  <c r="B34" i="2"/>
  <c r="D34" i="2"/>
  <c r="E34" i="2"/>
  <c r="D35" i="2"/>
  <c r="A36" i="2"/>
  <c r="B37" i="2"/>
  <c r="D37" i="2"/>
  <c r="E37" i="2"/>
  <c r="D38" i="2"/>
  <c r="K39" i="2"/>
  <c r="L39" i="2"/>
  <c r="B40" i="2"/>
  <c r="D40" i="2"/>
  <c r="E40" i="2"/>
  <c r="F40" i="2"/>
  <c r="B28" i="2"/>
  <c r="D28" i="2"/>
  <c r="E28" i="2"/>
  <c r="D29" i="2"/>
  <c r="B31" i="2"/>
  <c r="D31" i="2"/>
  <c r="E31" i="2"/>
  <c r="D32" i="2"/>
  <c r="E18" i="2"/>
  <c r="E21" i="2"/>
  <c r="E25" i="2"/>
</calcChain>
</file>

<file path=xl/comments1.xml><?xml version="1.0" encoding="utf-8"?>
<comments xmlns="http://schemas.openxmlformats.org/spreadsheetml/2006/main">
  <authors>
    <author>Muricio Pulido</author>
  </authors>
  <commentList>
    <comment ref="M113" authorId="0">
      <text>
        <r>
          <rPr>
            <sz val="9"/>
            <color indexed="81"/>
            <rFont val="Tahoma"/>
            <family val="2"/>
          </rPr>
          <t>Si el indicador de efectividad da negativo, los controles y las acciones han sido efectivas para prevenir la materialización del riesgo. Si el indicador es positivo significa que los controles y las acciones no han sido efectivas y se hace necesario crear nuevos controles.</t>
        </r>
      </text>
    </comment>
    <comment ref="M237" authorId="0">
      <text>
        <r>
          <rPr>
            <sz val="9"/>
            <color indexed="81"/>
            <rFont val="Tahoma"/>
            <family val="2"/>
          </rPr>
          <t>Si el indicador de efectividad da negativo, los controles y las acciones han sido efectivas para prevenir la materialización del riesgo. Si el indicador es positivo significa que los controles y las acciones no han sido efectivas y se hace necesario crear nuevos controles.</t>
        </r>
      </text>
    </comment>
  </commentList>
</comments>
</file>

<file path=xl/sharedStrings.xml><?xml version="1.0" encoding="utf-8"?>
<sst xmlns="http://schemas.openxmlformats.org/spreadsheetml/2006/main" count="1383" uniqueCount="710">
  <si>
    <t>ENTIDAD</t>
  </si>
  <si>
    <t>Alcaldia Municipal de Ibague.</t>
  </si>
  <si>
    <t>MISION</t>
  </si>
  <si>
    <t>PROCESO Y OBJETIVO</t>
  </si>
  <si>
    <t xml:space="preserve">Riesgo </t>
  </si>
  <si>
    <t>Clasificación</t>
  </si>
  <si>
    <t>CAUSAS</t>
  </si>
  <si>
    <t>Probabilidad</t>
  </si>
  <si>
    <t>Impacto</t>
  </si>
  <si>
    <t>Riesgo Residual</t>
  </si>
  <si>
    <t>Opción de Manejo</t>
  </si>
  <si>
    <t>Actividad de Control</t>
  </si>
  <si>
    <t>Soporte</t>
  </si>
  <si>
    <t>Responsable</t>
  </si>
  <si>
    <t>Tiempo</t>
  </si>
  <si>
    <t>Indicador</t>
  </si>
  <si>
    <t>Codigo: FOR-13-PRO-GIC-02</t>
  </si>
  <si>
    <t>Versión: 03</t>
  </si>
  <si>
    <t>Fecha: 2018/12/05</t>
  </si>
  <si>
    <t>Pagina: 1 de 1</t>
  </si>
  <si>
    <r>
      <t xml:space="preserve">FORMATO: </t>
    </r>
    <r>
      <rPr>
        <sz val="11"/>
        <color indexed="8"/>
        <rFont val="Arial"/>
        <family val="2"/>
      </rPr>
      <t>MAPA CONSOLIDADO DE RIESGOS  Y PLAN DE TRATAMIENTO DE RIESGOS</t>
    </r>
  </si>
  <si>
    <r>
      <t xml:space="preserve">PROCESO: </t>
    </r>
    <r>
      <rPr>
        <sz val="11"/>
        <color indexed="8"/>
        <rFont val="Arial"/>
        <family val="2"/>
      </rPr>
      <t>GESTION INTEGRAL DE CALIDAD</t>
    </r>
  </si>
  <si>
    <t>Estimular la construcción colectiva del desarrollo humano, social, económico, territorial y la protección de los principios, derechos y deberes para mejorar el bienestar y calidad de vida de la población, suministrando de una manera oportuna, eficiente, equitativa y con calidad los bienes y servicios básicos de los sectores de su competencia que determine la ley con el uso eficiente y transparente de los recursos públicos en alianza con la iniciativa privada, facilitando nuevos procesos productivos.</t>
  </si>
  <si>
    <t>Iniciar el proceso judicial pertinente</t>
  </si>
  <si>
    <t xml:space="preserve">Actividad de contingencia </t>
  </si>
  <si>
    <t xml:space="preserve">Numero de jornadas realizadas / Numero de jornadas programadas
</t>
  </si>
  <si>
    <t>semestral</t>
  </si>
  <si>
    <t>Personal de planta encargado del archivo</t>
  </si>
  <si>
    <t>Planillas de Asistencia de las jornadas de digitalizacion.</t>
  </si>
  <si>
    <t>Realizar jornadas de digitalizacion de la informacion de archivo con el personal contratado para funciones relacionas al archivo.</t>
  </si>
  <si>
    <t xml:space="preserve">N. de contraseñas cambiadas/ No. de cuentas usadas en el proceso. </t>
  </si>
  <si>
    <t>Anual</t>
  </si>
  <si>
    <t>Personal de planta adscrito al proceso Planeacion estrategica y terrial.</t>
  </si>
  <si>
    <t>Memorandos de solicitud de cambio de usurios y contraseñas del PISAMI, Registro de cambio de contraseña de los correos correspondientes al proceso.</t>
  </si>
  <si>
    <t>REDUCIR</t>
  </si>
  <si>
    <t>ALTO</t>
  </si>
  <si>
    <t>Numero de Capacitaciones realizadas / Programadas 
Porcentaje de eficacia en el reporte de información</t>
  </si>
  <si>
    <t xml:space="preserve">Director (a) de Planeación del Desarrollo </t>
  </si>
  <si>
    <t>Acta y planillas de asistencia</t>
  </si>
  <si>
    <t>Semestralmente realizar capacitación sobre la importancia de los informes reportados haciendo enfasis en fechas de reportes y calidad de la información</t>
  </si>
  <si>
    <t>Circulares emitidas</t>
  </si>
  <si>
    <t>anual</t>
  </si>
  <si>
    <t>Circulares</t>
  </si>
  <si>
    <t>En el mes de Enero y Febrero se emiten circulares donde se establecen las fechas, productos  y responsables de los informes que deben ser enviados a planeacion en lo corrido del año</t>
  </si>
  <si>
    <t>MAYOR</t>
  </si>
  <si>
    <t xml:space="preserve">Reporte del funcionario a control interno y/o a control disciplinaron según el reglamento interno de la entidad y codigo de buen gobierno de la entidad </t>
  </si>
  <si>
    <t>Numero de mediciones realizadas / programadas
Porcentaje de Eficacia en respuesta</t>
  </si>
  <si>
    <t>BIMESTRAL</t>
  </si>
  <si>
    <t>Director Ordenamiento Territorial Sostenible , Director  y Información y Aplicación de la Norma Urbanística y Directora SISBEN</t>
  </si>
  <si>
    <t>informe de seguimiento</t>
  </si>
  <si>
    <t>Bimestralmente realizar medición a los tiempos de respuesta de los tramites a cargo de personal de planta y contratistas</t>
  </si>
  <si>
    <t xml:space="preserve">Numero de jornadas realizadas / programadas
</t>
  </si>
  <si>
    <t>Trimestralmente</t>
  </si>
  <si>
    <t>PROCESO: PLANEACIÓN ESTRATÉGICA Y TERRITORIAL
OBJETIVO:PLANEAR, ASESORAR, PROMOVER Y REALIZAR SEGUIMIENTO A LAS POLÍTICAS, PLANES, PROGRAMAS Y
PROYECTOS PARA CUMPLIR CON LOS IDEALES PROPUESTOS POR LA ALTA DIRECCIÓN Y LAS EXPECTATIVAS
DE LA COMUNIDAD.</t>
  </si>
  <si>
    <t>EFICACIA: Índice de cumplimiento = (No. de reportes realizados / No. de casos presentados.)</t>
  </si>
  <si>
    <t xml:space="preserve">En el momento qué se llegué a presentar. </t>
  </si>
  <si>
    <t xml:space="preserve">Memorando de reporte y solicitud de restauración de las cuentas. </t>
  </si>
  <si>
    <t xml:space="preserve">Realizar el reporte de manera inmediata a la Secretaría de las TIC </t>
  </si>
  <si>
    <t>EFICACIA: Índice de cumplimiento = (No. de capacitaciones realizadas/ No. de capacitaciones solicitadas.)</t>
  </si>
  <si>
    <t xml:space="preserve">Cada seis meses </t>
  </si>
  <si>
    <t xml:space="preserve">Memorando de solicitud y fotografías de la capacitación. </t>
  </si>
  <si>
    <t>Solicitar una capacitación a la Secretaría de las TIC</t>
  </si>
  <si>
    <t>Falta de apropiación de la política de seguridad de la información.</t>
  </si>
  <si>
    <t>EFICACIA: Índice de cumplimiento = (No. de contraseñas cambiadas/ No. de cuentas usadas en el proceso.)</t>
  </si>
  <si>
    <t xml:space="preserve">Cada cuatro meses </t>
  </si>
  <si>
    <t>Jefe  de Comunicaciones /Equipo de trabajo</t>
  </si>
  <si>
    <t xml:space="preserve">
Actas de cambio de contraseñas. </t>
  </si>
  <si>
    <t xml:space="preserve">Cada cuatro (4) meses se realizara el cambio de contraseñas de los correos electrónicos y redes sociales. </t>
  </si>
  <si>
    <t>MENOR</t>
  </si>
  <si>
    <t>Personas externas pueden manipular y acceder a las redes sociales oficiales.</t>
  </si>
  <si>
    <t>Acceso y manipulación de la información publicada en las redes sociales por personas no autorizadas.</t>
  </si>
  <si>
    <t>EFICACIA: Índice de cumplimiento = (No. de eventos sin cubrimiento grafico y periodístico / No. de eventos programados)</t>
  </si>
  <si>
    <t xml:space="preserve">Banco de imágenes. </t>
  </si>
  <si>
    <t xml:space="preserve">Acudir al Secretaría y/o Oficina encarga de la realización del evento, con el propósito de solicitar información  relacionada con la actividad. Así mismo contar con un repositorio general (banco de imágenes) de fotografías de la ciudad relacionadas con las obras de inversión y programas. </t>
  </si>
  <si>
    <t xml:space="preserve">EFICACIA: Índice de cumplimiento = (No. de eventos sin cubrimiento periodístico / No. de eventos programados) </t>
  </si>
  <si>
    <t xml:space="preserve">Todos los días de lunes a viernes </t>
  </si>
  <si>
    <t>Agenda diaria en whatsApp</t>
  </si>
  <si>
    <t xml:space="preserve">Realizar  agenda de turnos diaria para los periodistas y fotógrafos. </t>
  </si>
  <si>
    <t xml:space="preserve">Solicitud de apoyo de comunicaciones fuera de los tiempos establecidos. </t>
  </si>
  <si>
    <t xml:space="preserve">EFICACIA: Índice de cumplimiento = Numero de memorados emitidos.
</t>
  </si>
  <si>
    <t>Memorando de solicitud a la Dirección de Recursos Fìsicos</t>
  </si>
  <si>
    <t xml:space="preserve">Solicitar asignación de conductor y vehículo de transporte. </t>
  </si>
  <si>
    <t>Dificulta en el transporte para la movilidad de los periodistas hacia el lugar de los eventos.</t>
  </si>
  <si>
    <t xml:space="preserve">EFICACIA: Índice de cumplimiento = (No. de eventos con cubrimiento periodístico y grafico / No. de eventos programados) </t>
  </si>
  <si>
    <t xml:space="preserve">De manera permanente </t>
  </si>
  <si>
    <t xml:space="preserve">Comunicados de prensa de los eventos programados </t>
  </si>
  <si>
    <t xml:space="preserve">Realizar el cubrimiento periodistico y grafico de los eventos según cronograma. </t>
  </si>
  <si>
    <t xml:space="preserve">Programación de eventos simultáneos.  </t>
  </si>
  <si>
    <t>Incumplimiento en el cubrimiento de los eventos adelatados por la administración municipal.</t>
  </si>
  <si>
    <t xml:space="preserve">EFICACIA: Índice de cumplimiento = (No. de reportes realizados / No. de casos presentados) </t>
  </si>
  <si>
    <t>Jefe Oficina de Comunicaciones</t>
  </si>
  <si>
    <t xml:space="preserve">Memorando de reporte y solicitud de investigación disciplinaria.          Terminación de contrato. </t>
  </si>
  <si>
    <r>
      <rPr>
        <sz val="10"/>
        <color theme="1"/>
        <rFont val="Arial"/>
        <family val="2"/>
      </rPr>
      <t>Se realizará el reporte y solicitud de investigación disciplinaria a la Oficina de Control Único Disciplinario. En el caso de los contratistas se hará terminación inmediata del contrato de prestación de servicios</t>
    </r>
    <r>
      <rPr>
        <sz val="10"/>
        <color rgb="FFFF0000"/>
        <rFont val="Arial"/>
        <family val="2"/>
      </rPr>
      <t xml:space="preserve">. </t>
    </r>
  </si>
  <si>
    <t xml:space="preserve">Desconocimiento de la cláusula de confidencialidad. Intereses personas y particulares. </t>
  </si>
  <si>
    <t>EFICACIA: Índice de cumplimiento = (No. de socializaciones realizadas / No. de socializaciones programadas)</t>
  </si>
  <si>
    <t xml:space="preserve">Socializaciones cada seis meses </t>
  </si>
  <si>
    <r>
      <t xml:space="preserve">Jefe Oficina de Comunicaciones </t>
    </r>
    <r>
      <rPr>
        <b/>
        <sz val="10"/>
        <color theme="1"/>
        <rFont val="Arial"/>
        <family val="2"/>
      </rPr>
      <t>/</t>
    </r>
    <r>
      <rPr>
        <sz val="10"/>
        <color theme="1"/>
        <rFont val="Arial"/>
        <family val="2"/>
      </rPr>
      <t>Equipo de trabajo</t>
    </r>
  </si>
  <si>
    <t xml:space="preserve">Actas de comités Técnico de la Oficina de Comunicaciones Comunicaciones/ </t>
  </si>
  <si>
    <t xml:space="preserve">Realizar jornadas de socialización a los funcionarios públicos y contratistas de la clausula No. 13 de los contratos de prestación de servicios de la Oficina de Comunicaciones  y el código de integridad y buen gobierno. </t>
  </si>
  <si>
    <t>Falta de ética profesional y periodística de los funcionarios y contratistas.</t>
  </si>
  <si>
    <t>Filtración de la información por parte de los funcionarios y contratistas  a cambio de prebendas o para beneficio de un tercero.</t>
  </si>
  <si>
    <t>GESTIÓN DE LA INFORMACIÓN Y LA COMUNICACIÓN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los procesos de la administración.</t>
  </si>
  <si>
    <t xml:space="preserve">ACCION DE CONTINGENCIA </t>
  </si>
  <si>
    <t xml:space="preserve">Numero de Talleres realizados / programadas </t>
  </si>
  <si>
    <t>Trimiestralmente</t>
  </si>
  <si>
    <t xml:space="preserve">Director de Fortalecimiento Institucional </t>
  </si>
  <si>
    <t>Actas de reunion y asistencia</t>
  </si>
  <si>
    <t>Realizar trimestralemnte talleres de liderzgo y trabajo en equipo</t>
  </si>
  <si>
    <t xml:space="preserve">Numero de reuniones realizadas / programadas </t>
  </si>
  <si>
    <t>mensualmente</t>
  </si>
  <si>
    <t>Implementar mesas Técnicas al menos una vez al mes para que los directores compartan la información con sus equipos</t>
  </si>
  <si>
    <t>MODERADO</t>
  </si>
  <si>
    <t>Numero de reuniones realizadas / programadas 
porcentaje de cumplimiento de los indicadores del proceso</t>
  </si>
  <si>
    <t>Semestralmente</t>
  </si>
  <si>
    <t>Realizar mesas tecnicas con directivos para que se socialicen los resultados de las mediciones de los indicadores de los procesos</t>
  </si>
  <si>
    <t>Relizar e implementar un plan padrido para que tanto el personal de planta como el de contrato tenga un par que conozca las actividades a realizarse</t>
  </si>
  <si>
    <t>INSIGNIFICANTE</t>
  </si>
  <si>
    <t xml:space="preserve">GESTIÓN INTEGRAL DE LA CALIDAD
ADMINISTRAR  EL  SISTEMA  INTEGRADO  DE  GESTIÓN–SIGAMI,  A  TRAVÉS  DE  LA  EJECUCIÓN  DE  ACCIONES  QUE PROPENDAN  POR  EL  MEJORAMIENTO  CONTINUO  DE  LOS  PROCESOS,  FOMENTANDO  LA CULTURA  DE  LA  CALIDAD,  LA GESTIÓN AMBIENTAL Y LA SEGURIDAD Y SALUD EN EL TRA
</t>
  </si>
  <si>
    <t>Numero de supervisores e interventores de los contratos de la Secretaira, contra numero de interventores y contratistas con procesos de diferente tipos.</t>
  </si>
  <si>
    <t>Al momento de que se genere el inicio de un proceso</t>
  </si>
  <si>
    <t>Secretaria y Directores</t>
  </si>
  <si>
    <t>Copia de los oficios o soporte de la accion a tomar en cumplimiento de la actividad de control.</t>
  </si>
  <si>
    <t>Modificacion del personal a cargo de las supervisiones  y en el caso de interventorias externas Terminacion inmediata del Contrato, sin perjuicio de las consecuencias penales, fiscales y disciplinarias que esto conlleve.</t>
  </si>
  <si>
    <t>Actividad de contingencia</t>
  </si>
  <si>
    <t xml:space="preserve"> % de Difusiones programadas contra porcentaje deobras Ejecutadas</t>
  </si>
  <si>
    <t>Trimestral</t>
  </si>
  <si>
    <t>Convocatoria, sea por memorandos o circular, Agenda, Acta y listado de asistencia</t>
  </si>
  <si>
    <t>Difusion continua de Codigo de etica y valores a los contratista y supervisores de la Secretaria</t>
  </si>
  <si>
    <t>Inobservancia a los líneamientos establecidos en el  Código de Ética en el desarrollo de las supervisiones</t>
  </si>
  <si>
    <t xml:space="preserve">Obras en ejecucion vs obras con inconvenientes registrado </t>
  </si>
  <si>
    <t>mensual</t>
  </si>
  <si>
    <t>Secretaria y Supervisores</t>
  </si>
  <si>
    <t>copia de  Actas de comité de obra</t>
  </si>
  <si>
    <t>cumplimiento a lo establecido en comites de obra</t>
  </si>
  <si>
    <t>% de obras solucionadas vs % obras inconclusas</t>
  </si>
  <si>
    <t>Actas de reunión de definición de compromisos</t>
  </si>
  <si>
    <t>Involucrar a los actores en el proceso, mediante actas de compromiso y con posibilidad de implementar  sanciones pecuniarias.</t>
  </si>
  <si>
    <t>Total de obras en ejecución V/S Total de obras socializadas</t>
  </si>
  <si>
    <t>Al inicio de Cada proyecto</t>
  </si>
  <si>
    <t>Actas de Socializacion y/o reórtes de medios masivos</t>
  </si>
  <si>
    <t>Socializacion y utilizacion de medios masivos para informar  a las diferentes comunidades</t>
  </si>
  <si>
    <t>Total de obras en ejecución V/S Total de obras suspendidas</t>
  </si>
  <si>
    <t>Semestral</t>
  </si>
  <si>
    <t>Actas de Comité y Notificaciones a entidades de Servicios Publicos</t>
  </si>
  <si>
    <t>Coordinacion con las diferentes empresas de servicios publicos</t>
  </si>
  <si>
    <t>% de procesos que no se pueden ejecutar en el tiempo previsto</t>
  </si>
  <si>
    <t>Secretaria</t>
  </si>
  <si>
    <t>Copia de Actas de comité de directores de la secretaria</t>
  </si>
  <si>
    <t>modificacion de equipo estructurador</t>
  </si>
  <si>
    <t xml:space="preserve">% en devolución de contratación </t>
  </si>
  <si>
    <t xml:space="preserve">Secretaria </t>
  </si>
  <si>
    <t>Planillas de Asistencia</t>
  </si>
  <si>
    <t>Capacitaciones informando la nueva normativa</t>
  </si>
  <si>
    <t>N° de Procesos iniciados V/S Comités Realizados</t>
  </si>
  <si>
    <t>Cada inicio de un proceso</t>
  </si>
  <si>
    <t>Actas y Resoluciones en las que se designa el comité</t>
  </si>
  <si>
    <t>Comité de alta Direccion en el cual designan un Equipo estructurador idoneo</t>
  </si>
  <si>
    <t>(#procesos a los que se entregaron beneficios que no cumplen los requisitos establecidos)</t>
  </si>
  <si>
    <t>Cada vez que se requiera</t>
  </si>
  <si>
    <t>Secretario Desarrollo económico y Secretario de agricultura y desarrollo rura</t>
  </si>
  <si>
    <t>Documento de actualizacion del procedimiento y soporte de las denuncias respectivas</t>
  </si>
  <si>
    <t xml:space="preserve"> Identificar y ajustar las falencias dentro de los controles de los procedimientos asociados y tomar las medidas legales correspondientes a la situación detectada</t>
  </si>
  <si>
    <t>ACCION DE CONTIGENCIA</t>
  </si>
  <si>
    <t>(#traslados realizados / #traslados solicitados)X100</t>
  </si>
  <si>
    <t xml:space="preserve">Memorando. </t>
  </si>
  <si>
    <t xml:space="preserve">Gestionar el traslado de funcionarios de planta con el perfil que se requiera para las Secretarías. </t>
  </si>
  <si>
    <t>EXTREMA</t>
  </si>
  <si>
    <t>(#de procesos que generaron trafico de influencias en la selección de beneficiarios)</t>
  </si>
  <si>
    <t>Cada vez que se presente</t>
  </si>
  <si>
    <t>Documentos de la denuncias presentadas</t>
  </si>
  <si>
    <t>Denunciar el acto de corrupción frente al ente que corresponda y tomar las medidas legales correspondientes a la situación detectada</t>
  </si>
  <si>
    <t xml:space="preserve">(#socializaciones cumplidas / #socializaciones programadas)X100 </t>
  </si>
  <si>
    <t>Cuatrimestralmente.</t>
  </si>
  <si>
    <t>Acta de reunión.</t>
  </si>
  <si>
    <t xml:space="preserve">Socialización del código de integridad y buen gobierno con la respectiva información documentada del proceso aprobada. </t>
  </si>
  <si>
    <t xml:space="preserve">(#beneficiarios que cumplen los requisitos / #beneficiarios)X100 </t>
  </si>
  <si>
    <t xml:space="preserve">Cada vez que se realice selección de beneficiarios. </t>
  </si>
  <si>
    <t xml:space="preserve">Seguimiento a los términos y condiciones de la convocatoria para seleccionar beneficiarios. </t>
  </si>
  <si>
    <t>CATASTROFICO</t>
  </si>
  <si>
    <t>(# de actividades que generaron baja cobertura para la promocion)</t>
  </si>
  <si>
    <t>Modificacion y actualizacion del plan de accion</t>
  </si>
  <si>
    <t xml:space="preserve"> Reprogramar las actividades y metas producto que contienen los planes y diligenciar las respectivas observaciones</t>
  </si>
  <si>
    <t xml:space="preserve">(presupuesto ejecutado / presupuesto programado)X100 </t>
  </si>
  <si>
    <t xml:space="preserve">Secretario Desarrollo económico y Secretario de agricultura y desarrollo rural  </t>
  </si>
  <si>
    <t>Planes de cada Secretaría</t>
  </si>
  <si>
    <t xml:space="preserve">Se realiza la planeación y el seguimiento de los planes. </t>
  </si>
  <si>
    <t>ALTA</t>
  </si>
  <si>
    <t>GESTIÒN DEL DESARROLLO ECONÒMICO Y LA COMPETITIVIDAD  
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t>
  </si>
  <si>
    <t xml:space="preserve">Documentos radicados de las desnuncias presentadas </t>
  </si>
  <si>
    <t>Secretario (a) de Salud y Directores</t>
  </si>
  <si>
    <t>Denunciar el acto de corrupción frente al ente que corresponda y que se tomen las medidas legales correspondientes a la situación detectada</t>
  </si>
  <si>
    <t>ACTIVIDAD DE CONTINGENCIA</t>
  </si>
  <si>
    <t>N° de socializaciones realizadas/N° de socializaciones programadas X 100</t>
  </si>
  <si>
    <t xml:space="preserve">Semestral </t>
  </si>
  <si>
    <t>Secretario (a) de Salud y Directores - Equipo lider SIGAMI</t>
  </si>
  <si>
    <t>Actas y planillas de asistencia</t>
  </si>
  <si>
    <t xml:space="preserve">Socialización del código de integridad y buen gobierno  </t>
  </si>
  <si>
    <t>N° de publicaciones realizadas/N° de programadas programadas X 100</t>
  </si>
  <si>
    <t>Mensual</t>
  </si>
  <si>
    <t>Pantallazos de la publicación</t>
  </si>
  <si>
    <t xml:space="preserve">Realizar publicidad de los diferentes tramites que se manejan en la secretaria en la pagina web de la Alcaldia y en las redes sociales </t>
  </si>
  <si>
    <t>N° de Jornadas realizadas/N° de jornadas programadas X 100</t>
  </si>
  <si>
    <t xml:space="preserve">Trimestral </t>
  </si>
  <si>
    <t>Fotos de la actividad, material publicitario</t>
  </si>
  <si>
    <t xml:space="preserve">Realizar Jornadas de socialización para la ciudadania sobre los diferentes tramites que se maneja en la secretaria </t>
  </si>
  <si>
    <t xml:space="preserve">ALTA </t>
  </si>
  <si>
    <t>PROBABLE</t>
  </si>
  <si>
    <t>Información recolectada de manera manual</t>
  </si>
  <si>
    <t xml:space="preserve">Cada vez que se materialice el riesgo </t>
  </si>
  <si>
    <t>Nicolas Bonilla</t>
  </si>
  <si>
    <t>Archivos en medio magnetico</t>
  </si>
  <si>
    <t>Recolectar la información de forma manual mediante hojas de calculo, archivos de texto entre otros.</t>
  </si>
  <si>
    <t>Grupo conformado</t>
  </si>
  <si>
    <t xml:space="preserve">Secretario (a) de Salud </t>
  </si>
  <si>
    <t>Acto administrativo de conformación del grupo responsable</t>
  </si>
  <si>
    <t>Conformar el grupo responsable para la recepción, control de calidad, oportunidad, cobertura, consolidación, correlación y publicación de la información recolectada.</t>
  </si>
  <si>
    <t>Formatos diligenciados según el procedimiento</t>
  </si>
  <si>
    <t>Supervisores</t>
  </si>
  <si>
    <t xml:space="preserve"> Contrato suscrito</t>
  </si>
  <si>
    <t xml:space="preserve">Definir en las obligaciones de las Ordenes de Prestación de Servicios - OPS la obligatoriedad de los formatos a utilizar para la captura de datos </t>
  </si>
  <si>
    <t>Matrices diseñadas y avaladas</t>
  </si>
  <si>
    <t>Responsables de cada dimensión  y grupo SIGAMI</t>
  </si>
  <si>
    <t>Matrices diseñadas  y avaladas por gestión documental</t>
  </si>
  <si>
    <t>Diseñar matriz que permita la recolección de información en cada una de las dimensiones  de acuerdo a las necesidades de la secretaria</t>
  </si>
  <si>
    <t>N° de mesas de trabajo realizadas/N° mesas de trabajo programadas X 100</t>
  </si>
  <si>
    <t>Secretario (a) de Salud , Directores e Ingeniero de Sistemas</t>
  </si>
  <si>
    <t>Realizar mesas de trabajo mensuales con el fin de revisar el desarrollo e implentación de los modulos y definir las nuevas variables que deben ser incluidas en el sistema de información para la secretaria de salud.</t>
  </si>
  <si>
    <t>N° de modulos implementados/N° de modulos programados X 100</t>
  </si>
  <si>
    <t>Cuatrimestral</t>
  </si>
  <si>
    <t>Implementación de los modulos en la pagina pisamipruebas.ibague.gov.co/app/MODULOS/salud</t>
  </si>
  <si>
    <t>Desarrollar e implementar 3 modulos en el sistema de información - AMISALUD: Auditorias de EPS e IPS, Peticiones de quejas y reclamos (PDS), Seguimiento contractual</t>
  </si>
  <si>
    <t xml:space="preserve">MODERADO </t>
  </si>
  <si>
    <t>Número de comites extraordinarios realizados</t>
  </si>
  <si>
    <t>Acta de reunión, planilla de asistencia y plan de mejoramiento</t>
  </si>
  <si>
    <t xml:space="preserve">Comité tecnico extraordinario dirigido por la alta dirección con el fin de analizar las causas que conllevaron a materializar el riesgo y tomar las medidas correctivas </t>
  </si>
  <si>
    <t>N° de capacitaciones realizadas/N° capacitaciones programadas X 100</t>
  </si>
  <si>
    <t>Dos veces al año</t>
  </si>
  <si>
    <t>Plan de capacitación, actas y planillas de asistencia</t>
  </si>
  <si>
    <t>Estructurar plan capacitación que permita dar a conocer a los funcionarios (Planta - Contrato) la normatividad vigente, el direccionamiento estrategico de la institución y el sistema integrado de gestión de la calidad -SIGAMI para el Municipio de Ibagué.</t>
  </si>
  <si>
    <t xml:space="preserve"> Trimestral</t>
  </si>
  <si>
    <t xml:space="preserve">Realizar 4 mesas de trabajo al año que permitan evaluar el desarrollo del proceso de gestión de la salud y la asignación de compromisos   </t>
  </si>
  <si>
    <t>N° de jornadas de actualización realizadas/N° jornadas de actualización programadas X 100</t>
  </si>
  <si>
    <t xml:space="preserve">Realizar 4  jornadas de actualización con el personal de planta  con el fin de darles a conocer el estado actual de proceso  </t>
  </si>
  <si>
    <t>N° de comités realizados/N° comites programados X 100</t>
  </si>
  <si>
    <t>2 veces al mes</t>
  </si>
  <si>
    <t>Realizar 2 comites tecnicos mensuales que permitan la evaluación y seguimiento permanenentes de las acciones que se desarrollan en la institución, asi como la articulación de estrategias entre los programas y otros sectores.</t>
  </si>
  <si>
    <t xml:space="preserve">Acto administrativo de conformación del grupo de planeación estrategica, actas y planillas de asistencia </t>
  </si>
  <si>
    <t xml:space="preserve">Conformar un grupo de planeación estrategica, que permita realizar seguimiento, control y garantice las continuidad en la ejecución de las actividades propuestas en las politicas publicas </t>
  </si>
  <si>
    <t>OBJETIVO: IMPACTAR POSITIVAMENTE LOS DETERMINANTES SOCIALES DE LA SALUD MEDIANTE LA PARTICIPACIÓN Y COORDINACIÓN INTERSECTORIAL DE LOS ACTORES DEL SISTEMA GENERAL DE SEGURIDAD SOCIAL EN SALUD, OTROS ACTORES SOCIALES Y COMUNITARIOS DEL MUNICIPIO CON EL FIN DE MEJORAR CONTINUAMENTE LAS CONDICIONES EN SALUD DE LA POBLACION IBAGUEREÑA</t>
  </si>
  <si>
    <t>PROCESO: GESTIÓN DE LA SALUD</t>
  </si>
  <si>
    <t>Número de jornadas de socializaciòn realizadas / Programadas</t>
  </si>
  <si>
    <t>Equipo SIGAMI - Gobierno</t>
  </si>
  <si>
    <t>Planillas de asistencia</t>
  </si>
  <si>
    <t>Realizar socialización a los funcionarios de planta y de contrato de la Secretaría de Gobierno sobre SIGAMI y el proceso GESTIÓN DE LA GOBERNABILIDAD, PARTICIPACIÓN Y CONVIVENCIA CIUDADANA</t>
  </si>
  <si>
    <t>* Informe mensual de actuaciones de inspecciones y comisarìas.
* Resolver procesos de ley 388 del 97 y Decreto 640 del 37</t>
  </si>
  <si>
    <t>Secretario y Directores</t>
  </si>
  <si>
    <t>Informe de seguimiento</t>
  </si>
  <si>
    <t>Hacer seguimiento de los trámites y/o procesos por dependencias</t>
  </si>
  <si>
    <t>Número de mesas de trabajo realizadas/Programadas</t>
  </si>
  <si>
    <t>Secretario de Gobierno y Jefes de grupo</t>
  </si>
  <si>
    <t>Actas mesa de trabajo</t>
  </si>
  <si>
    <t>Realizar mesas tècnicas de trabajo para actualizar el normograma y el proceso conforme a los cambios normativos</t>
  </si>
  <si>
    <t xml:space="preserve">Nùmero de informes realizados </t>
  </si>
  <si>
    <t>Director de participaciòn ciudadana y comunitaria</t>
  </si>
  <si>
    <t>Informe de Seguimiento: Planilla de asistencia y Cronograma</t>
  </si>
  <si>
    <t>Realizar cronograma de las actividades relacionadas con el funcionamiento de los grupos de participaciòn ciudadana y comunitaria</t>
  </si>
  <si>
    <t>Posible</t>
  </si>
  <si>
    <t>Favorecimiento a grupos y/o terceros mediante la entrega de beneficios sin el cumplimiento de los requisitos exigidos.</t>
  </si>
  <si>
    <t>Plan de Acciòn Creado e Implementado</t>
  </si>
  <si>
    <t>Secretario de Gobierno - CEACSCPAZ</t>
  </si>
  <si>
    <t>Actas, planillas de asistencia</t>
  </si>
  <si>
    <t>Elaborar e implementar un Plan de Acciòn que contenga cronograma y responsables para hacer seguimiento del cumplimiento de los objetivos establecidos en el PICSCPAZ</t>
  </si>
  <si>
    <t>GESTIÓN DE LA GOBERNABILIDAD, PARTICIPACIÓN Y CONVIVENCIA CIUDADANA.</t>
  </si>
  <si>
    <t>Director GPAD</t>
  </si>
  <si>
    <t>Informes - base de datos actualizada.</t>
  </si>
  <si>
    <t xml:space="preserve">Realizar controles mensualmente para verificar que la informacion sistematizada este actualizada. </t>
  </si>
  <si>
    <t>Accion de Contingencia.</t>
  </si>
  <si>
    <t>(Numero de Informes entregados/numero de informes solicitados) x100</t>
  </si>
  <si>
    <t>Del 01/01/2019 al 31/12/2019</t>
  </si>
  <si>
    <t>Formato de Excel</t>
  </si>
  <si>
    <t>Realizar un control asignando a una persona quien se encargara de consolidar la informacion, con el fin de poder realizar el respectivo analisis</t>
  </si>
  <si>
    <t>Probable</t>
  </si>
  <si>
    <t>Baja capacitacion del personal en el uso de herramientas tecnologicas.</t>
  </si>
  <si>
    <t xml:space="preserve">Desactualización de la base de datos, de información estadística e indicadores ambientales y de gestión </t>
  </si>
  <si>
    <t>Secretario de Desarrollo rural</t>
  </si>
  <si>
    <t>Actas de reunion - Informes de gestión.</t>
  </si>
  <si>
    <t>Realizar seguimiento periodico para verificar el avance de los programas y proyectos y tomar las medidas pertinentes para la ejecucion de los mismos.</t>
  </si>
  <si>
    <t>EFICACIA:    Indice de Cumplimiento =  Porcentaje mayor al 90% de ejecucion del Plan Indicativo.</t>
  </si>
  <si>
    <t>01/01/2019 al 31/12/2019</t>
  </si>
  <si>
    <t>Acta reunion Mesa de Trabajo, y Aplicativo "al Tablero".</t>
  </si>
  <si>
    <t>Mesas de trabajo con el Secretario de Despacho, Director del Grupo de Preservacion del Ambiente, y responsables de los programas, para verificar mensualmente los avances del Plan Indicativo reflejado en el aplicativo "al Tablero"; y al detectar si hay incumplimiento de metas, proceder a realizar las acciones correctivas.</t>
  </si>
  <si>
    <t xml:space="preserve">Falta de continuidad en la ejecución de  planes y  políticas ambientales. </t>
  </si>
  <si>
    <t>Director de Grupo.</t>
  </si>
  <si>
    <t>Oficios para los Entes de Control.  Memorandos Internos para Apertura de Procesos Disciplinarios.</t>
  </si>
  <si>
    <t xml:space="preserve">Informar a los Entes de Control sobre la irregularidad presentada.                  Informar a control disciplinario para que Inicie Procesos Disciplinarios a que halla lugar </t>
  </si>
  <si>
    <t>Accion de Contigencia</t>
  </si>
  <si>
    <t>(Numero de ayudas humanitarias con sus respectivas firmas/numero de ayudas humanitarias entregadas) x100</t>
  </si>
  <si>
    <t>Carpeta de ayudas humanitarias</t>
  </si>
  <si>
    <t>Verificar la carpeta de ayudas humanitarias, que todas las entregas tengan la firma del beneficiario y firma del responsable operativo quien entrega la ayuda humanitaria</t>
  </si>
  <si>
    <t>Seguimiento y control deficiente al procedimiento de entrega de ayudas humanitarias.</t>
  </si>
  <si>
    <t>Director Grupo Preservacion del Ambiente</t>
  </si>
  <si>
    <t>Informe de visita y Acta de entrega.</t>
  </si>
  <si>
    <t xml:space="preserve">Revision y verificacion de los informes de visita, suscritos por el profesional que realizo la visita, los cuales contienen el respectivo concepto ya sea favorable o desfavorable a la peticion, por parte del secretario de despacho y el director del grupo quienes suscriben el acta de entrega, y el profesional universitario que realizo la visita, para corroborar la informacion pertinente, y este  ultimo dar el visto bueno al acta de entrega. </t>
  </si>
  <si>
    <t>Seguimiento y control deficiente al procedimiento de entrega o suministro de materiales o insumos.</t>
  </si>
  <si>
    <t>EFICACIA:    Indice de Cumplimiento = ( No. Beneficiarios adjudicados/No. Beneficiarios que cumplen con los requisitos) x 100</t>
  </si>
  <si>
    <t>Informe de visita.</t>
  </si>
  <si>
    <t xml:space="preserve">Revision y verificacion, de los informes de visita, suscritos por el profesional que la realizo, los cuales contienen el respectivo concepto ya sea favorable o desfavorable a la peticion. </t>
  </si>
  <si>
    <t xml:space="preserve">GESTION AMBIENTAL 
 GESTIONAR LA CONSERVACIÓN, RESTAURACIÓN Y APROVECHAMIENTO SOSTENIBLE DE LOS RECURSOS NATURALES ASÌ COMO EJECUTAR  ACCIONES DE CONOCIMIENTO, REDUCCIÓN DEL RIESGO Y MANEJO DEL DESASTRE DE MANERA PERMANENTE, MEDIANTE LA IMPLEMENTACIÓN DE PLANES , PROGRAMAS Y PROYECTOS  EN PROCURA DE ALCANZAR CALIDAD AMBIENTAL PARA EL DESARROLLO HUMANO INTEGRAL EN EL MUNICIPIO DE IBAGUÉ. </t>
  </si>
  <si>
    <t>01/01/2019 - 31/12/2019</t>
  </si>
  <si>
    <t xml:space="preserve">Director Administrativo y Financiero </t>
  </si>
  <si>
    <t xml:space="preserve">Acta de comite ampliado </t>
  </si>
  <si>
    <t>Convocar de manera  extraordinaria al Comité Directivo Ampliado de la SEM a fin de tomar medidas que permitan  corregir las inconsiostencias de matrículas  presentadas en I:E.</t>
  </si>
  <si>
    <t>ACCIÓN DE CONTINGENCIA</t>
  </si>
  <si>
    <r>
      <rPr>
        <b/>
        <sz val="12"/>
        <rFont val="Arial"/>
        <family val="2"/>
      </rPr>
      <t>EFICACIA</t>
    </r>
    <r>
      <rPr>
        <sz val="12"/>
        <rFont val="Arial"/>
        <family val="2"/>
      </rPr>
      <t>: Número de auditorias realizadas / Auditorias programadas.</t>
    </r>
    <r>
      <rPr>
        <b/>
        <sz val="12"/>
        <rFont val="Arial"/>
        <family val="2"/>
      </rPr>
      <t xml:space="preserve"> EFECTIVIDAD</t>
    </r>
    <r>
      <rPr>
        <sz val="12"/>
        <rFont val="Arial"/>
        <family val="2"/>
      </rPr>
      <t>:Reducción en el número de inconsistencias .</t>
    </r>
  </si>
  <si>
    <t>direccion de cobertura.</t>
  </si>
  <si>
    <t>Plan de auditorias, actas de visitas, informe de auditoria</t>
  </si>
  <si>
    <t>Realizar visitas de auditorias de matricula a los IE para detectar posibles inconsistencias en los registros de las mismas.</t>
  </si>
  <si>
    <t>Dentro de los Quince días siguientes a la Materialización del Riesgo.</t>
  </si>
  <si>
    <t>Secretaria de Educación  quien Convoca</t>
  </si>
  <si>
    <t>Acta de Comité Directivo Ampliado</t>
  </si>
  <si>
    <t>Convocar de manera  extrahordinaria al Comité Directivo Ampliado de la SEM a fin de tomar medidas que permitan asegurar el cumplimiento de requisitos para el funcionamiento de las I:E Privadas .</t>
  </si>
  <si>
    <r>
      <rPr>
        <b/>
        <sz val="12"/>
        <rFont val="Arial"/>
        <family val="2"/>
      </rPr>
      <t>EFICIENCIA</t>
    </r>
    <r>
      <rPr>
        <sz val="12"/>
        <rFont val="Arial"/>
        <family val="2"/>
      </rPr>
      <t xml:space="preserve">: Rrecursos asignados / recursos solicitados. </t>
    </r>
    <r>
      <rPr>
        <b/>
        <sz val="12"/>
        <rFont val="Arial"/>
        <family val="2"/>
      </rPr>
      <t xml:space="preserve">Efectividad </t>
    </r>
    <r>
      <rPr>
        <sz val="12"/>
        <rFont val="Arial"/>
        <family val="2"/>
      </rPr>
      <t>: Mejor gestión en el seguimiento y control a las IE privadas.</t>
    </r>
  </si>
  <si>
    <t>Secretaria de educacion</t>
  </si>
  <si>
    <t>Recursos asignados</t>
  </si>
  <si>
    <t xml:space="preserve">Proporcionar los recursos para poder desarrollar las actividades de inspeccion y control como vehiculos </t>
  </si>
  <si>
    <r>
      <rPr>
        <b/>
        <sz val="12"/>
        <rFont val="Arial"/>
        <family val="2"/>
      </rPr>
      <t>EFICIENCIA</t>
    </r>
    <r>
      <rPr>
        <sz val="12"/>
        <rFont val="Arial"/>
        <family val="2"/>
      </rPr>
      <t xml:space="preserve">:Numero de personas nuevas asigandas para las funciones de Insp y Vig/Total Personal de Insp y Vigilancia </t>
    </r>
  </si>
  <si>
    <t>Contrataciones o Nombramientos</t>
  </si>
  <si>
    <t>Fortalecer con personal  el area de inspeccion y vigilancia para hacer el seguimiento y control a las IE oficiales y privadas asi como las instituciones para el trabajo y desarrollo humano</t>
  </si>
  <si>
    <t xml:space="preserve">informe de investigación </t>
  </si>
  <si>
    <t xml:space="preserve">Realizar investigación previamente para determinar su remisión o no a Control Disciplinario </t>
  </si>
  <si>
    <r>
      <rPr>
        <b/>
        <sz val="12"/>
        <rFont val="Arial"/>
        <family val="2"/>
      </rPr>
      <t xml:space="preserve"> EFICACIA</t>
    </r>
    <r>
      <rPr>
        <sz val="12"/>
        <rFont val="Arial"/>
        <family val="2"/>
      </rPr>
      <t>: Número de visitas realizadas / Total de IE. s.</t>
    </r>
  </si>
  <si>
    <t>Dirección Administrativa y Financiera</t>
  </si>
  <si>
    <t>informes de seguimientos</t>
  </si>
  <si>
    <t>Realizar visitas de asesoria, monitoreo y control de  las IE a la ejecucion de recursos de los fondo de servicio  educativos</t>
  </si>
  <si>
    <r>
      <rPr>
        <b/>
        <sz val="12"/>
        <rFont val="Arial"/>
        <family val="2"/>
      </rPr>
      <t>EFICACIA:</t>
    </r>
    <r>
      <rPr>
        <sz val="12"/>
        <rFont val="Arial"/>
        <family val="2"/>
      </rPr>
      <t xml:space="preserve"> Capacitaciones realizadas/ Capacitaciones programadas</t>
    </r>
    <r>
      <rPr>
        <b/>
        <sz val="12"/>
        <rFont val="Arial"/>
        <family val="2"/>
      </rPr>
      <t>.</t>
    </r>
  </si>
  <si>
    <t>01/01/2019 - 31/13/2019</t>
  </si>
  <si>
    <t>Planillas de asistencia de las capacticaciones</t>
  </si>
  <si>
    <t>Capacitaciones al personal directivo sobre actualizacion normativa relacionada con el manejo de fondos de servicios educativos</t>
  </si>
  <si>
    <t>dentro de los quince diaz siguientes una ves se materialice el riesgo</t>
  </si>
  <si>
    <t>Secretaria de Educación</t>
  </si>
  <si>
    <t>Convocar de manera  extrahordinaria al Comité Directivo Ampliado de la SEM a fin de tomar medidas que permitan garantizar el acceso del Servicio Educativo Integral.</t>
  </si>
  <si>
    <r>
      <rPr>
        <b/>
        <sz val="12"/>
        <rFont val="Arial"/>
        <family val="2"/>
      </rPr>
      <t>EFICACIA:</t>
    </r>
    <r>
      <rPr>
        <sz val="12"/>
        <rFont val="Arial"/>
        <family val="2"/>
      </rPr>
      <t xml:space="preserve">Capacitaciones realizadasal personal diredctivo sobre normatividad y  gestión educativa en el ingreso de NNA al sistema educativo / Capacitaciones programadas. </t>
    </r>
  </si>
  <si>
    <t>Direccion de calidad y Direccion de cobertura</t>
  </si>
  <si>
    <t>Capacitaciones al personal directivo sobre Normatividad  Y la gestion educativa en el ingreso de NNA al sistema educativo</t>
  </si>
  <si>
    <r>
      <rPr>
        <b/>
        <sz val="12"/>
        <rFont val="Arial"/>
        <family val="2"/>
      </rPr>
      <t>EFICACIA</t>
    </r>
    <r>
      <rPr>
        <sz val="12"/>
        <rFont val="Arial"/>
        <family val="2"/>
      </rPr>
      <t xml:space="preserve">:Numero de metodologias flexibles implementadas /numero de metodologias flexibles programadas. </t>
    </r>
    <r>
      <rPr>
        <b/>
        <sz val="12"/>
        <rFont val="Arial"/>
        <family val="2"/>
      </rPr>
      <t>EFECTIVIDAD:</t>
    </r>
    <r>
      <rPr>
        <sz val="12"/>
        <rFont val="Arial"/>
        <family val="2"/>
      </rPr>
      <t xml:space="preserve"> Aumento de cobertura</t>
    </r>
  </si>
  <si>
    <t>Direccion de Cobertura</t>
  </si>
  <si>
    <t>Actas, materiales de la metodologia entrega de las mismas a las IE</t>
  </si>
  <si>
    <t>Adopciòn de estrategia de  metodologia flexible para manejo de poblacion en extraedad y en condicion de vulnerabilidad</t>
  </si>
  <si>
    <r>
      <rPr>
        <b/>
        <sz val="12"/>
        <rFont val="Arial"/>
        <family val="2"/>
      </rPr>
      <t xml:space="preserve">EFICACIA: </t>
    </r>
    <r>
      <rPr>
        <sz val="12"/>
        <rFont val="Arial"/>
        <family val="2"/>
      </rPr>
      <t>Capacitaciones realizadas/ Capacitaciones programadas</t>
    </r>
  </si>
  <si>
    <t>Direccion de Calidad, Dirección de Cobetura y Direccion  Administrativa y Financiera</t>
  </si>
  <si>
    <t>Capacitaciones al personal directivo de las I:E   para fortalecer el  liderazgo .</t>
  </si>
  <si>
    <t xml:space="preserve">Presentación de barreras para el ingreso y permanencia al Servicio Educativo Oficial </t>
  </si>
  <si>
    <t>01/01/2019  -  31/12/2019</t>
  </si>
  <si>
    <t>Oficio donde se comunique el inicio de investigación  o su remisión para tal efecto.</t>
  </si>
  <si>
    <t>Remitir a la Secretaría  Administrativa de la Alcaldía, Control Disciplinario para inicio de investigaciones disciplinarias e inicio de acciones administrativas a que haya lugar</t>
  </si>
  <si>
    <r>
      <rPr>
        <b/>
        <sz val="12"/>
        <rFont val="Arial"/>
        <family val="2"/>
      </rPr>
      <t>EFICACIA</t>
    </r>
    <r>
      <rPr>
        <sz val="12"/>
        <rFont val="Arial"/>
        <family val="2"/>
      </rPr>
      <t xml:space="preserve">:capacitaciones realizadas/ capacitaciones programadas. </t>
    </r>
  </si>
  <si>
    <t xml:space="preserve">Planillas de asistencia de socialización  </t>
  </si>
  <si>
    <t xml:space="preserve">Mediante capacitaciones Socializar y Aplicar Codigo de Integridad y Buen Gobierno entre los funcionarios  de la Secretaría de Educación </t>
  </si>
  <si>
    <t>Falta de ética en  algunos funcionarios encargados de la recepción Y   ejecución de trámites en la Entidad.</t>
  </si>
  <si>
    <t>Dentro de los quince dias siguientes una ves se materialice el riesgo</t>
  </si>
  <si>
    <t>Convocar de manera  extrahordinaria al Comité Directivo Ampliado de la SEM a fin de tomar medidas que permitan garantizar la prestación del Servicio Educativo Integral.</t>
  </si>
  <si>
    <r>
      <rPr>
        <b/>
        <sz val="12"/>
        <color theme="1"/>
        <rFont val="Arial"/>
        <family val="2"/>
      </rPr>
      <t xml:space="preserve">EFICACIA </t>
    </r>
    <r>
      <rPr>
        <sz val="12"/>
        <color theme="1"/>
        <rFont val="Arial"/>
        <family val="2"/>
      </rPr>
      <t>Capacitaciones realizadas en gestión educativa /capacitaciones programadas.</t>
    </r>
    <r>
      <rPr>
        <b/>
        <sz val="12"/>
        <color theme="1"/>
        <rFont val="Arial"/>
        <family val="2"/>
      </rPr>
      <t xml:space="preserve"> EFECTIVIDAD</t>
    </r>
    <r>
      <rPr>
        <sz val="12"/>
        <color theme="1"/>
        <rFont val="Arial"/>
        <family val="2"/>
      </rPr>
      <t>:  Mejoramiento en la Calidad Educativa</t>
    </r>
  </si>
  <si>
    <t>Capacitaciones al personal directivo sobre la gestion educativa</t>
  </si>
  <si>
    <r>
      <rPr>
        <b/>
        <sz val="12"/>
        <rFont val="Arial"/>
        <family val="2"/>
      </rPr>
      <t>EFICIENCIA</t>
    </r>
    <r>
      <rPr>
        <sz val="12"/>
        <rFont val="Arial"/>
        <family val="2"/>
      </rPr>
      <t>:Recursos asignados / Recursos Gestionados.</t>
    </r>
    <r>
      <rPr>
        <b/>
        <sz val="12"/>
        <rFont val="Arial"/>
        <family val="2"/>
      </rPr>
      <t xml:space="preserve"> EFECTIVIDAD: </t>
    </r>
    <r>
      <rPr>
        <sz val="12"/>
        <rFont val="Arial"/>
        <family val="2"/>
      </rPr>
      <t>Mejoramiento en la Calidad Educativa.</t>
    </r>
  </si>
  <si>
    <t>Documento mediante el cual se gestionan recursos</t>
  </si>
  <si>
    <t>Gestionar y racionalizar recursos para la  optimización de  programas educativos</t>
  </si>
  <si>
    <r>
      <rPr>
        <b/>
        <sz val="12"/>
        <rFont val="Arial"/>
        <family val="2"/>
      </rPr>
      <t>EFICIENCIA</t>
    </r>
    <r>
      <rPr>
        <sz val="12"/>
        <rFont val="Arial"/>
        <family val="2"/>
      </rPr>
      <t xml:space="preserve"> : Personal contratado en las direcciones de calidad y cobertura /número de contratos programados. </t>
    </r>
    <r>
      <rPr>
        <b/>
        <sz val="12"/>
        <rFont val="Arial"/>
        <family val="2"/>
      </rPr>
      <t xml:space="preserve">EFECTIVIDAD: </t>
    </r>
    <r>
      <rPr>
        <sz val="12"/>
        <rFont val="Arial"/>
        <family val="2"/>
      </rPr>
      <t>Mejoramiento en la calidad educativa</t>
    </r>
  </si>
  <si>
    <t xml:space="preserve">Secretario de Educación </t>
  </si>
  <si>
    <t>Contratos Realizados</t>
  </si>
  <si>
    <t>Contratar personal a traves de ordenes de prestación de servicios para cumplir las metas que hacen parte del servicio educativo</t>
  </si>
  <si>
    <t>PROCESO: GESTION EDUCATIVA
 OBTETIVO: GARANTIZAR PERMANENTEMENTE LA PRESTACIÓN INTEGRAL DEL SERVIVIO EDUCATIVO A TODOS LOS NIÑOS, NIÑAS Y ADOLESCENTES DEL MUNICIPIO DE IBAGUÉ, MEDIANTE LA IMPLEMENTACIÓN Y DESARROLLO DE PLANES, PROGRAMAS, PROYECTOS, APROPIACIÓN Y USO DE NUEVAS TECNOLOGÍAS QUE CONTRIBUYAN CON EL MEJORAMIENTO DE INDICES Y ESTÁNDARES DE CALIDAD, COBERTURA, PERMANENCIA Y EFICIENCIA EDUCATIVA.</t>
  </si>
  <si>
    <t>1 semana - una vez el riesgo se materialice</t>
  </si>
  <si>
    <t>Secretario de Movilidad</t>
  </si>
  <si>
    <t>Comunicación iniciando o remitiendo investigación</t>
  </si>
  <si>
    <t xml:space="preserve">Iniciar la  investigación disciplinaria, fiscal o remitir a las instancias correspondientes
para el proceso penal. </t>
  </si>
  <si>
    <t xml:space="preserve">ACCIÓN DE CONTINGENCIA </t>
  </si>
  <si>
    <t>Bimensualmente</t>
  </si>
  <si>
    <t xml:space="preserve">Socializaciones, correos electronicos, Memorandos, circulares, actas de reunion, comunicaciones internas y/o externas. </t>
  </si>
  <si>
    <t>EVITAR</t>
  </si>
  <si>
    <t>EFICACIA:
Índice de
cumplimiento
actividades= (#
de actividades
cumplidas
/ # de actividades
programadas)
x 100
EFECTIVIDAD:
Efectividad del
plan de manejo
de riesgos= ((#
de casos de
corrupción
presentados
periodo actual
- # de casos de
corrupción
presentados
periodo anterior)
/ # de casos de
corrupción presentados
periodo
anterior ) x 100</t>
  </si>
  <si>
    <t xml:space="preserve">Plegables, Volantes e informacion en la pagina oficial de alcaldia y/o redes sociales. </t>
  </si>
  <si>
    <t>Acta de comité de coordinación firmada</t>
  </si>
  <si>
    <t xml:space="preserve">Convocar en forma extraordinaria un comité de coordinación con directivos, supervisores y el comité de contratación para analizar y aplicar medidas inmediatas que, dentro de la legalidad, permitan la implementación efectiva de planes y programas de Movilidad. </t>
  </si>
  <si>
    <t>De acuerdo a la necesidad</t>
  </si>
  <si>
    <t xml:space="preserve">Secretario de Movilidad </t>
  </si>
  <si>
    <t xml:space="preserve">Memorando solicitud de incorporacion de recursos  </t>
  </si>
  <si>
    <t>Mensualmente
(01/02/02019 - 31/12/2019)</t>
  </si>
  <si>
    <t xml:space="preserve">Actas comité de contratación </t>
  </si>
  <si>
    <t>De acuerdo a la necesidad
Seguimiento Trimestal</t>
  </si>
  <si>
    <t xml:space="preserve">Secretario Movilidad, Director Operativo  y Control de Tránsito. </t>
  </si>
  <si>
    <t xml:space="preserve">Actas de Reunion, comunicaciones externas, Contratación de estudios tecnicos, Informes tecnicos de los estudios, Seguimiento avance Plan de acción, personal idoneo en funcion de la necesidad. </t>
  </si>
  <si>
    <t xml:space="preserve">Convocar en forma extraordinaria un comité de coordinación con directivos, supervisores y el comité de contratación para analizar y aplicar medidas inmediatas que, dentro de la legalidad, permitan la respuesta oportuna en los tramites, derechos de peticion o requerimientos de la comunidad. </t>
  </si>
  <si>
    <t>Mensualmente</t>
  </si>
  <si>
    <t xml:space="preserve">Actas comité de contratación, Contratos suscritos </t>
  </si>
  <si>
    <t xml:space="preserve">5. Gestión para la contratación y/o adquisición de los elementos tecnologicos faltantes. </t>
  </si>
  <si>
    <t>Semanalmente</t>
  </si>
  <si>
    <t>Director/a de Trámites y Servicios</t>
  </si>
  <si>
    <t xml:space="preserve">Reporte de segumiento del insumo. </t>
  </si>
  <si>
    <t xml:space="preserve">4. Seguimiento semanal al inventario de insumos, para establecer las necesidades y garantizar el efectivo suministro. </t>
  </si>
  <si>
    <t xml:space="preserve">Actas de reunión, informes y/o comunicaciones externas. </t>
  </si>
  <si>
    <t>2. Realizar mesas de trabajo internas, verificar la posible inconsistencia y enviar requerimiento para subsanación ante los proveedores del sistema (moviliza, Runt, Simit).</t>
  </si>
  <si>
    <t xml:space="preserve">Director/a de Trámites y Servicios 
</t>
  </si>
  <si>
    <t>Reportes (Pantallazos de correos electronicos, Oficios, Mantis, Tickets)</t>
  </si>
  <si>
    <t>1. Reporte inmediato de la falla en la plataforma para restablecer el servicio.</t>
  </si>
  <si>
    <r>
      <rPr>
        <b/>
        <sz val="14"/>
        <color theme="1"/>
        <rFont val="Arial"/>
        <family val="2"/>
      </rPr>
      <t>PROCESO:</t>
    </r>
    <r>
      <rPr>
        <sz val="14"/>
        <color theme="1"/>
        <rFont val="Arial"/>
        <family val="2"/>
      </rPr>
      <t xml:space="preserve"> GESTION DEL TRANSITO Y LA MOVILIDAD </t>
    </r>
  </si>
  <si>
    <t>Del 01/01/2019 a 31/12/2019</t>
  </si>
  <si>
    <t>Informe Ejecutivo-Memorando</t>
  </si>
  <si>
    <t>1) Memorando o e-mail remitido a Secretaría de Planeación.               2) Procedimiento actualizado</t>
  </si>
  <si>
    <t>Acta y planilla de asistencia-Jornada de capacitación</t>
  </si>
  <si>
    <t>Bimensualmente Del 01/01/2019 a 31/12/2019</t>
  </si>
  <si>
    <t>Memorandos a dependencias que no han dado respuestas a las PQRS formuladas a la entidad en los términos establecidos por la ley</t>
  </si>
  <si>
    <t>Alta</t>
  </si>
  <si>
    <t>Menor</t>
  </si>
  <si>
    <t>Comites ejecutados/comites programados</t>
  </si>
  <si>
    <t>1 de Febrero de 2019- 31 de Diciembre de 2019</t>
  </si>
  <si>
    <t>Secretaria de Bienestar Social</t>
  </si>
  <si>
    <t>Comités Tecnico internos</t>
  </si>
  <si>
    <t>Secretaria de Gobierno</t>
  </si>
  <si>
    <t>GESTION</t>
  </si>
  <si>
    <t>Falta en la cultura de probidad  de los funcionarios</t>
  </si>
  <si>
    <t>CORRUPCION</t>
  </si>
  <si>
    <t>Secretaria de Cultura</t>
  </si>
  <si>
    <t>Comité extraorinario para revisión de casos presentados donde se materialice el riesgo</t>
  </si>
  <si>
    <t>ACCION DE CONTINGENCIA</t>
  </si>
  <si>
    <t>Comité para revisión de casos y/o requisitos.</t>
  </si>
  <si>
    <t>falta de planificacion y direccionamiento estrategico por parte del lider del proceso</t>
  </si>
  <si>
    <t>Limitacion en el presupuesto de inversion destinado para la entrega de ayudas o beneficios a la comunidad y prestacion de servicios</t>
  </si>
  <si>
    <t>GESTION SOCIAL, COMUNITARIA, ARISTICA Y CULTURAL
CONTRIBUIR DE MANERA EFICAZ, EFECTIVA Y EFICIENTE AL MEJORAMIENTO DE LA CALIDAD DE VIDA DE SECTORES POBLACIONALES, ORGANIZACIONES SOCIALES Y COMUNIDAD VULNERABLE DEL MUNICIPIO DE IBAGUE, A TRAVES DE LA ADOPCION E IMPLEMENTACION DE POLITICAS, PROGRAMAS Y PROYECTOS DE FORMA PERMANANTE Y SOSTENIBLE.</t>
  </si>
  <si>
    <t xml:space="preserve">EFICIENCIA: Índice de Cumplimiento= (Presupuesto Asignado/ Plan de compras o necesidades)*100.                                                                                                                                                                                                                                        </t>
  </si>
  <si>
    <t>De 1/01/2019 al  31/12/2019</t>
  </si>
  <si>
    <t>Direcion   de informatica</t>
  </si>
  <si>
    <t xml:space="preserve"> Las evidencias reposan en el PISAMI </t>
  </si>
  <si>
    <t>La Secretaria TIC,  anualmente,  dentro del plazo establecido por la Dirección de Presupuesto, con el propósito de formular el anteproyecto de presupuesto,    establecer partidas para la renovacion de la plataforma tecnologia de los PVD . En caso que el presupuesto asignado no sea suficiente, se presenta  una solicitud a la Secretaria Administrativa para que se gestione la incorporación o traslado de recursos.</t>
  </si>
  <si>
    <t>De 1/01/2019  al  31/12/2019</t>
  </si>
  <si>
    <t>Direcion   de nformatica</t>
  </si>
  <si>
    <t>La Secretaria TIC,   anualmente,  dentro del plazo establecido por la Dirección de Presupuesto, con el propósito de formular el anteproyecto de presupuesto,    establece el valor del presupuesto necesario para la operación de los PVD. En caso que el presupuesto asignado no sea suficiente, se presenta  una solicitud a la Secretaria Administrativa para que se gestione la incorporación o traslado de recursos.</t>
  </si>
  <si>
    <t>Moderado</t>
  </si>
  <si>
    <t xml:space="preserve">EFICACIA: Índice de Cumplimiento= (Actividades ejecutadas /Actividades programadas)*100.                                                                                                                                                                                                                                        </t>
  </si>
  <si>
    <t>La Secretaria TIC,   anualmente,  dentro del plazo establecido por la Dirección de Presupuesto, con el propósito de formular el anteproyecto de presupuesto,   verifica las metas de Ciencia y Tecnología del Plan de Desarrollo pendientes de ejecución y establece el valor del presupuesto necesario. En caso que el presupuesto asignado no sea suficiente, se presenta  una solicitud a la Secretaria Administrativa para que se gestione la incorporación o traslado de recursos.</t>
  </si>
  <si>
    <t>De 15/02//2019 a 31/12/2019</t>
  </si>
  <si>
    <t xml:space="preserve"> La evidencia reposa en PISAMI Gestión Documental.</t>
  </si>
  <si>
    <t>La Secretaria TIC,   semestralmente, realizará socializacion de la politica publica de ciencia, tecnologia e innovacion a las comunidades Academia, Gremios economicos, con el propósito de lograr mayor gestión de proyectos de CT&amp;I, mediante eventos con sectores de interés. En caso que la convocatoria no sea efectiva, se convocará nuevamente o se replanteará la estrategia de socialización.</t>
  </si>
  <si>
    <t>De  01/03/2019 al  31/12/2019</t>
  </si>
  <si>
    <t xml:space="preserve"> La evidencia reposa en el banco de proyecto, plataforma altablero.</t>
  </si>
  <si>
    <t>La  Secretaria TIC,   realizará un evento semestral para promover la estructuración de proyectos de ciencia, tecnología e innovación, tanto a sectores externos como a nivel interno,  teniendo en cuenta que hay personal de planta capacitado en formulación de proyectos de TIC.  Para verificar que los prototipos de los proyectos se culminen y se radiquen,se hará seguimiento, de tal forma que  de no haberse logrado el objetivo, se dará el acompañamiento hasta lograr la radicación en el banco de proyectos.</t>
  </si>
  <si>
    <t>Bajo</t>
  </si>
  <si>
    <t>Improbable</t>
  </si>
  <si>
    <t>De 01/03/2019 a 31/12/2019</t>
  </si>
  <si>
    <t xml:space="preserve"> las evidencias reposan en las redes sociales de los diferentes puntos vivelab y   correo electronico  ( PVD@ibague.gov.co ).</t>
  </si>
  <si>
    <t xml:space="preserve"> La  Secretaria TIC, debe   garantizar  la socializacion bimensual     de la oferta de convocatorias  a traves de los puntos Vive Digital,  verificando las actividades de promocion  dirigido a   sectores Educativos, cluster TIC  y demas  actores  del sector  Cienca, Tecnologia e Innovacion.   En caso  que no haya respuesta por parte de la poblacion objetivo se analizaran las causas y se replantearan la estrategia  o los terminos de la convocatoria.  </t>
  </si>
  <si>
    <t xml:space="preserve">
GESTIÓN DE INNOVACION Y TICS
Contribuir al uso y apropiación de las tic por parte de los habitantes del municipio de ibagué, mediante la ejecución de proyectos de innovación y tecnología, que promuevan el desarrollo de soluciones a problemáticas de ciudad, de conformidad con las metas del  Plan de Desarrollo</t>
  </si>
  <si>
    <t>De 1/01/2019 a 31/12/2019</t>
  </si>
  <si>
    <t>Secretario TIC</t>
  </si>
  <si>
    <t>Memorandos y oficios</t>
  </si>
  <si>
    <t>D3 A3 Aplicar el plan de manejo de incidentes y en caso de detectar fraude denunciar a control interno disciplinario o fiscalía según el caso</t>
  </si>
  <si>
    <t>Director de Talento Humano</t>
  </si>
  <si>
    <t xml:space="preserve">circulares, correos, Planillas de asistencia </t>
  </si>
  <si>
    <t>D3, O9. Fortalecer las actividades de socialización y apropiación de los valores y principios contemplados en el código de integridad y buen gobierno</t>
  </si>
  <si>
    <r>
      <rPr>
        <b/>
        <sz val="10"/>
        <color theme="1"/>
        <rFont val="Arial"/>
        <family val="2"/>
      </rPr>
      <t xml:space="preserve">EFICACIA: </t>
    </r>
    <r>
      <rPr>
        <sz val="10"/>
        <color theme="1"/>
        <rFont val="Arial"/>
        <family val="2"/>
      </rPr>
      <t xml:space="preserve">Índice de Cumplimiento= (Actividades ejecutadas /Actividades programadas)*100.                                                                                                                                                                                                                                        </t>
    </r>
    <r>
      <rPr>
        <b/>
        <sz val="10"/>
        <color theme="1"/>
        <rFont val="Arial"/>
        <family val="2"/>
      </rPr>
      <t>EFECTIVIDAD</t>
    </r>
    <r>
      <rPr>
        <sz val="10"/>
        <color theme="1"/>
        <rFont val="Arial"/>
        <family val="2"/>
      </rPr>
      <t>: Efectividad del Plan de Manejo del Riesgo= Número de casos de incidentes de integridad y confidencialidad de la información denunciados vigencia actual- número de casos de incidentes de seguridad y confidencialidad de la información denunciados vigencia anterior</t>
    </r>
  </si>
  <si>
    <t>Circulares, correos</t>
  </si>
  <si>
    <t>F8 A10 Difundir y aplicar las políticas de seguridad de la información de control de accesos  a los sistemas de información, para todo el personal en especial cuando sean de prestación de servicios</t>
  </si>
  <si>
    <t>Extrema</t>
  </si>
  <si>
    <t>Catastrofico</t>
  </si>
  <si>
    <t>Almacenista</t>
  </si>
  <si>
    <t>D7 A3 Realizar las acciones para recuperar el bien y en caso de pérdida  denunciar a  Control Interno Disciplinario o fiscalía según el caso</t>
  </si>
  <si>
    <t xml:space="preserve">EFICACIA: Índice de Cumplimiento= (Actividades ejecutadas /Actividades programadas)*100.                                                                                                                                                                                                                                        EFECTIVIDAD: Efectividad del Plan de Manejo del Riesgo= Número de elementos perdidos por abuso de confianza o tráfico de influencias denunciados   en la vigencia actual  - Número de elementos perdidos por abuso de confianza o tráfico de influencias denunciados en la vigencia actual de la vigencia anterior
</t>
  </si>
  <si>
    <t>Almacenista y Servidores Públicos</t>
  </si>
  <si>
    <t>Tarjeta de responsabilidad</t>
  </si>
  <si>
    <t>F10 A7 Actualizar la tarjeta de responsabilidad ante el traslado de un bien, que en todo caso estará a cargo de personal de planta.</t>
  </si>
  <si>
    <t>Mayor</t>
  </si>
  <si>
    <t>software de servicios, Memorandos</t>
  </si>
  <si>
    <t>D6 A4. Repotenciar el hardware, siempre en cuando se escalable su arquitectura</t>
  </si>
  <si>
    <t>Estudio de necesidades y Contratos</t>
  </si>
  <si>
    <t>D6 A4. Adquirir recurso tecnológico que resuelva las necesidades técnicas y garantice mayor productividad y eficiencia en los procesos.</t>
  </si>
  <si>
    <t xml:space="preserve">EFICACIA: Índice de Cumplimiento= (Actividades ejecutadas /Actividades programadas)*100.                                                                                                                                                                                                                                        EFECTIVIDAD 1: Efectividad del Plan de Manejo del Riesgo= Número de recurso tecnológico adquirido no acorde a la necesidad de la vigencia actual  -Número de recurso tecnológico adquirido no acorde a la necesidad de la vigencia anterior
</t>
  </si>
  <si>
    <t>Proyecto de Presupuesto y Presupuesto</t>
  </si>
  <si>
    <t>D6 O9 Aplicar la política de MIPG gestión presupuestal y eficiencia del gasto público,  adquisición de recurso tecnológico y de bienes y servicios que suplan las necesidades de la Entidad y su aseguramiento</t>
  </si>
  <si>
    <t>baja</t>
  </si>
  <si>
    <t>Director de Recursos Físicos y  Secretario TIC</t>
  </si>
  <si>
    <t>Software de servicios, informe, Oficios dirigidos a la aseguradora</t>
  </si>
  <si>
    <t>D10 ,11, A6, Realizar mantenimiento correctivo y en caso que no se logre la recuperación del bien, gestionar ante la aseguradora para hacer efectivas las pólizas</t>
  </si>
  <si>
    <t>Director de Oficina</t>
  </si>
  <si>
    <t>Informe de infraestructura actual y de la necesidad</t>
  </si>
  <si>
    <t>D2 010 Realizar un estudio de la infraestructura actual de la Entidad, y establecer la capacidad de aforo de la planta física y proyección de crecimiento , de tal forma que las adecuaciones y arrendamientos suplan las necesidades de espacio, cableado estructurado y red eléctrica</t>
  </si>
  <si>
    <t>Informe de avance del plan de comunicación del MPSI</t>
  </si>
  <si>
    <t>F8 A9 Aplicar el plan de comunicación del Modelo de Seguridad y Privacidad de la información e incluir la temática en la inducción y reinducción del personal.</t>
  </si>
  <si>
    <t>Director de Recursos Físicos</t>
  </si>
  <si>
    <t>Plan de mantenimiento de la red eléctrica e infraestructura física</t>
  </si>
  <si>
    <t>D11 O10 Formular el plan de mantenimiento de la red eléctrica y de las instalaciones físicas de la Entidad y gestionar que se asignen los recursos presupuestales necesarios para su ejecución</t>
  </si>
  <si>
    <t xml:space="preserve">EFICACIA: Índice de Cumplimiento= (Actividades ejecutadas /Actividades programadas)*100.                                                                                                                                                                                                                                        EFECTIVIDAD 1: Efectividad del Plan de Manejo del Riesgo= Número de bienes y recurso tecnológico perdidos o con daños en la vigencia actual -Número de bienes y recurso tecnológico perdidos o con daños  del año anterior
</t>
  </si>
  <si>
    <t>Informe de Avance ejecución del Plan, Contratos e informes de supervisión</t>
  </si>
  <si>
    <t>D10 O10 Ejecutar el plan de mantenimiento de la red eléctrica y efectuar seguimiento cuatrimestral</t>
  </si>
  <si>
    <t>PISAMI -Módulo Central de cuentas</t>
  </si>
  <si>
    <t>D12 A8 Gestionar de manera inmediata el pago de las facturas vencidas hasta lograr la reconexión del servicio</t>
  </si>
  <si>
    <t>F9 A8 Realizar seguimiento a los pagos por medio de la plataforma PISAMI, para efectuar acciones que culminen el proceso de pago oportunamente.</t>
  </si>
  <si>
    <t>Plan de adquisiciones</t>
  </si>
  <si>
    <t>F6, A5. Planear los procesos contractuales y los pagos para garantizar la oportunidad en la adquisición de los bienes y servicios y su aseguramiento</t>
  </si>
  <si>
    <t>EFICACIA: Índice de Cumplimiento= (Actividades ejecutadas /Actividades programadas)*100.                                                                                                                                                                                                                                        EFECTIVIDAD 1: Efectividad del Plan de Manejo del Riesgo= Número de días sin servicio de aseo y vigilancia del año actual -Número de días sin servicio de aseo y vigilancia del año anterior
EFECTIVIDAD 2: Efectividad del Plan de Manejo del Riesgo= Número de facturas con cobro de reconexión del año actual -Número de facturas con cobro de reconexión del año anterior</t>
  </si>
  <si>
    <t>Anteproyecto de Presupuesto y Presupuesto</t>
  </si>
  <si>
    <t>D4 A9 Aplicar la política de MIPG gestión presupuestal y eficiencia del gasto público, asignando recursos para la adquisición de recurso tecnológico y de bienes y servicios que suplan las necesidades de la Entidad y su aseguramiento</t>
  </si>
  <si>
    <t>Adición o contrato</t>
  </si>
  <si>
    <t>D12 A5 Gestionar de manera inmediata la adición al contrato o agilizar la adjudicación del nuevo contrato</t>
  </si>
  <si>
    <t>Decreto de adopción de planta y estudios previos de los contratos de prestación de servicios</t>
  </si>
  <si>
    <t>D1 O8. Ampliar la planta de personal del proceso, vinculando personal idóneo, mediante el proceso de reorganización o contratar personal idóneo</t>
  </si>
  <si>
    <r>
      <rPr>
        <b/>
        <sz val="10"/>
        <color theme="1"/>
        <rFont val="Arial"/>
        <family val="2"/>
      </rPr>
      <t>EFICACIA:</t>
    </r>
    <r>
      <rPr>
        <sz val="10"/>
        <color theme="1"/>
        <rFont val="Arial"/>
        <family val="2"/>
      </rPr>
      <t xml:space="preserve"> Índice de Cumplimiento= (Actividades ejecutadas /Actividades programadas)*100.                                                                                                                                                                                                                                        </t>
    </r>
    <r>
      <rPr>
        <b/>
        <sz val="10"/>
        <color theme="1"/>
        <rFont val="Arial"/>
        <family val="2"/>
      </rPr>
      <t>EFECTIVIDAD</t>
    </r>
    <r>
      <rPr>
        <sz val="10"/>
        <color theme="1"/>
        <rFont val="Arial"/>
        <family val="2"/>
      </rPr>
      <t>: Efectividad del Plan de Manejo del Riesgo= Número de días sin cobertura de pólizas que aseguran los bienes del Municipio de la vigencia actual-Número de días sin cobertura de pólizas que aseguran los bienes del Municipio de la vigencia anterior</t>
    </r>
  </si>
  <si>
    <t>Moderada</t>
  </si>
  <si>
    <t>Rara Vez</t>
  </si>
  <si>
    <t>PROCESO: GESTIÓN DE RECURSOS FISICOS E INFRAESTRUCTURA TECNOLOGICA         
                                                                                                                                                                                                                                                                                                                                                                                                                             OBJETIVO: Brindar con oportunidad, eficiencia y eficacia  apoyo logístico a la Administración Central, mediante la adquisición y mantenimiento de los bienes, servicios y recursos tecnologicos con el 100% del presupuesto asignado, contribuyendo a   la gestión de los procesos y al logro de los objetivos institucionales</t>
  </si>
  <si>
    <t>1/01/2019 a 31/12/2019</t>
  </si>
  <si>
    <t>Secretario Administrativo, Director( a) Grupo de Talento Humano</t>
  </si>
  <si>
    <t xml:space="preserve">Convenios </t>
  </si>
  <si>
    <t>A2- D5 Convenios de cooperación  y ayuda mutua con otras entidades para cumplir con algunos criterios  del SG-SST</t>
  </si>
  <si>
    <t>Memorando de asignaciones presupuestales y Proyecto de asignaciones presupuestales</t>
  </si>
  <si>
    <t>O9-D13 Asignar presupuesto sufiente para el desarrollode las actividades incluidas en el Plan Operativo Anual del Sistema de Seguridad y Salud en el Trabajo</t>
  </si>
  <si>
    <t>Memorando de solicitud y aplicativo PISAMI</t>
  </si>
  <si>
    <t>O9-D13 Realizar traslados presupuestales que permitan  ejecutar las actividades  del Plan Estrategico de Talento Humano, que no contaban con rubro presupuestal teniendo en cuenta lo permitido en la norma.</t>
  </si>
  <si>
    <t xml:space="preserve">EFICACIA: Índice de Cumplimiento= (Actividades ejecutadas /Actividades programadas)*100.        </t>
  </si>
  <si>
    <t>Secretarios y Directores</t>
  </si>
  <si>
    <t>Normograma</t>
  </si>
  <si>
    <t>08- D16 Aplicación de la normatividad  regulada por la CNSC y el DAFP para las entidades públicas</t>
  </si>
  <si>
    <t>Director( a) Grupo de Talento Humano</t>
  </si>
  <si>
    <t>Acto administrativo, Resolución para otorgamiento de encargos</t>
  </si>
  <si>
    <t>A4-A5-A7-D4-D5-D8-D9. Revisar los cargos en vacancia definitiva y temporal consultando los perfiles requeridos y el plan de previsión del recurso humano, con el fin de determinar  que personal en carrera administrativa cumple los requisitos para el encargo  y quien tendria el derecho preferencial, adicionalmente publicar la vacancia y los requisitos  para suplir el cargo.</t>
  </si>
  <si>
    <t>O8-D4 Aplicación de la normatividad  regulada por la CNSC relacionada con  el otorgamiento de encargos</t>
  </si>
  <si>
    <t>Omisión del seguimiento del cumplimiento de los  requisitos</t>
  </si>
  <si>
    <t>Acto administrativo</t>
  </si>
  <si>
    <t>POSIBLE</t>
  </si>
  <si>
    <t>Memorando</t>
  </si>
  <si>
    <t>A8-D13 Traslado masivos  personal para atender situaciones criticas en las unidades administrativas</t>
  </si>
  <si>
    <t>D1A2 Solicitar personal en comisión con conocimientos y experiencia que aporten al cumplimiento de las actividades propias de la Direccion de Talento Humano</t>
  </si>
  <si>
    <t>Director( a) Grupo de Talento Humano , Secretario Administrativo</t>
  </si>
  <si>
    <t xml:space="preserve">Actas de reunión, </t>
  </si>
  <si>
    <t>D2- O8 reuniones con la Comisión de Personal para evaluar avance  de la ejecución del Plan Estrategico en la vigencia</t>
  </si>
  <si>
    <r>
      <rPr>
        <b/>
        <u/>
        <sz val="10"/>
        <color indexed="8"/>
        <rFont val="Arial"/>
        <family val="2"/>
      </rPr>
      <t>EFICACIA:</t>
    </r>
    <r>
      <rPr>
        <sz val="10"/>
        <color indexed="8"/>
        <rFont val="Arial"/>
        <family val="2"/>
      </rPr>
      <t xml:space="preserve"> Índice de Cumplimiento= (Actividades ejecutadas /Actividades programadas)*100.                                                                                                                                                                                                                                        </t>
    </r>
    <r>
      <rPr>
        <b/>
        <u/>
        <sz val="10"/>
        <color indexed="8"/>
        <rFont val="Arial"/>
        <family val="2"/>
      </rPr>
      <t/>
    </r>
  </si>
  <si>
    <t>Contratos efectuados</t>
  </si>
  <si>
    <t xml:space="preserve">D1-O6,7. Vincular  personal mediante el contrato de prestacion de servicio,  </t>
  </si>
  <si>
    <t>No. de capacitaciones realizadas /No. de capacitaciones programadas</t>
  </si>
  <si>
    <t xml:space="preserve">Trimestralmente </t>
  </si>
  <si>
    <t>Directora de Tesoreria  Directora de Rentas Director de contabiliad  Director de Presupuesto</t>
  </si>
  <si>
    <t>Registros de asistencias</t>
  </si>
  <si>
    <r>
      <rPr>
        <b/>
        <sz val="12"/>
        <rFont val="Arial"/>
        <family val="2"/>
      </rPr>
      <t xml:space="preserve">D9O2 </t>
    </r>
    <r>
      <rPr>
        <sz val="12"/>
        <rFont val="Arial"/>
        <family val="2"/>
      </rPr>
      <t xml:space="preserve">Gestionar capacitación de la normatividad existente a nivel interno y externo sobre confidencialidad de la información.  Y digitalizacion de los expedientes y documentos  relacionados con el proceso de gestión de hacienda </t>
    </r>
  </si>
  <si>
    <t xml:space="preserve">Total expedientes prestados con el formato/ Total expedientes prestados </t>
  </si>
  <si>
    <t>Directora de Tesoreria Directora de Rentas</t>
  </si>
  <si>
    <t>Uso del formato para el control de prestamo de expedientes aprobado en sigami</t>
  </si>
  <si>
    <r>
      <rPr>
        <b/>
        <sz val="12"/>
        <rFont val="Arial"/>
        <family val="2"/>
      </rPr>
      <t xml:space="preserve">D3,O7 </t>
    </r>
    <r>
      <rPr>
        <sz val="12"/>
        <rFont val="Arial"/>
        <family val="2"/>
      </rPr>
      <t xml:space="preserve">Fortalecer las herramientas de planeación estrategicas que permitan un buen seguimiento al desarrollo de las actividades </t>
    </r>
  </si>
  <si>
    <t>No de denuncias  presentadas / No de denuncias gestionadas</t>
  </si>
  <si>
    <t>Secretario de Hacienda</t>
  </si>
  <si>
    <t>Denuncias presentadas a la oficina del Zar anticorrupciòn</t>
  </si>
  <si>
    <r>
      <rPr>
        <b/>
        <sz val="12"/>
        <rFont val="Arial"/>
        <family val="2"/>
      </rPr>
      <t xml:space="preserve">D6 O6 </t>
    </r>
    <r>
      <rPr>
        <sz val="12"/>
        <rFont val="Arial"/>
        <family val="2"/>
      </rPr>
      <t>Sensibilización a los funcionarios en principios,ética y valores Institucionales</t>
    </r>
  </si>
  <si>
    <t>No. Capacitaciones y/o actualizaciones del SIGAMI programadas/ No. Capacitaciones y/o actualizaciones del SIGAMI  realizadas</t>
  </si>
  <si>
    <t xml:space="preserve">Directora de Tesoreria- Directora de Rentas- Directora de Presupuesto- Director de  Contabilidad </t>
  </si>
  <si>
    <t>Registro de asistencia                        Actas de reuniones</t>
  </si>
  <si>
    <r>
      <rPr>
        <b/>
        <sz val="12"/>
        <rFont val="Arial"/>
        <family val="2"/>
      </rPr>
      <t>D5F8</t>
    </r>
    <r>
      <rPr>
        <sz val="12"/>
        <rFont val="Arial"/>
        <family val="2"/>
      </rPr>
      <t>Capacitación a todos los servidores que hacen parte del proceso de gestión de hacienda pública  en temas de  normatividad vigente</t>
    </r>
  </si>
  <si>
    <t>% De avance de desarrollo del modulo de cartera y predial/ Modulo de cartera y predial terminado</t>
  </si>
  <si>
    <t>Directora de Tesorería- Directora de Rentas</t>
  </si>
  <si>
    <t>Cronograma de desarrollo de modulo de cartera</t>
  </si>
  <si>
    <r>
      <rPr>
        <b/>
        <sz val="12"/>
        <rFont val="Arial"/>
        <family val="2"/>
      </rPr>
      <t>D8O2</t>
    </r>
    <r>
      <rPr>
        <sz val="12"/>
        <rFont val="Arial"/>
        <family val="2"/>
      </rPr>
      <t xml:space="preserve">Fortalecimiento de las herramientas de control y manejo a los sistema de información generando reportes  </t>
    </r>
  </si>
  <si>
    <t>No.de alertas de cambios de contraseñas / No de usuarios que realizaron cambio de contraseñas</t>
  </si>
  <si>
    <t>Directora de Rentas</t>
  </si>
  <si>
    <t>Memorando internos, correos</t>
  </si>
  <si>
    <r>
      <rPr>
        <b/>
        <sz val="12"/>
        <rFont val="Arial"/>
        <family val="2"/>
      </rPr>
      <t>D11 O3</t>
    </r>
    <r>
      <rPr>
        <sz val="12"/>
        <rFont val="Arial"/>
        <family val="2"/>
      </rPr>
      <t>Revisión y seguimiento de alertas y cambios permanentes de clave de acceso a los sistemas informativos aplicación de la Política de seguridad de la información</t>
    </r>
  </si>
  <si>
    <t>No de Socializaciones  programadas/ No de socializaciones realizadas</t>
  </si>
  <si>
    <t xml:space="preserve">Directora de Tesorería- Directora de Rentas- Directora de Presupuesto- Director de  Contabilidad </t>
  </si>
  <si>
    <t>Registro de asistencia</t>
  </si>
  <si>
    <r>
      <rPr>
        <b/>
        <sz val="12"/>
        <rFont val="Arial"/>
        <family val="2"/>
      </rPr>
      <t>D6 O7</t>
    </r>
    <r>
      <rPr>
        <sz val="12"/>
        <rFont val="Arial"/>
        <family val="2"/>
      </rPr>
      <t>Sensibilización a los funcionarios en principios,ética y valores Institucionales Aplicación del Código de Integridad y buen Gobierno</t>
    </r>
  </si>
  <si>
    <t xml:space="preserve"> PROCESO: GESTIÓN DE HACIENDA PÚBLICA  
OBJETIVO: ADMINISTRAR LOS RECURSOS FINANCIEROS, DE MANERA CONTINUA MEDIANTE EL RECAUDO, EJECUCIÓN, REGISTRO Y CONTROL PRESUPUESTAL, PARA LOGRAR UN ADECUADO FUNCIONAMIENTO ECONÓMICO, SOCIAL Y AMBIENTAL DEL MUNICIPIO DE IBAGUÉ. CON EL FIN DE DAR CUMPLIMIENTO A LOS INDICADORES DEL PROCESO Y ASEGURAR UN BUEN MANEJO DE LOS RECURSOS PUBLICOS DEL MUNICIPIO.</t>
  </si>
  <si>
    <t>Director (a) Recursos Físicos, Direccion de TICS</t>
  </si>
  <si>
    <t>memorando, Informe, Modulos desarrollados</t>
  </si>
  <si>
    <t>Director (a) Recursos Físicos, Dirección Talento Humano</t>
  </si>
  <si>
    <t>Imemorando, notificacion de asignacion</t>
  </si>
  <si>
    <t>Director (a) Recursos Físicos, Unidades administrativas</t>
  </si>
  <si>
    <t>Memorando, acta de seguimiento, plan de trabajo.</t>
  </si>
  <si>
    <t>Director (a) Recursos Físicos, Secretaria Admimistrativa</t>
  </si>
  <si>
    <t>Contratos e informes de avance.</t>
  </si>
  <si>
    <t>Director (a) Recursos Físicos, Dirección Talento Humano, Secretaria de hacienda</t>
  </si>
  <si>
    <r>
      <rPr>
        <b/>
        <u/>
        <sz val="10"/>
        <rFont val="Arial"/>
        <family val="2"/>
      </rPr>
      <t>EFICACIA:</t>
    </r>
    <r>
      <rPr>
        <sz val="10"/>
        <rFont val="Arial"/>
        <family val="2"/>
      </rPr>
      <t xml:space="preserve"> Índice de Cumplimiento= (Actividades ejecutadas /Actividades programadas)*100.                                                                                                                                                                                                                                        </t>
    </r>
    <r>
      <rPr>
        <b/>
        <u/>
        <sz val="10"/>
        <rFont val="Arial"/>
        <family val="2"/>
      </rPr>
      <t>EFECTIVIDAD:</t>
    </r>
    <r>
      <rPr>
        <sz val="10"/>
        <rFont val="Arial"/>
        <family val="2"/>
      </rPr>
      <t xml:space="preserve"> Efectividad del Plan de Manejo del Riesgo= ((Número de unidades administrativas cumpliendo con los formatos en el periodo actual -Número de unidades administrativas cumpliendo con los formatos en el periodo anterior) / Número de unidades administrativas cumpliendo con los formatos en el periodo anterior)) * 100</t>
    </r>
  </si>
  <si>
    <t>soporte proyecto de capacitacion,  PIC, Planillas de asistencia, actas de seguimiento.</t>
  </si>
  <si>
    <t>Pliegos estándar implementados</t>
  </si>
  <si>
    <t>Del 01/01/2018
al 31/12/2018</t>
  </si>
  <si>
    <t>Abogados de contratacion</t>
  </si>
  <si>
    <t>Formato de listas de chequeo</t>
  </si>
  <si>
    <t xml:space="preserve">Implementar pliegos estándar con sugecion a lo establecido por colombia compra eficiente, Implementar SECOP II, en las etapas precontractual, contractual y postcontractual, </t>
  </si>
  <si>
    <t>EXTREMO</t>
  </si>
  <si>
    <t xml:space="preserve">Socializaciones realizadas/Socializaciones programadas </t>
  </si>
  <si>
    <t>Del 01/01/2019
al 31/12/2019</t>
  </si>
  <si>
    <t>Jefe de Oficina Asesora de Contratacion</t>
  </si>
  <si>
    <t>Codigo de integridad</t>
  </si>
  <si>
    <t xml:space="preserve"> solicitar capacitacion a talento humano acerca del codigo de integridad y realizar socializacion para generar sentido de pertenencia</t>
  </si>
  <si>
    <t>Manual y Procedimiento de Supervision socializado</t>
  </si>
  <si>
    <t xml:space="preserve">Manual y Procedimiento de Supervision  </t>
  </si>
  <si>
    <t xml:space="preserve">
Socializar permanentemente Manual de Supervision e interventoria asi com las funciones del supervisor y sus procedimientos </t>
  </si>
  <si>
    <t>N° de registros diligenciados</t>
  </si>
  <si>
    <t>Tecnico Operativo de Archivo</t>
  </si>
  <si>
    <t>Registro</t>
  </si>
  <si>
    <t>Diligenciar Planilla de control de préstamos de las carpetas de los contratos, utilizar el drive para prestamo y mantener actualizada la informacion en PISAMI</t>
  </si>
  <si>
    <t>Manual de contratacion socializado</t>
  </si>
  <si>
    <t>Manual de Contratacion</t>
  </si>
  <si>
    <t xml:space="preserve">socializar permanentemente el Manual de
contratación
con parámetros
técnicos y
financieros para
cada tipo de
contratación </t>
  </si>
  <si>
    <t>Actas y memorandos realizados</t>
  </si>
  <si>
    <t xml:space="preserve">Actas de reunion, Memorando </t>
  </si>
  <si>
    <t>Planear el talento humano requerido para el desarrollo de la actividades de Contratacion y realizar la induccion y reinduccion en sitio de trabajo</t>
  </si>
  <si>
    <t>De 01/01/2019 a 31/12/2019</t>
  </si>
  <si>
    <t>Jefe Oficina Jurídica</t>
  </si>
  <si>
    <t>Actas de: Comité de Conciliación, Consejos Directivos, Comité de Coordinación de Control Interno, Comités Jurídicos de estudio</t>
  </si>
  <si>
    <r>
      <rPr>
        <b/>
        <sz val="10"/>
        <rFont val="Arial"/>
        <family val="2"/>
      </rPr>
      <t>D3,5,6  A2</t>
    </r>
    <r>
      <rPr>
        <sz val="10"/>
        <rFont val="Arial"/>
        <family val="2"/>
      </rPr>
      <t xml:space="preserve"> Solicitar en los Comités de Conciliación, Consejos Directivos, Comité de Coordinación de Control Interno más compromiso por parte de los Secretarios de Despachos, Directores delegados para  la entrega de informes y/o elementos materiales probatorios que se deban presentar en la actuaciones procesales por parte de las dependencias ejecutoras en atención a las recomendaciones establecidas en la política de prevención del daño antijurídico por la Oficina Jurídica.                                                                                                                                                      Convocar en forma extraordinaria Comité Jurídico de estudio para analizar y aplicar medidas inmediatas que dentro de la legalidad, permitan la unificación de criteros normativos aplicables a la Administración Municipal.  
</t>
    </r>
  </si>
  <si>
    <t>Acción de Contingencia</t>
  </si>
  <si>
    <t>Actas comité jurídico, Memorandos y/o correo electrónico de convocatoria, planilla de asistencia</t>
  </si>
  <si>
    <r>
      <rPr>
        <b/>
        <sz val="10"/>
        <rFont val="Arial"/>
        <family val="2"/>
      </rPr>
      <t>F10  A1</t>
    </r>
    <r>
      <rPr>
        <sz val="10"/>
        <rFont val="Arial"/>
        <family val="2"/>
      </rPr>
      <t xml:space="preserve"> Realizar comités jurídicos cada vez que se requiera para un caso concreto</t>
    </r>
  </si>
  <si>
    <r>
      <rPr>
        <b/>
        <sz val="10"/>
        <rFont val="Arial"/>
        <family val="2"/>
      </rPr>
      <t xml:space="preserve">EFICACIA: </t>
    </r>
    <r>
      <rPr>
        <sz val="10"/>
        <rFont val="Arial"/>
        <family val="2"/>
      </rPr>
      <t xml:space="preserve">Índice de cumplimiento actividades= (# de actividades cumplidas / # de actividades programadas) x 100
</t>
    </r>
    <r>
      <rPr>
        <b/>
        <sz val="10"/>
        <rFont val="Arial"/>
        <family val="2"/>
      </rPr>
      <t xml:space="preserve">EFECTIVIDAD: </t>
    </r>
    <r>
      <rPr>
        <sz val="10"/>
        <rFont val="Arial"/>
        <family val="2"/>
      </rPr>
      <t xml:space="preserve">Efectividad del plan de manejo de riesgos= (# de memorandos de respuestas a solicitudes de informes, antecedentes administrativos y/o elementos materiales probatorios a dependencias ejecutoras periodo actual - # de memorandos de respuestas a solicitudes de informes, antecedentes administrativos y/o elementos materiales probatorios a dependencias ejecutoras periodo anterior) / # de memorandos solicitados de informes, antecedentes administrativos y/o elementos materiales probatorios por dependencias ejecutoras periodo anterior)*100
</t>
    </r>
  </si>
  <si>
    <t>Memorandos de solicitud de elementos material probatorio y/o Circulares, Acto administrativos, directrices política de prevención del daño antijurídico</t>
  </si>
  <si>
    <r>
      <rPr>
        <b/>
        <sz val="10"/>
        <rFont val="Arial"/>
        <family val="2"/>
      </rPr>
      <t xml:space="preserve">F5,6 A2 </t>
    </r>
    <r>
      <rPr>
        <sz val="10"/>
        <rFont val="Arial"/>
        <family val="2"/>
      </rPr>
      <t xml:space="preserve">Solicitar a los Secretarios de Despacho y Directores de Grupo, elementos material probatorio e información requerida a las dependencias con suficiente antelación a la fecha de vencimiento </t>
    </r>
  </si>
  <si>
    <t>1 semana, una vez el riesgo se materialice</t>
  </si>
  <si>
    <t>Jefe Oficina Jurídica, Jefe control disciplinario interno</t>
  </si>
  <si>
    <t xml:space="preserve">Comunicación iniciando o remitiendo investigación </t>
  </si>
  <si>
    <t xml:space="preserve">Iniciar la investigación disciplinaria o remitir a las instancias correspondientes para el proceso penal
</t>
  </si>
  <si>
    <t>Memorandos y/o correo electrónico, Matriz PIC 2016 2019, calificación semestral de la auto evaluación de gestión procesal de los profesionales, abogados, adscritos a la dependencia, ya sea por relación legal y reglamentaria o por contrato.</t>
  </si>
  <si>
    <r>
      <rPr>
        <b/>
        <sz val="10"/>
        <rFont val="Arial"/>
        <family val="2"/>
      </rPr>
      <t>D4 O6</t>
    </r>
    <r>
      <rPr>
        <sz val="10"/>
        <rFont val="Arial"/>
        <family val="2"/>
      </rPr>
      <t xml:space="preserve"> Solicitar proyecto(s) de aprendizaje(s) y capacitación grupal en las temáticas que se requiera, y se encuentran en la matriz del Plan Institucional de Capacitación vigencia PIC 2016-2019, conforme a la auto evaluación semestral de la gestión procesal de los profesionales, abogados, adscritos a la dependencia, ya sea por relación legal y reglamentaria o por contrato (teniendo en cuenta que es una herramienta para el mejoramiento continuo de los servicios que prestan en este despacho en la representación judicial, extrajudicial y administrativa del Municipio de Ibagué).</t>
    </r>
  </si>
  <si>
    <t>Actas de Comité de Conciliación, Memorandos de solicitud a los supervisor (es)</t>
  </si>
  <si>
    <r>
      <rPr>
        <b/>
        <sz val="10"/>
        <rFont val="Arial"/>
        <family val="2"/>
      </rPr>
      <t>F9 O7</t>
    </r>
    <r>
      <rPr>
        <sz val="10"/>
        <rFont val="Arial"/>
        <family val="2"/>
      </rPr>
      <t xml:space="preserve"> El Comite de Conciliación defina los criterios para la selección de abogados externos para la defensa judicial que garanticen su idoneidad para la defender los intereses públicos y realizar seguimiento sobre los procesos a ellos encomendados</t>
    </r>
    <r>
      <rPr>
        <b/>
        <sz val="10"/>
        <rFont val="Arial"/>
        <family val="2"/>
      </rPr>
      <t>.                                                                                                                                                                                                                   F1,12 O1,7</t>
    </r>
    <r>
      <rPr>
        <sz val="10"/>
        <rFont val="Arial"/>
        <family val="2"/>
      </rPr>
      <t xml:space="preserve"> El Comité de Conciliación efectuará a traves de los supervisores seguimientos permanente a la gestión del apoderado externo sobre los procesos que se le hayan asignado</t>
    </r>
  </si>
  <si>
    <r>
      <rPr>
        <b/>
        <sz val="10"/>
        <rFont val="Arial"/>
        <family val="2"/>
      </rPr>
      <t>EFICACIA:</t>
    </r>
    <r>
      <rPr>
        <sz val="10"/>
        <rFont val="Arial"/>
        <family val="2"/>
      </rPr>
      <t xml:space="preserve"> Índice de cumplimiento actividades= (# de actividades cumplidas / # de actividades programadas) x 100                                                                                                                          EFECTIVIDAD: Efectividad del plan de manejo de riesgos= ((# circulares, actos administrativos, directrices de política de prevención del daño antijurídico, memorandos de solicitud a dependencias ejecutoras periodo actual - # de circulares, memorandos de solicitud a dependencias ejecutoras periodo anterior) / # de circulares, memorandos de solicitud a dependencias ejecutoras periodo anterior ) x 100
</t>
    </r>
    <r>
      <rPr>
        <sz val="10"/>
        <color rgb="FFFF0000"/>
        <rFont val="Arial"/>
        <family val="2"/>
      </rPr>
      <t xml:space="preserve">
</t>
    </r>
  </si>
  <si>
    <t>Memorando de programación de Comités de Conciliación,  y/o Actas de Coordinación de Control Interno, y/o actas de Comité Interinstitucional de Gestión y Desempeño, y/o Actas de de  Consejo Directivos, directrices de la política de prevención del daño antijurídico, Memorandos de solicitud de información y/o de cumplimiento de provedencias condenatorias en contra del municipio a las dependencias ejecutoras</t>
  </si>
  <si>
    <r>
      <rPr>
        <b/>
        <sz val="10"/>
        <rFont val="Arial"/>
        <family val="2"/>
      </rPr>
      <t>D1,2,3 O3,5</t>
    </r>
    <r>
      <rPr>
        <sz val="10"/>
        <rFont val="Arial"/>
        <family val="2"/>
      </rPr>
      <t xml:space="preserve"> Incluir dentro de las temáticas a tratar en cualquiera de los Comités de Conciliación de sesiones ordinarias (22) y extraordinarias (4) programadas para la vigencia 2019, y/o Comités de Coordinación de Control Interno programados (12), y/o Comité Interinstitucional de Gestión y Desempeño sesión ordinaria (3) y extraordinaria (1) programados, y/o Consejos Directivos programados para la vigencia 2019, la falta de compromiso por parte de los líderes de los procesos en atención a la asistencia a las audiencias de procesos judiciales, a los actos administrativos, directrices, circulares y recomendaciones de la Oficina Jurídica  y oportunidad en la entrega de la información requerida para la contestación de demandas, desacatos entre otros</t>
    </r>
  </si>
  <si>
    <r>
      <rPr>
        <b/>
        <sz val="10"/>
        <rFont val="Arial"/>
        <family val="2"/>
      </rPr>
      <t>D1,2,3,5,6  A2</t>
    </r>
    <r>
      <rPr>
        <sz val="10"/>
        <rFont val="Arial"/>
        <family val="2"/>
      </rPr>
      <t xml:space="preserve"> Solicitar dentro de las temáticas a tratar en cualquiera de los Comités de Conciliación de sesiones ordinarias (22) y extraordinarias (4) programadas para la vigencia 2019,  y/o Comités de Coordinación de Control Interno programados (12), y/o Comité Interinstitucional de Gestión y Desempeño sesión ordinaria (3) y extraordinaria (1) programados, y/o Consejos Directivos programados para la vigencia 2019, más compromiso por parte de los Secretarios de Despachos delegados para el cumplimiento de providencias condenatorias, asistencia a las audiencias de procesos judiciales, actos administrativos, circulares y estrategias para la prevención del Daño Antijurídico y en atención a las recomendaciones establecidas por la Oficina Jurídica.                                                                           Cuando se requiera se convocará a mesas técnicas de seguimiento de providencias en contra a la dependencias responsables del cumplimiento.                                                                                                 Iniciar la investigación y remitir a las instancias correspondientes para el proceso </t>
    </r>
  </si>
  <si>
    <t>Jefe Oficina Jurídica, Apoderados</t>
  </si>
  <si>
    <t>Memorandos de solicitud a las dependencias ejecutoras</t>
  </si>
  <si>
    <r>
      <rPr>
        <b/>
        <sz val="10"/>
        <rFont val="Arial"/>
        <family val="2"/>
      </rPr>
      <t xml:space="preserve">F5,6 A2 </t>
    </r>
    <r>
      <rPr>
        <sz val="10"/>
        <rFont val="Arial"/>
        <family val="2"/>
      </rPr>
      <t xml:space="preserve">Solicitar a los Secretarios de Despacho y Directores de Grupo, la información requerida a las dependencias con suficiente antelación a la fecha de vencimiento </t>
    </r>
  </si>
  <si>
    <r>
      <rPr>
        <b/>
        <sz val="10"/>
        <rFont val="Arial"/>
        <family val="2"/>
      </rPr>
      <t>EFICACIA:</t>
    </r>
    <r>
      <rPr>
        <sz val="10"/>
        <rFont val="Arial"/>
        <family val="2"/>
      </rPr>
      <t xml:space="preserve"> Índice de cumplimiento actividades= (# de actividades cumplidas / # de actividades programadas) x 100
</t>
    </r>
    <r>
      <rPr>
        <b/>
        <sz val="10"/>
        <rFont val="Arial"/>
        <family val="2"/>
      </rPr>
      <t>EFECTIVIDAD:</t>
    </r>
    <r>
      <rPr>
        <sz val="10"/>
        <rFont val="Arial"/>
        <family val="2"/>
      </rPr>
      <t xml:space="preserve"> Efectividad del plan de manejo de riesgos= ((# de casos de incidentes de desacatos de providencias condenatorias presentados y no cumplidas en el periodo actual - # de casos de incidentes de desacatos de providencias condenatorias presentados y no cumplidas en el periodo anterior) / # de casos de incidentes de desacatos de providencias condenatorias presentados y no cumplidas en el periodo anterior) x 100
</t>
    </r>
  </si>
  <si>
    <t>Actas de Consejo Directivo, Actas de Comité de Conciliación, Memorandos de solicitud a las dependencias ejecutoras, directrices política de prevención del daño antijurídico, Memorando programación comités de conciliación</t>
  </si>
  <si>
    <r>
      <rPr>
        <b/>
        <sz val="10"/>
        <rFont val="Arial"/>
        <family val="2"/>
      </rPr>
      <t>D1,2,3 O3,5</t>
    </r>
    <r>
      <rPr>
        <sz val="10"/>
        <rFont val="Arial"/>
        <family val="2"/>
      </rPr>
      <t xml:space="preserve"> Incluir dentro de las temáticas a tratar en los Comité de Conciliación y/o Consejos Directivos, Comités de Coordinación de Control Interno programados (12), la falta de compromiso por parte de los líderes de los procesos en atención a la asistencia a las audiencias de procesos judiciales, a los actos administrativos, directrices, circulares, política de prevención del daño antijurídico  y/o recomendaciones de la Oficina Jurídica  y oportunidad en la entrega de la información requerida para la contestación de demandas, incidentes de desacatos entre otros.  </t>
    </r>
    <r>
      <rPr>
        <b/>
        <sz val="10"/>
        <color theme="1"/>
        <rFont val="Arial"/>
        <family val="2"/>
      </rPr>
      <t/>
    </r>
  </si>
  <si>
    <t xml:space="preserve">GESTIÓN JURÍDICA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</si>
  <si>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t>Jefe de Oficina de control unico disciplinario</t>
  </si>
  <si>
    <t>Denuncia</t>
  </si>
  <si>
    <t xml:space="preserve">Denuncia ante la autoridad competente, para dar inicio a la reconstruccion del expediente </t>
  </si>
  <si>
    <t xml:space="preserve">control de contingencia </t>
  </si>
  <si>
    <t xml:space="preserve">Numero de memorandos emitidos/ Numero de memorandos programados para enviar </t>
  </si>
  <si>
    <t>trimestralmente</t>
  </si>
  <si>
    <t>memorando</t>
  </si>
  <si>
    <t xml:space="preserve">Solicitar el traslado de la oficina de control unico disciplinario a un area independiente y segura qe permita el desarrollo de las etapas del proceso disciplinario </t>
  </si>
  <si>
    <t>semestralmente</t>
  </si>
  <si>
    <t xml:space="preserve">memorando </t>
  </si>
  <si>
    <t>Solicitar   al area de RECURSOS FISICOS-  proceso de gestion documental  un mecanismo que garantice la seguridad  de los expedientes disciplinarios</t>
  </si>
  <si>
    <t>Falta de seguridad para los expedientes</t>
  </si>
  <si>
    <t xml:space="preserve">El nominador </t>
  </si>
  <si>
    <t xml:space="preserve">Denuncia pertinente ante la autoridad competente </t>
  </si>
  <si>
    <t xml:space="preserve">solicitar a la secretaria de las TIC, realizar un levantamiento de informacion en aras de implementar un sistema que permita realizar el seguimiento de los  procesos disciplinarios y sus etapas. </t>
  </si>
  <si>
    <t xml:space="preserve">solicitar mediante memorando, el trasladode la oficina  control  unico disciplinario, a un lugar adecuardo que permita llevar a cabo el proceso discipliniario como lo establece la ley </t>
  </si>
  <si>
    <t>oficio o memorando</t>
  </si>
  <si>
    <t xml:space="preserve">El lider del proceso debe apartar al funcionario que impulsa  el proceso e inmediatamente reasignarlo a otro profesional </t>
  </si>
  <si>
    <t>de acuerdo a la necesidad</t>
  </si>
  <si>
    <t>solicitar el nombramiento de personal profesional de planta que permitan darle continuidad a los procesos</t>
  </si>
  <si>
    <t xml:space="preserve">Numero de capacitaciones realizadas/ nuemero de capacitaciones programas </t>
  </si>
  <si>
    <t>anualmente</t>
  </si>
  <si>
    <t xml:space="preserve">Profesional universitario con experiencia </t>
  </si>
  <si>
    <t xml:space="preserve">Actas de reunion y planilla de asistencia </t>
  </si>
  <si>
    <t xml:space="preserve">Jornadas de capacitacion del codigo de etica y buen gobierno </t>
  </si>
  <si>
    <t>no aplica</t>
  </si>
  <si>
    <t>de acuerdo a la oferta</t>
  </si>
  <si>
    <t>certificaciones, actas de asistencia</t>
  </si>
  <si>
    <t>participar de capacitaciones que permitan actualizar conociminentos en legislacion disciplinaria</t>
  </si>
  <si>
    <t>oficio</t>
  </si>
  <si>
    <t xml:space="preserve">Solicitar personal en comisión con conocimientos y experiencia que aporten al cumplimiento de las actividades propias de la Oficina de Control disciplinario, </t>
  </si>
  <si>
    <t xml:space="preserve">Jornadas de capacitacion de la normatividad en materia discilplinaria vigente  y comité juridico </t>
  </si>
  <si>
    <t>Solicitar mediante memorando a la secretaria administrativa la asignacion de personal profesional de planta, para ejecutar el impulso de los procesos</t>
  </si>
  <si>
    <t>GESTION Y CONTROL DISCIPLINARIO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t>
  </si>
  <si>
    <t>De 01/01/2019a 31/12/2019</t>
  </si>
  <si>
    <t>Jefe de Oficina</t>
  </si>
  <si>
    <t>Memorando.</t>
  </si>
  <si>
    <r>
      <t>D</t>
    </r>
    <r>
      <rPr>
        <sz val="8"/>
        <color theme="1"/>
        <rFont val="Arial"/>
        <family val="2"/>
      </rPr>
      <t>4,11,12</t>
    </r>
    <r>
      <rPr>
        <sz val="10"/>
        <color theme="1"/>
        <rFont val="Arial"/>
        <family val="2"/>
      </rPr>
      <t xml:space="preserve"> Comunicar a Control Disciplinario el evento del funcionario que cometió la falta.</t>
    </r>
  </si>
  <si>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 xml:space="preserve">EFECTIVIDAD: </t>
    </r>
    <r>
      <rPr>
        <sz val="10"/>
        <color theme="1"/>
        <rFont val="Arial"/>
        <family val="2"/>
      </rPr>
      <t>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r>
  </si>
  <si>
    <t xml:space="preserve"> Jefe de  Oficina</t>
  </si>
  <si>
    <t>Acta de comité técnico, Informe semestral emitido por Control Disciplinario.</t>
  </si>
  <si>
    <r>
      <t>D</t>
    </r>
    <r>
      <rPr>
        <sz val="8"/>
        <color theme="1"/>
        <rFont val="Arial"/>
        <family val="2"/>
      </rPr>
      <t>4,11,12</t>
    </r>
    <r>
      <rPr>
        <sz val="10"/>
        <color theme="1"/>
        <rFont val="Arial"/>
        <family val="2"/>
      </rPr>
      <t>O</t>
    </r>
    <r>
      <rPr>
        <sz val="8"/>
        <color theme="1"/>
        <rFont val="Arial"/>
        <family val="2"/>
      </rPr>
      <t>9</t>
    </r>
    <r>
      <rPr>
        <sz val="10"/>
        <color theme="1"/>
        <rFont val="Arial"/>
        <family val="2"/>
      </rPr>
      <t xml:space="preserve"> Socializar el código del auditor interno y solicitar semestralmente a la jefe de Oficina de Control Disciplinario que informe si dentro de los procesos disciplinarios que se encuentran adelantando, esta inmerso personal adscrito a la Oficina de control interno;  por incumplimiento a los principios y valores éticos establecidos en el código del auditor interno. </t>
    </r>
  </si>
  <si>
    <t>Comunicación emitida por el ente de control.</t>
  </si>
  <si>
    <t>D8,9A3  Si no hay justificación para solicitar el cargue extemporáneo, se asume el riesgo aceptando la sanción cuando a ello hubiere lugar.</t>
  </si>
  <si>
    <t>Oficio remitido al ente de control.</t>
  </si>
  <si>
    <r>
      <t>D</t>
    </r>
    <r>
      <rPr>
        <sz val="8"/>
        <color theme="1"/>
        <rFont val="Arial"/>
        <family val="2"/>
      </rPr>
      <t>8,9</t>
    </r>
    <r>
      <rPr>
        <sz val="10"/>
        <color theme="1"/>
        <rFont val="Arial"/>
        <family val="2"/>
      </rPr>
      <t>A</t>
    </r>
    <r>
      <rPr>
        <sz val="8"/>
        <color theme="1"/>
        <rFont val="Arial"/>
        <family val="2"/>
      </rPr>
      <t>3</t>
    </r>
    <r>
      <rPr>
        <sz val="10"/>
        <color theme="1"/>
        <rFont val="Arial"/>
        <family val="2"/>
      </rPr>
      <t xml:space="preserve">  Si el riesgo se materializó por caidas o fallas en el aplicativo del ente de control, se toman los pantallazos como evidencia y se solicita al ente de control la apertura del aplicativo para realizar el cargue de la información de manera extemporánea.   </t>
    </r>
  </si>
  <si>
    <t>Memorandos de solicitud a las unidades administrativas y el oficio o log de envío de la información al ente de control.</t>
  </si>
  <si>
    <r>
      <t>F</t>
    </r>
    <r>
      <rPr>
        <sz val="8"/>
        <color theme="1"/>
        <rFont val="Arial"/>
        <family val="2"/>
      </rPr>
      <t>6</t>
    </r>
    <r>
      <rPr>
        <sz val="10"/>
        <color theme="1"/>
        <rFont val="Arial"/>
        <family val="2"/>
      </rPr>
      <t>A</t>
    </r>
    <r>
      <rPr>
        <sz val="8"/>
        <color theme="1"/>
        <rFont val="Arial"/>
        <family val="2"/>
      </rPr>
      <t>3</t>
    </r>
    <r>
      <rPr>
        <sz val="10"/>
        <color theme="1"/>
        <rFont val="Arial"/>
        <family val="2"/>
      </rPr>
      <t xml:space="preserve"> Solicitar la información requerida a la unidades administrativas con suficiente antelación a la fecha de vencimiento y coordinar el reporte a los entes de control un día antes de los términos de vencimiento.</t>
    </r>
  </si>
  <si>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 xml:space="preserve">EFECTIVIDAD: </t>
    </r>
    <r>
      <rPr>
        <sz val="10"/>
        <color theme="1"/>
        <rFont val="Arial"/>
        <family val="2"/>
      </rPr>
      <t>Efectividad del Plan de Manejo del Riesgo= ((Número de informes no emitidos oportunamente en el periodo actual - Número de informes no emitidos oportunamente en el periodo anterior) / Número de informes no emitidos oportunamente en el periodo anterior)) * 100</t>
    </r>
  </si>
  <si>
    <t>De 01/02/2019 a 31/03/2019</t>
  </si>
  <si>
    <t>Acta de Comité de Coordinación de Control Interno.</t>
  </si>
  <si>
    <r>
      <t>D</t>
    </r>
    <r>
      <rPr>
        <sz val="8"/>
        <color theme="1"/>
        <rFont val="Arial"/>
        <family val="2"/>
      </rPr>
      <t>8,9</t>
    </r>
    <r>
      <rPr>
        <sz val="10"/>
        <color theme="1"/>
        <rFont val="Arial"/>
        <family val="2"/>
      </rPr>
      <t>O</t>
    </r>
    <r>
      <rPr>
        <sz val="8"/>
        <color theme="1"/>
        <rFont val="Arial"/>
        <family val="2"/>
      </rPr>
      <t>4</t>
    </r>
    <r>
      <rPr>
        <sz val="10"/>
        <color theme="1"/>
        <rFont val="Arial"/>
        <family val="2"/>
      </rPr>
      <t xml:space="preserve"> Incluir dentro de las temáticas a tratar en Comité de Coordinación de Control Interno, la falta de compromiso por parte de los líderes de los procesos en los planes de mejoramiento, atención a las recomendaciones de la Oficina de Control Interno y oportunidad en la entrega de la información.</t>
    </r>
  </si>
  <si>
    <t xml:space="preserve">MODERADA </t>
  </si>
  <si>
    <t>MODERADA</t>
  </si>
  <si>
    <t>RARA VEZ</t>
  </si>
  <si>
    <t>De 01/02/2019 a 31/12/2019</t>
  </si>
  <si>
    <r>
      <t>D</t>
    </r>
    <r>
      <rPr>
        <sz val="8"/>
        <color theme="1"/>
        <rFont val="Arial"/>
        <family val="2"/>
      </rPr>
      <t>8,9</t>
    </r>
    <r>
      <rPr>
        <sz val="10"/>
        <color theme="1"/>
        <rFont val="Arial"/>
        <family val="2"/>
      </rPr>
      <t>A</t>
    </r>
    <r>
      <rPr>
        <sz val="8"/>
        <color theme="1"/>
        <rFont val="Arial"/>
        <family val="2"/>
      </rPr>
      <t>2</t>
    </r>
    <r>
      <rPr>
        <sz val="10"/>
        <color theme="1"/>
        <rFont val="Arial"/>
        <family val="2"/>
      </rPr>
      <t>D</t>
    </r>
    <r>
      <rPr>
        <sz val="8"/>
        <color theme="1"/>
        <rFont val="Arial"/>
        <family val="2"/>
      </rPr>
      <t xml:space="preserve">10 </t>
    </r>
    <r>
      <rPr>
        <sz val="10"/>
        <color theme="1"/>
        <rFont val="Arial"/>
        <family val="2"/>
      </rPr>
      <t>Realizar Comité de Coordinación de Control Interno extraordinario socializando los informes que no hayan sido presentados oportunamente.</t>
    </r>
  </si>
  <si>
    <t>Actas de Comité de Coordinación de Control Interno.</t>
  </si>
  <si>
    <r>
      <t>D</t>
    </r>
    <r>
      <rPr>
        <sz val="8"/>
        <color theme="1"/>
        <rFont val="Arial"/>
        <family val="2"/>
      </rPr>
      <t>10</t>
    </r>
    <r>
      <rPr>
        <sz val="10"/>
        <color theme="1"/>
        <rFont val="Arial"/>
        <family val="2"/>
      </rPr>
      <t>O</t>
    </r>
    <r>
      <rPr>
        <sz val="8"/>
        <color theme="1"/>
        <rFont val="Arial"/>
        <family val="2"/>
      </rPr>
      <t>1</t>
    </r>
    <r>
      <rPr>
        <sz val="10"/>
        <color theme="1"/>
        <rFont val="Arial"/>
        <family val="2"/>
      </rPr>
      <t xml:space="preserve"> Presentar oportunamente en Comité de Coordinación de Control Interno los informes emitidos por la Oficina de Control Interno.</t>
    </r>
  </si>
  <si>
    <t>Memorando de solicitud de capacitación y certificados de capacitaciones.</t>
  </si>
  <si>
    <r>
      <t>O</t>
    </r>
    <r>
      <rPr>
        <sz val="8"/>
        <color theme="1"/>
        <rFont val="Arial"/>
        <family val="2"/>
      </rPr>
      <t>6</t>
    </r>
    <r>
      <rPr>
        <sz val="10"/>
        <color theme="1"/>
        <rFont val="Arial"/>
        <family val="2"/>
      </rPr>
      <t>A</t>
    </r>
    <r>
      <rPr>
        <sz val="8"/>
        <color theme="1"/>
        <rFont val="Arial"/>
        <family val="2"/>
      </rPr>
      <t>2</t>
    </r>
    <r>
      <rPr>
        <sz val="10"/>
        <color theme="1"/>
        <rFont val="Arial"/>
        <family val="2"/>
      </rPr>
      <t xml:space="preserve"> Solicitar a la Dirección de Talento Humano capacitaciones en los cambios normativos en los que se establezcan responsabilidades a la Oficina de Control Interno.</t>
    </r>
  </si>
  <si>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EFECTIVIDAD:</t>
    </r>
    <r>
      <rPr>
        <sz val="10"/>
        <color theme="1"/>
        <rFont val="Arial"/>
        <family val="2"/>
      </rPr>
      <t xml:space="preserve"> Efectividad del Plan de Manejo del Riesgo= ((Número de informes no socializados oportunamente en el periodo actual - Número de informes no socializados oportunamente en el periodo anterior) / Número de informes no socializados oportunamente en el periodo anterior)) * 100</t>
    </r>
  </si>
  <si>
    <r>
      <t>D</t>
    </r>
    <r>
      <rPr>
        <sz val="8"/>
        <color theme="1"/>
        <rFont val="Arial"/>
        <family val="2"/>
      </rPr>
      <t>8</t>
    </r>
    <r>
      <rPr>
        <sz val="10"/>
        <color theme="1"/>
        <rFont val="Arial"/>
        <family val="2"/>
      </rPr>
      <t>,</t>
    </r>
    <r>
      <rPr>
        <sz val="8"/>
        <color theme="1"/>
        <rFont val="Arial"/>
        <family val="2"/>
      </rPr>
      <t>9</t>
    </r>
    <r>
      <rPr>
        <sz val="10"/>
        <color theme="1"/>
        <rFont val="Arial"/>
        <family val="2"/>
      </rPr>
      <t>O</t>
    </r>
    <r>
      <rPr>
        <sz val="8"/>
        <color theme="1"/>
        <rFont val="Arial"/>
        <family val="2"/>
      </rPr>
      <t>4</t>
    </r>
    <r>
      <rPr>
        <sz val="10"/>
        <color theme="1"/>
        <rFont val="Arial"/>
        <family val="2"/>
      </rPr>
      <t xml:space="preserve"> Incluir dentro de las temáticas a tratar en Comité de Coordinación de Control Interno, la falta de compromiso por parte de los líderes de los procesos en los planes de mejoramiento, atención a las recomendaciones de la Oficina de Control Interno y oportunidad en la entrega de la información.</t>
    </r>
  </si>
  <si>
    <t>Realizar trimestralmente de manera alternada por parte de las direcciones responsables  jornadas de reinducción en procesos  y procedimientos propios del puesto de trabajo</t>
  </si>
  <si>
    <t>Cambio de clave y contraseñas de los sistemas de informacion propios del proceso.</t>
  </si>
  <si>
    <t>10.Realizar comites de riesgos, reuniones y campañas anticorrupcion  donde se tomen medidas, para prevenir la corrupcion en sus diferentes niveles.</t>
  </si>
  <si>
    <t xml:space="preserve"> Director/a de Trámites y Servicios </t>
  </si>
  <si>
    <t xml:space="preserve">9. Realizar campañas de socializacion a la ciudadania sobre las diferentes actuaciones y/o  tramites de la secretaria. </t>
  </si>
  <si>
    <t>8. Gestión y/o Solicitud de recursos ante la secretaria de hacienda</t>
  </si>
  <si>
    <t xml:space="preserve">Secretario de Movilidad  t todos los directores. </t>
  </si>
  <si>
    <t xml:space="preserve">7 Adecuada planeación de la ejecución de los recursos. </t>
  </si>
  <si>
    <t>6. Realizar los estudios tecnicos y asistir a las mesas de trabajo convocadas para coordinar la ejecución de proyectos.</t>
  </si>
  <si>
    <t>No contar con suficientes insumos, dada la fluctuacion de los usuarios (sustratos, cintas de impresión, cintas de laminación, cinta holográfica Ministerio) y/o herramientas tecnológicas (equipo de computo, impresoras, llaves digitales, lector biométrico, escáner y otros)</t>
  </si>
  <si>
    <r>
      <rPr>
        <b/>
        <sz val="12"/>
        <color theme="1"/>
        <rFont val="Arial"/>
        <family val="2"/>
      </rPr>
      <t xml:space="preserve">
OBJETIVO:</t>
    </r>
    <r>
      <rPr>
        <sz val="12"/>
        <color theme="1"/>
        <rFont val="Arial"/>
        <family val="2"/>
      </rPr>
      <t xml:space="preserve"> REGULAR, ORGANIZAR Y CONTROLAR EL EJERCICIO DEL TRÁNSITO Y EL TRANSPORTE MEJORANDO LAS CONDICIONES DE LA MOVILIDAD, APLICANDO EL CODIGO NACIONAL DE TRANSITO Y ADMINISTRANDO EL REGISTRO AUTOMOTOR Y DEL CONDUCTOR, PRESTANDO UN SERVICIO EFICIENTE, OPORTUNO Y DE CALIDAD A LA CIUDADANIA TANTO EN LA GESTIÓN DE LOS TRÁMITES COMO A LOS USUARIOS DE LAS VIAS EN EL MUNICIPIO DE IBAGUE</t>
    </r>
  </si>
  <si>
    <t>Director/a de Trámites y Servicios, Director Operativo  y Control de Tránsito.</t>
  </si>
  <si>
    <t xml:space="preserve">
EFICACIA:
Índice de
cumplimiento
actividades= (#
de actividades
cumplidas
/ # de actividades
programadas)
x 100
EFECTIVIDAD:
Efectividad del
plan de manejo
de riesgos= ((#
de incumplimientos presentados en la respuesta oportuna de los tramites, derechos de peticion o requerimientos. </t>
  </si>
  <si>
    <t>Gestión</t>
  </si>
  <si>
    <t>Director (a) de Atención al Ciudadano</t>
  </si>
  <si>
    <r>
      <rPr>
        <b/>
        <u/>
        <sz val="10"/>
        <rFont val="Arial"/>
      </rPr>
      <t>EFICACIA:</t>
    </r>
    <r>
      <rPr>
        <sz val="10"/>
        <rFont val="Arial"/>
      </rPr>
      <t xml:space="preserve"> Índice de Cumplimiento= (Actividades ejecutadas /Actividades programadas)*100.                                                                                                                                                                                                                                        </t>
    </r>
    <r>
      <rPr>
        <b/>
        <u/>
        <sz val="10"/>
        <rFont val="Arial"/>
      </rPr>
      <t>EFECTIVIDAD:</t>
    </r>
    <r>
      <rPr>
        <sz val="10"/>
        <rFont val="Arial"/>
      </rPr>
      <t xml:space="preserve"> Efectividad del Plan de Manejo del Riesgo= (Número de respuestas a PQRS respondidas inoportunamente en el periodo actual -Número de respuestas a PQRS respondidas inoportunamente en el periodo anterior) / Número de respuestas a PQRS respondidas inoportunamente en el periodo anterior)) * 100</t>
    </r>
  </si>
  <si>
    <t>Líder Proceso-Director (a) de Atención al Ciudadano</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</si>
</sst>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b/>
      <sz val="11"/>
      <color theme="1"/>
      <name val="Calibri"/>
      <family val="2"/>
      <scheme val="minor"/>
    </font>
    <font>
      <b/>
      <sz val="10"/>
      <color indexed="8"/>
      <name val="Arial"/>
      <family val="2"/>
    </font>
    <font>
      <sz val="10"/>
      <color theme="1"/>
      <name val="Arial"/>
      <family val="2"/>
    </font>
    <font>
      <sz val="10"/>
      <color theme="1"/>
      <name val="Calibri"/>
      <family val="2"/>
      <scheme val="minor"/>
    </font>
    <font>
      <b/>
      <sz val="10"/>
      <color theme="1"/>
      <name val="Arial"/>
      <family val="2"/>
    </font>
    <font>
      <sz val="10"/>
      <color theme="1"/>
      <name val="Arial Unicode MS"/>
      <family val="2"/>
    </font>
    <font>
      <b/>
      <sz val="11"/>
      <color indexed="8"/>
      <name val="Arial"/>
      <family val="2"/>
    </font>
    <font>
      <sz val="11"/>
      <color theme="1"/>
      <name val="Arial"/>
      <family val="2"/>
    </font>
    <font>
      <sz val="11"/>
      <color indexed="8"/>
      <name val="Arial"/>
      <family val="2"/>
    </font>
    <font>
      <b/>
      <sz val="12"/>
      <color theme="1"/>
      <name val="Arial"/>
      <family val="2"/>
    </font>
    <font>
      <sz val="10"/>
      <color rgb="FFFF0000"/>
      <name val="Arial"/>
      <family val="2"/>
    </font>
    <font>
      <b/>
      <sz val="14"/>
      <color theme="1"/>
      <name val="Arial"/>
      <family val="2"/>
    </font>
    <font>
      <b/>
      <sz val="12"/>
      <color theme="1"/>
      <name val="Calibri"/>
      <family val="2"/>
      <scheme val="minor"/>
    </font>
    <font>
      <sz val="10"/>
      <name val="Arial"/>
      <family val="2"/>
    </font>
    <font>
      <sz val="10"/>
      <color rgb="FFC00000"/>
      <name val="Arial"/>
      <family val="2"/>
    </font>
    <font>
      <b/>
      <sz val="12"/>
      <color indexed="8"/>
      <name val="Arial"/>
      <family val="2"/>
    </font>
    <font>
      <sz val="12"/>
      <name val="Arial"/>
      <family val="2"/>
    </font>
    <font>
      <sz val="12"/>
      <color theme="1"/>
      <name val="Arial"/>
      <family val="2"/>
    </font>
    <font>
      <b/>
      <sz val="12"/>
      <name val="Arial"/>
      <family val="2"/>
    </font>
    <font>
      <sz val="14"/>
      <color theme="1"/>
      <name val="Arial"/>
      <family val="2"/>
    </font>
    <font>
      <b/>
      <u/>
      <sz val="10"/>
      <name val="Arial"/>
      <family val="2"/>
    </font>
    <font>
      <sz val="9"/>
      <color indexed="81"/>
      <name val="Tahoma"/>
      <family val="2"/>
    </font>
    <font>
      <b/>
      <u/>
      <sz val="10"/>
      <color indexed="8"/>
      <name val="Arial"/>
      <family val="2"/>
    </font>
    <font>
      <sz val="10"/>
      <color indexed="8"/>
      <name val="Arial"/>
      <family val="2"/>
    </font>
    <font>
      <b/>
      <sz val="10"/>
      <name val="Arial"/>
      <family val="2"/>
    </font>
    <font>
      <sz val="8"/>
      <color theme="1"/>
      <name val="Arial"/>
      <family val="2"/>
    </font>
    <font>
      <b/>
      <u/>
      <sz val="10"/>
      <color theme="1"/>
      <name val="Arial"/>
      <family val="2"/>
    </font>
    <font>
      <sz val="10"/>
      <name val="Arial"/>
    </font>
    <font>
      <b/>
      <u/>
      <sz val="10"/>
      <name val="Arial"/>
    </font>
  </fonts>
  <fills count="4">
    <fill>
      <patternFill patternType="none"/>
    </fill>
    <fill>
      <patternFill patternType="gray125"/>
    </fill>
    <fill>
      <patternFill patternType="solid">
        <fgColor theme="9"/>
        <bgColor indexed="64"/>
      </patternFill>
    </fill>
    <fill>
      <patternFill patternType="solid">
        <fgColor theme="0"/>
        <bgColor indexed="64"/>
      </patternFill>
    </fill>
  </fills>
  <borders count="4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s>
  <cellStyleXfs count="1">
    <xf numFmtId="0" fontId="0" fillId="0" borderId="0"/>
  </cellStyleXfs>
  <cellXfs count="460">
    <xf numFmtId="0" fontId="0" fillId="0" borderId="0" xfId="0"/>
    <xf numFmtId="0" fontId="5" fillId="2" borderId="4" xfId="0" applyFont="1" applyFill="1" applyBorder="1" applyAlignment="1">
      <alignment horizontal="left" vertical="center"/>
    </xf>
    <xf numFmtId="0" fontId="3" fillId="0" borderId="5" xfId="0" applyFont="1" applyBorder="1"/>
    <xf numFmtId="0" fontId="3" fillId="0" borderId="6" xfId="0" applyFont="1" applyBorder="1"/>
    <xf numFmtId="0" fontId="1" fillId="0" borderId="0" xfId="0" applyFont="1"/>
    <xf numFmtId="0" fontId="6" fillId="0" borderId="5" xfId="0" applyFont="1" applyBorder="1" applyAlignment="1">
      <alignment horizontal="center" vertical="center" wrapText="1"/>
    </xf>
    <xf numFmtId="0" fontId="3" fillId="0" borderId="5" xfId="0" applyFont="1" applyBorder="1" applyAlignment="1">
      <alignment horizontal="left" vertical="center" wrapText="1"/>
    </xf>
    <xf numFmtId="0" fontId="5" fillId="2" borderId="9" xfId="0" applyFont="1" applyFill="1" applyBorder="1" applyAlignment="1">
      <alignment vertical="center"/>
    </xf>
    <xf numFmtId="0" fontId="5" fillId="2" borderId="9" xfId="0" applyFont="1" applyFill="1" applyBorder="1" applyAlignment="1">
      <alignment horizontal="center" vertical="center" wrapText="1"/>
    </xf>
    <xf numFmtId="0" fontId="5" fillId="2" borderId="9" xfId="0" applyFont="1" applyFill="1" applyBorder="1" applyAlignment="1">
      <alignment horizontal="center" vertical="center"/>
    </xf>
    <xf numFmtId="0" fontId="0" fillId="0" borderId="0" xfId="0" applyBorder="1"/>
    <xf numFmtId="0" fontId="3" fillId="0" borderId="5" xfId="0" applyFont="1" applyBorder="1" applyAlignment="1">
      <alignment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center" wrapText="1"/>
    </xf>
    <xf numFmtId="0" fontId="5" fillId="2" borderId="9" xfId="0" applyFont="1" applyFill="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vertical="center" wrapText="1"/>
    </xf>
    <xf numFmtId="0" fontId="3" fillId="0" borderId="5" xfId="0" applyFont="1" applyFill="1" applyBorder="1" applyAlignment="1">
      <alignment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0" xfId="0" applyFont="1" applyFill="1" applyBorder="1" applyAlignment="1">
      <alignment vertical="center" wrapText="1"/>
    </xf>
    <xf numFmtId="0" fontId="3" fillId="3"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11" fillId="3" borderId="5" xfId="0" applyFont="1" applyFill="1" applyBorder="1" applyAlignment="1">
      <alignment vertical="center" wrapText="1"/>
    </xf>
    <xf numFmtId="0" fontId="3" fillId="3" borderId="5" xfId="0" applyFont="1" applyFill="1" applyBorder="1" applyAlignment="1">
      <alignment horizontal="center" vertical="center" wrapText="1"/>
    </xf>
    <xf numFmtId="0" fontId="3" fillId="0" borderId="2" xfId="0" applyFont="1" applyBorder="1" applyAlignment="1">
      <alignment vertical="center" wrapText="1"/>
    </xf>
    <xf numFmtId="0" fontId="3" fillId="3" borderId="6" xfId="0" applyFont="1" applyFill="1" applyBorder="1" applyAlignment="1">
      <alignment horizontal="center" vertical="center" wrapText="1"/>
    </xf>
    <xf numFmtId="0" fontId="3" fillId="0" borderId="24" xfId="0" applyFont="1" applyFill="1" applyBorder="1" applyAlignment="1">
      <alignment vertical="center" wrapText="1"/>
    </xf>
    <xf numFmtId="0" fontId="3" fillId="0" borderId="6" xfId="0" applyFont="1" applyFill="1" applyBorder="1" applyAlignment="1">
      <alignment vertical="center" wrapText="1"/>
    </xf>
    <xf numFmtId="0" fontId="3" fillId="0" borderId="14" xfId="0" applyFont="1" applyFill="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7" xfId="0" applyFont="1" applyBorder="1" applyAlignment="1">
      <alignment horizontal="center" vertical="center"/>
    </xf>
    <xf numFmtId="0" fontId="3" fillId="0" borderId="19" xfId="0" applyFont="1" applyBorder="1" applyAlignment="1">
      <alignment horizontal="justify" vertical="center" wrapText="1"/>
    </xf>
    <xf numFmtId="0" fontId="3" fillId="0" borderId="5" xfId="0" applyFont="1" applyBorder="1" applyAlignment="1">
      <alignment horizontal="justify" vertical="center" wrapText="1"/>
    </xf>
    <xf numFmtId="0" fontId="6" fillId="3" borderId="5" xfId="0" applyFont="1" applyFill="1" applyBorder="1" applyAlignment="1">
      <alignment horizontal="center" vertical="center" wrapText="1"/>
    </xf>
    <xf numFmtId="0" fontId="3" fillId="0" borderId="6" xfId="0" applyFont="1" applyBorder="1" applyAlignment="1">
      <alignment horizontal="justify" vertical="center" wrapText="1"/>
    </xf>
    <xf numFmtId="0" fontId="3" fillId="0" borderId="5" xfId="0" applyFont="1" applyBorder="1" applyAlignment="1">
      <alignment vertical="center"/>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2" xfId="0" applyFont="1" applyBorder="1" applyAlignment="1">
      <alignment wrapText="1"/>
    </xf>
    <xf numFmtId="0" fontId="6" fillId="0" borderId="6"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14" fillId="3"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14" fillId="0" borderId="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xf>
    <xf numFmtId="0" fontId="3" fillId="0" borderId="23"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14" fillId="0" borderId="19" xfId="0" applyFont="1" applyBorder="1" applyAlignment="1">
      <alignment horizontal="center" vertical="center" wrapText="1"/>
    </xf>
    <xf numFmtId="0" fontId="3" fillId="0" borderId="20" xfId="0" applyFont="1" applyFill="1" applyBorder="1" applyAlignment="1">
      <alignment horizontal="center" vertical="center" wrapText="1"/>
    </xf>
    <xf numFmtId="0" fontId="3" fillId="0" borderId="15" xfId="0" applyFont="1" applyBorder="1" applyAlignment="1">
      <alignment horizontal="center" vertical="center"/>
    </xf>
    <xf numFmtId="0" fontId="3" fillId="3" borderId="5" xfId="0" applyFont="1" applyFill="1" applyBorder="1" applyAlignment="1">
      <alignment horizontal="justify" vertical="center" wrapText="1"/>
    </xf>
    <xf numFmtId="0" fontId="3" fillId="0" borderId="2" xfId="0" applyFont="1" applyBorder="1" applyAlignment="1">
      <alignment horizontal="center" vertical="center"/>
    </xf>
    <xf numFmtId="0" fontId="3" fillId="0" borderId="2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5" xfId="0" applyFont="1" applyBorder="1" applyAlignment="1">
      <alignment vertical="top" wrapText="1"/>
    </xf>
    <xf numFmtId="0" fontId="3" fillId="0" borderId="5" xfId="0" applyFont="1" applyFill="1" applyBorder="1" applyAlignment="1">
      <alignment vertical="top" wrapText="1"/>
    </xf>
    <xf numFmtId="0" fontId="3" fillId="3" borderId="5" xfId="0" applyFont="1" applyFill="1" applyBorder="1" applyAlignment="1">
      <alignment vertical="top" wrapText="1"/>
    </xf>
    <xf numFmtId="0" fontId="3" fillId="3" borderId="5" xfId="0" applyFont="1" applyFill="1" applyBorder="1" applyAlignment="1">
      <alignment vertical="center" wrapText="1"/>
    </xf>
    <xf numFmtId="0" fontId="3" fillId="3" borderId="5" xfId="0" applyFont="1" applyFill="1" applyBorder="1" applyAlignment="1">
      <alignment horizontal="center" vertical="top" wrapText="1"/>
    </xf>
    <xf numFmtId="0" fontId="3" fillId="0" borderId="2" xfId="0" applyFont="1" applyBorder="1" applyAlignment="1">
      <alignment vertical="top"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3" borderId="6" xfId="0" applyFont="1" applyFill="1" applyBorder="1" applyAlignment="1">
      <alignment vertical="top" wrapText="1"/>
    </xf>
    <xf numFmtId="0" fontId="3" fillId="0" borderId="6" xfId="0" applyFont="1" applyBorder="1" applyAlignment="1">
      <alignment vertical="top" wrapText="1"/>
    </xf>
    <xf numFmtId="0" fontId="3" fillId="0" borderId="6" xfId="0" applyFont="1" applyFill="1" applyBorder="1" applyAlignment="1">
      <alignment vertical="top" wrapText="1"/>
    </xf>
    <xf numFmtId="0" fontId="3" fillId="0" borderId="19" xfId="0" applyFont="1" applyBorder="1" applyAlignment="1">
      <alignment vertical="top" wrapText="1"/>
    </xf>
    <xf numFmtId="0" fontId="3" fillId="3" borderId="20" xfId="0" applyFont="1" applyFill="1" applyBorder="1"/>
    <xf numFmtId="0" fontId="15" fillId="3" borderId="19" xfId="0" applyFont="1" applyFill="1" applyBorder="1" applyAlignment="1">
      <alignment horizontal="center" vertical="center" wrapText="1"/>
    </xf>
    <xf numFmtId="0" fontId="3" fillId="3" borderId="19" xfId="0" applyFont="1" applyFill="1" applyBorder="1" applyAlignment="1">
      <alignment horizontal="left" vertical="center" wrapText="1"/>
    </xf>
    <xf numFmtId="0" fontId="3" fillId="3" borderId="19"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27" xfId="0" applyFont="1" applyBorder="1" applyAlignment="1">
      <alignment horizontal="center" vertical="center" wrapText="1"/>
    </xf>
    <xf numFmtId="0" fontId="14" fillId="0" borderId="6" xfId="0" applyFont="1" applyBorder="1" applyAlignment="1">
      <alignment vertical="center" wrapText="1"/>
    </xf>
    <xf numFmtId="0" fontId="14" fillId="0" borderId="5" xfId="0" applyFont="1" applyBorder="1" applyAlignment="1">
      <alignment horizontal="center" vertical="center"/>
    </xf>
    <xf numFmtId="0" fontId="14" fillId="0" borderId="5" xfId="0" applyFont="1" applyBorder="1" applyAlignment="1">
      <alignment vertical="center" wrapText="1"/>
    </xf>
    <xf numFmtId="0" fontId="14" fillId="0" borderId="5" xfId="0" applyFont="1" applyBorder="1" applyAlignment="1">
      <alignment horizontal="center" vertical="center" wrapText="1"/>
    </xf>
    <xf numFmtId="0" fontId="14" fillId="0" borderId="2" xfId="0" applyFont="1" applyBorder="1" applyAlignment="1">
      <alignment vertical="center" wrapText="1"/>
    </xf>
    <xf numFmtId="0" fontId="14" fillId="0" borderId="2" xfId="0" applyFont="1" applyBorder="1" applyAlignment="1">
      <alignment horizontal="left" vertical="center" wrapText="1"/>
    </xf>
    <xf numFmtId="0" fontId="14" fillId="0" borderId="2" xfId="0" applyFont="1" applyBorder="1" applyAlignment="1">
      <alignment horizontal="center" vertical="center" wrapText="1"/>
    </xf>
    <xf numFmtId="0" fontId="17" fillId="0" borderId="5" xfId="0" applyFont="1" applyFill="1" applyBorder="1" applyAlignment="1">
      <alignment horizontal="center" vertical="center"/>
    </xf>
    <xf numFmtId="0" fontId="17" fillId="0" borderId="5"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5" xfId="0" applyFont="1" applyBorder="1" applyAlignment="1">
      <alignment horizontal="center" vertical="center" wrapText="1" shrinkToFit="1"/>
    </xf>
    <xf numFmtId="0" fontId="17" fillId="3" borderId="5" xfId="0" applyFont="1" applyFill="1" applyBorder="1" applyAlignment="1">
      <alignment horizontal="center" vertical="center" wrapText="1"/>
    </xf>
    <xf numFmtId="0" fontId="18" fillId="0" borderId="2" xfId="0" applyFont="1" applyBorder="1" applyAlignment="1">
      <alignment horizontal="center" vertical="center" wrapText="1"/>
    </xf>
    <xf numFmtId="0" fontId="17" fillId="3"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8" fillId="0" borderId="6" xfId="0" applyFont="1" applyBorder="1" applyAlignment="1">
      <alignment wrapText="1"/>
    </xf>
    <xf numFmtId="0" fontId="17" fillId="0" borderId="6" xfId="0" applyFont="1" applyFill="1" applyBorder="1" applyAlignment="1">
      <alignment vertical="center"/>
    </xf>
    <xf numFmtId="0" fontId="18" fillId="0" borderId="19" xfId="0" applyFont="1" applyBorder="1" applyAlignment="1">
      <alignment horizontal="center" vertical="center" wrapText="1"/>
    </xf>
    <xf numFmtId="0" fontId="17" fillId="0" borderId="19" xfId="0" applyFont="1" applyFill="1" applyBorder="1" applyAlignment="1">
      <alignment horizontal="center" vertical="center" wrapText="1"/>
    </xf>
    <xf numFmtId="0" fontId="17" fillId="0" borderId="19" xfId="0" applyFont="1" applyFill="1" applyBorder="1" applyAlignment="1">
      <alignment horizontal="center" vertical="center"/>
    </xf>
    <xf numFmtId="0" fontId="17" fillId="0" borderId="20" xfId="0" applyFont="1" applyFill="1" applyBorder="1" applyAlignment="1">
      <alignment horizontal="center" vertical="center" wrapText="1"/>
    </xf>
    <xf numFmtId="0" fontId="4" fillId="0" borderId="19" xfId="0" applyFont="1" applyBorder="1" applyAlignment="1">
      <alignment vertical="center" wrapText="1"/>
    </xf>
    <xf numFmtId="0" fontId="4" fillId="0" borderId="19" xfId="0" applyFont="1" applyBorder="1" applyAlignment="1">
      <alignment horizontal="center" vertical="center" wrapText="1"/>
    </xf>
    <xf numFmtId="0" fontId="4" fillId="0" borderId="5" xfId="0" applyFont="1" applyBorder="1" applyAlignment="1">
      <alignment vertical="center" wrapText="1"/>
    </xf>
    <xf numFmtId="0" fontId="4" fillId="0" borderId="5" xfId="0" applyFont="1" applyBorder="1" applyAlignment="1">
      <alignment horizontal="center" vertical="center" wrapText="1"/>
    </xf>
    <xf numFmtId="0" fontId="17" fillId="0" borderId="5" xfId="0" applyFont="1" applyFill="1" applyBorder="1" applyAlignment="1">
      <alignment vertical="center" wrapText="1"/>
    </xf>
    <xf numFmtId="0" fontId="4" fillId="0" borderId="5" xfId="0" applyFont="1" applyBorder="1" applyAlignment="1">
      <alignment horizontal="center" vertical="center"/>
    </xf>
    <xf numFmtId="0" fontId="4" fillId="0" borderId="19" xfId="0" applyFont="1" applyBorder="1" applyAlignment="1">
      <alignment horizontal="center" vertical="center"/>
    </xf>
    <xf numFmtId="0" fontId="3" fillId="0" borderId="5" xfId="0" applyFont="1" applyBorder="1" applyAlignment="1">
      <alignment wrapText="1"/>
    </xf>
    <xf numFmtId="0" fontId="3" fillId="0" borderId="5" xfId="0" applyFont="1" applyBorder="1" applyAlignment="1">
      <alignment vertical="center"/>
    </xf>
    <xf numFmtId="0" fontId="3" fillId="0" borderId="5" xfId="0" applyFont="1" applyBorder="1" applyAlignment="1">
      <alignment vertical="center" wrapText="1"/>
    </xf>
    <xf numFmtId="0" fontId="3" fillId="0" borderId="2" xfId="0" applyFont="1" applyBorder="1" applyAlignment="1">
      <alignment vertical="center"/>
    </xf>
    <xf numFmtId="0" fontId="3" fillId="0" borderId="3" xfId="0" applyFont="1" applyBorder="1" applyAlignment="1">
      <alignment wrapText="1"/>
    </xf>
    <xf numFmtId="0" fontId="3" fillId="0" borderId="6" xfId="0" applyFont="1" applyBorder="1" applyAlignment="1">
      <alignment wrapText="1"/>
    </xf>
    <xf numFmtId="0" fontId="3" fillId="0" borderId="19" xfId="0" applyFont="1" applyBorder="1" applyAlignment="1">
      <alignment wrapText="1"/>
    </xf>
    <xf numFmtId="0" fontId="3" fillId="0" borderId="20" xfId="0" applyFont="1" applyBorder="1" applyAlignment="1">
      <alignment wrapText="1"/>
    </xf>
    <xf numFmtId="0" fontId="3" fillId="0" borderId="5" xfId="0" applyFont="1" applyBorder="1" applyAlignment="1">
      <alignment horizontal="left" vertical="top" wrapText="1"/>
    </xf>
    <xf numFmtId="0" fontId="3" fillId="0" borderId="5" xfId="0" applyFont="1" applyBorder="1" applyAlignment="1">
      <alignment horizontal="left" vertical="top" wrapText="1"/>
    </xf>
    <xf numFmtId="0" fontId="3" fillId="0" borderId="7" xfId="0" applyFont="1" applyBorder="1" applyAlignment="1">
      <alignment horizontal="center" vertical="top" wrapText="1"/>
    </xf>
    <xf numFmtId="0" fontId="3" fillId="0" borderId="9" xfId="0" applyFont="1" applyBorder="1" applyAlignment="1">
      <alignment horizontal="left" vertical="top" wrapText="1"/>
    </xf>
    <xf numFmtId="0" fontId="3" fillId="0" borderId="9" xfId="0" applyFont="1" applyBorder="1" applyAlignment="1">
      <alignment horizontal="center" vertical="top" wrapText="1"/>
    </xf>
    <xf numFmtId="0" fontId="3" fillId="0" borderId="9" xfId="0" applyFont="1" applyBorder="1" applyAlignment="1">
      <alignment vertical="top" wrapText="1"/>
    </xf>
    <xf numFmtId="0" fontId="3" fillId="0" borderId="8" xfId="0" applyFont="1" applyFill="1" applyBorder="1" applyAlignment="1">
      <alignment horizontal="center" vertical="top" wrapText="1"/>
    </xf>
    <xf numFmtId="0" fontId="3" fillId="0" borderId="5" xfId="0" applyFont="1" applyBorder="1" applyAlignment="1">
      <alignment horizontal="center" vertical="top" wrapText="1"/>
    </xf>
    <xf numFmtId="0" fontId="3" fillId="0" borderId="7" xfId="0" applyFont="1" applyBorder="1" applyAlignment="1">
      <alignment horizontal="left" vertical="top" wrapText="1"/>
    </xf>
    <xf numFmtId="0" fontId="3" fillId="0" borderId="7" xfId="0" applyFont="1" applyBorder="1" applyAlignment="1">
      <alignment vertical="top" wrapText="1"/>
    </xf>
    <xf numFmtId="0" fontId="3" fillId="0" borderId="2" xfId="0" applyFont="1" applyBorder="1" applyAlignment="1">
      <alignment horizontal="center" vertical="top" wrapText="1"/>
    </xf>
    <xf numFmtId="0" fontId="3" fillId="0" borderId="2" xfId="0" applyFont="1" applyBorder="1" applyAlignment="1">
      <alignment horizontal="left" vertical="top" wrapText="1"/>
    </xf>
    <xf numFmtId="0" fontId="3" fillId="0" borderId="0" xfId="0" applyFont="1" applyBorder="1" applyAlignment="1">
      <alignment vertical="top" wrapText="1"/>
    </xf>
    <xf numFmtId="0" fontId="3" fillId="0" borderId="19" xfId="0" applyFont="1" applyFill="1" applyBorder="1" applyAlignment="1">
      <alignment vertical="top" wrapText="1"/>
    </xf>
    <xf numFmtId="0" fontId="3" fillId="0" borderId="19" xfId="0" applyFont="1" applyBorder="1" applyAlignment="1">
      <alignment horizontal="left" vertical="top" wrapText="1"/>
    </xf>
    <xf numFmtId="14" fontId="3" fillId="0" borderId="5" xfId="0" applyNumberFormat="1" applyFont="1" applyBorder="1" applyAlignment="1">
      <alignment vertical="center" wrapText="1"/>
    </xf>
    <xf numFmtId="0" fontId="8" fillId="0" borderId="11" xfId="0" applyFont="1" applyBorder="1" applyAlignment="1">
      <alignment vertical="center" wrapText="1"/>
    </xf>
    <xf numFmtId="0" fontId="11" fillId="0" borderId="5" xfId="0" applyFont="1" applyBorder="1" applyAlignment="1">
      <alignment horizontal="center" vertical="center"/>
    </xf>
    <xf numFmtId="0" fontId="8" fillId="0" borderId="5" xfId="0" applyFont="1" applyBorder="1" applyAlignment="1">
      <alignment vertical="center" wrapText="1"/>
    </xf>
    <xf numFmtId="14" fontId="3" fillId="0" borderId="8" xfId="0" applyNumberFormat="1" applyFont="1" applyBorder="1" applyAlignment="1">
      <alignment vertical="center" wrapText="1"/>
    </xf>
    <xf numFmtId="0" fontId="3" fillId="0" borderId="21" xfId="0" applyFont="1" applyBorder="1" applyAlignment="1">
      <alignment horizontal="center" vertical="center" wrapText="1"/>
    </xf>
    <xf numFmtId="14" fontId="3" fillId="0" borderId="2" xfId="0" applyNumberFormat="1" applyFont="1" applyBorder="1" applyAlignment="1">
      <alignment vertical="center" wrapText="1"/>
    </xf>
    <xf numFmtId="0" fontId="3" fillId="0" borderId="25" xfId="0" applyFont="1" applyBorder="1" applyAlignment="1">
      <alignment horizontal="center" vertical="center" wrapText="1"/>
    </xf>
    <xf numFmtId="14" fontId="3" fillId="0" borderId="19" xfId="0" applyNumberFormat="1" applyFont="1" applyBorder="1" applyAlignment="1">
      <alignment vertical="center" wrapText="1"/>
    </xf>
    <xf numFmtId="0" fontId="17" fillId="0" borderId="6" xfId="0" applyFont="1" applyBorder="1" applyAlignment="1">
      <alignment horizontal="left" vertical="center" wrapText="1"/>
    </xf>
    <xf numFmtId="0" fontId="17" fillId="0" borderId="5" xfId="0" applyFont="1" applyBorder="1" applyAlignment="1">
      <alignment horizontal="center" vertical="center"/>
    </xf>
    <xf numFmtId="0" fontId="17" fillId="0" borderId="5" xfId="0" applyFont="1" applyBorder="1" applyAlignment="1">
      <alignment horizontal="left" vertical="center" wrapText="1"/>
    </xf>
    <xf numFmtId="0" fontId="17" fillId="0" borderId="5" xfId="0" applyFont="1" applyBorder="1" applyAlignment="1">
      <alignment vertical="center" wrapText="1"/>
    </xf>
    <xf numFmtId="0" fontId="17" fillId="0" borderId="5" xfId="0" applyFont="1" applyBorder="1" applyAlignment="1">
      <alignment horizontal="center" vertical="center" wrapText="1"/>
    </xf>
    <xf numFmtId="0" fontId="17" fillId="0" borderId="7" xfId="0" applyFont="1" applyFill="1" applyBorder="1" applyAlignment="1">
      <alignment vertical="center" wrapText="1"/>
    </xf>
    <xf numFmtId="0" fontId="17" fillId="0" borderId="6"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21" xfId="0" applyFont="1" applyFill="1" applyBorder="1" applyAlignment="1">
      <alignmen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vertical="center" wrapText="1"/>
    </xf>
    <xf numFmtId="0" fontId="17" fillId="0" borderId="19" xfId="0" applyFont="1" applyBorder="1" applyAlignment="1">
      <alignment horizontal="center" vertical="center" wrapText="1"/>
    </xf>
    <xf numFmtId="0" fontId="17" fillId="0" borderId="19" xfId="0" applyFont="1" applyBorder="1" applyAlignment="1">
      <alignment vertical="center" wrapText="1"/>
    </xf>
    <xf numFmtId="0" fontId="17" fillId="0" borderId="19" xfId="0" applyFont="1" applyBorder="1" applyAlignment="1">
      <alignment horizontal="left" vertical="center" wrapText="1"/>
    </xf>
    <xf numFmtId="0" fontId="17" fillId="0" borderId="19" xfId="0" applyFont="1" applyBorder="1" applyAlignment="1">
      <alignment horizontal="center" vertical="center"/>
    </xf>
    <xf numFmtId="0" fontId="17" fillId="0" borderId="20" xfId="0" applyFont="1" applyBorder="1" applyAlignment="1">
      <alignment horizontal="left" vertical="center" wrapText="1"/>
    </xf>
    <xf numFmtId="0" fontId="5" fillId="0" borderId="19" xfId="0" applyFont="1" applyBorder="1" applyAlignment="1">
      <alignment vertical="center" wrapText="1"/>
    </xf>
    <xf numFmtId="0" fontId="3" fillId="0" borderId="19" xfId="0" applyFont="1" applyBorder="1" applyAlignment="1">
      <alignment horizontal="center" vertical="center"/>
    </xf>
    <xf numFmtId="0" fontId="3" fillId="0" borderId="19" xfId="0" applyFont="1" applyBorder="1" applyAlignment="1">
      <alignment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19" xfId="0" applyFont="1" applyBorder="1" applyAlignment="1">
      <alignment horizontal="center" vertical="center" wrapText="1"/>
    </xf>
    <xf numFmtId="0" fontId="3" fillId="0" borderId="5" xfId="0" applyFont="1" applyBorder="1" applyAlignment="1">
      <alignment wrapText="1"/>
    </xf>
    <xf numFmtId="0" fontId="3" fillId="0" borderId="2" xfId="0" applyFont="1" applyBorder="1" applyAlignment="1">
      <alignment horizontal="center" vertical="center" wrapText="1"/>
    </xf>
    <xf numFmtId="0" fontId="3" fillId="0" borderId="5" xfId="0" applyFont="1" applyBorder="1" applyAlignment="1">
      <alignment horizontal="justify" vertical="center" wrapText="1"/>
    </xf>
    <xf numFmtId="0" fontId="14" fillId="0" borderId="5" xfId="0" applyFont="1" applyBorder="1" applyAlignment="1">
      <alignment horizontal="left" vertical="top" wrapText="1"/>
    </xf>
    <xf numFmtId="0" fontId="3" fillId="0" borderId="32" xfId="0" applyFont="1" applyBorder="1" applyAlignment="1">
      <alignment horizontal="left" vertical="top" wrapText="1"/>
    </xf>
    <xf numFmtId="0" fontId="14" fillId="0" borderId="5" xfId="0" applyFont="1" applyFill="1" applyBorder="1" applyAlignment="1">
      <alignment horizontal="left" vertical="top" wrapText="1"/>
    </xf>
    <xf numFmtId="0" fontId="14" fillId="0" borderId="5" xfId="0" applyFont="1" applyBorder="1" applyAlignment="1">
      <alignment horizontal="center" vertical="center" textRotation="90"/>
    </xf>
    <xf numFmtId="0" fontId="14" fillId="0" borderId="38" xfId="0" applyFont="1" applyBorder="1" applyAlignment="1">
      <alignment horizontal="center" vertical="center" wrapText="1"/>
    </xf>
    <xf numFmtId="0" fontId="14" fillId="0" borderId="2" xfId="0" applyFont="1" applyBorder="1" applyAlignment="1">
      <alignment horizontal="left" vertical="top" wrapText="1"/>
    </xf>
    <xf numFmtId="0" fontId="3" fillId="0" borderId="6" xfId="0" applyFont="1" applyBorder="1" applyAlignment="1">
      <alignment vertical="center"/>
    </xf>
    <xf numFmtId="0" fontId="3" fillId="0" borderId="0" xfId="0" applyFont="1" applyBorder="1" applyAlignment="1">
      <alignment horizontal="left" vertical="top" wrapText="1"/>
    </xf>
    <xf numFmtId="0" fontId="14" fillId="0" borderId="39" xfId="0" applyFont="1" applyBorder="1" applyAlignment="1">
      <alignment horizontal="center" vertical="center" textRotation="90"/>
    </xf>
    <xf numFmtId="0" fontId="14" fillId="0" borderId="9" xfId="0" applyFont="1" applyBorder="1" applyAlignment="1">
      <alignment horizontal="left" vertical="top" wrapText="1"/>
    </xf>
    <xf numFmtId="0" fontId="14" fillId="0" borderId="39" xfId="0" applyFont="1" applyBorder="1" applyAlignment="1">
      <alignment horizontal="center" vertical="center" wrapText="1"/>
    </xf>
    <xf numFmtId="0" fontId="3" fillId="0" borderId="19" xfId="0" applyFont="1" applyBorder="1"/>
    <xf numFmtId="0" fontId="4" fillId="0" borderId="5" xfId="0" applyFont="1" applyBorder="1"/>
    <xf numFmtId="0" fontId="4" fillId="0" borderId="15" xfId="0" applyFont="1" applyBorder="1"/>
    <xf numFmtId="0" fontId="3" fillId="0" borderId="5" xfId="0" applyFont="1" applyBorder="1" applyAlignment="1">
      <alignment horizontal="justify" vertical="center" wrapText="1"/>
    </xf>
    <xf numFmtId="0" fontId="3" fillId="0" borderId="9" xfId="0" applyFont="1" applyBorder="1" applyAlignment="1">
      <alignment horizontal="justify" vertical="top" wrapText="1"/>
    </xf>
    <xf numFmtId="0" fontId="3" fillId="0" borderId="7" xfId="0" applyFont="1" applyBorder="1" applyAlignment="1">
      <alignment horizontal="justify" vertical="top" wrapText="1"/>
    </xf>
    <xf numFmtId="0" fontId="3" fillId="0" borderId="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9" xfId="0" applyFont="1" applyBorder="1" applyAlignment="1">
      <alignment horizontal="center" vertical="center" textRotation="1" wrapText="1"/>
    </xf>
    <xf numFmtId="0" fontId="3" fillId="0" borderId="8" xfId="0" applyFont="1" applyBorder="1" applyAlignment="1">
      <alignment horizontal="center" vertical="center" textRotation="1" wrapText="1"/>
    </xf>
    <xf numFmtId="0" fontId="3" fillId="0" borderId="25" xfId="0" applyFont="1" applyBorder="1" applyAlignment="1">
      <alignment horizontal="center" vertical="center" textRotation="1" wrapText="1"/>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18" fillId="0" borderId="13" xfId="0" applyFont="1" applyBorder="1" applyAlignment="1">
      <alignment horizontal="center" vertical="top" wrapText="1"/>
    </xf>
    <xf numFmtId="0" fontId="18" fillId="0" borderId="17" xfId="0" applyFont="1" applyBorder="1" applyAlignment="1">
      <alignment horizontal="center" vertical="top" wrapText="1"/>
    </xf>
    <xf numFmtId="0" fontId="18" fillId="0" borderId="18" xfId="0" applyFont="1" applyBorder="1" applyAlignment="1">
      <alignment horizontal="center" vertical="top" wrapText="1"/>
    </xf>
    <xf numFmtId="0" fontId="3" fillId="0" borderId="2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wrapText="1"/>
    </xf>
    <xf numFmtId="0" fontId="3" fillId="0" borderId="22" xfId="0" applyFont="1" applyBorder="1" applyAlignment="1">
      <alignment horizontal="center" vertical="top" wrapText="1"/>
    </xf>
    <xf numFmtId="0" fontId="3" fillId="0" borderId="27" xfId="0" applyFont="1" applyBorder="1" applyAlignment="1">
      <alignment horizontal="center" vertical="top" wrapText="1"/>
    </xf>
    <xf numFmtId="0" fontId="3" fillId="0" borderId="23" xfId="0" applyFont="1" applyBorder="1" applyAlignment="1">
      <alignment horizontal="center" vertical="top" wrapText="1"/>
    </xf>
    <xf numFmtId="0" fontId="14" fillId="0" borderId="27" xfId="0" applyFont="1" applyBorder="1" applyAlignment="1">
      <alignment horizontal="center" vertical="top" wrapText="1"/>
    </xf>
    <xf numFmtId="0" fontId="14" fillId="0" borderId="23" xfId="0" applyFont="1" applyBorder="1" applyAlignment="1">
      <alignment horizontal="center" vertical="top" wrapText="1"/>
    </xf>
    <xf numFmtId="0" fontId="3" fillId="0" borderId="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19" xfId="0" applyFont="1" applyBorder="1" applyAlignment="1">
      <alignment horizontal="center" vertical="center"/>
    </xf>
    <xf numFmtId="0" fontId="5" fillId="0" borderId="5" xfId="0" applyFont="1" applyBorder="1" applyAlignment="1">
      <alignment horizontal="center" vertical="center" wrapText="1"/>
    </xf>
    <xf numFmtId="0" fontId="10" fillId="0" borderId="13" xfId="0" applyFont="1" applyBorder="1" applyAlignment="1">
      <alignment horizontal="center" vertical="top" wrapText="1"/>
    </xf>
    <xf numFmtId="0" fontId="10" fillId="0" borderId="17" xfId="0" applyFont="1" applyBorder="1" applyAlignment="1">
      <alignment horizontal="center" vertical="top" wrapText="1"/>
    </xf>
    <xf numFmtId="0" fontId="10" fillId="0" borderId="26" xfId="0" applyFont="1" applyBorder="1" applyAlignment="1">
      <alignment horizontal="center" vertical="top" wrapText="1"/>
    </xf>
    <xf numFmtId="0" fontId="10" fillId="0" borderId="4" xfId="0" applyFont="1" applyBorder="1" applyAlignment="1">
      <alignment horizontal="center" vertical="top" wrapText="1"/>
    </xf>
    <xf numFmtId="0" fontId="10" fillId="0" borderId="29" xfId="0" applyFont="1" applyBorder="1" applyAlignment="1">
      <alignment horizontal="center" vertical="top" wrapText="1"/>
    </xf>
    <xf numFmtId="0" fontId="3" fillId="0" borderId="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9" xfId="0" applyFont="1" applyBorder="1" applyAlignment="1">
      <alignment horizontal="center" wrapText="1"/>
    </xf>
    <xf numFmtId="0" fontId="3" fillId="0" borderId="8" xfId="0" applyFont="1" applyBorder="1" applyAlignment="1">
      <alignment horizontal="center" wrapText="1"/>
    </xf>
    <xf numFmtId="0" fontId="3" fillId="0" borderId="7" xfId="0" applyFont="1" applyBorder="1" applyAlignment="1">
      <alignment horizontal="center" wrapText="1"/>
    </xf>
    <xf numFmtId="0" fontId="10" fillId="0" borderId="16" xfId="0" applyFont="1" applyBorder="1" applyAlignment="1">
      <alignment horizontal="left" vertical="top" wrapText="1"/>
    </xf>
    <xf numFmtId="0" fontId="10" fillId="0" borderId="17" xfId="0" applyFont="1" applyBorder="1" applyAlignment="1">
      <alignment horizontal="left" vertical="top" wrapText="1"/>
    </xf>
    <xf numFmtId="0" fontId="10" fillId="0" borderId="18" xfId="0" applyFont="1" applyBorder="1" applyAlignment="1">
      <alignment horizontal="left" vertical="top" wrapText="1"/>
    </xf>
    <xf numFmtId="0" fontId="17" fillId="0" borderId="2"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7" fillId="0" borderId="5" xfId="0" applyFont="1" applyFill="1" applyBorder="1" applyAlignment="1">
      <alignment horizontal="center" vertical="center"/>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9"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19" xfId="0" applyFont="1" applyBorder="1" applyAlignment="1">
      <alignment horizontal="center" vertical="center"/>
    </xf>
    <xf numFmtId="0" fontId="19" fillId="0" borderId="17" xfId="0" applyFont="1" applyBorder="1" applyAlignment="1">
      <alignment horizontal="center" vertical="top" wrapText="1"/>
    </xf>
    <xf numFmtId="0" fontId="19" fillId="0" borderId="18" xfId="0" applyFont="1" applyBorder="1" applyAlignment="1">
      <alignment horizontal="center" vertical="top" wrapText="1"/>
    </xf>
    <xf numFmtId="0" fontId="14" fillId="0" borderId="21"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9" fillId="0" borderId="33" xfId="0" applyFont="1" applyFill="1" applyBorder="1" applyAlignment="1">
      <alignment horizontal="center" vertical="center" wrapText="1"/>
    </xf>
    <xf numFmtId="0" fontId="17" fillId="0" borderId="2" xfId="0" applyFont="1" applyFill="1" applyBorder="1" applyAlignment="1">
      <alignment horizontal="center" vertical="center"/>
    </xf>
    <xf numFmtId="0" fontId="19" fillId="0" borderId="31" xfId="0" applyFont="1" applyFill="1" applyBorder="1" applyAlignment="1">
      <alignment horizontal="center" vertical="center" wrapText="1"/>
    </xf>
    <xf numFmtId="0" fontId="17" fillId="0" borderId="9" xfId="0" applyFont="1" applyFill="1" applyBorder="1" applyAlignment="1">
      <alignment horizontal="center" vertical="center"/>
    </xf>
    <xf numFmtId="0" fontId="19" fillId="0" borderId="32" xfId="0" applyFont="1" applyBorder="1" applyAlignment="1">
      <alignment horizontal="center" vertical="center" wrapText="1"/>
    </xf>
    <xf numFmtId="0" fontId="19" fillId="0" borderId="34" xfId="0" applyFont="1" applyBorder="1" applyAlignment="1">
      <alignment horizontal="center" vertical="center" wrapText="1"/>
    </xf>
    <xf numFmtId="0" fontId="17" fillId="0" borderId="5" xfId="0" applyFont="1" applyBorder="1" applyAlignment="1">
      <alignment horizontal="center" vertical="center"/>
    </xf>
    <xf numFmtId="0" fontId="17" fillId="0" borderId="19" xfId="0" applyFont="1" applyBorder="1" applyAlignment="1">
      <alignment horizontal="center" vertical="center"/>
    </xf>
    <xf numFmtId="0" fontId="17" fillId="0" borderId="9"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9"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14"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7" xfId="0" applyFont="1" applyFill="1" applyBorder="1" applyAlignment="1">
      <alignment horizontal="center" vertical="center" wrapText="1"/>
    </xf>
    <xf numFmtId="0" fontId="17" fillId="0" borderId="14" xfId="0" applyFont="1" applyFill="1" applyBorder="1" applyAlignment="1">
      <alignment horizontal="left" vertical="center" wrapText="1"/>
    </xf>
    <xf numFmtId="0" fontId="17" fillId="0" borderId="23" xfId="0" applyFont="1" applyFill="1" applyBorder="1" applyAlignment="1">
      <alignment horizontal="left" vertical="center" wrapText="1"/>
    </xf>
    <xf numFmtId="0" fontId="17" fillId="0" borderId="9"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9" xfId="0" applyFont="1" applyFill="1" applyBorder="1" applyAlignment="1">
      <alignment vertical="center" wrapText="1"/>
    </xf>
    <xf numFmtId="0" fontId="17" fillId="0" borderId="8" xfId="0" applyFont="1" applyFill="1" applyBorder="1" applyAlignment="1">
      <alignment vertical="center" wrapText="1"/>
    </xf>
    <xf numFmtId="0" fontId="17" fillId="0" borderId="8" xfId="0" applyFont="1" applyFill="1" applyBorder="1" applyAlignment="1">
      <alignment horizontal="left" vertical="center" wrapText="1"/>
    </xf>
    <xf numFmtId="0" fontId="17" fillId="0" borderId="5" xfId="0" applyFont="1" applyBorder="1" applyAlignment="1">
      <alignment horizontal="center" vertical="center" wrapText="1"/>
    </xf>
    <xf numFmtId="0" fontId="17" fillId="0" borderId="1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1" xfId="0" applyFont="1" applyBorder="1" applyAlignment="1">
      <alignment horizontal="center" vertical="center"/>
    </xf>
    <xf numFmtId="0" fontId="11" fillId="0" borderId="2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10" fillId="0" borderId="16" xfId="0" applyFont="1" applyBorder="1" applyAlignment="1">
      <alignment horizontal="center" vertical="top" wrapText="1"/>
    </xf>
    <xf numFmtId="0" fontId="10" fillId="0" borderId="18" xfId="0" applyFont="1" applyBorder="1" applyAlignment="1">
      <alignment horizontal="center" vertical="top" wrapText="1"/>
    </xf>
    <xf numFmtId="0" fontId="3" fillId="0" borderId="2" xfId="0" applyFont="1" applyBorder="1" applyAlignment="1">
      <alignment horizontal="center" vertical="top" wrapText="1"/>
    </xf>
    <xf numFmtId="0" fontId="3" fillId="0" borderId="5" xfId="0" applyFont="1" applyBorder="1" applyAlignment="1">
      <alignment horizontal="center" vertical="top" wrapText="1"/>
    </xf>
    <xf numFmtId="0" fontId="3" fillId="0" borderId="2" xfId="0" applyFont="1" applyBorder="1" applyAlignment="1">
      <alignment horizontal="center" vertical="top"/>
    </xf>
    <xf numFmtId="0" fontId="3" fillId="0" borderId="5" xfId="0" applyFont="1" applyBorder="1" applyAlignment="1">
      <alignment horizontal="center" vertical="top"/>
    </xf>
    <xf numFmtId="0" fontId="3" fillId="0" borderId="19" xfId="0" applyFont="1" applyBorder="1" applyAlignment="1">
      <alignment horizontal="center" vertical="top" wrapText="1"/>
    </xf>
    <xf numFmtId="0" fontId="3" fillId="0" borderId="19" xfId="0" applyFont="1" applyBorder="1" applyAlignment="1">
      <alignment horizontal="center" vertical="top"/>
    </xf>
    <xf numFmtId="0" fontId="3" fillId="0" borderId="9" xfId="0" applyFont="1" applyFill="1" applyBorder="1" applyAlignment="1">
      <alignment horizontal="center" vertical="top"/>
    </xf>
    <xf numFmtId="0" fontId="3" fillId="0" borderId="8" xfId="0" applyFont="1" applyFill="1" applyBorder="1" applyAlignment="1">
      <alignment horizontal="center" vertical="top"/>
    </xf>
    <xf numFmtId="0" fontId="3" fillId="0" borderId="7" xfId="0" applyFont="1" applyFill="1" applyBorder="1" applyAlignment="1">
      <alignment horizontal="center" vertical="top"/>
    </xf>
    <xf numFmtId="0" fontId="3" fillId="0" borderId="9"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top" wrapText="1"/>
    </xf>
    <xf numFmtId="0" fontId="3" fillId="0" borderId="7" xfId="0" applyFont="1" applyBorder="1" applyAlignment="1">
      <alignment horizontal="center" vertical="top" wrapText="1"/>
    </xf>
    <xf numFmtId="0" fontId="3" fillId="0" borderId="9" xfId="0" applyFont="1" applyBorder="1" applyAlignment="1">
      <alignment horizontal="center" vertical="top"/>
    </xf>
    <xf numFmtId="0" fontId="3" fillId="0" borderId="8" xfId="0" applyFont="1" applyBorder="1" applyAlignment="1">
      <alignment horizontal="center" vertical="top"/>
    </xf>
    <xf numFmtId="0" fontId="3" fillId="0" borderId="7" xfId="0" applyFont="1" applyBorder="1" applyAlignment="1">
      <alignment horizontal="center" vertical="top"/>
    </xf>
    <xf numFmtId="0" fontId="3" fillId="0" borderId="5" xfId="0" applyFont="1" applyFill="1" applyBorder="1" applyAlignment="1">
      <alignment horizontal="center" vertical="top"/>
    </xf>
    <xf numFmtId="0" fontId="3" fillId="0" borderId="14" xfId="0" applyFont="1" applyBorder="1" applyAlignment="1">
      <alignment horizontal="center" vertical="top" wrapText="1"/>
    </xf>
    <xf numFmtId="0" fontId="3" fillId="0" borderId="30" xfId="0" applyFont="1" applyBorder="1" applyAlignment="1">
      <alignment horizontal="center" vertical="top" wrapText="1"/>
    </xf>
    <xf numFmtId="0" fontId="3" fillId="0" borderId="9" xfId="0" applyFont="1" applyBorder="1" applyAlignment="1">
      <alignment horizontal="left" vertical="top" wrapText="1"/>
    </xf>
    <xf numFmtId="0" fontId="3" fillId="0" borderId="7" xfId="0" applyFont="1" applyBorder="1" applyAlignment="1">
      <alignment horizontal="left" vertical="top" wrapText="1"/>
    </xf>
    <xf numFmtId="0" fontId="3" fillId="0" borderId="5" xfId="0" applyFont="1" applyBorder="1" applyAlignment="1">
      <alignment horizontal="left" vertical="top" wrapText="1"/>
    </xf>
    <xf numFmtId="0" fontId="3" fillId="0" borderId="5" xfId="0" applyFont="1" applyBorder="1" applyAlignment="1">
      <alignment vertical="center"/>
    </xf>
    <xf numFmtId="0" fontId="3" fillId="0" borderId="19" xfId="0" applyFont="1" applyBorder="1" applyAlignment="1">
      <alignment vertical="center"/>
    </xf>
    <xf numFmtId="0" fontId="3" fillId="0" borderId="21" xfId="0" applyFont="1" applyFill="1" applyBorder="1" applyAlignment="1">
      <alignment horizontal="center" vertical="top"/>
    </xf>
    <xf numFmtId="0" fontId="3" fillId="0" borderId="5" xfId="0" applyFont="1" applyBorder="1" applyAlignment="1">
      <alignment vertical="center" wrapText="1"/>
    </xf>
    <xf numFmtId="0" fontId="3" fillId="0" borderId="19" xfId="0" applyFont="1" applyBorder="1" applyAlignment="1">
      <alignment vertical="center" wrapText="1"/>
    </xf>
    <xf numFmtId="0" fontId="3" fillId="0" borderId="5" xfId="0" applyFont="1" applyBorder="1" applyAlignment="1">
      <alignment wrapText="1"/>
    </xf>
    <xf numFmtId="0" fontId="3" fillId="0" borderId="19" xfId="0" applyFont="1" applyBorder="1" applyAlignment="1">
      <alignment wrapText="1"/>
    </xf>
    <xf numFmtId="0" fontId="3" fillId="0" borderId="6" xfId="0" applyFont="1" applyBorder="1" applyAlignment="1">
      <alignment wrapText="1"/>
    </xf>
    <xf numFmtId="0" fontId="3" fillId="0" borderId="20" xfId="0" applyFont="1" applyBorder="1" applyAlignment="1">
      <alignment wrapText="1"/>
    </xf>
    <xf numFmtId="0" fontId="18" fillId="0" borderId="5" xfId="0" applyFont="1" applyBorder="1" applyAlignment="1">
      <alignment horizontal="center" vertical="center" wrapText="1"/>
    </xf>
    <xf numFmtId="0" fontId="18" fillId="0" borderId="5" xfId="0" applyFont="1" applyBorder="1" applyAlignment="1">
      <alignment horizontal="center" vertical="center"/>
    </xf>
    <xf numFmtId="0" fontId="18" fillId="0" borderId="9"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xf>
    <xf numFmtId="0" fontId="17" fillId="0" borderId="23" xfId="0" applyFont="1" applyFill="1" applyBorder="1" applyAlignment="1">
      <alignment horizontal="center" vertical="center" wrapText="1"/>
    </xf>
    <xf numFmtId="0" fontId="18" fillId="0" borderId="9" xfId="0" applyFont="1" applyBorder="1" applyAlignment="1">
      <alignment horizontal="center" vertical="center"/>
    </xf>
    <xf numFmtId="0" fontId="18" fillId="0" borderId="7" xfId="0" applyFont="1" applyBorder="1" applyAlignment="1">
      <alignment horizontal="center" vertical="center"/>
    </xf>
    <xf numFmtId="0" fontId="17" fillId="0" borderId="7" xfId="0" applyFont="1" applyFill="1" applyBorder="1" applyAlignment="1">
      <alignment horizontal="center" vertical="center"/>
    </xf>
    <xf numFmtId="0" fontId="17" fillId="0" borderId="6" xfId="0" applyFont="1" applyFill="1" applyBorder="1" applyAlignment="1">
      <alignment horizontal="center" vertical="center" wrapText="1"/>
    </xf>
    <xf numFmtId="0" fontId="19" fillId="0" borderId="16" xfId="0" applyFont="1" applyBorder="1" applyAlignment="1">
      <alignment horizontal="center" vertical="top" wrapText="1"/>
    </xf>
    <xf numFmtId="0" fontId="18" fillId="0" borderId="2"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5" xfId="0" applyFont="1" applyBorder="1" applyAlignment="1">
      <alignment horizontal="center" vertical="center" wrapText="1" shrinkToFit="1"/>
    </xf>
    <xf numFmtId="0" fontId="14" fillId="0" borderId="23"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4" xfId="0" applyFont="1" applyBorder="1" applyAlignment="1">
      <alignment horizontal="center" vertical="center" wrapText="1"/>
    </xf>
    <xf numFmtId="0" fontId="16" fillId="3" borderId="16" xfId="0" applyFont="1" applyFill="1" applyBorder="1" applyAlignment="1">
      <alignment horizontal="center" vertical="top" wrapText="1"/>
    </xf>
    <xf numFmtId="0" fontId="16" fillId="3" borderId="17" xfId="0" applyFont="1" applyFill="1" applyBorder="1" applyAlignment="1">
      <alignment horizontal="center" vertical="top" wrapText="1"/>
    </xf>
    <xf numFmtId="0" fontId="16" fillId="3" borderId="18" xfId="0" applyFont="1" applyFill="1" applyBorder="1" applyAlignment="1">
      <alignment horizontal="center" vertical="top" wrapText="1"/>
    </xf>
    <xf numFmtId="0" fontId="14" fillId="0" borderId="2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4" fillId="0" borderId="2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4" fillId="0" borderId="9" xfId="0" applyFont="1" applyBorder="1" applyAlignment="1">
      <alignment horizontal="center"/>
    </xf>
    <xf numFmtId="0" fontId="4" fillId="0" borderId="8" xfId="0" applyFont="1" applyBorder="1" applyAlignment="1">
      <alignment horizontal="center"/>
    </xf>
    <xf numFmtId="0" fontId="4" fillId="0" borderId="25" xfId="0" applyFont="1" applyBorder="1" applyAlignment="1">
      <alignment horizont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25" xfId="0" applyFont="1" applyBorder="1" applyAlignment="1">
      <alignment horizontal="center" vertical="center"/>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3" fillId="0" borderId="9"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25" xfId="0" applyFont="1" applyBorder="1" applyAlignment="1">
      <alignment horizontal="center" vertical="center" wrapText="1"/>
    </xf>
    <xf numFmtId="0" fontId="3" fillId="0" borderId="25" xfId="0" applyFont="1" applyBorder="1" applyAlignment="1">
      <alignment horizontal="center" vertical="center"/>
    </xf>
    <xf numFmtId="0" fontId="3" fillId="3" borderId="21"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22"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5" fillId="0" borderId="16" xfId="0" applyFont="1" applyBorder="1" applyAlignment="1">
      <alignment horizontal="center" vertical="center" wrapText="1"/>
    </xf>
    <xf numFmtId="0" fontId="0" fillId="0" borderId="26" xfId="0" applyBorder="1" applyAlignment="1">
      <alignment horizontal="center" vertical="center" wrapText="1"/>
    </xf>
    <xf numFmtId="0" fontId="10" fillId="0" borderId="5" xfId="0" applyFont="1" applyBorder="1" applyAlignment="1">
      <alignment horizontal="center" vertical="top" wrapText="1"/>
    </xf>
    <xf numFmtId="0" fontId="5" fillId="0" borderId="2" xfId="0" applyFont="1" applyBorder="1" applyAlignment="1">
      <alignment horizontal="center" vertical="center" wrapText="1"/>
    </xf>
    <xf numFmtId="0" fontId="5" fillId="0" borderId="19" xfId="0" applyFont="1" applyBorder="1" applyAlignment="1">
      <alignment horizontal="center" vertical="center" wrapText="1"/>
    </xf>
    <xf numFmtId="0" fontId="10" fillId="0" borderId="9" xfId="0" applyFont="1" applyBorder="1" applyAlignment="1">
      <alignment horizontal="center" vertical="top" wrapText="1"/>
    </xf>
    <xf numFmtId="0" fontId="10" fillId="0" borderId="8" xfId="0" applyFont="1" applyBorder="1" applyAlignment="1">
      <alignment horizontal="center" vertical="top" wrapText="1"/>
    </xf>
    <xf numFmtId="0" fontId="10" fillId="0" borderId="7" xfId="0" applyFont="1" applyBorder="1" applyAlignment="1">
      <alignment horizontal="center" vertical="top"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left" vertical="center" wrapText="1"/>
    </xf>
    <xf numFmtId="0" fontId="4" fillId="0" borderId="3" xfId="0" applyFont="1" applyBorder="1" applyAlignment="1">
      <alignment horizontal="center"/>
    </xf>
    <xf numFmtId="0" fontId="4" fillId="0" borderId="6" xfId="0" applyFont="1" applyBorder="1" applyAlignment="1">
      <alignment horizontal="center"/>
    </xf>
    <xf numFmtId="0" fontId="8" fillId="0" borderId="5" xfId="0" applyFont="1" applyBorder="1" applyAlignment="1">
      <alignment horizontal="left" vertical="center" wrapText="1"/>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5" xfId="0" applyFont="1" applyBorder="1" applyAlignment="1">
      <alignment horizontal="left"/>
    </xf>
    <xf numFmtId="0" fontId="3" fillId="0" borderId="6" xfId="0" applyFont="1" applyBorder="1" applyAlignment="1">
      <alignment horizontal="left"/>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4" xfId="0" applyFont="1" applyBorder="1" applyAlignment="1">
      <alignment horizontal="center"/>
    </xf>
    <xf numFmtId="0" fontId="3" fillId="0" borderId="5" xfId="0" applyFont="1" applyBorder="1" applyAlignment="1">
      <alignment horizontal="center"/>
    </xf>
    <xf numFmtId="0" fontId="14" fillId="0" borderId="9" xfId="0" applyFont="1" applyBorder="1" applyAlignment="1">
      <alignment horizontal="left" vertical="top" wrapText="1"/>
    </xf>
    <xf numFmtId="0" fontId="14" fillId="0" borderId="7" xfId="0" applyFont="1" applyBorder="1" applyAlignment="1">
      <alignment horizontal="left" vertical="top"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4" fillId="0" borderId="9" xfId="0" applyFont="1" applyBorder="1" applyAlignment="1">
      <alignment horizontal="center" vertical="center"/>
    </xf>
    <xf numFmtId="0" fontId="3" fillId="0" borderId="17" xfId="0" applyFont="1" applyBorder="1" applyAlignment="1">
      <alignment horizontal="left" vertical="top" wrapText="1"/>
    </xf>
    <xf numFmtId="0" fontId="5" fillId="0" borderId="9"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left" vertical="top" wrapText="1"/>
    </xf>
    <xf numFmtId="0" fontId="5" fillId="0" borderId="8" xfId="0" applyFont="1" applyBorder="1" applyAlignment="1">
      <alignment horizontal="left" vertical="top" wrapText="1"/>
    </xf>
    <xf numFmtId="0" fontId="5" fillId="0" borderId="7" xfId="0" applyFont="1" applyBorder="1" applyAlignment="1">
      <alignment horizontal="left" vertical="top" wrapText="1"/>
    </xf>
    <xf numFmtId="0" fontId="5" fillId="0" borderId="21" xfId="0" applyFont="1" applyBorder="1" applyAlignment="1">
      <alignment horizontal="left" vertical="top" wrapText="1"/>
    </xf>
    <xf numFmtId="0" fontId="14" fillId="0" borderId="37" xfId="0" applyFont="1" applyBorder="1" applyAlignment="1">
      <alignment horizontal="left" vertical="top" wrapText="1"/>
    </xf>
    <xf numFmtId="0" fontId="14" fillId="0" borderId="36" xfId="0" applyFont="1" applyBorder="1" applyAlignment="1">
      <alignment horizontal="left" vertical="top" wrapText="1"/>
    </xf>
    <xf numFmtId="0" fontId="14" fillId="0" borderId="35" xfId="0" applyFont="1" applyBorder="1" applyAlignment="1">
      <alignment horizontal="left" vertical="top" wrapText="1"/>
    </xf>
    <xf numFmtId="0" fontId="5" fillId="0" borderId="9" xfId="0" applyFont="1" applyBorder="1" applyAlignment="1">
      <alignment horizontal="center" vertical="top"/>
    </xf>
    <xf numFmtId="0" fontId="5" fillId="0" borderId="8" xfId="0" applyFont="1" applyBorder="1" applyAlignment="1">
      <alignment horizontal="center" vertical="top"/>
    </xf>
    <xf numFmtId="0" fontId="5" fillId="0" borderId="21" xfId="0" applyFont="1" applyBorder="1" applyAlignment="1">
      <alignment horizontal="center" vertical="top"/>
    </xf>
    <xf numFmtId="0" fontId="5" fillId="0" borderId="7" xfId="0" applyFont="1" applyBorder="1" applyAlignment="1">
      <alignment horizontal="center" vertical="top"/>
    </xf>
    <xf numFmtId="0" fontId="14" fillId="0" borderId="8" xfId="0" applyFont="1" applyBorder="1" applyAlignment="1">
      <alignment horizontal="left" vertical="top" wrapText="1"/>
    </xf>
    <xf numFmtId="0" fontId="14" fillId="0" borderId="27" xfId="0" applyFont="1" applyBorder="1" applyAlignment="1">
      <alignment horizontal="left" vertical="top" wrapText="1"/>
    </xf>
    <xf numFmtId="0" fontId="14" fillId="0" borderId="23" xfId="0" applyFont="1" applyBorder="1" applyAlignment="1">
      <alignment horizontal="left" vertical="top" wrapText="1"/>
    </xf>
    <xf numFmtId="0" fontId="14" fillId="0" borderId="14" xfId="0" applyFont="1" applyBorder="1" applyAlignment="1">
      <alignment horizontal="left" vertical="top" wrapText="1"/>
    </xf>
    <xf numFmtId="0" fontId="3" fillId="0" borderId="8" xfId="0" applyFont="1" applyBorder="1" applyAlignment="1">
      <alignment horizontal="left" vertical="top" wrapText="1"/>
    </xf>
    <xf numFmtId="0" fontId="10" fillId="0" borderId="1" xfId="0" applyFont="1" applyBorder="1" applyAlignment="1">
      <alignment horizontal="center" vertical="top"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3" fillId="0" borderId="6" xfId="0" applyFont="1" applyBorder="1" applyAlignment="1">
      <alignment horizontal="center" wrapText="1"/>
    </xf>
    <xf numFmtId="0" fontId="3" fillId="0" borderId="20" xfId="0" applyFont="1" applyBorder="1" applyAlignment="1">
      <alignment horizontal="center" wrapText="1"/>
    </xf>
    <xf numFmtId="0" fontId="28" fillId="0" borderId="16"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2" xfId="0" applyFont="1" applyBorder="1" applyAlignment="1">
      <alignment horizontal="center" vertical="center"/>
    </xf>
    <xf numFmtId="0" fontId="28" fillId="0" borderId="2" xfId="0" applyFont="1" applyBorder="1" applyAlignment="1">
      <alignment horizontal="center" vertical="center" wrapText="1"/>
    </xf>
    <xf numFmtId="0" fontId="28" fillId="0" borderId="21" xfId="0" applyFont="1" applyBorder="1" applyAlignment="1">
      <alignment horizontal="center" vertical="center"/>
    </xf>
    <xf numFmtId="0" fontId="28" fillId="0" borderId="17"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5" xfId="0" applyFont="1" applyBorder="1" applyAlignment="1">
      <alignment horizontal="center" vertical="center"/>
    </xf>
    <xf numFmtId="0" fontId="28" fillId="0" borderId="5" xfId="0" applyFont="1" applyBorder="1" applyAlignment="1">
      <alignment horizontal="center" vertical="center" wrapText="1"/>
    </xf>
    <xf numFmtId="0" fontId="28" fillId="0" borderId="8" xfId="0" applyFont="1" applyBorder="1" applyAlignment="1">
      <alignment horizontal="center" vertical="center"/>
    </xf>
    <xf numFmtId="0" fontId="28" fillId="0" borderId="17" xfId="0" applyFont="1" applyBorder="1" applyAlignment="1">
      <alignment horizontal="center" vertical="top" wrapText="1"/>
    </xf>
    <xf numFmtId="0" fontId="28" fillId="0" borderId="7" xfId="0" applyFont="1" applyBorder="1" applyAlignment="1">
      <alignment horizontal="center" vertical="center"/>
    </xf>
    <xf numFmtId="0" fontId="28" fillId="0" borderId="27"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18" xfId="0" applyFont="1" applyBorder="1" applyAlignment="1">
      <alignment horizontal="center" vertical="top" wrapText="1"/>
    </xf>
    <xf numFmtId="0" fontId="28" fillId="0" borderId="19" xfId="0" applyFont="1" applyBorder="1" applyAlignment="1">
      <alignment horizontal="center" vertical="center" wrapText="1"/>
    </xf>
    <xf numFmtId="0" fontId="28" fillId="0" borderId="19" xfId="0" applyFont="1" applyBorder="1" applyAlignment="1">
      <alignment horizontal="center" vertical="center"/>
    </xf>
    <xf numFmtId="0" fontId="28" fillId="0" borderId="19" xfId="0" applyFont="1" applyBorder="1" applyAlignment="1">
      <alignment horizontal="center" vertical="center" wrapText="1"/>
    </xf>
    <xf numFmtId="0" fontId="28" fillId="0" borderId="3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alcChain" Target="calcChain.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253998</xdr:colOff>
      <xdr:row>0</xdr:row>
      <xdr:rowOff>41586</xdr:rowOff>
    </xdr:from>
    <xdr:to>
      <xdr:col>12</xdr:col>
      <xdr:colOff>1118810</xdr:colOff>
      <xdr:row>3</xdr:row>
      <xdr:rowOff>172976</xdr:rowOff>
    </xdr:to>
    <xdr:pic>
      <xdr:nvPicPr>
        <xdr:cNvPr id="2" name="1 Imagen" descr="logocapitalmusical">
          <a:extLst>
            <a:ext uri="{FF2B5EF4-FFF2-40B4-BE49-F238E27FC236}">
              <a16:creationId xmlns="" xmlns:a16="http://schemas.microsoft.com/office/drawing/2014/main"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76498" y="41586"/>
          <a:ext cx="864812" cy="962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38100</xdr:colOff>
          <xdr:row>0</xdr:row>
          <xdr:rowOff>121920</xdr:rowOff>
        </xdr:from>
        <xdr:to>
          <xdr:col>0</xdr:col>
          <xdr:colOff>2903220</xdr:colOff>
          <xdr:row>3</xdr:row>
          <xdr:rowOff>99060</xdr:rowOff>
        </xdr:to>
        <xdr:sp macro="" textlink="">
          <xdr:nvSpPr>
            <xdr:cNvPr id="2053" name="Object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ESTRATEGICA%20Y%20TERRITORI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GESTION%20DEL%20SERVICIO%20Y%20ATENCION%20AL%20CIUDADAN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GESTION%20SOCIAL,%20COMUNITARIA,%20ARISTICA%20Y%20CULTUR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GESTION%20DE%20INNOVACION%20Y%20TIC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GESTI&#211;N%20DE%20RECURSOS%20FISICOS%20E%20INFRAESTRUCTURA%20TECNOLOGIC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ARIAP~1/AppData/Local/Temp/MAPA%20DE%20RIESGOS%20%20GESTION%20HUMANA%20201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GESTI&#211;N%20DE%20HACIENDA%20PUBLIC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GESTION%20DOCUMENTA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GESTION%20CONTRACTUA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GESTI&#211;N%20JUR&#205;DICA.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GESTION%20Y%20CONTROL%20DISCIPLINARI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ESTI&#211;N%20DE%20LA%20INFORMACI&#211;N%20Y%20LA%20COMUNICACI&#211;N.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GESTION%20DE%20EVALUACION%20Y%20SEGUIMIENTO.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MARIAP~1/AppData/Local/Temp/MAPA%20DE%20RIESGOS%202019-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ESTION%20INTEGRAL%20DE%20LA%20CALIDA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ESTION%20DE%20INFRESTRUCTURA%20Y%20OBRAS%20PUBLICA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GESTI&#210;N%20DEL%20DESARROLLO%20ECON&#210;MICO%20Y%20LA%20COMPETITIVIDA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ESTION%20DE%20LA%20SALU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GESTI&#211;N%20DE%20LA%20GOBERNABILIDAD,%20PARTICIPACI&#211;N%20Y%20CONVIVENCIA%20CIUDADAN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GESTION%20AMBIENT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GESTION%20EDUCATI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sheetData sheetId="1"/>
      <sheetData sheetId="2"/>
      <sheetData sheetId="3"/>
      <sheetData sheetId="4"/>
      <sheetData sheetId="5"/>
      <sheetData sheetId="6">
        <row r="10">
          <cell r="D10" t="str">
            <v xml:space="preserve">Desconocimiento del proceso por parte del personal de planta y contrato. </v>
          </cell>
        </row>
        <row r="13">
          <cell r="D13" t="str">
            <v>Dificultades en la planeacion para el cumplimiento del objetivo del proceso de de gestion estrategica y territorial</v>
          </cell>
        </row>
        <row r="15">
          <cell r="D15" t="str">
            <v xml:space="preserve">Falta de claridad e incumplimientos de los procedimientos  en los  procesos que se  interrelacionan y que sirven de proveedores entre si.  </v>
          </cell>
        </row>
        <row r="17">
          <cell r="A17" t="str">
            <v xml:space="preserve"> Perdida de informacion fisica y virtual por incumplimiento a los procesos establecidos y/o afectaciones ambientales y fallas locativas  </v>
          </cell>
          <cell r="D17" t="str">
            <v>Personas externas acceden a la informacion de uso exculsivo de la entidad.</v>
          </cell>
        </row>
        <row r="18">
          <cell r="D18" t="str">
            <v>Dificultad de la sistematizacion de la documentacion fisica.</v>
          </cell>
        </row>
      </sheetData>
      <sheetData sheetId="7">
        <row r="11">
          <cell r="A11" t="str">
            <v>Solicitud y/o recibimiento de dadivas para el favoritismo de una decision y/o Influir en otro servidor publico para conseguir una actuacion concepto, decision o manipulacion de la informacion  que le pueda generar beneficio propio o a un tercero</v>
          </cell>
          <cell r="T11" t="str">
            <v>Probable</v>
          </cell>
        </row>
        <row r="12">
          <cell r="A12" t="str">
            <v>Incumplimiento en la consolidacion y/o publicacion de la informacion reportada por las dependencias de la entidad.</v>
          </cell>
          <cell r="T12" t="str">
            <v>Posible</v>
          </cell>
        </row>
        <row r="13">
          <cell r="T13" t="str">
            <v>Posible</v>
          </cell>
        </row>
      </sheetData>
      <sheetData sheetId="8"/>
      <sheetData sheetId="9">
        <row r="11">
          <cell r="F11" t="str">
            <v>CATASTROFICO</v>
          </cell>
        </row>
      </sheetData>
      <sheetData sheetId="10"/>
      <sheetData sheetId="11"/>
      <sheetData sheetId="12"/>
      <sheetData sheetId="13"/>
      <sheetData sheetId="14"/>
      <sheetData sheetId="15">
        <row r="12">
          <cell r="B12" t="str">
            <v>Falta de responsabilidad del personal frente a sus compromisos que dan cumplimiento al objetivo del proceso.</v>
          </cell>
        </row>
      </sheetData>
      <sheetData sheetId="1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ow r="6">
          <cell r="A6" t="str">
            <v>PROCESO: GESTIÓN DEL SERVICIO Y ATENCIÓN AL CIUDADANO</v>
          </cell>
        </row>
        <row r="7">
          <cell r="A7" t="str">
            <v xml:space="preserve">OBJETIVO: 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 </v>
          </cell>
        </row>
      </sheetData>
      <sheetData sheetId="4">
        <row r="34">
          <cell r="E34" t="str">
            <v>D3,10O4; Realizar capacitaciones al personal en temas relacionados a la atención al ciudadano y en la ejecución del procedimiento "Recepción y trámite de PQRS</v>
          </cell>
        </row>
        <row r="35">
          <cell r="E35" t="str">
            <v>D7,9,16,18O7; Remitir memorandos a las dependencias rezagadas en dar respuesta en los términos establecidos por la ley de las PQRS, formuladas por los ciudadanos a la entidad.</v>
          </cell>
        </row>
        <row r="37">
          <cell r="E37" t="str">
            <v>D5,6,7,9,13,16,19O3,6,7; Realizar informes ejecutivos de seguimiento por unidad administrativa, referente a las respuestas y el estado de seguimiento de las PQRS</v>
          </cell>
        </row>
        <row r="38">
          <cell r="E38" t="str">
            <v xml:space="preserve">D10,17O8; Realizar la actualización del procedimiento "Recepción y trámite de PQRS", estableciendo los controles pertinentes, responsables y registros a tener en cuenta durante la aplicación del mismo </v>
          </cell>
        </row>
        <row r="42">
          <cell r="E42" t="str">
            <v>D6,7,9,11,18A1,2,3,4; Remitir informe ejecutivo a la oficina de control disciplinario, donde se visualice el estado y seguimiento a las PQRS emitidas a la entidad, que no se le dieron respuesta dentro de los terminos establecidos por la ley.</v>
          </cell>
        </row>
        <row r="43">
          <cell r="E43" t="str">
            <v>D6,7,9,11,18A1,2,3,4; Remitir informe ejecutivo a la Secretaría de Planeación municipal (Dirección de estudios estrategicos) o a la oficina de control interno, donde se visualice el estado y seguimiento a las PQRS emitidas a la entidad, que no se le han dado respuesta, con el fin de que se pueda direccionar al comité de cordinación de control interno, donde se evalue el comportamiento de las respuestas a las PQRS, realice seguimiento y se establezcan compromisos con los jefes de área y/o grupo (primera línea de defensa), con el fin de dar respuesta de manera eficiente, efectiva y eficaz a las PQRS e implementar estrategias que permitan evaluar la percepción del ciudadano frente a las respuestas emitidas por la entidad.</v>
          </cell>
        </row>
      </sheetData>
      <sheetData sheetId="5" refreshError="1"/>
      <sheetData sheetId="6">
        <row r="10">
          <cell r="D10" t="str">
            <v>Demora en la respuesta en los términos establecidos por la ley de algunas unidades administrativas a las PQRS realizadas por los ciudadanos</v>
          </cell>
        </row>
        <row r="11">
          <cell r="D11" t="str">
            <v>Falta de seguimiento a las respuestas de las PQRS formuladas a la entidad</v>
          </cell>
        </row>
        <row r="12">
          <cell r="D12" t="str">
            <v xml:space="preserve">Errores en la clasificiación del tipo de petición y remisión a la unidad administrativa competente </v>
          </cell>
        </row>
        <row r="13">
          <cell r="D13" t="str">
            <v xml:space="preserve"> Desactualización del Procedimiento "Recepción y trámite de PQRS" </v>
          </cell>
        </row>
      </sheetData>
      <sheetData sheetId="7">
        <row r="11">
          <cell r="A11" t="str">
            <v>Inoportunidad en la respuesta de las PQRS formuladas a la entidad</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sheetData sheetId="1"/>
      <sheetData sheetId="2"/>
      <sheetData sheetId="3"/>
      <sheetData sheetId="4"/>
      <sheetData sheetId="5"/>
      <sheetData sheetId="6">
        <row r="10">
          <cell r="D10" t="str">
            <v>Deficiencias en la cantidad de personal de planta requerido para la prestacion permanente del servicio, forzando a una rotacion de personal contratista cuando asi se requiera</v>
          </cell>
        </row>
        <row r="13">
          <cell r="D13" t="str">
            <v>Deficiencias en la cantidad de personal de planta requerido para la prestacion permanente del servicio, forzando a una rotacion de personal contratista cuando asi se requiera</v>
          </cell>
        </row>
        <row r="14">
          <cell r="D14" t="str">
            <v>falta de planificacion y direccionamiento estrategico por parte del lider del proceso</v>
          </cell>
        </row>
      </sheetData>
      <sheetData sheetId="7">
        <row r="11">
          <cell r="A11" t="str">
            <v>INEFICIENCIA E INEFICACIA  EN EL PROCESO DE OTORGAR BENEFICIOS A GRUPOS POBLACIONALES, ORGANIZACIONES SOCIALES Y COMUNIDAD VULNERABLE OMITIENDO EL DEBIDO CUMPLIMIENTO DEL PROCEDIMIENTO ESTABLECIDOS Y/O PREVIOS REQUISITOS PARA LA ENTREGA DE LOS MISMOS.</v>
          </cell>
          <cell r="T11" t="str">
            <v>Improbable</v>
          </cell>
        </row>
        <row r="12">
          <cell r="A12" t="str">
            <v>RECIBIR DADIVAS O BENEFICIOS A NOMBRE PROPIO O DE TERCEROS POR REALIZAR TRAMITES SIN EL CUMPLIMIENTO DE LOS REQUISITOS</v>
          </cell>
          <cell r="T12" t="str">
            <v>Improbable</v>
          </cell>
        </row>
        <row r="13">
          <cell r="A13" t="str">
            <v>PROBABILIDAD DE INCUMPLIMIENTO DE LOS PROGRAMAS Y PROYECTOS QUE BENEFICIEN A LOS GRUPOS  POBLACIONALES, ORGANIZACIONES SOCIALES Y POBLACION VULNERABLE DEL MUNICIPIO DE IBAGUE</v>
          </cell>
          <cell r="T13" t="str">
            <v>Improbable</v>
          </cell>
        </row>
      </sheetData>
      <sheetData sheetId="8"/>
      <sheetData sheetId="9"/>
      <sheetData sheetId="10"/>
      <sheetData sheetId="11"/>
      <sheetData sheetId="12"/>
      <sheetData sheetId="13"/>
      <sheetData sheetId="14"/>
      <sheetData sheetId="15"/>
      <sheetData sheetId="1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_corrupcion_30_12_18"/>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sheetName val="MAPA DE RIESGO ADMON"/>
    </sheetNames>
    <sheetDataSet>
      <sheetData sheetId="0"/>
      <sheetData sheetId="1"/>
      <sheetData sheetId="2"/>
      <sheetData sheetId="3"/>
      <sheetData sheetId="4"/>
      <sheetData sheetId="5"/>
      <sheetData sheetId="6"/>
      <sheetData sheetId="7">
        <row r="10">
          <cell r="D10" t="str">
            <v>Desistenteres de la comunidad en  convocatorias focalizadas en temas Ciencia tecnologia e innovacion</v>
          </cell>
        </row>
        <row r="11">
          <cell r="D11" t="str">
            <v>Poca gestion   en la estructuracion y   presentacion  de proyectos  de Ciencia Tencologiga e innovacion que impacten la ciudad</v>
          </cell>
        </row>
        <row r="12">
          <cell r="D12" t="str">
            <v xml:space="preserve">Falta de una politica   rectora que genere  la integracion de la  Academia, Gremios Economicos   y estado   en temas de apropiacion en  Ciencia, Tecnologia en Innovacion </v>
          </cell>
        </row>
        <row r="13">
          <cell r="D13" t="str">
            <v>Deficiente asignacion de recursos destinados a la ciencia tecnologia e innovacion.</v>
          </cell>
        </row>
        <row r="14">
          <cell r="D14" t="str">
            <v>Recursos economicos insuficientes para el sostenimiento  sostenimientos PVD y zonas WIFI</v>
          </cell>
        </row>
        <row r="15">
          <cell r="D15" t="str">
            <v>desactualziacion  plataforma tecnologica PVD  (Tradicionales,  Plus y Vivelab)</v>
          </cell>
        </row>
      </sheetData>
      <sheetData sheetId="8">
        <row r="11">
          <cell r="A11" t="str">
            <v>Convocatoria sin participacion de actores TIC</v>
          </cell>
          <cell r="T11" t="str">
            <v>Improbable</v>
          </cell>
        </row>
        <row r="12">
          <cell r="A12" t="str">
            <v xml:space="preserve">Resago    en los avances de  Ciencia , Tecnologia en inovacion </v>
          </cell>
        </row>
        <row r="13">
          <cell r="A13" t="str">
            <v xml:space="preserve">Indisponibilidad de servicios de de conectividad y formacion virtual </v>
          </cell>
        </row>
      </sheetData>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VALORACION RIESGO (5)"/>
      <sheetName val="VALORACION RIESGO (6)"/>
      <sheetName val="CONTROLES Y EVALUACION"/>
      <sheetName val="SOLIDEZ DE LOS CONTROLES"/>
      <sheetName val="MAPA DE RIESGO ADMON "/>
    </sheetNames>
    <sheetDataSet>
      <sheetData sheetId="0"/>
      <sheetData sheetId="1"/>
      <sheetData sheetId="2"/>
      <sheetData sheetId="3"/>
      <sheetData sheetId="4"/>
      <sheetData sheetId="5"/>
      <sheetData sheetId="6">
        <row r="10">
          <cell r="D10" t="str">
            <v>Falta de Presupuesto para cumplir con el correcto funcionamiento de los procesos de la entidad y metas del plan de desarrollo</v>
          </cell>
        </row>
        <row r="11">
          <cell r="D11" t="str">
            <v>Proceso contractual (demora en los tiempo de respuesta)</v>
          </cell>
        </row>
        <row r="12">
          <cell r="D12" t="str">
            <v>Personal de planta insuficiente o sin las competencias necesarias para el proceso</v>
          </cell>
        </row>
        <row r="13">
          <cell r="D13" t="str">
            <v>Falta de Presupuesto para cumplir con el correcto funcionamiento de los procesos de la entidad y metas del plan de desarrollo</v>
          </cell>
        </row>
        <row r="14">
          <cell r="D14" t="str">
            <v>Proceso contractual (demora en los tiempo de respuesta)</v>
          </cell>
        </row>
        <row r="15">
          <cell r="D15" t="str">
            <v>Demora en los pagos de las cuentas</v>
          </cell>
        </row>
        <row r="16">
          <cell r="D16" t="str">
            <v xml:space="preserve">Fallas de fluido eléctrico, Deficiencia instalaciones eléctricas           </v>
          </cell>
        </row>
        <row r="17">
          <cell r="D17" t="str">
            <v>Falta de mantenimiento preventivo y correctivo de la red eléctrica, planta física, equipos de cómputo, ingreso de aguas lluvias y roedores</v>
          </cell>
        </row>
        <row r="18">
          <cell r="D18" t="str">
            <v>El personal no tiene apropiadas las políticas de seguridad física y tecnológica</v>
          </cell>
        </row>
        <row r="19">
          <cell r="D19" t="str">
            <v xml:space="preserve">Desbordamiento de la capacidad física de las instalaciones de propiedad de la Alcaldía </v>
          </cell>
        </row>
        <row r="20">
          <cell r="D20" t="str">
            <v>Obsolescencia en la plataforma tecnológica (Hardware) o recurso inadecuado</v>
          </cell>
        </row>
        <row r="21">
          <cell r="D21" t="str">
            <v xml:space="preserve">Constante innovación  y evolución tecnológica   </v>
          </cell>
        </row>
        <row r="22">
          <cell r="D22" t="str">
            <v>Personal sin vinculación laboral directa  manejando procesos críticos</v>
          </cell>
        </row>
        <row r="23">
          <cell r="D23" t="str">
            <v>El personal no tiene apropiadas las políticas de seguridad física y tecnológica</v>
          </cell>
        </row>
        <row r="24">
          <cell r="D24" t="str">
            <v>Presiones externas o de un superior jerárquico, omisión de las políticas para el uso adecuado de los bienes.</v>
          </cell>
        </row>
        <row r="25">
          <cell r="D25" t="str">
            <v>Falta de Ética y Valores,  tráfico de influencias y abuso de confianza</v>
          </cell>
        </row>
        <row r="26">
          <cell r="D26" t="str">
            <v>Personal sin vinculación laboral directa  manejando procesos críticos</v>
          </cell>
        </row>
        <row r="27">
          <cell r="D27" t="str">
            <v>El personal no tiene apropiadas las políticas de seguridad física y tecnológica</v>
          </cell>
        </row>
        <row r="28">
          <cell r="D28" t="str">
            <v>Falta de Ética y Valores,  tráfico de influencias y abuso de confianza</v>
          </cell>
        </row>
      </sheetData>
      <sheetData sheetId="7">
        <row r="11">
          <cell r="A11" t="str">
            <v xml:space="preserve">Suspensión del aseguramiento de los empleados y  los bienes  de la Alcaldía </v>
          </cell>
        </row>
        <row r="12">
          <cell r="A12" t="str">
            <v>Suspensión de los servicios de vigilancia, aseo y públicos</v>
          </cell>
        </row>
        <row r="13">
          <cell r="A13" t="str">
            <v>Perdida o daño de los bienes y recurso tecnológico</v>
          </cell>
          <cell r="T13" t="str">
            <v>Probable</v>
          </cell>
        </row>
        <row r="14">
          <cell r="A14" t="str">
            <v>Adquisición de tecnología de información no acorde con la necesidad</v>
          </cell>
        </row>
        <row r="15">
          <cell r="A15" t="str">
            <v>Uso inadecuado de los bienes de la Entidad, omitiendo las políticas operativas, para beneficio propio o de un tercero</v>
          </cell>
        </row>
        <row r="16">
          <cell r="A16" t="str">
            <v>Extralimitación de las competencias, manipulando información  para beneficio propio o de un tercero</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ow r="6">
          <cell r="A6" t="str">
            <v>PROCESO: GESTIÓN HUMANA Y SEGURIDAD Y SALUD EN EL TRABAJO</v>
          </cell>
        </row>
        <row r="7">
          <cell r="A7" t="str">
            <v>OBJETIVO: REALIZAR LA VINCULACIÓN, PERMANENCIA Y  RETIRO DEL PERSONAL DE PLANTA DE LA ENTIDAD, DESARROLLANDO ACTIVIDADES ENCAMINADAS A PROMOVER LAS COMPETENCIAS, HABILIDADES, CONOCIMIENTOS DE LOS SERVIDORES PÚBLICOS, EVALUACION, EL MEJORAMIENTO DEL CLIMA LABORAL, EL BIENESTAR SOCIAL, LA SEGURIDAD Y SALUD EN EL TRABAJO, EL FOMENTO DE LOS VALORES Y PRINCIPIOS ÉTICOS, CON EL PROPÓSITO DE TENER SERVIDORES ÍNTEGROS Y COMPROMETIDOS CONSTANTEMENTE CON LA ADMINISTRACIÓN MUNICIPAL</v>
          </cell>
        </row>
      </sheetData>
      <sheetData sheetId="4" refreshError="1"/>
      <sheetData sheetId="5" refreshError="1"/>
      <sheetData sheetId="6">
        <row r="10">
          <cell r="D10" t="str">
            <v xml:space="preserve"> Capacidad operativa insuficientes para el desarrollo de las actividadesen las diferentes dependencias .</v>
          </cell>
        </row>
        <row r="11">
          <cell r="D11" t="str">
            <v>Inoportuna ejecución de las actividades contenidas en Plan Estratégico de Talento Humano.</v>
          </cell>
        </row>
        <row r="12">
          <cell r="D12" t="str">
            <v>Presupuesto insuficiente para la ejecución de las actividades del Plan Estrategico de Talento Humano</v>
          </cell>
        </row>
        <row r="13">
          <cell r="D13" t="str">
            <v>Amiguismo político o tráfico de influencias</v>
          </cell>
        </row>
        <row r="14">
          <cell r="D14" t="str">
            <v xml:space="preserve">Omisión en la aplicación de la normatividad </v>
          </cell>
        </row>
        <row r="16">
          <cell r="D16" t="str">
            <v>Falta de interés en el alcance y aplicación normativa  por parte de la alta dirección</v>
          </cell>
        </row>
        <row r="17">
          <cell r="D17" t="str">
            <v>Presupuesto insuficiente para la ejecución de las actividades del Plan Estrategico de Talento Humano</v>
          </cell>
        </row>
        <row r="18">
          <cell r="D18" t="str">
            <v>Bajo presupuesto para la implentación  y sostenibilidad del SG-SST</v>
          </cell>
        </row>
      </sheetData>
      <sheetData sheetId="7">
        <row r="11">
          <cell r="A11" t="str">
            <v xml:space="preserve"> Inoportuno suministro del personal a las unidades administrativas para garantizar la calidad y oportunidad en la prestación del servicio</v>
          </cell>
        </row>
        <row r="12">
          <cell r="A12" t="str">
            <v>Otorgamiento de encargos  sin el lleno de requisitos establecidos en la normatividad para beneficio de un tercero.</v>
          </cell>
        </row>
        <row r="13">
          <cell r="A13" t="str">
            <v>Inoportunidad en la ejecución de las actividades del Plan Operativo Anual del Sistema de Seguridad  y Salud en el Trabajo (SG-SST)</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2)"/>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VALORACION RIESGO (5)"/>
      <sheetName val="VALORACION RIESGO (6)"/>
      <sheetName val="VALORACION RIESGO (7)"/>
      <sheetName val="CONTROLES Y EVALUACION"/>
      <sheetName val="SOLIDEZ DE LOS CONTROLES"/>
      <sheetName val="MAPA DE RIESGO ADMON"/>
      <sheetName val="Hoja1"/>
    </sheetNames>
    <sheetDataSet>
      <sheetData sheetId="0"/>
      <sheetData sheetId="1"/>
      <sheetData sheetId="2"/>
      <sheetData sheetId="3"/>
      <sheetData sheetId="4">
        <row r="26">
          <cell r="G26" t="str">
            <v xml:space="preserve">F2O6 Asesorar y acompañar a los responsables del proceso en el mejoramiento continuo del direccionamiento y ejecucion de las actividades </v>
          </cell>
        </row>
      </sheetData>
      <sheetData sheetId="5"/>
      <sheetData sheetId="6">
        <row r="10">
          <cell r="D10" t="str">
            <v>Rotacion de personal y falta continuidad en los procesos.</v>
          </cell>
        </row>
        <row r="11">
          <cell r="D11" t="str">
            <v>Ausencia de controles par el manejo de la informacion propia del proceso medienate el mal uso de los usuarios y coantraseñas  para acceder a los aplicativos o sistemas correspondientes  al proceso.</v>
          </cell>
        </row>
        <row r="13">
          <cell r="D13" t="str">
            <v>Falta de integralidad en los modulos en los sistemas de información. Falta de seguridad digital frente al manejo de la información sensible y confidencial.</v>
          </cell>
        </row>
        <row r="19">
          <cell r="D19" t="str">
            <v>Falta de conocimiento de los procedimientos que determinan lineamientos necesarios para
el desarrollo de todos los procesos de la entidad.</v>
          </cell>
        </row>
        <row r="21">
          <cell r="D21" t="str">
            <v>Falta de conocimiento de los procedimientos que determinan lineamientos necesarios para
el desarrollo de todos los procesos de la entidad.</v>
          </cell>
        </row>
        <row r="24">
          <cell r="D24" t="str">
            <v>Pertinencia en los procedimientos que desarrollan los procesos.</v>
          </cell>
        </row>
        <row r="25">
          <cell r="D25" t="str">
            <v>Normatividad externa (leyes, decretos,
ordenanzas y acuerdos).</v>
          </cell>
        </row>
      </sheetData>
      <sheetData sheetId="7">
        <row r="11">
          <cell r="A11" t="str">
            <v>Posibilidad de recibir o solicitar cualquier dadiva para modificar y/o alterar los datos existentes en los distintos sistema de información de Hacienda Pública</v>
          </cell>
          <cell r="T11" t="str">
            <v>Improbable</v>
          </cell>
        </row>
        <row r="12">
          <cell r="A12" t="str">
            <v xml:space="preserve">Debilidad en la integracion de los  recursos digitales (Base de datos) o plataforma tecnológica de la entidad, atribuibles a los componentes de recaudo , recuperacion de cartera, Movimiento Financieros, y presupuestales que  soportan los ingresos y gastos del  Municipio </v>
          </cell>
          <cell r="T12" t="str">
            <v>Improbable</v>
          </cell>
        </row>
        <row r="13">
          <cell r="A13" t="str">
            <v>Indebida aplicación de la normatividad vigente en procedimientos juridicos y  tramites estandarizados en el proceso de gestion de Hacienda Publica</v>
          </cell>
          <cell r="T13" t="str">
            <v>Improbable</v>
          </cell>
        </row>
        <row r="14">
          <cell r="A14" t="str">
            <v>Omisión de denuncias de presuntos actos de corrupción o irregularidades administrativas.</v>
          </cell>
          <cell r="T14" t="str">
            <v>Improbable</v>
          </cell>
        </row>
        <row r="15">
          <cell r="A15" t="str">
            <v>Posible perdida de expedientes y documentos relacionados con el procesos de Gestion de Hacienda Pública</v>
          </cell>
          <cell r="T15" t="str">
            <v>Improbable</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sheetData sheetId="1"/>
      <sheetData sheetId="2"/>
      <sheetData sheetId="3">
        <row r="6">
          <cell r="A6" t="str">
            <v>PROCESO: GESTION DOCUMENTAL</v>
          </cell>
          <cell r="B6"/>
          <cell r="C6"/>
          <cell r="D6"/>
          <cell r="E6"/>
          <cell r="F6"/>
          <cell r="G6"/>
          <cell r="H6"/>
          <cell r="I6"/>
          <cell r="J6"/>
          <cell r="K6"/>
          <cell r="L6"/>
          <cell r="M6"/>
          <cell r="N6"/>
          <cell r="O6"/>
          <cell r="P6"/>
          <cell r="Q6"/>
          <cell r="R6"/>
          <cell r="S6"/>
        </row>
        <row r="7">
          <cell r="A7" t="str">
            <v>OBJETIVO: ADMINISTRAR LA DOCUMENTACION FISICA DE LA ENTIDAD, EMPLEANDO TECNOLOGIA E INSTRUMENTOS DE CONTROL PARA GARANTIZA R CONTINUAMENTE EL ACCESO OPRTUNO, DISPONIBILIDAD Y CONSERVACION  DE LA TOTALIDAD DE LA INFORMACIÓN</v>
          </cell>
          <cell r="B7"/>
          <cell r="C7"/>
          <cell r="D7"/>
          <cell r="E7"/>
          <cell r="F7"/>
          <cell r="G7"/>
          <cell r="H7"/>
          <cell r="I7"/>
          <cell r="J7"/>
          <cell r="K7"/>
          <cell r="L7"/>
          <cell r="M7"/>
          <cell r="N7"/>
          <cell r="O7"/>
          <cell r="P7"/>
          <cell r="Q7"/>
          <cell r="R7"/>
          <cell r="S7"/>
        </row>
      </sheetData>
      <sheetData sheetId="4">
        <row r="21">
          <cell r="E21" t="str">
            <v>D1,O2 Presentar proyecto de capacitacion relacionado con temas especificos que se requieren para el proceso de gestion documental para que se incluya en la matriz del Plan Institucional de Capacitación. Realizar capacitacion por parte del lider del proceso a los fucionarios responsables del manejo de los archivos.</v>
          </cell>
        </row>
        <row r="22">
          <cell r="E22" t="str">
            <v xml:space="preserve">D3,4,6,O3 Solicitar aumentar el presupuesto para el proceso de gestion documental para inversion en la capacidad de almcenamiento en los depositos de archivo y la asignacion a las unidades administrativas de personal con perfil y que dentro de sus funciones tengan el manejo y organización de archivo. </v>
          </cell>
        </row>
        <row r="23">
          <cell r="E23" t="str">
            <v>D2,7,8,9,O4, Realizar seguimiento a las unidades administrativas en la aplicación de los procedimientos, formatos e instrumentos archivisticos mediante actas de visitas.</v>
          </cell>
        </row>
        <row r="26">
          <cell r="E26" t="str">
            <v>D,1,2,6,7,8,9,A1,2 Solicitar personal suficiente y con perfil para el desarrollo de las actividades en las unidades administrativas y seguimiento al cumplimiento. Realizar capacitacion de actualizacion a los funcionarios.</v>
          </cell>
        </row>
        <row r="27">
          <cell r="E27" t="str">
            <v>D5,A,4,5 Solicitar a informatica el fortalecimiento tecnologico para el desarrollo de las actividades del proceso.</v>
          </cell>
        </row>
      </sheetData>
      <sheetData sheetId="5"/>
      <sheetData sheetId="6">
        <row r="10">
          <cell r="D10" t="str">
            <v>Baja responsabilidad de los funcionarios frente al desarrollo y cumplimiento de las actividades del  proceso en la unidades administrativas.</v>
          </cell>
        </row>
        <row r="11">
          <cell r="D11" t="str">
            <v>Bajo presupuesto de funcionamiento e inversión para administrar la documentación física de la administración municipal</v>
          </cell>
        </row>
        <row r="12">
          <cell r="D12" t="str">
            <v xml:space="preserve">Falta de Infraestructura y baja capacidad instalada para administrar la documentación física de la entidad </v>
          </cell>
        </row>
        <row r="13">
          <cell r="D13" t="str">
            <v>Falta de siguimiento y aplicación de manuales, procedimientos y formatos establecidos en el proceso de gestion documental por parte de las unidades administrativas</v>
          </cell>
        </row>
      </sheetData>
      <sheetData sheetId="7">
        <row r="11">
          <cell r="A11" t="str">
            <v>POSIBILIDAD DE RECIBIR O SOLICITAR CUALQUIER DADIVA O BENEFICIO A NOMBRE PROPIO O DE TERCEROS, CON EL FIN DE MANIPULAR, OCULTAR, ALTERAR O DESTRUIR UN DOCUMENTO O EXPEDIENTE</v>
          </cell>
        </row>
      </sheetData>
      <sheetData sheetId="8"/>
      <sheetData sheetId="9"/>
      <sheetData sheetId="10"/>
      <sheetData sheetId="11"/>
      <sheetData sheetId="12"/>
      <sheetData sheetId="13"/>
      <sheetData sheetId="14"/>
      <sheetData sheetId="15"/>
      <sheetData sheetId="1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VALORACION RIESGO (5)"/>
      <sheetName val="VALORACION RIESGO (6)"/>
      <sheetName val="CONTROLES Y EVALUACION"/>
      <sheetName val="SOLIDEZ DE LOS CONTROLES"/>
      <sheetName val="MAPA DE RIESGO ADMON"/>
    </sheetNames>
    <sheetDataSet>
      <sheetData sheetId="0">
        <row r="7">
          <cell r="B7" t="str">
            <v>GESTION CONTRACTUAL</v>
          </cell>
        </row>
        <row r="8">
          <cell r="B8" t="str">
            <v>GESTIONAR LA ADQUISICIÓN DE LA TOTALIDAD DE LOS BIENES Y SERVICIOS REQUERIDOS PARA LA CONTINUA OPERACIÓN DE LOS PROCESOS DE LA ENTIDAD ACORDE A LA NORMATIVIDAD LEGAL VIGENTE.</v>
          </cell>
        </row>
      </sheetData>
      <sheetData sheetId="1"/>
      <sheetData sheetId="2"/>
      <sheetData sheetId="3"/>
      <sheetData sheetId="4"/>
      <sheetData sheetId="5"/>
      <sheetData sheetId="6">
        <row r="10">
          <cell r="D10" t="str">
            <v xml:space="preserve">Personal insuficiente para adelantar las labores de proceso contractual. </v>
          </cell>
        </row>
        <row r="11">
          <cell r="D11" t="str">
            <v>Constantes cambios normativos, diversidad jurídica.</v>
          </cell>
        </row>
        <row r="12">
          <cell r="D12" t="str">
            <v>falta de conocimiento y/o experiencia de los directivos y del personal que maneja la contratacion.</v>
          </cell>
        </row>
        <row r="15">
          <cell r="D15" t="str">
            <v>debilidades en la etapa de planeacion que orienten a favorecer un proponente (prepliegos pliegos y adendas)</v>
          </cell>
        </row>
        <row r="16">
          <cell r="D16" t="str">
            <v>Falta de articulación entre las Secretaría ejecutoras, Secretaria de Planeacion  y Contratacion</v>
          </cell>
        </row>
        <row r="17">
          <cell r="D17" t="str">
            <v>Desconocimiento del Manual y procedimimentos</v>
          </cell>
        </row>
        <row r="18">
          <cell r="D18" t="str">
            <v>Ausencia  de controles  y  de registros en los procedimientos</v>
          </cell>
        </row>
        <row r="19">
          <cell r="D19" t="str">
            <v>Unidades administrativas ubicadas en diferentes sitios de la ciudad (Ibagué).</v>
          </cell>
        </row>
        <row r="20">
          <cell r="D20" t="str">
            <v xml:space="preserve">Personal insuficiente y sin capacitacion para adelantar las labores de proceso contractual. </v>
          </cell>
        </row>
        <row r="21">
          <cell r="D21" t="str">
            <v>Omisión en la aplicación de la normativa asociada a las funciones</v>
          </cell>
        </row>
        <row r="22">
          <cell r="D22" t="str">
            <v xml:space="preserve">omision en la supervision </v>
          </cell>
        </row>
        <row r="24">
          <cell r="D24" t="str">
            <v>Trafico de influencias.</v>
          </cell>
        </row>
        <row r="25">
          <cell r="D25" t="str">
            <v>Amiguismo</v>
          </cell>
        </row>
        <row r="26">
          <cell r="D26" t="str">
            <v>Inobservancia de los valores establecidos en el  Código de Integridad del servidor publico en el desarrollo de las funciones</v>
          </cell>
        </row>
        <row r="28">
          <cell r="D28" t="str">
            <v>Prevalencia de intereses particulares sobre intereses generales.</v>
          </cell>
        </row>
      </sheetData>
      <sheetData sheetId="7">
        <row r="11">
          <cell r="A11" t="str">
            <v>Inoportunidad en la adquisición de los bienes y servicios requeridos por la entidad</v>
          </cell>
          <cell r="T11" t="str">
            <v>Probable</v>
          </cell>
        </row>
        <row r="12">
          <cell r="A12" t="str">
            <v xml:space="preserve">Presentación de los Estudios Previos y Análisis del Sector mal estructurados y sin soportes </v>
          </cell>
          <cell r="T12" t="str">
            <v>Posible</v>
          </cell>
        </row>
        <row r="13">
          <cell r="A13" t="str">
            <v xml:space="preserve">Archivos de contratos y convenios sin la totalidad de los documentos requeridos asociados a las etapas contractuales </v>
          </cell>
          <cell r="T13" t="str">
            <v>Posible</v>
          </cell>
        </row>
        <row r="14">
          <cell r="A14" t="str">
            <v>Posibilidad de Ejecución de Obras sin control y en condiciones desfavorable</v>
          </cell>
          <cell r="T14" t="str">
            <v>Improbable</v>
          </cell>
        </row>
        <row r="15">
          <cell r="A15" t="str">
            <v>Posibilidad de recibir o solicitar cualquier dádiva o beneficio a nombre propio o de terceros con el fin de celebrar un contrato</v>
          </cell>
        </row>
        <row r="16">
          <cell r="A16" t="str">
            <v>Posibilidad de direccionar el proceso contractual y/o vinculación en favor de un tercero</v>
          </cell>
          <cell r="T16" t="str">
            <v>Posible</v>
          </cell>
        </row>
      </sheetData>
      <sheetData sheetId="8">
        <row r="11">
          <cell r="C11" t="str">
            <v>3. MODERADO</v>
          </cell>
        </row>
        <row r="12">
          <cell r="C12" t="str">
            <v>4. MAYOR</v>
          </cell>
        </row>
        <row r="13">
          <cell r="C13" t="str">
            <v>2. MENOR</v>
          </cell>
        </row>
        <row r="14">
          <cell r="C14" t="str">
            <v>4. MAYOR</v>
          </cell>
        </row>
      </sheetData>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sheetData sheetId="1"/>
      <sheetData sheetId="2"/>
      <sheetData sheetId="3"/>
      <sheetData sheetId="4"/>
      <sheetData sheetId="5"/>
      <sheetData sheetId="6">
        <row r="10">
          <cell r="A10" t="str">
            <v>Providencias condenatorias incumplidas - apertura de incidente de desacato</v>
          </cell>
          <cell r="D10" t="str">
            <v xml:space="preserve">Incumplimiento a providencias condenatorias: acción de tutela, acción popular, acción de grupo o acción de cumplimiento por parte de los Secretarios de Despacho y Directores a lo ordenado </v>
          </cell>
        </row>
        <row r="11">
          <cell r="D11" t="str">
            <v>Gestión inoportuna para dar cumplimiento a las providencias condenatorias por parte de los Secretarios de Despacho</v>
          </cell>
        </row>
        <row r="12">
          <cell r="A12" t="str">
            <v>Omitir, retardar, negar o rehusarse a realizar actos propios que le corresponden de las funciones de servidor público y/o de apoderado para beneficio propio o de un tercero en las acciones legales, ocasionando pérdidas financieras al Ente Territorial</v>
          </cell>
          <cell r="D12" t="str">
            <v xml:space="preserve">Falta de asistencia a las audiencias de procesos judiciales por parte de los Secretarios de despacho delegados, y/o  apoderados que ejercen la defensa jurídica y, en atención a las recomendaciones establecidas en las mesa de trabajo llevados a cabo por la Oficina Jurídica </v>
          </cell>
        </row>
        <row r="13">
          <cell r="D13" t="str">
            <v>Perfil profesional rotativo de asesores jurídicos insuficientes para realizar la labor de la repesentación judicial y legal del municipio con poca experiencia e idoneidad</v>
          </cell>
        </row>
        <row r="14">
          <cell r="D14" t="str">
            <v>Desconocimiento y/o no aplicabilidad de la normatividad vigente a nivel nacional, departamental y territorial</v>
          </cell>
        </row>
        <row r="15">
          <cell r="A15" t="str">
            <v>Defensas Débiles</v>
          </cell>
          <cell r="D15" t="str">
            <v>Insuficiencia o inoportunidad en la entrega de informes y/o elementos materiales probatorios que se deban presentar en la actuaciones procesales por parte de las dependencias ejecutoras</v>
          </cell>
        </row>
        <row r="16">
          <cell r="D16" t="str">
            <v xml:space="preserve">Inexistencia de unificación de criterios normativos aplicables a la administración municipal </v>
          </cell>
        </row>
      </sheetData>
      <sheetData sheetId="7">
        <row r="11">
          <cell r="T11" t="str">
            <v>Probable</v>
          </cell>
        </row>
        <row r="12">
          <cell r="T12" t="str">
            <v>Probable</v>
          </cell>
        </row>
        <row r="13">
          <cell r="T13" t="str">
            <v>Probable</v>
          </cell>
        </row>
      </sheetData>
      <sheetData sheetId="8"/>
      <sheetData sheetId="9">
        <row r="11">
          <cell r="F11" t="str">
            <v>CATASTROFICO</v>
          </cell>
        </row>
      </sheetData>
      <sheetData sheetId="10"/>
      <sheetData sheetId="11"/>
      <sheetData sheetId="12"/>
      <sheetData sheetId="13"/>
      <sheetData sheetId="14"/>
      <sheetData sheetId="15"/>
      <sheetData sheetId="1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DOFA"/>
      <sheetName val="PRIORIZACIÓN DE CAUSA"/>
      <sheetName val="IDENTIFICACION(GyC)"/>
      <sheetName val="DESCRIPCION"/>
      <sheetName val="MAPA DE RIESGO ADMON"/>
      <sheetName val=" IMPACTO RIESGOS GESTION"/>
      <sheetName val="PROBABILIDAD"/>
      <sheetName val=" IMPACTO RIESGOS CORRUPCION"/>
      <sheetName val="VALORACION GESTION (1)"/>
      <sheetName val="VALORACION RIESGO (2)"/>
      <sheetName val="VALORACION RIESGO (3)"/>
      <sheetName val="VALORACION RIESGO (4)"/>
      <sheetName val="Hoja3"/>
      <sheetName val="CONTROLES Y EVALUACION"/>
      <sheetName val="SOLIDEZ DE LOS CONTROLES"/>
    </sheetNames>
    <sheetDataSet>
      <sheetData sheetId="0"/>
      <sheetData sheetId="1"/>
      <sheetData sheetId="2"/>
      <sheetData sheetId="3"/>
      <sheetData sheetId="4"/>
      <sheetData sheetId="5"/>
      <sheetData sheetId="6">
        <row r="10">
          <cell r="D10" t="str">
            <v>Personal de planta  insuficiente con conocimiento  para impulsar el tramite de los procesos disciplinarios.</v>
          </cell>
        </row>
        <row r="11">
          <cell r="D11" t="str">
            <v xml:space="preserve">Desconociento del proceso por parte del personal en la aplicación de nuevo codigo general disciplinario </v>
          </cell>
        </row>
        <row r="14">
          <cell r="D14" t="str">
            <v xml:space="preserve">Cambios normativos sobre el procedimiento disciplinario . </v>
          </cell>
        </row>
        <row r="15">
          <cell r="D15" t="str">
            <v>Falta de compromiso por parte del personal adscrito al proceso de gestion y control disciplinario</v>
          </cell>
        </row>
        <row r="16">
          <cell r="D16" t="str">
            <v>Falta de continuidad del personal por contrato encargado de los  procesos</v>
          </cell>
        </row>
        <row r="17">
          <cell r="D17" t="str">
            <v xml:space="preserve"> Falta de infraestructura que garantice las condiciones para el cumplimiento del desarrollo del proceso  de la ley (Carencia de sala de audiencias)</v>
          </cell>
        </row>
        <row r="18">
          <cell r="D18" t="str">
            <v>Falta de herramientas tecnológicas que permitan administrar y proteger la información</v>
          </cell>
        </row>
        <row r="21">
          <cell r="D21" t="str">
            <v>Falta de garantías para la reserva del proceso disciplinario</v>
          </cell>
        </row>
      </sheetData>
      <sheetData sheetId="7"/>
      <sheetData sheetId="8"/>
      <sheetData sheetId="9">
        <row r="11">
          <cell r="A11" t="str">
            <v>probabilidad de dilatar el proceso para lograr el vencimiento de terminos o la prescripcion en beneficio de un servidor publico.</v>
          </cell>
          <cell r="T11" t="str">
            <v>Posible</v>
          </cell>
        </row>
        <row r="12">
          <cell r="A12" t="str">
            <v>posibilidad de inoportunidad en el tramite o incumplimiento de las estapas del proceso disciiplinario</v>
          </cell>
        </row>
        <row r="13">
          <cell r="A13" t="str">
            <v xml:space="preserve"> Posibilidad de exceder facultades legales en los fallos </v>
          </cell>
          <cell r="T13" t="str">
            <v>Improbable</v>
          </cell>
        </row>
        <row r="14">
          <cell r="A14" t="str">
            <v xml:space="preserve">probabilidad de  Pedida de informacion de los expedientes disciplinarios </v>
          </cell>
          <cell r="T14" t="str">
            <v>Posible</v>
          </cell>
        </row>
      </sheetData>
      <sheetData sheetId="10">
        <row r="11">
          <cell r="F11" t="str">
            <v>MAYOR</v>
          </cell>
        </row>
        <row r="34">
          <cell r="F34" t="str">
            <v>MAYOR</v>
          </cell>
        </row>
      </sheetData>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sheetData sheetId="1"/>
      <sheetData sheetId="2"/>
      <sheetData sheetId="3"/>
      <sheetData sheetId="4"/>
      <sheetData sheetId="5"/>
      <sheetData sheetId="6"/>
      <sheetData sheetId="7">
        <row r="11">
          <cell r="T11" t="str">
            <v>Rara Vez</v>
          </cell>
        </row>
        <row r="12">
          <cell r="T12" t="str">
            <v>Improbable</v>
          </cell>
        </row>
        <row r="13">
          <cell r="T13" t="str">
            <v>Posible</v>
          </cell>
        </row>
      </sheetData>
      <sheetData sheetId="8"/>
      <sheetData sheetId="9"/>
      <sheetData sheetId="10"/>
      <sheetData sheetId="11"/>
      <sheetData sheetId="12"/>
      <sheetData sheetId="13"/>
      <sheetData sheetId="14"/>
      <sheetData sheetId="15"/>
      <sheetData sheetId="1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 val="Hoja1"/>
    </sheetNames>
    <sheetDataSet>
      <sheetData sheetId="0"/>
      <sheetData sheetId="1"/>
      <sheetData sheetId="2"/>
      <sheetData sheetId="3">
        <row r="6">
          <cell r="A6" t="str">
            <v xml:space="preserve">PROCESO: Gestión de Evaluación y  Seguimiento </v>
          </cell>
          <cell r="B6"/>
          <cell r="C6"/>
          <cell r="D6"/>
          <cell r="E6"/>
          <cell r="F6"/>
          <cell r="G6"/>
          <cell r="H6"/>
          <cell r="I6"/>
          <cell r="J6"/>
          <cell r="K6"/>
          <cell r="L6"/>
          <cell r="M6"/>
          <cell r="N6"/>
          <cell r="O6"/>
          <cell r="P6"/>
          <cell r="Q6"/>
          <cell r="R6"/>
          <cell r="S6"/>
        </row>
        <row r="7">
          <cell r="A7" t="str">
            <v xml:space="preserve">OBJETIVO: AGREGAR VALOR A LA GESTIÓN DE LA ENTIDAD Y MEJORAR LAS OPERACIONES DE LA MISMA;  POR MEDIO DE LA SOCIALIZACIÓN  MENSUAL DE LOS INFORMES  GENERADOS POR LA OFICINA  A LA ALTA DIRECCIÓN Y A SU VEZ ENTREGANDO   INFORMACIÓN REAL Y OPORTUNA,  SOBRE EL ESTADO EN QUE SE ENCUENTRAN   LOS PROCESOS Y LA  ORGANIZACIÓN EN UN PERIODO DETERMINADO DE TIEMPO;  CON EL PROPÓSITO QUE   TOMEN DECISIONES Y REORIENTEN  OPORTUNAMENTE  ESTRATEGIAS Y ACCIONES HACIA EL CUMPLIMIENTO DE LOS OBJETIVOS INSTITUCIONALES.  </v>
          </cell>
          <cell r="B7"/>
          <cell r="C7"/>
          <cell r="D7"/>
          <cell r="E7"/>
          <cell r="F7"/>
          <cell r="G7"/>
          <cell r="H7"/>
          <cell r="I7"/>
          <cell r="J7"/>
          <cell r="K7"/>
          <cell r="L7"/>
          <cell r="M7"/>
          <cell r="N7"/>
          <cell r="O7"/>
          <cell r="P7"/>
          <cell r="Q7"/>
          <cell r="R7"/>
          <cell r="S7"/>
        </row>
      </sheetData>
      <sheetData sheetId="4"/>
      <sheetData sheetId="5"/>
      <sheetData sheetId="6">
        <row r="10">
          <cell r="D10" t="str">
            <v>Demoras en la entrega de información por parte de las unidades administrativas, en respuesta a los requerimientos de la oficina.</v>
          </cell>
        </row>
        <row r="11">
          <cell r="D11" t="str">
            <v>Cambios normativos en los que establecen responsabilidades a las Oficinas de Control Interno</v>
          </cell>
        </row>
        <row r="12">
          <cell r="D12" t="str">
            <v>Ausencia de liderazgo del Jefe de la Oficina de Control Interno</v>
          </cell>
        </row>
        <row r="13">
          <cell r="D13" t="str">
            <v>Demoras en la entrega de información por parte de las unidades administrativas, en respuesta a los requerimientos de la oficina.</v>
          </cell>
        </row>
        <row r="14">
          <cell r="D14" t="str">
            <v xml:space="preserve">Fallas en aplicativos por congestión para cargue o reporte de información a entes de control. </v>
          </cell>
        </row>
        <row r="15">
          <cell r="D15" t="str">
            <v>Asignación de auditorias a procesos no acordes al perfil profesional del auditor.</v>
          </cell>
        </row>
        <row r="16">
          <cell r="D16" t="str">
            <v>Trafico de influencias.</v>
          </cell>
        </row>
        <row r="17">
          <cell r="D17" t="str">
            <v>Inobservancia a los líneamientos establecidos en el  Código de Ética del Auditor Interno en el desarrollo de las auditorías</v>
          </cell>
        </row>
      </sheetData>
      <sheetData sheetId="7">
        <row r="11">
          <cell r="A11" t="str">
            <v>Socialización inoportuna de los informes emitidos por la Oficina de Control Interno en Comité de Coordinación de Control Interno</v>
          </cell>
        </row>
        <row r="12">
          <cell r="A12" t="str">
            <v>Presentación inoportuna de informes de ley a entes externos</v>
          </cell>
        </row>
        <row r="13">
          <cell r="A13" t="str">
            <v xml:space="preserve"> Desvío de los resultados  de la auditoría en beneficio propio o del auditado.</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DESCRIPCION"/>
      <sheetName val="IDENTIFICACION(GyC)"/>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2019"/>
      <sheetName val="MONITOREO 1 MR"/>
      <sheetName val="MONITOREO 2 MR"/>
      <sheetName val="Hoja1"/>
      <sheetName val="Hoja4"/>
    </sheetNames>
    <sheetDataSet>
      <sheetData sheetId="0"/>
      <sheetData sheetId="1"/>
      <sheetData sheetId="2"/>
      <sheetData sheetId="3"/>
      <sheetData sheetId="4"/>
      <sheetData sheetId="5">
        <row r="10">
          <cell r="D10" t="str">
            <v xml:space="preserve"> Fallas en la plataforma (PISAMI) o en los prestadores de servicios tecnologicos (Moviliza, Internet, SIMIT, Runt).</v>
          </cell>
        </row>
        <row r="14">
          <cell r="D14" t="str">
            <v xml:space="preserve">Debilidad en la planeación y coordinación interinstitucional para la ejecución de proyectos
Así como la falta de estudios técnicos en expedición de Viabilidades y proyectos. 
</v>
          </cell>
        </row>
        <row r="15">
          <cell r="D15" t="str">
            <v>No contar con el presupuesto suficiente para dar cumplimiento al plan de acción.</v>
          </cell>
        </row>
        <row r="17">
          <cell r="D17" t="str">
            <v>Desconocimiento de los trámites y procedimientos por parte de los usuarios.</v>
          </cell>
        </row>
        <row r="18">
          <cell r="D18" t="str">
            <v>Ineficiencia en la prestación del servicio y/o Trafico de influencias</v>
          </cell>
        </row>
        <row r="19">
          <cell r="D19" t="str">
            <v>Base de datos desactualizadas</v>
          </cell>
        </row>
      </sheetData>
      <sheetData sheetId="6"/>
      <sheetData sheetId="7">
        <row r="11">
          <cell r="A11" t="str">
            <v>Incumplimiento en la respuesta oportuna en los tramites , derechos de peticion o requerimientos de la comunidad</v>
          </cell>
          <cell r="T11" t="str">
            <v>Probable</v>
          </cell>
        </row>
        <row r="12">
          <cell r="A12" t="str">
            <v xml:space="preserve"> Ausencia de Soportes tecnicos y/o Administrativos,  que nos permitan hacer una efectiva implementacion de planes y programas de movilidad</v>
          </cell>
        </row>
        <row r="13">
          <cell r="A13" t="str">
            <v>Posibilidad de recibir o solicitar cualquier dádiva o beneficio para  retardar, agilizar u omitir un trámite a nombre propio o para terceros</v>
          </cell>
          <cell r="T13" t="str">
            <v>Probable</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Hoja3"/>
      <sheetName val="CONTROLES Y EVALUACION"/>
      <sheetName val="SOLIDEZ DE LOS CONTROLES"/>
      <sheetName val="MAPA DE RIESGO ADMON"/>
    </sheetNames>
    <sheetDataSet>
      <sheetData sheetId="0"/>
      <sheetData sheetId="1"/>
      <sheetData sheetId="2"/>
      <sheetData sheetId="3"/>
      <sheetData sheetId="4"/>
      <sheetData sheetId="5"/>
      <sheetData sheetId="6">
        <row r="10">
          <cell r="D10" t="str">
            <v>Concentracion de funciones en un solo funcionario</v>
          </cell>
        </row>
        <row r="11">
          <cell r="D11" t="str">
            <v>Incumplimiento de roles y objetivos de algunos procesos transversales</v>
          </cell>
        </row>
        <row r="13">
          <cell r="D13" t="str">
            <v>Dificultad en la comunicación en los diferentes niveles jerarquicos</v>
          </cell>
        </row>
        <row r="14">
          <cell r="D14" t="str">
            <v>Dificultad para trabajar en equipo</v>
          </cell>
        </row>
      </sheetData>
      <sheetData sheetId="7">
        <row r="11">
          <cell r="A11" t="str">
            <v>Posibilidad de la utilizacion de documentos obsoletos que no garanticen la trasabilidad adecuada en los diferentes procesos.</v>
          </cell>
          <cell r="T11" t="str">
            <v>Probable</v>
          </cell>
        </row>
        <row r="12">
          <cell r="A12" t="str">
            <v>Posibilidad de incumplimiento de la publicación de los productos requeridos por grupos de interes y / o clientes internos o externos</v>
          </cell>
          <cell r="T12" t="str">
            <v>Improbable</v>
          </cell>
        </row>
      </sheetData>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sheetName val="MAPA DE RIESGO ADMON"/>
    </sheetNames>
    <sheetDataSet>
      <sheetData sheetId="0">
        <row r="7">
          <cell r="B7" t="str">
            <v>GESTION DE INFRAESTRUCTURA Y OBRAS PUBLICAS</v>
          </cell>
        </row>
        <row r="8">
          <cell r="B8" t="str">
            <v>Elaborar los estudios, diseños y proyectos, así como adelantar la construcción y el mantenimiento de las obras de infraestructura y de vivienda y de interés prioritario - VIP, que requiera la ciudad acordes con las necesidades de desarrollo optimizando los recursos conforme a los Planes, Programas y Proyectos Municipales</v>
          </cell>
        </row>
      </sheetData>
      <sheetData sheetId="1"/>
      <sheetData sheetId="2"/>
      <sheetData sheetId="3"/>
      <sheetData sheetId="4"/>
      <sheetData sheetId="5"/>
      <sheetData sheetId="6">
        <row r="10">
          <cell r="D10" t="str">
            <v>Diversidad de criterios en la aplicación de las normas</v>
          </cell>
        </row>
        <row r="11">
          <cell r="D11" t="str">
            <v>Constantes cambios normativos, diversidad jurídica.</v>
          </cell>
        </row>
        <row r="13">
          <cell r="D13" t="str">
            <v>Obras que no es posible darles total cumplimiento</v>
          </cell>
        </row>
        <row r="14">
          <cell r="D14" t="str">
            <v>Comunidades inconformes por la gestion</v>
          </cell>
        </row>
        <row r="15">
          <cell r="D15" t="str">
            <v>Profesionales sin la idoneidad y experiencia en el control y seguimiento</v>
          </cell>
        </row>
      </sheetData>
      <sheetData sheetId="7">
        <row r="11">
          <cell r="A11" t="str">
            <v>Recursos insuficientes para atender la necesidades de la población, originado por  la demora en la intervención</v>
          </cell>
          <cell r="T11" t="str">
            <v>Posible</v>
          </cell>
        </row>
        <row r="12">
          <cell r="A12" t="str">
            <v>Que las obras queden inconclusas y sin el servicio adecuado para las diferentes comunidades</v>
          </cell>
          <cell r="T12" t="str">
            <v>Posible</v>
          </cell>
        </row>
        <row r="13">
          <cell r="A13" t="str">
            <v>Obras sin las debidas condiciones tecnicas y con Adiciones presupuestales</v>
          </cell>
          <cell r="T13" t="str">
            <v>Posible</v>
          </cell>
        </row>
      </sheetData>
      <sheetData sheetId="8"/>
      <sheetData sheetId="9">
        <row r="11">
          <cell r="F11" t="str">
            <v>CATASTROFICO</v>
          </cell>
        </row>
      </sheetData>
      <sheetData sheetId="10"/>
      <sheetData sheetId="11"/>
      <sheetData sheetId="12"/>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sheetData sheetId="1"/>
      <sheetData sheetId="2"/>
      <sheetData sheetId="3"/>
      <sheetData sheetId="4"/>
      <sheetData sheetId="5"/>
      <sheetData sheetId="6">
        <row r="11">
          <cell r="D11" t="str">
            <v>Falta de recursos para funcionamiento e inversión</v>
          </cell>
        </row>
        <row r="12">
          <cell r="D12" t="str">
            <v>Falta de planeación en cuanto a la ejecución física y presupuestal en las metas producto</v>
          </cell>
        </row>
        <row r="13">
          <cell r="D13" t="str">
            <v>Influencia de grupos politicos que afectan la toma de decisiones</v>
          </cell>
        </row>
        <row r="14">
          <cell r="D14" t="str">
            <v>Falta de ética profesional y amiguismo</v>
          </cell>
        </row>
        <row r="15">
          <cell r="D15" t="str">
            <v>Falta de personal de planta para realizar seguimiento y control de las actividades</v>
          </cell>
        </row>
      </sheetData>
      <sheetData sheetId="7">
        <row r="11">
          <cell r="A11" t="str">
            <v>Posibilidad de generar baja cobertura para la promoción del desarrollo económico y la competividad para los emprendedores, empresarios y ciudadanos del municipio de Ibagué.</v>
          </cell>
          <cell r="T11" t="str">
            <v>Posible</v>
          </cell>
        </row>
        <row r="12">
          <cell r="A12" t="str">
            <v>Probabilidad de que se genere tráficos de influencia para selección de beneficiarios que no cumplan los requisitos establecidos</v>
          </cell>
          <cell r="T12" t="str">
            <v>Probable</v>
          </cell>
        </row>
        <row r="13">
          <cell r="A13" t="str">
            <v>Probabilidad de otorgar beneficios a unidades productivas o ideas de negocios que no cumplen con los requisitos establecidos</v>
          </cell>
          <cell r="T13" t="str">
            <v>Probable</v>
          </cell>
        </row>
      </sheetData>
      <sheetData sheetId="8"/>
      <sheetData sheetId="9"/>
      <sheetData sheetId="10"/>
      <sheetData sheetId="11"/>
      <sheetData sheetId="12"/>
      <sheetData sheetId="13"/>
      <sheetData sheetId="14"/>
      <sheetData sheetId="15"/>
      <sheetData sheetId="1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sheetName val="MAPA DE RIESGO ADMON"/>
    </sheetNames>
    <sheetDataSet>
      <sheetData sheetId="0"/>
      <sheetData sheetId="1"/>
      <sheetData sheetId="2"/>
      <sheetData sheetId="3"/>
      <sheetData sheetId="4"/>
      <sheetData sheetId="5"/>
      <sheetData sheetId="6">
        <row r="10">
          <cell r="D10" t="str">
            <v>Revision periodica insuficiente, para el seguimiento en la implementación y actualización del sistema integrado de gestión de la calidad -SIGAMI en el proceso de Gestion de la salud.</v>
          </cell>
        </row>
        <row r="11">
          <cell r="D11" t="str">
            <v xml:space="preserve">Cambios normativos </v>
          </cell>
        </row>
        <row r="12">
          <cell r="D12" t="str">
            <v>Por cambio de Gobierno  no se da continuidad a las politicas públicas</v>
          </cell>
        </row>
        <row r="13">
          <cell r="D13" t="str">
            <v xml:space="preserve">Dificultad para articular estrategias entre los programas y otros sectores para lograr trabajo en equipo que permita alcanzar las metas esperadas  </v>
          </cell>
        </row>
        <row r="14">
          <cell r="D14" t="str">
            <v>Falta de liderazgo por la alta dirección para promover y empoderar al personal de la Secretaria de Salud en la aplicabilidad y desarrollo del proceso.</v>
          </cell>
        </row>
        <row r="15">
          <cell r="D15" t="str">
            <v xml:space="preserve">Cambios normativos </v>
          </cell>
        </row>
        <row r="16">
          <cell r="D16" t="str">
            <v>No se cuenta con un sistema de información orientado al tratamiento y administración de datos que permita la toma decisiones</v>
          </cell>
        </row>
        <row r="17">
          <cell r="D17" t="str">
            <v>Ausencia de datos actualizados de forma rapida y sencilla sobre el estado de salud de la población.</v>
          </cell>
        </row>
        <row r="18">
          <cell r="D18" t="str">
            <v>Falta de interoperabilidad de las bases de datos y diferentes fuentes de información en salud.</v>
          </cell>
        </row>
        <row r="19">
          <cell r="D19" t="str">
            <v>Falta de información clara y debilidad en canales de acceso a la publicidad de las condiciones del tramite.</v>
          </cell>
        </row>
        <row r="20">
          <cell r="D20" t="str">
            <v>Influencia de grupos politicos que afectan la toma de decisiones</v>
          </cell>
        </row>
      </sheetData>
      <sheetData sheetId="7">
        <row r="11">
          <cell r="A11" t="str">
            <v>Incumplimiento de las acciones misionales de la institución por desgaste administrativo y reprocesos.</v>
          </cell>
        </row>
        <row r="12">
          <cell r="A12" t="str">
            <v>Planificación inadecuada de las acciones y estrategias propias de la entidad en cumplimiento al proceso de gestión en salud.</v>
          </cell>
        </row>
        <row r="13">
          <cell r="A13" t="str">
            <v>Ausencia de un sistema de información en salud que permita sustentar politicas y toma de decisiones.</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sheetName val="MAPA DE RIESGO ADMON"/>
      <sheetName val="Hoja1"/>
    </sheetNames>
    <sheetDataSet>
      <sheetData sheetId="0"/>
      <sheetData sheetId="1"/>
      <sheetData sheetId="2"/>
      <sheetData sheetId="3"/>
      <sheetData sheetId="4"/>
      <sheetData sheetId="5"/>
      <sheetData sheetId="6">
        <row r="10">
          <cell r="D10" t="str">
            <v>Uso inadecuado de Recursos de Inversión</v>
          </cell>
        </row>
        <row r="11">
          <cell r="D11" t="str">
            <v>Desconocimiento del proceso por parte del personal de planta y de contrato</v>
          </cell>
        </row>
        <row r="12">
          <cell r="D12" t="str">
            <v xml:space="preserve">Falta de responsabilidad de los funcionarios  frente a los compromisos que dan cumplimiento al proceso </v>
          </cell>
        </row>
        <row r="13">
          <cell r="D13" t="str">
            <v xml:space="preserve">Cambios normativos </v>
          </cell>
        </row>
        <row r="14">
          <cell r="D14" t="str">
            <v xml:space="preserve">Talento humano sin direccionamiento adecuado </v>
          </cell>
        </row>
        <row r="15">
          <cell r="D15" t="str">
            <v>Desconocimiento del proceso por parte del personal de planta y de contrato</v>
          </cell>
        </row>
      </sheetData>
      <sheetData sheetId="7">
        <row r="11">
          <cell r="A11" t="str">
            <v>Incumplimiento del PICSCPAZ 2016-2026</v>
          </cell>
          <cell r="T11" t="str">
            <v>Posible</v>
          </cell>
        </row>
        <row r="13">
          <cell r="A13" t="str">
            <v xml:space="preserve">Dilación y vencimiento de términos de los procesos y/o trámites en materia de seguridad, justicia y convivencia ciudadana. </v>
          </cell>
          <cell r="T13" t="str">
            <v>Probable</v>
          </cell>
        </row>
      </sheetData>
      <sheetData sheetId="8"/>
      <sheetData sheetId="9">
        <row r="11">
          <cell r="F11" t="str">
            <v>CATASTROFICO</v>
          </cell>
        </row>
      </sheetData>
      <sheetData sheetId="10"/>
      <sheetData sheetId="11"/>
      <sheetData sheetId="12"/>
      <sheetData sheetId="13"/>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2)"/>
      <sheetName val="MAPA DE RIESGO ADMON"/>
      <sheetName val="Hoja2"/>
      <sheetName val="Hoja1"/>
    </sheetNames>
    <sheetDataSet>
      <sheetData sheetId="0"/>
      <sheetData sheetId="1"/>
      <sheetData sheetId="2"/>
      <sheetData sheetId="3"/>
      <sheetData sheetId="4"/>
      <sheetData sheetId="5"/>
      <sheetData sheetId="6">
        <row r="10">
          <cell r="D10" t="str">
            <v>Concentracion del poder en una sola persona</v>
          </cell>
        </row>
      </sheetData>
      <sheetData sheetId="7">
        <row r="11">
          <cell r="A11" t="str">
            <v>Utilizacion de influencias en la entrega o suministro de materiales o insumos y/o ayudas humanitarias en beneficio de un tercero</v>
          </cell>
          <cell r="T11" t="str">
            <v>Posible</v>
          </cell>
        </row>
        <row r="12">
          <cell r="A12" t="str">
            <v xml:space="preserve">Incumplimiento  en la ejecución de  Planes, Programas y Proyectos,  priorizados en el Plan de Desarrollo  </v>
          </cell>
          <cell r="T12" t="str">
            <v>Posible</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CONTEXTO"/>
      <sheetName val="matriz definicion riesgo"/>
      <sheetName val="IDENTIFICACION"/>
      <sheetName val="PRIORIZACIÓN DE CAUSA"/>
      <sheetName val="DOFA"/>
      <sheetName val="IDENTIFICACION(GyC)"/>
      <sheetName val="PROBABILIDAD"/>
      <sheetName val=" IMPACTO RIESGOS GESTION"/>
      <sheetName val=" IMPACTO RIESGOS CORRUPCION"/>
      <sheetName val="VALORACION RIESGO (1)"/>
      <sheetName val="VALORACION RIESGO (2)"/>
      <sheetName val="VALORACION RIESGO (3)"/>
      <sheetName val="VALORACION RIESGO (4)"/>
      <sheetName val="VALORACION RIESGO (5)"/>
      <sheetName val="Hoja3"/>
      <sheetName val="VALORACION RIESGO (6)"/>
      <sheetName val="CONTROLES Y EVALUACION (2)"/>
      <sheetName val="CONTROLES Y EVALUACION"/>
      <sheetName val="SOLIDEZ DE LOS CONTROLES"/>
      <sheetName val="DESCRIPCION"/>
      <sheetName val="MAPA DE RIESGO ADMON"/>
      <sheetName val="Hoja1"/>
    </sheetNames>
    <sheetDataSet>
      <sheetData sheetId="0" refreshError="1"/>
      <sheetData sheetId="1"/>
      <sheetData sheetId="2"/>
      <sheetData sheetId="3"/>
      <sheetData sheetId="4"/>
      <sheetData sheetId="5"/>
      <sheetData sheetId="6"/>
      <sheetData sheetId="7">
        <row r="11">
          <cell r="A11" t="str">
            <v>No garantizar la prestaciòn del servicio educativo integral</v>
          </cell>
          <cell r="T11" t="str">
            <v>Posible</v>
          </cell>
        </row>
        <row r="12">
          <cell r="A12" t="str">
            <v>Utilizaciòn del cargo, para favorecer a un tercero en la realizaciòn de un tramite</v>
          </cell>
          <cell r="T12" t="str">
            <v>Probable</v>
          </cell>
        </row>
        <row r="13">
          <cell r="T13" t="str">
            <v>Probable</v>
          </cell>
        </row>
        <row r="14">
          <cell r="A14" t="str">
            <v xml:space="preserve">MANEJAR SIN LA AUTORIZACION DEL CONSEJO DIRECTIVO LOS FONDOS DE SERVICIO EDUCATIVO POR PARTE DE LOS RECTORES DE LAS INSTITUCIONES EDUCATIVAS OFICIALES CON EL FIN DE DESVIAR LOS RECURSOS A LA EJECUCION DE ACTIVIDADES DIFERENTES  A LAS LEGALMENTE AUTORIZADAS EN DICHOS FONDOS </v>
          </cell>
          <cell r="T14" t="str">
            <v>Posible</v>
          </cell>
        </row>
        <row r="15">
          <cell r="A15" t="str">
            <v>Instituciones Educativas privadasde educacion formal oferten  servicios educativos sin contar con el lleno de requisitos  para su funcionamiento y/o sin  autorizacion de la secretaria de educacion municipal</v>
          </cell>
          <cell r="T15" t="str">
            <v>Probable</v>
          </cell>
        </row>
        <row r="16">
          <cell r="A16" t="str">
            <v xml:space="preserve">Inconsistencia en los registros de matrícula </v>
          </cell>
          <cell r="T16" t="str">
            <v>Posible</v>
          </cell>
        </row>
      </sheetData>
      <sheetData sheetId="8">
        <row r="11">
          <cell r="B11" t="str">
            <v>3. MODERADO</v>
          </cell>
        </row>
        <row r="12">
          <cell r="B12" t="str">
            <v>3. MODERADO</v>
          </cell>
        </row>
        <row r="13">
          <cell r="B13" t="str">
            <v>3. MODERADO</v>
          </cell>
        </row>
        <row r="14">
          <cell r="B14" t="str">
            <v>3. MODERADO</v>
          </cell>
        </row>
      </sheetData>
      <sheetData sheetId="9">
        <row r="11">
          <cell r="F11" t="str">
            <v>CATASTROFICO</v>
          </cell>
        </row>
        <row r="34">
          <cell r="F34" t="str">
            <v>CATASTROFICO</v>
          </cell>
        </row>
      </sheetData>
      <sheetData sheetId="10"/>
      <sheetData sheetId="11"/>
      <sheetData sheetId="12"/>
      <sheetData sheetId="13"/>
      <sheetData sheetId="14"/>
      <sheetData sheetId="15"/>
      <sheetData sheetId="16"/>
      <sheetData sheetId="17"/>
      <sheetData sheetId="18"/>
      <sheetData sheetId="19"/>
      <sheetData sheetId="20">
        <row r="10">
          <cell r="D10" t="str">
            <v xml:space="preserve">Personal insuficiente para la implementación de las estrategias y polìticas educativas </v>
          </cell>
        </row>
        <row r="11">
          <cell r="D11" t="str">
            <v>Deficiencia de recursos para la implementaciòn de las polìticas educativas Nacionales</v>
          </cell>
        </row>
        <row r="12">
          <cell r="D12" t="str">
            <v>Falta de liderazgo y compromiso por parte de las Directivas de algunas Insituciones Educativas</v>
          </cell>
        </row>
        <row r="15">
          <cell r="D15" t="str">
            <v>Falta de liderazgo y compromiso por parte de las Directivas de algunas Insituciones Educativas</v>
          </cell>
        </row>
        <row r="16">
          <cell r="D16" t="str">
            <v>Falta de implementaciòn de metologias flexibles pertinentes a las condiciones de vulnerabilidad</v>
          </cell>
        </row>
        <row r="17">
          <cell r="D17" t="str">
            <v>Desconocimiento e infracciòn a la normatividad educativa, por parte de los funcionarios de los establecimientos educativos ( directivos) docentes, administrativos)</v>
          </cell>
        </row>
        <row r="18">
          <cell r="D18" t="str">
            <v>Falta de controles efectivos en la ejecución los recursos de los Fondos de Servicios Educativos</v>
          </cell>
        </row>
        <row r="19">
          <cell r="D19" t="str">
            <v>Desconocimiento de la actualizacion normativa</v>
          </cell>
        </row>
        <row r="20">
          <cell r="D20" t="str">
            <v xml:space="preserve"> Falta de personal suficiente para hacer seguimiento al cumplimiento de requisitos legales para funcionamiento en los establecimiuentos educativos privados,  y falta de apoyo logistico para el personal que realiza las visitas de verificación y seguimiento .</v>
          </cell>
        </row>
        <row r="21">
          <cell r="D21" t="str">
            <v>Falta de apoyo logistico para el personal que realiza las visitas de verificación y seguimiento .</v>
          </cell>
        </row>
        <row r="22">
          <cell r="D22" t="str">
            <v>Fallas en los reportes de matrícula al simat por parte de las Instituciones Educativas Oficiales</v>
          </cell>
        </row>
      </sheetData>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63"/>
  <sheetViews>
    <sheetView tabSelected="1" topLeftCell="A114" zoomScale="63" zoomScaleNormal="63" workbookViewId="0">
      <selection activeCell="J118" sqref="J118"/>
    </sheetView>
  </sheetViews>
  <sheetFormatPr baseColWidth="10" defaultRowHeight="14.4" x14ac:dyDescent="0.3"/>
  <cols>
    <col min="1" max="1" width="44.44140625" style="4" customWidth="1"/>
    <col min="2" max="2" width="23" customWidth="1"/>
    <col min="3" max="3" width="15.5546875" customWidth="1"/>
    <col min="4" max="4" width="20.44140625" customWidth="1"/>
    <col min="6" max="6" width="18.44140625" customWidth="1"/>
    <col min="7" max="7" width="16.88671875" customWidth="1"/>
    <col min="8" max="8" width="13.6640625" customWidth="1"/>
    <col min="9" max="9" width="31.5546875" customWidth="1"/>
    <col min="10" max="10" width="16.6640625" customWidth="1"/>
    <col min="11" max="11" width="18.33203125" customWidth="1"/>
    <col min="12" max="12" width="13.6640625" customWidth="1"/>
    <col min="13" max="13" width="22.33203125" customWidth="1"/>
  </cols>
  <sheetData>
    <row r="1" spans="1:14" ht="19.5" customHeight="1" x14ac:dyDescent="0.3">
      <c r="A1" s="389"/>
      <c r="B1" s="391" t="s">
        <v>21</v>
      </c>
      <c r="C1" s="391"/>
      <c r="D1" s="391"/>
      <c r="E1" s="391"/>
      <c r="F1" s="391"/>
      <c r="G1" s="391"/>
      <c r="H1" s="391"/>
      <c r="I1" s="391"/>
      <c r="J1" s="393" t="s">
        <v>16</v>
      </c>
      <c r="K1" s="393"/>
      <c r="L1" s="393"/>
      <c r="M1" s="394"/>
    </row>
    <row r="2" spans="1:14" ht="21" customHeight="1" x14ac:dyDescent="0.3">
      <c r="A2" s="390"/>
      <c r="B2" s="392"/>
      <c r="C2" s="392"/>
      <c r="D2" s="392"/>
      <c r="E2" s="392"/>
      <c r="F2" s="392"/>
      <c r="G2" s="392"/>
      <c r="H2" s="392"/>
      <c r="I2" s="392"/>
      <c r="J2" s="396" t="s">
        <v>17</v>
      </c>
      <c r="K2" s="396"/>
      <c r="L2" s="396"/>
      <c r="M2" s="395"/>
    </row>
    <row r="3" spans="1:14" ht="24.75" customHeight="1" x14ac:dyDescent="0.3">
      <c r="A3" s="390"/>
      <c r="B3" s="392" t="s">
        <v>20</v>
      </c>
      <c r="C3" s="392"/>
      <c r="D3" s="392"/>
      <c r="E3" s="392"/>
      <c r="F3" s="392"/>
      <c r="G3" s="392"/>
      <c r="H3" s="392"/>
      <c r="I3" s="392"/>
      <c r="J3" s="396" t="s">
        <v>18</v>
      </c>
      <c r="K3" s="396"/>
      <c r="L3" s="396"/>
      <c r="M3" s="395"/>
    </row>
    <row r="4" spans="1:14" ht="17.25" customHeight="1" x14ac:dyDescent="0.3">
      <c r="A4" s="390"/>
      <c r="B4" s="392"/>
      <c r="C4" s="392"/>
      <c r="D4" s="392"/>
      <c r="E4" s="392"/>
      <c r="F4" s="392"/>
      <c r="G4" s="392"/>
      <c r="H4" s="392"/>
      <c r="I4" s="392"/>
      <c r="J4" s="396" t="s">
        <v>19</v>
      </c>
      <c r="K4" s="396"/>
      <c r="L4" s="396"/>
      <c r="M4" s="395"/>
    </row>
    <row r="5" spans="1:14" ht="19.5" customHeight="1" x14ac:dyDescent="0.3">
      <c r="A5" s="401"/>
      <c r="B5" s="402"/>
      <c r="C5" s="402"/>
      <c r="D5" s="402"/>
      <c r="E5" s="402"/>
      <c r="F5" s="402"/>
      <c r="G5" s="402"/>
      <c r="H5" s="402"/>
      <c r="I5" s="402"/>
      <c r="J5" s="402"/>
      <c r="K5" s="402"/>
      <c r="L5" s="402"/>
      <c r="M5" s="403"/>
    </row>
    <row r="6" spans="1:14" ht="21" customHeight="1" x14ac:dyDescent="0.3">
      <c r="A6" s="1" t="s">
        <v>0</v>
      </c>
      <c r="B6" s="404" t="s">
        <v>1</v>
      </c>
      <c r="C6" s="404"/>
      <c r="D6" s="404"/>
      <c r="E6" s="404"/>
      <c r="F6" s="404"/>
      <c r="G6" s="404"/>
      <c r="H6" s="404"/>
      <c r="I6" s="404"/>
      <c r="J6" s="404"/>
      <c r="K6" s="404"/>
      <c r="L6" s="404"/>
      <c r="M6" s="405"/>
    </row>
    <row r="7" spans="1:14" ht="43.2" customHeight="1" x14ac:dyDescent="0.3">
      <c r="A7" s="1" t="s">
        <v>2</v>
      </c>
      <c r="B7" s="406" t="s">
        <v>22</v>
      </c>
      <c r="C7" s="406"/>
      <c r="D7" s="406"/>
      <c r="E7" s="406"/>
      <c r="F7" s="406"/>
      <c r="G7" s="406"/>
      <c r="H7" s="406"/>
      <c r="I7" s="406"/>
      <c r="J7" s="406"/>
      <c r="K7" s="406"/>
      <c r="L7" s="406"/>
      <c r="M7" s="407"/>
    </row>
    <row r="8" spans="1:14" x14ac:dyDescent="0.3">
      <c r="A8" s="408"/>
      <c r="B8" s="409"/>
      <c r="C8" s="409"/>
      <c r="D8" s="409"/>
      <c r="E8" s="409"/>
      <c r="F8" s="409"/>
      <c r="G8" s="2"/>
      <c r="H8" s="2"/>
      <c r="I8" s="2"/>
      <c r="J8" s="2"/>
      <c r="K8" s="2"/>
      <c r="L8" s="2"/>
      <c r="M8" s="3"/>
    </row>
    <row r="9" spans="1:14" ht="26.4" x14ac:dyDescent="0.3">
      <c r="A9" s="16" t="s">
        <v>3</v>
      </c>
      <c r="B9" s="7" t="s">
        <v>4</v>
      </c>
      <c r="C9" s="7" t="s">
        <v>5</v>
      </c>
      <c r="D9" s="7" t="s">
        <v>6</v>
      </c>
      <c r="E9" s="8" t="s">
        <v>7</v>
      </c>
      <c r="F9" s="8" t="s">
        <v>8</v>
      </c>
      <c r="G9" s="8" t="s">
        <v>9</v>
      </c>
      <c r="H9" s="8" t="s">
        <v>10</v>
      </c>
      <c r="I9" s="8" t="s">
        <v>11</v>
      </c>
      <c r="J9" s="9" t="s">
        <v>12</v>
      </c>
      <c r="K9" s="9" t="s">
        <v>13</v>
      </c>
      <c r="L9" s="9" t="s">
        <v>14</v>
      </c>
      <c r="M9" s="9" t="s">
        <v>15</v>
      </c>
    </row>
    <row r="10" spans="1:14" ht="104.4" customHeight="1" x14ac:dyDescent="0.3">
      <c r="A10" s="386" t="s">
        <v>53</v>
      </c>
      <c r="B10" s="194" t="str">
        <f>+([1]PROBABILIDAD!A11)</f>
        <v>Solicitud y/o recibimiento de dadivas para el favoritismo de una decision y/o Influir en otro servidor publico para conseguir una actuacion concepto, decision o manipulacion de la informacion  que le pueda generar beneficio propio o a un tercero</v>
      </c>
      <c r="C10" s="219" t="s">
        <v>420</v>
      </c>
      <c r="D10" s="170" t="str">
        <f>+([1]DESCRIPCION!D10)</f>
        <v xml:space="preserve">Desconocimiento del proceso por parte del personal de planta y contrato. </v>
      </c>
      <c r="E10" s="219" t="str">
        <f>+([1]PROBABILIDAD!T11)</f>
        <v>Probable</v>
      </c>
      <c r="F10" s="219" t="s">
        <v>44</v>
      </c>
      <c r="G10" s="194" t="s">
        <v>35</v>
      </c>
      <c r="H10" s="219" t="s">
        <v>34</v>
      </c>
      <c r="I10" s="170" t="s">
        <v>693</v>
      </c>
      <c r="J10" s="170" t="s">
        <v>38</v>
      </c>
      <c r="K10" s="170" t="s">
        <v>48</v>
      </c>
      <c r="L10" s="170" t="s">
        <v>52</v>
      </c>
      <c r="M10" s="14" t="s">
        <v>51</v>
      </c>
      <c r="N10" s="10"/>
    </row>
    <row r="11" spans="1:14" ht="128.4" customHeight="1" x14ac:dyDescent="0.3">
      <c r="A11" s="387"/>
      <c r="B11" s="194"/>
      <c r="C11" s="219"/>
      <c r="D11" s="170" t="str">
        <f>'[1]SOLIDEZ DE LOS CONTROLES'!B12</f>
        <v>Falta de responsabilidad del personal frente a sus compromisos que dan cumplimiento al objetivo del proceso.</v>
      </c>
      <c r="E11" s="219"/>
      <c r="F11" s="219"/>
      <c r="G11" s="194"/>
      <c r="H11" s="219"/>
      <c r="I11" s="170" t="s">
        <v>50</v>
      </c>
      <c r="J11" s="170" t="s">
        <v>49</v>
      </c>
      <c r="K11" s="170" t="s">
        <v>48</v>
      </c>
      <c r="L11" s="170" t="s">
        <v>47</v>
      </c>
      <c r="M11" s="14" t="s">
        <v>46</v>
      </c>
      <c r="N11" s="10"/>
    </row>
    <row r="12" spans="1:14" ht="103.95" customHeight="1" x14ac:dyDescent="0.3">
      <c r="A12" s="387"/>
      <c r="B12" s="194"/>
      <c r="C12" s="219"/>
      <c r="D12" s="170" t="s">
        <v>24</v>
      </c>
      <c r="E12" s="219"/>
      <c r="F12" s="219"/>
      <c r="G12" s="194"/>
      <c r="H12" s="219"/>
      <c r="I12" s="170" t="s">
        <v>45</v>
      </c>
      <c r="J12" s="170"/>
      <c r="K12" s="170"/>
      <c r="L12" s="170"/>
      <c r="M12" s="14"/>
      <c r="N12" s="10"/>
    </row>
    <row r="13" spans="1:14" ht="115.2" customHeight="1" x14ac:dyDescent="0.3">
      <c r="A13" s="387"/>
      <c r="B13" s="194" t="str">
        <f>+([1]PROBABILIDAD!A12)</f>
        <v>Incumplimiento en la consolidacion y/o publicacion de la informacion reportada por las dependencias de la entidad.</v>
      </c>
      <c r="C13" s="219" t="s">
        <v>418</v>
      </c>
      <c r="D13" s="170" t="str">
        <f>+([1]DESCRIPCION!D13)</f>
        <v>Dificultades en la planeacion para el cumplimiento del objetivo del proceso de de gestion estrategica y territorial</v>
      </c>
      <c r="E13" s="219" t="str">
        <f>+([1]PROBABILIDAD!T12)</f>
        <v>Posible</v>
      </c>
      <c r="F13" s="219" t="s">
        <v>44</v>
      </c>
      <c r="G13" s="219" t="s">
        <v>35</v>
      </c>
      <c r="H13" s="219" t="s">
        <v>34</v>
      </c>
      <c r="I13" s="170" t="s">
        <v>43</v>
      </c>
      <c r="J13" s="170" t="s">
        <v>42</v>
      </c>
      <c r="K13" s="170" t="s">
        <v>37</v>
      </c>
      <c r="L13" s="170" t="s">
        <v>41</v>
      </c>
      <c r="M13" s="14" t="s">
        <v>40</v>
      </c>
      <c r="N13" s="10"/>
    </row>
    <row r="14" spans="1:14" ht="133.80000000000001" customHeight="1" x14ac:dyDescent="0.3">
      <c r="A14" s="387"/>
      <c r="B14" s="194"/>
      <c r="C14" s="219"/>
      <c r="D14" s="170" t="str">
        <f>+([1]DESCRIPCION!D15)</f>
        <v xml:space="preserve">Falta de claridad e incumplimientos de los procedimientos  en los  procesos que se  interrelacionan y que sirven de proveedores entre si.  </v>
      </c>
      <c r="E14" s="219"/>
      <c r="F14" s="219"/>
      <c r="G14" s="219"/>
      <c r="H14" s="219"/>
      <c r="I14" s="170" t="s">
        <v>39</v>
      </c>
      <c r="J14" s="170" t="s">
        <v>38</v>
      </c>
      <c r="K14" s="170" t="s">
        <v>37</v>
      </c>
      <c r="L14" s="170" t="s">
        <v>26</v>
      </c>
      <c r="M14" s="14" t="s">
        <v>36</v>
      </c>
      <c r="N14" s="10"/>
    </row>
    <row r="15" spans="1:14" ht="130.94999999999999" customHeight="1" x14ac:dyDescent="0.3">
      <c r="A15" s="387"/>
      <c r="B15" s="194" t="str">
        <f>+[1]DESCRIPCION!A17</f>
        <v xml:space="preserve"> Perdida de informacion fisica y virtual por incumplimiento a los procesos establecidos y/o afectaciones ambientales y fallas locativas  </v>
      </c>
      <c r="C15" s="219" t="s">
        <v>418</v>
      </c>
      <c r="D15" s="170" t="str">
        <f>+([1]DESCRIPCION!D17)</f>
        <v>Personas externas acceden a la informacion de uso exculsivo de la entidad.</v>
      </c>
      <c r="E15" s="219" t="str">
        <f>+([1]PROBABILIDAD!T13)</f>
        <v>Posible</v>
      </c>
      <c r="F15" s="219" t="str">
        <f>+('[1] IMPACTO RIESGOS CORRUPCION'!F11)</f>
        <v>CATASTROFICO</v>
      </c>
      <c r="G15" s="219" t="s">
        <v>35</v>
      </c>
      <c r="H15" s="219" t="s">
        <v>34</v>
      </c>
      <c r="I15" s="170" t="s">
        <v>694</v>
      </c>
      <c r="J15" s="170" t="s">
        <v>33</v>
      </c>
      <c r="K15" s="170" t="s">
        <v>32</v>
      </c>
      <c r="L15" s="170" t="s">
        <v>31</v>
      </c>
      <c r="M15" s="14" t="s">
        <v>30</v>
      </c>
      <c r="N15" s="10"/>
    </row>
    <row r="16" spans="1:14" ht="127.8" customHeight="1" x14ac:dyDescent="0.3">
      <c r="A16" s="387"/>
      <c r="B16" s="194"/>
      <c r="C16" s="219"/>
      <c r="D16" s="170" t="str">
        <f>+([1]DESCRIPCION!D18)</f>
        <v>Dificultad de la sistematizacion de la documentacion fisica.</v>
      </c>
      <c r="E16" s="219"/>
      <c r="F16" s="219"/>
      <c r="G16" s="219"/>
      <c r="H16" s="219"/>
      <c r="I16" s="170" t="s">
        <v>29</v>
      </c>
      <c r="J16" s="170" t="s">
        <v>28</v>
      </c>
      <c r="K16" s="170" t="s">
        <v>27</v>
      </c>
      <c r="L16" s="170" t="s">
        <v>26</v>
      </c>
      <c r="M16" s="14" t="s">
        <v>25</v>
      </c>
      <c r="N16" s="10"/>
    </row>
    <row r="17" spans="1:14" ht="113.4" customHeight="1" thickBot="1" x14ac:dyDescent="0.35">
      <c r="A17" s="388"/>
      <c r="B17" s="194"/>
      <c r="C17" s="219"/>
      <c r="D17" s="170" t="s">
        <v>24</v>
      </c>
      <c r="E17" s="189"/>
      <c r="F17" s="189"/>
      <c r="G17" s="189"/>
      <c r="H17" s="189"/>
      <c r="I17" s="174" t="s">
        <v>23</v>
      </c>
      <c r="J17" s="189"/>
      <c r="K17" s="189"/>
      <c r="L17" s="189"/>
      <c r="M17" s="190"/>
      <c r="N17" s="10"/>
    </row>
    <row r="18" spans="1:14" ht="136.94999999999999" customHeight="1" x14ac:dyDescent="0.3">
      <c r="A18" s="290" t="s">
        <v>101</v>
      </c>
      <c r="B18" s="384" t="s">
        <v>100</v>
      </c>
      <c r="C18" s="218" t="s">
        <v>420</v>
      </c>
      <c r="D18" s="32" t="s">
        <v>99</v>
      </c>
      <c r="E18" s="286" t="str">
        <f>+([2]PROBABILIDAD!T11)</f>
        <v>Rara Vez</v>
      </c>
      <c r="F18" s="286" t="s">
        <v>44</v>
      </c>
      <c r="G18" s="204" t="s">
        <v>35</v>
      </c>
      <c r="H18" s="286" t="s">
        <v>34</v>
      </c>
      <c r="I18" s="368" t="s">
        <v>98</v>
      </c>
      <c r="J18" s="368" t="s">
        <v>97</v>
      </c>
      <c r="K18" s="368" t="s">
        <v>96</v>
      </c>
      <c r="L18" s="397" t="s">
        <v>95</v>
      </c>
      <c r="M18" s="399" t="s">
        <v>94</v>
      </c>
      <c r="N18" s="10"/>
    </row>
    <row r="19" spans="1:14" ht="93" customHeight="1" x14ac:dyDescent="0.3">
      <c r="A19" s="223"/>
      <c r="B19" s="221"/>
      <c r="C19" s="219"/>
      <c r="D19" s="21" t="s">
        <v>93</v>
      </c>
      <c r="E19" s="208"/>
      <c r="F19" s="208"/>
      <c r="G19" s="205"/>
      <c r="H19" s="208"/>
      <c r="I19" s="370"/>
      <c r="J19" s="370"/>
      <c r="K19" s="370"/>
      <c r="L19" s="398"/>
      <c r="M19" s="400"/>
      <c r="N19" s="10"/>
    </row>
    <row r="20" spans="1:14" ht="106.2" customHeight="1" x14ac:dyDescent="0.3">
      <c r="A20" s="223"/>
      <c r="B20" s="221"/>
      <c r="C20" s="219"/>
      <c r="D20" s="21" t="s">
        <v>24</v>
      </c>
      <c r="E20" s="209"/>
      <c r="F20" s="209"/>
      <c r="G20" s="206"/>
      <c r="H20" s="209"/>
      <c r="I20" s="30" t="s">
        <v>92</v>
      </c>
      <c r="J20" s="28" t="s">
        <v>91</v>
      </c>
      <c r="K20" s="29" t="s">
        <v>90</v>
      </c>
      <c r="L20" s="28" t="s">
        <v>55</v>
      </c>
      <c r="M20" s="33" t="s">
        <v>89</v>
      </c>
      <c r="N20" s="10"/>
    </row>
    <row r="21" spans="1:14" ht="119.4" customHeight="1" x14ac:dyDescent="0.3">
      <c r="A21" s="223"/>
      <c r="B21" s="221" t="s">
        <v>88</v>
      </c>
      <c r="C21" s="219" t="s">
        <v>418</v>
      </c>
      <c r="D21" s="21" t="s">
        <v>87</v>
      </c>
      <c r="E21" s="207" t="str">
        <f>+([2]PROBABILIDAD!T12)</f>
        <v>Improbable</v>
      </c>
      <c r="F21" s="207" t="s">
        <v>68</v>
      </c>
      <c r="G21" s="207" t="s">
        <v>44</v>
      </c>
      <c r="H21" s="207" t="s">
        <v>34</v>
      </c>
      <c r="I21" s="22" t="s">
        <v>86</v>
      </c>
      <c r="J21" s="22" t="s">
        <v>85</v>
      </c>
      <c r="K21" s="412" t="s">
        <v>65</v>
      </c>
      <c r="L21" s="23" t="s">
        <v>84</v>
      </c>
      <c r="M21" s="34" t="s">
        <v>83</v>
      </c>
      <c r="N21" s="10"/>
    </row>
    <row r="22" spans="1:14" ht="90.6" customHeight="1" x14ac:dyDescent="0.3">
      <c r="A22" s="223"/>
      <c r="B22" s="221"/>
      <c r="C22" s="219"/>
      <c r="D22" s="6" t="s">
        <v>82</v>
      </c>
      <c r="E22" s="208"/>
      <c r="F22" s="208"/>
      <c r="G22" s="208"/>
      <c r="H22" s="208"/>
      <c r="I22" s="22" t="s">
        <v>81</v>
      </c>
      <c r="J22" s="22" t="s">
        <v>80</v>
      </c>
      <c r="K22" s="413"/>
      <c r="L22" s="23" t="s">
        <v>59</v>
      </c>
      <c r="M22" s="35" t="s">
        <v>79</v>
      </c>
      <c r="N22" s="10"/>
    </row>
    <row r="23" spans="1:14" ht="102" customHeight="1" x14ac:dyDescent="0.3">
      <c r="A23" s="223"/>
      <c r="B23" s="221"/>
      <c r="C23" s="219"/>
      <c r="D23" s="6" t="s">
        <v>78</v>
      </c>
      <c r="E23" s="208"/>
      <c r="F23" s="208"/>
      <c r="G23" s="208"/>
      <c r="H23" s="208"/>
      <c r="I23" s="22" t="s">
        <v>77</v>
      </c>
      <c r="J23" s="22" t="s">
        <v>76</v>
      </c>
      <c r="K23" s="413"/>
      <c r="L23" s="23" t="s">
        <v>75</v>
      </c>
      <c r="M23" s="35" t="s">
        <v>74</v>
      </c>
      <c r="N23" s="10"/>
    </row>
    <row r="24" spans="1:14" ht="174.6" customHeight="1" x14ac:dyDescent="0.3">
      <c r="A24" s="223"/>
      <c r="B24" s="221"/>
      <c r="C24" s="219"/>
      <c r="D24" s="21" t="s">
        <v>24</v>
      </c>
      <c r="E24" s="209"/>
      <c r="F24" s="209"/>
      <c r="G24" s="209"/>
      <c r="H24" s="209"/>
      <c r="I24" s="27" t="s">
        <v>73</v>
      </c>
      <c r="J24" s="25" t="s">
        <v>72</v>
      </c>
      <c r="K24" s="415"/>
      <c r="L24" s="26" t="s">
        <v>55</v>
      </c>
      <c r="M24" s="36" t="s">
        <v>71</v>
      </c>
      <c r="N24" s="10"/>
    </row>
    <row r="25" spans="1:14" ht="91.2" customHeight="1" x14ac:dyDescent="0.3">
      <c r="A25" s="223"/>
      <c r="B25" s="221" t="s">
        <v>70</v>
      </c>
      <c r="C25" s="219" t="s">
        <v>418</v>
      </c>
      <c r="D25" s="6" t="s">
        <v>69</v>
      </c>
      <c r="E25" s="207" t="str">
        <f>+([2]PROBABILIDAD!T13)</f>
        <v>Posible</v>
      </c>
      <c r="F25" s="207" t="s">
        <v>68</v>
      </c>
      <c r="G25" s="207" t="s">
        <v>44</v>
      </c>
      <c r="H25" s="207" t="s">
        <v>34</v>
      </c>
      <c r="I25" s="21" t="s">
        <v>67</v>
      </c>
      <c r="J25" s="24" t="s">
        <v>66</v>
      </c>
      <c r="K25" s="412" t="s">
        <v>65</v>
      </c>
      <c r="L25" s="23" t="s">
        <v>64</v>
      </c>
      <c r="M25" s="35" t="s">
        <v>63</v>
      </c>
      <c r="N25" s="10"/>
    </row>
    <row r="26" spans="1:14" ht="129" customHeight="1" x14ac:dyDescent="0.3">
      <c r="A26" s="223"/>
      <c r="B26" s="221"/>
      <c r="C26" s="219"/>
      <c r="D26" s="6" t="s">
        <v>62</v>
      </c>
      <c r="E26" s="208"/>
      <c r="F26" s="208"/>
      <c r="G26" s="208"/>
      <c r="H26" s="208"/>
      <c r="I26" s="22" t="s">
        <v>61</v>
      </c>
      <c r="J26" s="22" t="s">
        <v>60</v>
      </c>
      <c r="K26" s="413"/>
      <c r="L26" s="23" t="s">
        <v>59</v>
      </c>
      <c r="M26" s="35" t="s">
        <v>58</v>
      </c>
      <c r="N26" s="10"/>
    </row>
    <row r="27" spans="1:14" ht="105" customHeight="1" thickBot="1" x14ac:dyDescent="0.35">
      <c r="A27" s="291"/>
      <c r="B27" s="385"/>
      <c r="C27" s="220"/>
      <c r="D27" s="37" t="s">
        <v>24</v>
      </c>
      <c r="E27" s="367"/>
      <c r="F27" s="367"/>
      <c r="G27" s="367"/>
      <c r="H27" s="367"/>
      <c r="I27" s="37" t="s">
        <v>57</v>
      </c>
      <c r="J27" s="37" t="s">
        <v>56</v>
      </c>
      <c r="K27" s="414"/>
      <c r="L27" s="20" t="s">
        <v>55</v>
      </c>
      <c r="M27" s="38" t="s">
        <v>54</v>
      </c>
      <c r="N27" s="10"/>
    </row>
    <row r="28" spans="1:14" ht="138.6" customHeight="1" x14ac:dyDescent="0.3">
      <c r="A28" s="383" t="s">
        <v>117</v>
      </c>
      <c r="B28" s="194" t="str">
        <f>+([3]PROBABILIDAD!A11)</f>
        <v>Posibilidad de la utilizacion de documentos obsoletos que no garanticen la trasabilidad adecuada en los diferentes procesos.</v>
      </c>
      <c r="C28" s="219" t="s">
        <v>418</v>
      </c>
      <c r="D28" s="11" t="str">
        <f>+([3]DESCRIPCION!D10)</f>
        <v>Concentracion de funciones en un solo funcionario</v>
      </c>
      <c r="E28" s="219" t="str">
        <f>+([3]PROBABILIDAD!T11)</f>
        <v>Probable</v>
      </c>
      <c r="F28" s="219" t="s">
        <v>116</v>
      </c>
      <c r="G28" s="194" t="s">
        <v>111</v>
      </c>
      <c r="H28" s="219" t="s">
        <v>34</v>
      </c>
      <c r="I28" s="11" t="s">
        <v>115</v>
      </c>
      <c r="J28" s="11" t="s">
        <v>106</v>
      </c>
      <c r="K28" s="15" t="s">
        <v>105</v>
      </c>
      <c r="L28" s="11" t="s">
        <v>113</v>
      </c>
      <c r="M28" s="15" t="s">
        <v>108</v>
      </c>
      <c r="N28" s="10"/>
    </row>
    <row r="29" spans="1:14" ht="79.8" customHeight="1" x14ac:dyDescent="0.3">
      <c r="A29" s="383"/>
      <c r="B29" s="194"/>
      <c r="C29" s="219"/>
      <c r="D29" s="11" t="str">
        <f>+([3]DESCRIPCION!D11)</f>
        <v>Incumplimiento de roles y objetivos de algunos procesos transversales</v>
      </c>
      <c r="E29" s="219"/>
      <c r="F29" s="219"/>
      <c r="G29" s="194"/>
      <c r="H29" s="219"/>
      <c r="I29" s="11" t="s">
        <v>114</v>
      </c>
      <c r="J29" s="11" t="s">
        <v>106</v>
      </c>
      <c r="K29" s="15" t="s">
        <v>105</v>
      </c>
      <c r="L29" s="11" t="s">
        <v>113</v>
      </c>
      <c r="M29" s="11" t="s">
        <v>112</v>
      </c>
      <c r="N29" s="10"/>
    </row>
    <row r="30" spans="1:14" ht="34.799999999999997" customHeight="1" x14ac:dyDescent="0.3">
      <c r="A30" s="383"/>
      <c r="B30" s="194"/>
      <c r="C30" s="219"/>
      <c r="D30" s="11" t="s">
        <v>102</v>
      </c>
      <c r="E30" s="219"/>
      <c r="F30" s="219"/>
      <c r="G30" s="194"/>
      <c r="H30" s="219"/>
      <c r="I30" s="2"/>
      <c r="J30" s="2"/>
      <c r="K30" s="2"/>
      <c r="L30" s="2"/>
      <c r="M30" s="2"/>
      <c r="N30" s="10"/>
    </row>
    <row r="31" spans="1:14" ht="108.6" customHeight="1" x14ac:dyDescent="0.3">
      <c r="A31" s="383"/>
      <c r="B31" s="194" t="str">
        <f>+([3]PROBABILIDAD!A12)</f>
        <v>Posibilidad de incumplimiento de la publicación de los productos requeridos por grupos de interes y / o clientes internos o externos</v>
      </c>
      <c r="C31" s="219" t="s">
        <v>418</v>
      </c>
      <c r="D31" s="21" t="str">
        <f>+([3]DESCRIPCION!D13)</f>
        <v>Dificultad en la comunicación en los diferentes niveles jerarquicos</v>
      </c>
      <c r="E31" s="219" t="str">
        <f>+([3]PROBABILIDAD!T12)</f>
        <v>Improbable</v>
      </c>
      <c r="F31" s="219" t="s">
        <v>111</v>
      </c>
      <c r="G31" s="219" t="s">
        <v>111</v>
      </c>
      <c r="H31" s="219" t="s">
        <v>34</v>
      </c>
      <c r="I31" s="11" t="s">
        <v>110</v>
      </c>
      <c r="J31" s="11" t="s">
        <v>106</v>
      </c>
      <c r="K31" s="15" t="s">
        <v>105</v>
      </c>
      <c r="L31" s="11" t="s">
        <v>109</v>
      </c>
      <c r="M31" s="15" t="s">
        <v>108</v>
      </c>
      <c r="N31" s="10"/>
    </row>
    <row r="32" spans="1:14" ht="67.8" customHeight="1" x14ac:dyDescent="0.3">
      <c r="A32" s="383"/>
      <c r="B32" s="194"/>
      <c r="C32" s="219"/>
      <c r="D32" s="21" t="str">
        <f>+([3]DESCRIPCION!D14)</f>
        <v>Dificultad para trabajar en equipo</v>
      </c>
      <c r="E32" s="219"/>
      <c r="F32" s="219"/>
      <c r="G32" s="219"/>
      <c r="H32" s="219"/>
      <c r="I32" s="11" t="s">
        <v>107</v>
      </c>
      <c r="J32" s="11" t="s">
        <v>106</v>
      </c>
      <c r="K32" s="15" t="s">
        <v>105</v>
      </c>
      <c r="L32" s="11" t="s">
        <v>104</v>
      </c>
      <c r="M32" s="15" t="s">
        <v>103</v>
      </c>
    </row>
    <row r="33" spans="1:13" ht="27" thickBot="1" x14ac:dyDescent="0.35">
      <c r="A33" s="383"/>
      <c r="B33" s="194"/>
      <c r="C33" s="219"/>
      <c r="D33" s="21" t="s">
        <v>102</v>
      </c>
      <c r="E33" s="219"/>
      <c r="F33" s="219"/>
      <c r="G33" s="219"/>
      <c r="H33" s="219"/>
      <c r="I33" s="2"/>
      <c r="J33" s="2"/>
      <c r="K33" s="2"/>
      <c r="L33" s="2"/>
      <c r="M33" s="2"/>
    </row>
    <row r="34" spans="1:13" ht="89.4" customHeight="1" thickBot="1" x14ac:dyDescent="0.35">
      <c r="A34" s="381" t="str">
        <f>+[4]CONTEXTO!B7</f>
        <v>GESTION DE INFRAESTRUCTURA Y OBRAS PUBLICAS</v>
      </c>
      <c r="B34" s="210" t="str">
        <f>+([4]PROBABILIDAD!A11)</f>
        <v>Recursos insuficientes para atender la necesidades de la población, originado por  la demora en la intervención</v>
      </c>
      <c r="C34" s="218" t="s">
        <v>418</v>
      </c>
      <c r="D34" s="17" t="str">
        <f>+([4]DESCRIPCION!D10)</f>
        <v>Diversidad de criterios en la aplicación de las normas</v>
      </c>
      <c r="E34" s="218" t="str">
        <f>+([4]PROBABILIDAD!T11)</f>
        <v>Posible</v>
      </c>
      <c r="F34" s="218" t="s">
        <v>44</v>
      </c>
      <c r="G34" s="210" t="s">
        <v>35</v>
      </c>
      <c r="H34" s="218" t="s">
        <v>34</v>
      </c>
      <c r="I34" s="32" t="s">
        <v>156</v>
      </c>
      <c r="J34" s="45" t="s">
        <v>155</v>
      </c>
      <c r="K34" s="45" t="s">
        <v>120</v>
      </c>
      <c r="L34" s="45" t="s">
        <v>154</v>
      </c>
      <c r="M34" s="46" t="s">
        <v>153</v>
      </c>
    </row>
    <row r="35" spans="1:13" ht="52.8" customHeight="1" x14ac:dyDescent="0.3">
      <c r="A35" s="382"/>
      <c r="B35" s="194"/>
      <c r="C35" s="219"/>
      <c r="D35" s="12" t="str">
        <f>+([4]DESCRIPCION!D11)</f>
        <v>Constantes cambios normativos, diversidad jurídica.</v>
      </c>
      <c r="E35" s="219"/>
      <c r="F35" s="219"/>
      <c r="G35" s="194"/>
      <c r="H35" s="219"/>
      <c r="I35" s="21" t="s">
        <v>152</v>
      </c>
      <c r="J35" s="45" t="s">
        <v>151</v>
      </c>
      <c r="K35" s="41" t="s">
        <v>150</v>
      </c>
      <c r="L35" s="41" t="s">
        <v>52</v>
      </c>
      <c r="M35" s="43" t="s">
        <v>149</v>
      </c>
    </row>
    <row r="36" spans="1:13" ht="52.8" x14ac:dyDescent="0.3">
      <c r="A36" s="353" t="str">
        <f>+[4]CONTEXTO!B8</f>
        <v>Elaborar los estudios, diseños y proyectos, así como adelantar la construcción y el mantenimiento de las obras de infraestructura y de vivienda y de interés prioritario - VIP, que requiera la ciudad acordes con las necesidades de desarrollo optimizando los recursos conforme a los Planes, Programas y Proyectos Municipales</v>
      </c>
      <c r="B36" s="194"/>
      <c r="C36" s="219"/>
      <c r="D36" s="12" t="s">
        <v>123</v>
      </c>
      <c r="E36" s="219"/>
      <c r="F36" s="219"/>
      <c r="G36" s="194"/>
      <c r="H36" s="219"/>
      <c r="I36" s="21" t="s">
        <v>148</v>
      </c>
      <c r="J36" s="41" t="s">
        <v>147</v>
      </c>
      <c r="K36" s="44" t="s">
        <v>146</v>
      </c>
      <c r="L36" s="44" t="s">
        <v>52</v>
      </c>
      <c r="M36" s="43" t="s">
        <v>145</v>
      </c>
    </row>
    <row r="37" spans="1:13" ht="52.8" x14ac:dyDescent="0.3">
      <c r="A37" s="379"/>
      <c r="B37" s="194" t="str">
        <f>+([4]PROBABILIDAD!A12)</f>
        <v>Que las obras queden inconclusas y sin el servicio adecuado para las diferentes comunidades</v>
      </c>
      <c r="C37" s="219" t="s">
        <v>418</v>
      </c>
      <c r="D37" s="12" t="str">
        <f>+([4]DESCRIPCION!D13)</f>
        <v>Obras que no es posible darles total cumplimiento</v>
      </c>
      <c r="E37" s="219" t="str">
        <f>+([4]PROBABILIDAD!T12)</f>
        <v>Posible</v>
      </c>
      <c r="F37" s="219" t="s">
        <v>44</v>
      </c>
      <c r="G37" s="219" t="s">
        <v>35</v>
      </c>
      <c r="H37" s="219" t="s">
        <v>34</v>
      </c>
      <c r="I37" s="21" t="s">
        <v>144</v>
      </c>
      <c r="J37" s="41" t="s">
        <v>143</v>
      </c>
      <c r="K37" s="41" t="s">
        <v>120</v>
      </c>
      <c r="L37" s="41" t="s">
        <v>142</v>
      </c>
      <c r="M37" s="43" t="s">
        <v>141</v>
      </c>
    </row>
    <row r="38" spans="1:13" ht="75.599999999999994" customHeight="1" x14ac:dyDescent="0.3">
      <c r="A38" s="379"/>
      <c r="B38" s="194"/>
      <c r="C38" s="219"/>
      <c r="D38" s="12" t="str">
        <f>+([4]DESCRIPCION!D14)</f>
        <v>Comunidades inconformes por la gestion</v>
      </c>
      <c r="E38" s="219"/>
      <c r="F38" s="219"/>
      <c r="G38" s="219"/>
      <c r="H38" s="219"/>
      <c r="I38" s="21" t="s">
        <v>140</v>
      </c>
      <c r="J38" s="41" t="s">
        <v>139</v>
      </c>
      <c r="K38" s="41" t="s">
        <v>120</v>
      </c>
      <c r="L38" s="41" t="s">
        <v>138</v>
      </c>
      <c r="M38" s="43" t="s">
        <v>137</v>
      </c>
    </row>
    <row r="39" spans="1:13" ht="83.4" customHeight="1" x14ac:dyDescent="0.3">
      <c r="A39" s="379"/>
      <c r="B39" s="194"/>
      <c r="C39" s="219"/>
      <c r="D39" s="12" t="s">
        <v>123</v>
      </c>
      <c r="E39" s="219"/>
      <c r="F39" s="219"/>
      <c r="G39" s="219"/>
      <c r="H39" s="219"/>
      <c r="I39" s="21" t="s">
        <v>136</v>
      </c>
      <c r="J39" s="41" t="s">
        <v>135</v>
      </c>
      <c r="K39" s="41" t="str">
        <f>+K38</f>
        <v>Secretaria y Directores</v>
      </c>
      <c r="L39" s="41" t="str">
        <f>+L38</f>
        <v>Al inicio de Cada proyecto</v>
      </c>
      <c r="M39" s="43" t="s">
        <v>134</v>
      </c>
    </row>
    <row r="40" spans="1:13" ht="52.8" x14ac:dyDescent="0.3">
      <c r="A40" s="379"/>
      <c r="B40" s="194" t="str">
        <f>+([4]PROBABILIDAD!A13)</f>
        <v>Obras sin las debidas condiciones tecnicas y con Adiciones presupuestales</v>
      </c>
      <c r="C40" s="219" t="s">
        <v>420</v>
      </c>
      <c r="D40" s="12" t="str">
        <f>+([4]DESCRIPCION!D15)</f>
        <v>Profesionales sin la idoneidad y experiencia en el control y seguimiento</v>
      </c>
      <c r="E40" s="219" t="str">
        <f>+([4]PROBABILIDAD!T13)</f>
        <v>Posible</v>
      </c>
      <c r="F40" s="219" t="str">
        <f>+('[4] IMPACTO RIESGOS CORRUPCION'!F11)</f>
        <v>CATASTROFICO</v>
      </c>
      <c r="G40" s="219" t="s">
        <v>35</v>
      </c>
      <c r="H40" s="219" t="s">
        <v>34</v>
      </c>
      <c r="I40" s="21" t="s">
        <v>133</v>
      </c>
      <c r="J40" s="42" t="s">
        <v>132</v>
      </c>
      <c r="K40" s="41" t="s">
        <v>131</v>
      </c>
      <c r="L40" s="5" t="s">
        <v>130</v>
      </c>
      <c r="M40" s="48" t="s">
        <v>129</v>
      </c>
    </row>
    <row r="41" spans="1:13" ht="79.2" x14ac:dyDescent="0.3">
      <c r="A41" s="379"/>
      <c r="B41" s="194"/>
      <c r="C41" s="219"/>
      <c r="D41" s="12" t="s">
        <v>128</v>
      </c>
      <c r="E41" s="219"/>
      <c r="F41" s="219"/>
      <c r="G41" s="219"/>
      <c r="H41" s="219"/>
      <c r="I41" s="42" t="s">
        <v>127</v>
      </c>
      <c r="J41" s="5" t="s">
        <v>126</v>
      </c>
      <c r="K41" s="41" t="s">
        <v>120</v>
      </c>
      <c r="L41" s="5" t="s">
        <v>125</v>
      </c>
      <c r="M41" s="48" t="s">
        <v>124</v>
      </c>
    </row>
    <row r="42" spans="1:13" ht="120.6" thickBot="1" x14ac:dyDescent="0.35">
      <c r="A42" s="380"/>
      <c r="B42" s="195"/>
      <c r="C42" s="220"/>
      <c r="D42" s="20" t="s">
        <v>123</v>
      </c>
      <c r="E42" s="220"/>
      <c r="F42" s="220"/>
      <c r="G42" s="220"/>
      <c r="H42" s="220"/>
      <c r="I42" s="49" t="s">
        <v>122</v>
      </c>
      <c r="J42" s="49" t="s">
        <v>121</v>
      </c>
      <c r="K42" s="40" t="s">
        <v>120</v>
      </c>
      <c r="L42" s="49" t="s">
        <v>119</v>
      </c>
      <c r="M42" s="50" t="s">
        <v>118</v>
      </c>
    </row>
    <row r="43" spans="1:13" x14ac:dyDescent="0.3">
      <c r="A43" s="290" t="s">
        <v>187</v>
      </c>
      <c r="B43" s="204" t="str">
        <f>+([5]PROBABILIDAD!A11)</f>
        <v>Posibilidad de generar baja cobertura para la promoción del desarrollo económico y la competividad para los emprendedores, empresarios y ciudadanos del municipio de Ibagué.</v>
      </c>
      <c r="C43" s="286" t="s">
        <v>418</v>
      </c>
      <c r="D43" s="204" t="str">
        <f>+([5]DESCRIPCION!D11)</f>
        <v>Falta de recursos para funcionamiento e inversión</v>
      </c>
      <c r="E43" s="286" t="str">
        <f>+([5]PROBABILIDAD!T11)</f>
        <v>Posible</v>
      </c>
      <c r="F43" s="286" t="s">
        <v>111</v>
      </c>
      <c r="G43" s="368" t="s">
        <v>186</v>
      </c>
      <c r="H43" s="376" t="s">
        <v>34</v>
      </c>
      <c r="I43" s="352" t="s">
        <v>185</v>
      </c>
      <c r="J43" s="204" t="s">
        <v>184</v>
      </c>
      <c r="K43" s="352" t="s">
        <v>183</v>
      </c>
      <c r="L43" s="286" t="s">
        <v>52</v>
      </c>
      <c r="M43" s="378" t="s">
        <v>182</v>
      </c>
    </row>
    <row r="44" spans="1:13" ht="54.6" customHeight="1" x14ac:dyDescent="0.3">
      <c r="A44" s="223"/>
      <c r="B44" s="205"/>
      <c r="C44" s="208"/>
      <c r="D44" s="206"/>
      <c r="E44" s="208"/>
      <c r="F44" s="208"/>
      <c r="G44" s="369"/>
      <c r="H44" s="377"/>
      <c r="I44" s="341"/>
      <c r="J44" s="205"/>
      <c r="K44" s="341"/>
      <c r="L44" s="208"/>
      <c r="M44" s="229"/>
    </row>
    <row r="45" spans="1:13" ht="33.6" customHeight="1" x14ac:dyDescent="0.3">
      <c r="A45" s="223"/>
      <c r="B45" s="205"/>
      <c r="C45" s="208"/>
      <c r="D45" s="227" t="str">
        <f>+([5]DESCRIPCION!D12)</f>
        <v>Falta de planeación en cuanto a la ejecución física y presupuestal en las metas producto</v>
      </c>
      <c r="E45" s="208"/>
      <c r="F45" s="208"/>
      <c r="G45" s="369"/>
      <c r="H45" s="377"/>
      <c r="I45" s="342"/>
      <c r="J45" s="206"/>
      <c r="K45" s="342"/>
      <c r="L45" s="209"/>
      <c r="M45" s="230"/>
    </row>
    <row r="46" spans="1:13" ht="100.2" customHeight="1" x14ac:dyDescent="0.3">
      <c r="A46" s="223"/>
      <c r="B46" s="206"/>
      <c r="C46" s="209"/>
      <c r="D46" s="206"/>
      <c r="E46" s="209"/>
      <c r="F46" s="209"/>
      <c r="G46" s="370"/>
      <c r="H46" s="28" t="s">
        <v>162</v>
      </c>
      <c r="I46" s="55" t="s">
        <v>181</v>
      </c>
      <c r="J46" s="56" t="s">
        <v>180</v>
      </c>
      <c r="K46" s="55" t="s">
        <v>159</v>
      </c>
      <c r="L46" s="39" t="s">
        <v>52</v>
      </c>
      <c r="M46" s="58" t="s">
        <v>179</v>
      </c>
    </row>
    <row r="47" spans="1:13" ht="74.400000000000006" customHeight="1" x14ac:dyDescent="0.3">
      <c r="A47" s="223"/>
      <c r="B47" s="375" t="str">
        <f>+([5]PROBABILIDAD!A12)</f>
        <v>Probabilidad de que se genere tráficos de influencia para selección de beneficiarios que no cumplan los requisitos establecidos</v>
      </c>
      <c r="C47" s="371" t="s">
        <v>420</v>
      </c>
      <c r="D47" s="28" t="str">
        <f>+([5]DESCRIPCION!D13)</f>
        <v>Influencia de grupos politicos que afectan la toma de decisiones</v>
      </c>
      <c r="E47" s="371" t="str">
        <f>+([5]PROBABILIDAD!T12)</f>
        <v>Probable</v>
      </c>
      <c r="F47" s="371" t="s">
        <v>178</v>
      </c>
      <c r="G47" s="371" t="s">
        <v>166</v>
      </c>
      <c r="H47" s="371" t="s">
        <v>34</v>
      </c>
      <c r="I47" s="28" t="s">
        <v>177</v>
      </c>
      <c r="J47" s="54" t="s">
        <v>173</v>
      </c>
      <c r="K47" s="53" t="s">
        <v>159</v>
      </c>
      <c r="L47" s="28" t="s">
        <v>176</v>
      </c>
      <c r="M47" s="33" t="s">
        <v>175</v>
      </c>
    </row>
    <row r="48" spans="1:13" ht="88.8" customHeight="1" x14ac:dyDescent="0.3">
      <c r="A48" s="223"/>
      <c r="B48" s="369"/>
      <c r="C48" s="372"/>
      <c r="D48" s="28" t="str">
        <f>+([5]DESCRIPCION!D14)</f>
        <v>Falta de ética profesional y amiguismo</v>
      </c>
      <c r="E48" s="372"/>
      <c r="F48" s="372"/>
      <c r="G48" s="372"/>
      <c r="H48" s="372"/>
      <c r="I48" s="28" t="s">
        <v>174</v>
      </c>
      <c r="J48" s="54" t="s">
        <v>173</v>
      </c>
      <c r="K48" s="53" t="s">
        <v>159</v>
      </c>
      <c r="L48" s="54" t="s">
        <v>172</v>
      </c>
      <c r="M48" s="33" t="s">
        <v>171</v>
      </c>
    </row>
    <row r="49" spans="1:13" ht="81" customHeight="1" x14ac:dyDescent="0.3">
      <c r="A49" s="223"/>
      <c r="B49" s="370"/>
      <c r="C49" s="374"/>
      <c r="D49" s="29"/>
      <c r="E49" s="374"/>
      <c r="F49" s="374"/>
      <c r="G49" s="374"/>
      <c r="H49" s="28" t="s">
        <v>162</v>
      </c>
      <c r="I49" s="28" t="s">
        <v>170</v>
      </c>
      <c r="J49" s="28" t="s">
        <v>169</v>
      </c>
      <c r="K49" s="53" t="s">
        <v>159</v>
      </c>
      <c r="L49" s="28" t="s">
        <v>168</v>
      </c>
      <c r="M49" s="33" t="s">
        <v>167</v>
      </c>
    </row>
    <row r="50" spans="1:13" ht="67.8" customHeight="1" x14ac:dyDescent="0.3">
      <c r="A50" s="223"/>
      <c r="B50" s="227" t="str">
        <f>+([5]PROBABILIDAD!A13)</f>
        <v>Probabilidad de otorgar beneficios a unidades productivas o ideas de negocios que no cumplen con los requisitos establecidos</v>
      </c>
      <c r="C50" s="207" t="s">
        <v>418</v>
      </c>
      <c r="D50" s="227" t="str">
        <f>+([5]DESCRIPCION!D15)</f>
        <v>Falta de personal de planta para realizar seguimiento y control de las actividades</v>
      </c>
      <c r="E50" s="207" t="str">
        <f>+([5]PROBABILIDAD!T13)</f>
        <v>Probable</v>
      </c>
      <c r="F50" s="207" t="s">
        <v>44</v>
      </c>
      <c r="G50" s="371" t="s">
        <v>166</v>
      </c>
      <c r="H50" s="371" t="s">
        <v>34</v>
      </c>
      <c r="I50" s="227" t="s">
        <v>165</v>
      </c>
      <c r="J50" s="207" t="s">
        <v>164</v>
      </c>
      <c r="K50" s="340" t="s">
        <v>159</v>
      </c>
      <c r="L50" s="227" t="s">
        <v>158</v>
      </c>
      <c r="M50" s="228" t="s">
        <v>163</v>
      </c>
    </row>
    <row r="51" spans="1:13" ht="28.2" customHeight="1" x14ac:dyDescent="0.3">
      <c r="A51" s="223"/>
      <c r="B51" s="205"/>
      <c r="C51" s="208"/>
      <c r="D51" s="205"/>
      <c r="E51" s="208"/>
      <c r="F51" s="208"/>
      <c r="G51" s="372"/>
      <c r="H51" s="374"/>
      <c r="I51" s="206"/>
      <c r="J51" s="209"/>
      <c r="K51" s="342"/>
      <c r="L51" s="206"/>
      <c r="M51" s="230"/>
    </row>
    <row r="52" spans="1:13" ht="90.6" customHeight="1" thickBot="1" x14ac:dyDescent="0.35">
      <c r="A52" s="291"/>
      <c r="B52" s="366"/>
      <c r="C52" s="367"/>
      <c r="D52" s="366"/>
      <c r="E52" s="367"/>
      <c r="F52" s="367"/>
      <c r="G52" s="373"/>
      <c r="H52" s="59" t="s">
        <v>162</v>
      </c>
      <c r="I52" s="20" t="s">
        <v>161</v>
      </c>
      <c r="J52" s="20" t="s">
        <v>160</v>
      </c>
      <c r="K52" s="60" t="s">
        <v>159</v>
      </c>
      <c r="L52" s="20" t="s">
        <v>158</v>
      </c>
      <c r="M52" s="61" t="s">
        <v>157</v>
      </c>
    </row>
    <row r="53" spans="1:13" ht="143.4" customHeight="1" x14ac:dyDescent="0.3">
      <c r="A53" s="362" t="s">
        <v>249</v>
      </c>
      <c r="B53" s="210" t="str">
        <f>+([6]PROBABILIDAD!A11)</f>
        <v>Incumplimiento de las acciones misionales de la institución por desgaste administrativo y reprocesos.</v>
      </c>
      <c r="C53" s="218" t="s">
        <v>418</v>
      </c>
      <c r="D53" s="45" t="str">
        <f>+([6]DESCRIPCION!D10)</f>
        <v>Revision periodica insuficiente, para el seguimiento en la implementación y actualización del sistema integrado de gestión de la calidad -SIGAMI en el proceso de Gestion de la salud.</v>
      </c>
      <c r="E53" s="218" t="s">
        <v>206</v>
      </c>
      <c r="F53" s="218" t="s">
        <v>231</v>
      </c>
      <c r="G53" s="210" t="s">
        <v>186</v>
      </c>
      <c r="H53" s="286" t="s">
        <v>34</v>
      </c>
      <c r="I53" s="45" t="s">
        <v>245</v>
      </c>
      <c r="J53" s="17" t="s">
        <v>195</v>
      </c>
      <c r="K53" s="17" t="s">
        <v>189</v>
      </c>
      <c r="L53" s="64" t="s">
        <v>142</v>
      </c>
      <c r="M53" s="18" t="s">
        <v>243</v>
      </c>
    </row>
    <row r="54" spans="1:13" ht="123" customHeight="1" x14ac:dyDescent="0.3">
      <c r="A54" s="363"/>
      <c r="B54" s="194"/>
      <c r="C54" s="219"/>
      <c r="D54" s="41" t="str">
        <f>+([6]DESCRIPCION!D11)</f>
        <v xml:space="preserve">Cambios normativos </v>
      </c>
      <c r="E54" s="219"/>
      <c r="F54" s="219"/>
      <c r="G54" s="194"/>
      <c r="H54" s="208"/>
      <c r="I54" s="41" t="s">
        <v>238</v>
      </c>
      <c r="J54" s="12" t="s">
        <v>237</v>
      </c>
      <c r="K54" s="12" t="s">
        <v>189</v>
      </c>
      <c r="L54" s="12" t="s">
        <v>142</v>
      </c>
      <c r="M54" s="19" t="s">
        <v>235</v>
      </c>
    </row>
    <row r="55" spans="1:13" ht="118.8" customHeight="1" x14ac:dyDescent="0.3">
      <c r="A55" s="353" t="s">
        <v>248</v>
      </c>
      <c r="B55" s="194"/>
      <c r="C55" s="219"/>
      <c r="D55" s="41" t="str">
        <f>+([6]DESCRIPCION!D12)</f>
        <v>Por cambio de Gobierno  no se da continuidad a las politicas públicas</v>
      </c>
      <c r="E55" s="219"/>
      <c r="F55" s="219"/>
      <c r="G55" s="194"/>
      <c r="H55" s="208"/>
      <c r="I55" s="63" t="s">
        <v>247</v>
      </c>
      <c r="J55" s="12" t="s">
        <v>246</v>
      </c>
      <c r="K55" s="12" t="s">
        <v>189</v>
      </c>
      <c r="L55" s="57" t="s">
        <v>202</v>
      </c>
      <c r="M55" s="19" t="s">
        <v>212</v>
      </c>
    </row>
    <row r="56" spans="1:13" ht="91.8" customHeight="1" x14ac:dyDescent="0.3">
      <c r="A56" s="354"/>
      <c r="B56" s="194"/>
      <c r="C56" s="219"/>
      <c r="D56" s="41" t="s">
        <v>191</v>
      </c>
      <c r="E56" s="219"/>
      <c r="F56" s="219"/>
      <c r="G56" s="194"/>
      <c r="H56" s="209"/>
      <c r="I56" s="41" t="s">
        <v>234</v>
      </c>
      <c r="J56" s="12" t="s">
        <v>233</v>
      </c>
      <c r="K56" s="12" t="s">
        <v>189</v>
      </c>
      <c r="L56" s="12" t="s">
        <v>208</v>
      </c>
      <c r="M56" s="19" t="s">
        <v>232</v>
      </c>
    </row>
    <row r="57" spans="1:13" ht="125.4" customHeight="1" x14ac:dyDescent="0.3">
      <c r="A57" s="354"/>
      <c r="B57" s="194" t="str">
        <f>+([6]PROBABILIDAD!A12)</f>
        <v>Planificación inadecuada de las acciones y estrategias propias de la entidad en cumplimiento al proceso de gestión en salud.</v>
      </c>
      <c r="C57" s="219" t="s">
        <v>418</v>
      </c>
      <c r="D57" s="41" t="str">
        <f>+([6]DESCRIPCION!D13)</f>
        <v xml:space="preserve">Dificultad para articular estrategias entre los programas y otros sectores para lograr trabajo en equipo que permita alcanzar las metas esperadas  </v>
      </c>
      <c r="E57" s="219" t="s">
        <v>206</v>
      </c>
      <c r="F57" s="219" t="s">
        <v>68</v>
      </c>
      <c r="G57" s="219" t="s">
        <v>186</v>
      </c>
      <c r="H57" s="219" t="s">
        <v>34</v>
      </c>
      <c r="I57" s="41" t="s">
        <v>245</v>
      </c>
      <c r="J57" s="12" t="s">
        <v>195</v>
      </c>
      <c r="K57" s="12" t="s">
        <v>189</v>
      </c>
      <c r="L57" s="57" t="s">
        <v>244</v>
      </c>
      <c r="M57" s="19" t="s">
        <v>243</v>
      </c>
    </row>
    <row r="58" spans="1:13" ht="88.8" customHeight="1" x14ac:dyDescent="0.3">
      <c r="A58" s="354"/>
      <c r="B58" s="194"/>
      <c r="C58" s="219"/>
      <c r="D58" s="191" t="str">
        <f>+([6]DESCRIPCION!D14)</f>
        <v>Falta de liderazgo por la alta dirección para promover y empoderar al personal de la Secretaria de Salud en la aplicabilidad y desarrollo del proceso.</v>
      </c>
      <c r="E58" s="219"/>
      <c r="F58" s="219"/>
      <c r="G58" s="219"/>
      <c r="H58" s="219"/>
      <c r="I58" s="41" t="s">
        <v>242</v>
      </c>
      <c r="J58" s="12" t="s">
        <v>195</v>
      </c>
      <c r="K58" s="12" t="s">
        <v>194</v>
      </c>
      <c r="L58" s="57" t="s">
        <v>239</v>
      </c>
      <c r="M58" s="19" t="s">
        <v>241</v>
      </c>
    </row>
    <row r="59" spans="1:13" ht="96" customHeight="1" x14ac:dyDescent="0.3">
      <c r="A59" s="354"/>
      <c r="B59" s="194"/>
      <c r="C59" s="219"/>
      <c r="D59" s="191"/>
      <c r="E59" s="219"/>
      <c r="F59" s="219"/>
      <c r="G59" s="219"/>
      <c r="H59" s="219"/>
      <c r="I59" s="41" t="s">
        <v>240</v>
      </c>
      <c r="J59" s="12" t="s">
        <v>195</v>
      </c>
      <c r="K59" s="12" t="s">
        <v>194</v>
      </c>
      <c r="L59" s="57" t="s">
        <v>239</v>
      </c>
      <c r="M59" s="19" t="s">
        <v>224</v>
      </c>
    </row>
    <row r="60" spans="1:13" ht="105.6" x14ac:dyDescent="0.3">
      <c r="A60" s="354"/>
      <c r="B60" s="194"/>
      <c r="C60" s="219"/>
      <c r="D60" s="41" t="str">
        <f>+([6]DESCRIPCION!D15)</f>
        <v xml:space="preserve">Cambios normativos </v>
      </c>
      <c r="E60" s="219"/>
      <c r="F60" s="219"/>
      <c r="G60" s="219"/>
      <c r="H60" s="219"/>
      <c r="I60" s="41" t="s">
        <v>238</v>
      </c>
      <c r="J60" s="12" t="s">
        <v>237</v>
      </c>
      <c r="K60" s="12" t="s">
        <v>189</v>
      </c>
      <c r="L60" s="12" t="s">
        <v>236</v>
      </c>
      <c r="M60" s="19" t="s">
        <v>235</v>
      </c>
    </row>
    <row r="61" spans="1:13" ht="66" x14ac:dyDescent="0.3">
      <c r="A61" s="354"/>
      <c r="B61" s="194"/>
      <c r="C61" s="219"/>
      <c r="D61" s="41" t="s">
        <v>191</v>
      </c>
      <c r="E61" s="219"/>
      <c r="F61" s="219"/>
      <c r="G61" s="219"/>
      <c r="H61" s="219"/>
      <c r="I61" s="41" t="s">
        <v>234</v>
      </c>
      <c r="J61" s="12" t="s">
        <v>233</v>
      </c>
      <c r="K61" s="12" t="s">
        <v>189</v>
      </c>
      <c r="L61" s="12" t="s">
        <v>208</v>
      </c>
      <c r="M61" s="19" t="s">
        <v>232</v>
      </c>
    </row>
    <row r="62" spans="1:13" ht="105.6" customHeight="1" x14ac:dyDescent="0.3">
      <c r="A62" s="354"/>
      <c r="B62" s="194" t="str">
        <f>+([6]PROBABILIDAD!A13)</f>
        <v>Ausencia de un sistema de información en salud que permita sustentar politicas y toma de decisiones.</v>
      </c>
      <c r="C62" s="219" t="s">
        <v>418</v>
      </c>
      <c r="D62" s="191" t="str">
        <f>+([6]DESCRIPCION!D16)</f>
        <v>No se cuenta con un sistema de información orientado al tratamiento y administración de datos que permita la toma decisiones</v>
      </c>
      <c r="E62" s="219" t="s">
        <v>206</v>
      </c>
      <c r="F62" s="219" t="s">
        <v>231</v>
      </c>
      <c r="G62" s="219" t="s">
        <v>186</v>
      </c>
      <c r="H62" s="219" t="s">
        <v>34</v>
      </c>
      <c r="I62" s="41" t="s">
        <v>230</v>
      </c>
      <c r="J62" s="12" t="s">
        <v>229</v>
      </c>
      <c r="K62" s="12" t="s">
        <v>225</v>
      </c>
      <c r="L62" s="57" t="s">
        <v>228</v>
      </c>
      <c r="M62" s="19" t="s">
        <v>227</v>
      </c>
    </row>
    <row r="63" spans="1:13" ht="121.8" customHeight="1" x14ac:dyDescent="0.3">
      <c r="A63" s="354"/>
      <c r="B63" s="194"/>
      <c r="C63" s="219"/>
      <c r="D63" s="191"/>
      <c r="E63" s="219"/>
      <c r="F63" s="219"/>
      <c r="G63" s="219"/>
      <c r="H63" s="219"/>
      <c r="I63" s="41" t="s">
        <v>226</v>
      </c>
      <c r="J63" s="12" t="s">
        <v>195</v>
      </c>
      <c r="K63" s="12" t="s">
        <v>225</v>
      </c>
      <c r="L63" s="57" t="s">
        <v>198</v>
      </c>
      <c r="M63" s="19" t="s">
        <v>224</v>
      </c>
    </row>
    <row r="64" spans="1:13" ht="52.8" x14ac:dyDescent="0.3">
      <c r="A64" s="354"/>
      <c r="B64" s="194"/>
      <c r="C64" s="219"/>
      <c r="D64" s="191" t="str">
        <f>+([6]DESCRIPCION!D17)</f>
        <v>Ausencia de datos actualizados de forma rapida y sencilla sobre el estado de salud de la población.</v>
      </c>
      <c r="E64" s="219"/>
      <c r="F64" s="219"/>
      <c r="G64" s="219"/>
      <c r="H64" s="219"/>
      <c r="I64" s="41" t="s">
        <v>223</v>
      </c>
      <c r="J64" s="41" t="s">
        <v>222</v>
      </c>
      <c r="K64" s="41" t="s">
        <v>221</v>
      </c>
      <c r="L64" s="57" t="s">
        <v>198</v>
      </c>
      <c r="M64" s="19" t="s">
        <v>220</v>
      </c>
    </row>
    <row r="65" spans="1:13" ht="66" x14ac:dyDescent="0.3">
      <c r="A65" s="354"/>
      <c r="B65" s="194"/>
      <c r="C65" s="219"/>
      <c r="D65" s="191"/>
      <c r="E65" s="219"/>
      <c r="F65" s="219"/>
      <c r="G65" s="219"/>
      <c r="H65" s="219"/>
      <c r="I65" s="41" t="s">
        <v>219</v>
      </c>
      <c r="J65" s="12" t="s">
        <v>218</v>
      </c>
      <c r="K65" s="12" t="s">
        <v>217</v>
      </c>
      <c r="L65" s="57" t="s">
        <v>31</v>
      </c>
      <c r="M65" s="19" t="s">
        <v>216</v>
      </c>
    </row>
    <row r="66" spans="1:13" ht="101.4" customHeight="1" x14ac:dyDescent="0.3">
      <c r="A66" s="354"/>
      <c r="B66" s="194"/>
      <c r="C66" s="219"/>
      <c r="D66" s="41" t="str">
        <f>+([6]DESCRIPCION!D18)</f>
        <v>Falta de interoperabilidad de las bases de datos y diferentes fuentes de información en salud.</v>
      </c>
      <c r="E66" s="219"/>
      <c r="F66" s="219"/>
      <c r="G66" s="219"/>
      <c r="H66" s="219"/>
      <c r="I66" s="41" t="s">
        <v>215</v>
      </c>
      <c r="J66" s="12" t="s">
        <v>214</v>
      </c>
      <c r="K66" s="12" t="s">
        <v>213</v>
      </c>
      <c r="L66" s="57" t="s">
        <v>31</v>
      </c>
      <c r="M66" s="19" t="s">
        <v>212</v>
      </c>
    </row>
    <row r="67" spans="1:13" ht="66" customHeight="1" x14ac:dyDescent="0.3">
      <c r="A67" s="354"/>
      <c r="B67" s="194"/>
      <c r="C67" s="219"/>
      <c r="D67" s="41" t="s">
        <v>191</v>
      </c>
      <c r="E67" s="219"/>
      <c r="F67" s="219"/>
      <c r="G67" s="219"/>
      <c r="H67" s="219"/>
      <c r="I67" s="41" t="s">
        <v>211</v>
      </c>
      <c r="J67" s="12" t="s">
        <v>210</v>
      </c>
      <c r="K67" s="57" t="s">
        <v>209</v>
      </c>
      <c r="L67" s="12" t="s">
        <v>208</v>
      </c>
      <c r="M67" s="19" t="s">
        <v>207</v>
      </c>
    </row>
    <row r="68" spans="1:13" ht="52.8" x14ac:dyDescent="0.3">
      <c r="A68" s="354"/>
      <c r="B68" s="356"/>
      <c r="C68" s="359" t="s">
        <v>420</v>
      </c>
      <c r="D68" s="364" t="str">
        <f>+([6]DESCRIPCION!D19)</f>
        <v>Falta de información clara y debilidad en canales de acceso a la publicidad de las condiciones del tramite.</v>
      </c>
      <c r="E68" s="359" t="s">
        <v>206</v>
      </c>
      <c r="F68" s="359" t="s">
        <v>44</v>
      </c>
      <c r="G68" s="359" t="s">
        <v>205</v>
      </c>
      <c r="H68" s="359" t="s">
        <v>34</v>
      </c>
      <c r="I68" s="41" t="s">
        <v>204</v>
      </c>
      <c r="J68" s="12" t="s">
        <v>203</v>
      </c>
      <c r="K68" s="12" t="s">
        <v>194</v>
      </c>
      <c r="L68" s="14" t="s">
        <v>202</v>
      </c>
      <c r="M68" s="19" t="s">
        <v>201</v>
      </c>
    </row>
    <row r="69" spans="1:13" ht="78.599999999999994" customHeight="1" x14ac:dyDescent="0.3">
      <c r="A69" s="354"/>
      <c r="B69" s="357"/>
      <c r="C69" s="360"/>
      <c r="D69" s="365"/>
      <c r="E69" s="360"/>
      <c r="F69" s="360"/>
      <c r="G69" s="360"/>
      <c r="H69" s="360"/>
      <c r="I69" s="41" t="s">
        <v>200</v>
      </c>
      <c r="J69" s="12" t="s">
        <v>199</v>
      </c>
      <c r="K69" s="12" t="s">
        <v>194</v>
      </c>
      <c r="L69" s="62" t="s">
        <v>198</v>
      </c>
      <c r="M69" s="19" t="s">
        <v>197</v>
      </c>
    </row>
    <row r="70" spans="1:13" ht="70.2" customHeight="1" x14ac:dyDescent="0.3">
      <c r="A70" s="354"/>
      <c r="B70" s="357"/>
      <c r="C70" s="360"/>
      <c r="D70" s="41" t="str">
        <f>+([6]DESCRIPCION!D20)</f>
        <v>Influencia de grupos politicos que afectan la toma de decisiones</v>
      </c>
      <c r="E70" s="360"/>
      <c r="F70" s="360"/>
      <c r="G70" s="360"/>
      <c r="H70" s="360"/>
      <c r="I70" s="41" t="s">
        <v>196</v>
      </c>
      <c r="J70" s="12" t="s">
        <v>195</v>
      </c>
      <c r="K70" s="12" t="s">
        <v>194</v>
      </c>
      <c r="L70" s="62" t="s">
        <v>193</v>
      </c>
      <c r="M70" s="19" t="s">
        <v>192</v>
      </c>
    </row>
    <row r="71" spans="1:13" ht="97.2" customHeight="1" thickBot="1" x14ac:dyDescent="0.35">
      <c r="A71" s="355"/>
      <c r="B71" s="358"/>
      <c r="C71" s="361"/>
      <c r="D71" s="40" t="s">
        <v>191</v>
      </c>
      <c r="E71" s="361"/>
      <c r="F71" s="361"/>
      <c r="G71" s="361"/>
      <c r="H71" s="361"/>
      <c r="I71" s="40" t="s">
        <v>190</v>
      </c>
      <c r="J71" s="20" t="s">
        <v>169</v>
      </c>
      <c r="K71" s="20" t="s">
        <v>189</v>
      </c>
      <c r="L71" s="65" t="s">
        <v>168</v>
      </c>
      <c r="M71" s="66" t="s">
        <v>188</v>
      </c>
    </row>
    <row r="72" spans="1:13" ht="101.4" customHeight="1" x14ac:dyDescent="0.3">
      <c r="A72" s="348" t="s">
        <v>272</v>
      </c>
      <c r="B72" s="292" t="str">
        <f>+([7]PROBABILIDAD!A11)</f>
        <v>Incumplimiento del PICSCPAZ 2016-2026</v>
      </c>
      <c r="C72" s="218" t="s">
        <v>418</v>
      </c>
      <c r="D72" s="32" t="str">
        <f>+([7]DESCRIPCION!D10)</f>
        <v>Uso inadecuado de Recursos de Inversión</v>
      </c>
      <c r="E72" s="218" t="str">
        <f>+([7]PROBABILIDAD!T11)</f>
        <v>Posible</v>
      </c>
      <c r="F72" s="218" t="s">
        <v>44</v>
      </c>
      <c r="G72" s="210" t="s">
        <v>35</v>
      </c>
      <c r="H72" s="218" t="s">
        <v>34</v>
      </c>
      <c r="I72" s="72" t="s">
        <v>271</v>
      </c>
      <c r="J72" s="32" t="s">
        <v>270</v>
      </c>
      <c r="K72" s="72" t="s">
        <v>269</v>
      </c>
      <c r="L72" s="32" t="s">
        <v>142</v>
      </c>
      <c r="M72" s="73" t="s">
        <v>268</v>
      </c>
    </row>
    <row r="73" spans="1:13" ht="116.4" customHeight="1" x14ac:dyDescent="0.3">
      <c r="A73" s="349"/>
      <c r="B73" s="293"/>
      <c r="C73" s="219"/>
      <c r="D73" s="21" t="str">
        <f>+([7]DESCRIPCION!D11)</f>
        <v>Desconocimiento del proceso por parte del personal de planta y de contrato</v>
      </c>
      <c r="E73" s="219"/>
      <c r="F73" s="219"/>
      <c r="G73" s="194"/>
      <c r="H73" s="219"/>
      <c r="I73" s="21" t="s">
        <v>253</v>
      </c>
      <c r="J73" s="21" t="s">
        <v>252</v>
      </c>
      <c r="K73" s="21" t="s">
        <v>251</v>
      </c>
      <c r="L73" s="21" t="s">
        <v>142</v>
      </c>
      <c r="M73" s="74" t="s">
        <v>250</v>
      </c>
    </row>
    <row r="74" spans="1:13" ht="121.2" customHeight="1" x14ac:dyDescent="0.3">
      <c r="A74" s="350"/>
      <c r="B74" s="71" t="s">
        <v>267</v>
      </c>
      <c r="C74" s="54" t="s">
        <v>420</v>
      </c>
      <c r="D74" s="70" t="str">
        <f>[7]DESCRIPCION!D12</f>
        <v xml:space="preserve">Falta de responsabilidad de los funcionarios  frente a los compromisos que dan cumplimiento al proceso </v>
      </c>
      <c r="E74" s="54" t="s">
        <v>266</v>
      </c>
      <c r="F74" s="57" t="s">
        <v>44</v>
      </c>
      <c r="G74" s="54" t="s">
        <v>111</v>
      </c>
      <c r="H74" s="57" t="s">
        <v>34</v>
      </c>
      <c r="I74" s="69" t="s">
        <v>265</v>
      </c>
      <c r="J74" s="70" t="s">
        <v>264</v>
      </c>
      <c r="K74" s="70" t="s">
        <v>263</v>
      </c>
      <c r="L74" s="70" t="s">
        <v>125</v>
      </c>
      <c r="M74" s="75" t="s">
        <v>262</v>
      </c>
    </row>
    <row r="75" spans="1:13" ht="77.400000000000006" customHeight="1" x14ac:dyDescent="0.3">
      <c r="A75" s="350"/>
      <c r="B75" s="293" t="str">
        <f>+([7]PROBABILIDAD!A13)</f>
        <v xml:space="preserve">Dilación y vencimiento de términos de los procesos y/o trámites en materia de seguridad, justicia y convivencia ciudadana. </v>
      </c>
      <c r="C75" s="219" t="s">
        <v>420</v>
      </c>
      <c r="D75" s="12" t="str">
        <f>+([7]DESCRIPCION!D13)</f>
        <v xml:space="preserve">Cambios normativos </v>
      </c>
      <c r="E75" s="219" t="str">
        <f>+([7]PROBABILIDAD!T13)</f>
        <v>Probable</v>
      </c>
      <c r="F75" s="219" t="str">
        <f>+('[7] IMPACTO RIESGOS CORRUPCION'!F11)</f>
        <v>CATASTROFICO</v>
      </c>
      <c r="G75" s="219" t="s">
        <v>35</v>
      </c>
      <c r="H75" s="219" t="s">
        <v>34</v>
      </c>
      <c r="I75" s="67" t="s">
        <v>261</v>
      </c>
      <c r="J75" s="67" t="s">
        <v>260</v>
      </c>
      <c r="K75" s="67" t="s">
        <v>259</v>
      </c>
      <c r="L75" s="67" t="s">
        <v>125</v>
      </c>
      <c r="M75" s="76" t="s">
        <v>258</v>
      </c>
    </row>
    <row r="76" spans="1:13" ht="105.6" x14ac:dyDescent="0.3">
      <c r="A76" s="350"/>
      <c r="B76" s="293"/>
      <c r="C76" s="219"/>
      <c r="D76" s="12" t="str">
        <f>+([7]DESCRIPCION!D14)</f>
        <v xml:space="preserve">Talento humano sin direccionamiento adecuado </v>
      </c>
      <c r="E76" s="219"/>
      <c r="F76" s="219"/>
      <c r="G76" s="219"/>
      <c r="H76" s="219"/>
      <c r="I76" s="67" t="s">
        <v>257</v>
      </c>
      <c r="J76" s="67" t="s">
        <v>256</v>
      </c>
      <c r="K76" s="67" t="s">
        <v>255</v>
      </c>
      <c r="L76" s="67" t="s">
        <v>198</v>
      </c>
      <c r="M76" s="77" t="s">
        <v>254</v>
      </c>
    </row>
    <row r="77" spans="1:13" ht="93" thickBot="1" x14ac:dyDescent="0.35">
      <c r="A77" s="351"/>
      <c r="B77" s="296"/>
      <c r="C77" s="220"/>
      <c r="D77" s="20" t="str">
        <f>+([7]DESCRIPCION!D15)</f>
        <v>Desconocimiento del proceso por parte del personal de planta y de contrato</v>
      </c>
      <c r="E77" s="220"/>
      <c r="F77" s="220"/>
      <c r="G77" s="220"/>
      <c r="H77" s="220"/>
      <c r="I77" s="78" t="s">
        <v>253</v>
      </c>
      <c r="J77" s="37" t="s">
        <v>252</v>
      </c>
      <c r="K77" s="37" t="s">
        <v>251</v>
      </c>
      <c r="L77" s="37" t="s">
        <v>142</v>
      </c>
      <c r="M77" s="38" t="s">
        <v>250</v>
      </c>
    </row>
    <row r="78" spans="1:13" ht="79.2" x14ac:dyDescent="0.3">
      <c r="A78" s="344" t="s">
        <v>307</v>
      </c>
      <c r="B78" s="352" t="str">
        <f>+([8]PROBABILIDAD!A11)</f>
        <v>Utilizacion de influencias en la entrega o suministro de materiales o insumos y/o ayudas humanitarias en beneficio de un tercero</v>
      </c>
      <c r="C78" s="254" t="s">
        <v>420</v>
      </c>
      <c r="D78" s="89" t="str">
        <f>+([8]DESCRIPCION!D10)</f>
        <v>Concentracion del poder en una sola persona</v>
      </c>
      <c r="E78" s="249" t="str">
        <f>+([8]PROBABILIDAD!T11)</f>
        <v>Posible</v>
      </c>
      <c r="F78" s="249" t="s">
        <v>111</v>
      </c>
      <c r="G78" s="241" t="s">
        <v>35</v>
      </c>
      <c r="H78" s="249" t="s">
        <v>34</v>
      </c>
      <c r="I78" s="90" t="s">
        <v>306</v>
      </c>
      <c r="J78" s="91" t="s">
        <v>305</v>
      </c>
      <c r="K78" s="91" t="s">
        <v>292</v>
      </c>
      <c r="L78" s="91" t="s">
        <v>288</v>
      </c>
      <c r="M78" s="246" t="s">
        <v>304</v>
      </c>
    </row>
    <row r="79" spans="1:13" ht="171.6" x14ac:dyDescent="0.3">
      <c r="A79" s="345"/>
      <c r="B79" s="341"/>
      <c r="C79" s="255"/>
      <c r="D79" s="87" t="s">
        <v>303</v>
      </c>
      <c r="E79" s="250"/>
      <c r="F79" s="250"/>
      <c r="G79" s="242"/>
      <c r="H79" s="250"/>
      <c r="I79" s="83" t="s">
        <v>302</v>
      </c>
      <c r="J79" s="51" t="s">
        <v>301</v>
      </c>
      <c r="K79" s="51" t="s">
        <v>300</v>
      </c>
      <c r="L79" s="51" t="s">
        <v>288</v>
      </c>
      <c r="M79" s="339"/>
    </row>
    <row r="80" spans="1:13" ht="79.2" x14ac:dyDescent="0.3">
      <c r="A80" s="345"/>
      <c r="B80" s="341"/>
      <c r="C80" s="255"/>
      <c r="D80" s="87" t="s">
        <v>299</v>
      </c>
      <c r="E80" s="250"/>
      <c r="F80" s="250"/>
      <c r="G80" s="242"/>
      <c r="H80" s="250"/>
      <c r="I80" s="83" t="s">
        <v>298</v>
      </c>
      <c r="J80" s="51" t="s">
        <v>297</v>
      </c>
      <c r="K80" s="51" t="s">
        <v>273</v>
      </c>
      <c r="L80" s="51" t="s">
        <v>288</v>
      </c>
      <c r="M80" s="85" t="s">
        <v>296</v>
      </c>
    </row>
    <row r="81" spans="1:13" ht="92.4" x14ac:dyDescent="0.3">
      <c r="A81" s="345"/>
      <c r="B81" s="342"/>
      <c r="C81" s="256"/>
      <c r="D81" s="87"/>
      <c r="E81" s="86"/>
      <c r="F81" s="86"/>
      <c r="G81" s="51"/>
      <c r="H81" s="51" t="s">
        <v>295</v>
      </c>
      <c r="I81" s="83" t="s">
        <v>294</v>
      </c>
      <c r="J81" s="83" t="s">
        <v>293</v>
      </c>
      <c r="K81" s="51" t="s">
        <v>292</v>
      </c>
      <c r="L81" s="51"/>
      <c r="M81" s="85"/>
    </row>
    <row r="82" spans="1:13" ht="14.4" customHeight="1" x14ac:dyDescent="0.3">
      <c r="A82" s="345"/>
      <c r="B82" s="227" t="str">
        <f>+([8]PROBABILIDAD!A12)</f>
        <v xml:space="preserve">Incumplimiento  en la ejecución de  Planes, Programas y Proyectos,  priorizados en el Plan de Desarrollo  </v>
      </c>
      <c r="C82" s="227" t="s">
        <v>418</v>
      </c>
      <c r="D82" s="227" t="s">
        <v>291</v>
      </c>
      <c r="E82" s="219" t="str">
        <f>+([8]PROBABILIDAD!T12)</f>
        <v>Posible</v>
      </c>
      <c r="F82" s="219" t="s">
        <v>111</v>
      </c>
      <c r="G82" s="219" t="s">
        <v>35</v>
      </c>
      <c r="H82" s="219" t="s">
        <v>34</v>
      </c>
      <c r="I82" s="227" t="s">
        <v>290</v>
      </c>
      <c r="J82" s="227" t="s">
        <v>289</v>
      </c>
      <c r="K82" s="340" t="s">
        <v>284</v>
      </c>
      <c r="L82" s="340" t="s">
        <v>288</v>
      </c>
      <c r="M82" s="343" t="s">
        <v>287</v>
      </c>
    </row>
    <row r="83" spans="1:13" ht="14.4" customHeight="1" x14ac:dyDescent="0.3">
      <c r="A83" s="345"/>
      <c r="B83" s="205"/>
      <c r="C83" s="205"/>
      <c r="D83" s="205"/>
      <c r="E83" s="219"/>
      <c r="F83" s="219"/>
      <c r="G83" s="219"/>
      <c r="H83" s="219"/>
      <c r="I83" s="205"/>
      <c r="J83" s="205"/>
      <c r="K83" s="341"/>
      <c r="L83" s="341"/>
      <c r="M83" s="247"/>
    </row>
    <row r="84" spans="1:13" x14ac:dyDescent="0.3">
      <c r="A84" s="345"/>
      <c r="B84" s="205"/>
      <c r="C84" s="205"/>
      <c r="D84" s="205"/>
      <c r="E84" s="219"/>
      <c r="F84" s="219"/>
      <c r="G84" s="219"/>
      <c r="H84" s="219"/>
      <c r="I84" s="205"/>
      <c r="J84" s="205"/>
      <c r="K84" s="341"/>
      <c r="L84" s="341"/>
      <c r="M84" s="247"/>
    </row>
    <row r="85" spans="1:13" ht="130.80000000000001" customHeight="1" x14ac:dyDescent="0.3">
      <c r="A85" s="345"/>
      <c r="B85" s="205"/>
      <c r="C85" s="205"/>
      <c r="D85" s="206"/>
      <c r="E85" s="219"/>
      <c r="F85" s="219"/>
      <c r="G85" s="219"/>
      <c r="H85" s="219"/>
      <c r="I85" s="206"/>
      <c r="J85" s="206"/>
      <c r="K85" s="342"/>
      <c r="L85" s="342"/>
      <c r="M85" s="339"/>
    </row>
    <row r="86" spans="1:13" ht="66" x14ac:dyDescent="0.3">
      <c r="A86" s="345"/>
      <c r="B86" s="206"/>
      <c r="C86" s="206"/>
      <c r="D86" s="21"/>
      <c r="E86" s="57"/>
      <c r="F86" s="57"/>
      <c r="G86" s="57"/>
      <c r="H86" s="12" t="s">
        <v>276</v>
      </c>
      <c r="I86" s="6" t="s">
        <v>286</v>
      </c>
      <c r="J86" s="12" t="s">
        <v>285</v>
      </c>
      <c r="K86" s="51" t="s">
        <v>284</v>
      </c>
      <c r="L86" s="51"/>
      <c r="M86" s="84"/>
    </row>
    <row r="87" spans="1:13" ht="91.8" customHeight="1" x14ac:dyDescent="0.3">
      <c r="A87" s="345"/>
      <c r="B87" s="340" t="s">
        <v>283</v>
      </c>
      <c r="C87" s="340" t="s">
        <v>418</v>
      </c>
      <c r="D87" s="83" t="s">
        <v>282</v>
      </c>
      <c r="E87" s="57" t="s">
        <v>281</v>
      </c>
      <c r="F87" s="57" t="s">
        <v>111</v>
      </c>
      <c r="G87" s="57" t="s">
        <v>35</v>
      </c>
      <c r="H87" s="57" t="s">
        <v>34</v>
      </c>
      <c r="I87" s="6" t="s">
        <v>280</v>
      </c>
      <c r="J87" s="12" t="s">
        <v>279</v>
      </c>
      <c r="K87" s="51" t="s">
        <v>273</v>
      </c>
      <c r="L87" s="51" t="s">
        <v>278</v>
      </c>
      <c r="M87" s="19" t="s">
        <v>277</v>
      </c>
    </row>
    <row r="88" spans="1:13" ht="40.200000000000003" thickBot="1" x14ac:dyDescent="0.35">
      <c r="A88" s="346"/>
      <c r="B88" s="347"/>
      <c r="C88" s="347"/>
      <c r="D88" s="81"/>
      <c r="E88" s="82"/>
      <c r="F88" s="82"/>
      <c r="G88" s="82"/>
      <c r="H88" s="59" t="s">
        <v>276</v>
      </c>
      <c r="I88" s="81" t="s">
        <v>275</v>
      </c>
      <c r="J88" s="59" t="s">
        <v>274</v>
      </c>
      <c r="K88" s="60" t="s">
        <v>273</v>
      </c>
      <c r="L88" s="80"/>
      <c r="M88" s="79"/>
    </row>
    <row r="89" spans="1:13" ht="136.19999999999999" x14ac:dyDescent="0.3">
      <c r="A89" s="335" t="s">
        <v>370</v>
      </c>
      <c r="B89" s="336" t="str">
        <f>+([9]PROBABILIDAD!A11)</f>
        <v>No garantizar la prestaciòn del servicio educativo integral</v>
      </c>
      <c r="C89" s="329" t="s">
        <v>418</v>
      </c>
      <c r="D89" s="97" t="str">
        <f>+([9]DESCRIPCION!D10)</f>
        <v xml:space="preserve">Personal insuficiente para la implementación de las estrategias y polìticas educativas </v>
      </c>
      <c r="E89" s="329" t="str">
        <f>+([9]PROBABILIDAD!T11)</f>
        <v>Posible</v>
      </c>
      <c r="F89" s="329" t="str">
        <f>+('[9] IMPACTO RIESGOS GESTION'!B11)</f>
        <v>3. MODERADO</v>
      </c>
      <c r="G89" s="336" t="s">
        <v>35</v>
      </c>
      <c r="H89" s="329" t="s">
        <v>34</v>
      </c>
      <c r="I89" s="98" t="s">
        <v>369</v>
      </c>
      <c r="J89" s="99" t="s">
        <v>368</v>
      </c>
      <c r="K89" s="99" t="s">
        <v>367</v>
      </c>
      <c r="L89" s="100" t="s">
        <v>308</v>
      </c>
      <c r="M89" s="101" t="s">
        <v>366</v>
      </c>
    </row>
    <row r="90" spans="1:13" ht="106.8" x14ac:dyDescent="0.3">
      <c r="A90" s="252"/>
      <c r="B90" s="325"/>
      <c r="C90" s="326"/>
      <c r="D90" s="94" t="str">
        <f>+([9]DESCRIPCION!D11)</f>
        <v>Deficiencia de recursos para la implementaciòn de las polìticas educativas Nacionales</v>
      </c>
      <c r="E90" s="326"/>
      <c r="F90" s="326"/>
      <c r="G90" s="325"/>
      <c r="H90" s="326"/>
      <c r="I90" s="96" t="s">
        <v>365</v>
      </c>
      <c r="J90" s="93" t="s">
        <v>364</v>
      </c>
      <c r="K90" s="93" t="s">
        <v>331</v>
      </c>
      <c r="L90" s="92" t="s">
        <v>308</v>
      </c>
      <c r="M90" s="102" t="s">
        <v>363</v>
      </c>
    </row>
    <row r="91" spans="1:13" ht="137.4" x14ac:dyDescent="0.3">
      <c r="A91" s="252"/>
      <c r="B91" s="325"/>
      <c r="C91" s="326"/>
      <c r="D91" s="94" t="str">
        <f>+([9]DESCRIPCION!D12)</f>
        <v>Falta de liderazgo y compromiso por parte de las Directivas de algunas Insituciones Educativas</v>
      </c>
      <c r="E91" s="326"/>
      <c r="F91" s="326"/>
      <c r="G91" s="325"/>
      <c r="H91" s="326"/>
      <c r="I91" s="93" t="s">
        <v>362</v>
      </c>
      <c r="J91" s="93" t="s">
        <v>336</v>
      </c>
      <c r="K91" s="93" t="s">
        <v>349</v>
      </c>
      <c r="L91" s="92" t="s">
        <v>308</v>
      </c>
      <c r="M91" s="103" t="s">
        <v>361</v>
      </c>
    </row>
    <row r="92" spans="1:13" ht="105" x14ac:dyDescent="0.3">
      <c r="A92" s="252"/>
      <c r="B92" s="325"/>
      <c r="C92" s="326"/>
      <c r="D92" s="94"/>
      <c r="E92" s="326"/>
      <c r="F92" s="326"/>
      <c r="G92" s="325"/>
      <c r="H92" s="95" t="s">
        <v>312</v>
      </c>
      <c r="I92" s="93" t="s">
        <v>360</v>
      </c>
      <c r="J92" s="93" t="s">
        <v>319</v>
      </c>
      <c r="K92" s="93" t="s">
        <v>318</v>
      </c>
      <c r="L92" s="93" t="s">
        <v>359</v>
      </c>
      <c r="M92" s="102"/>
    </row>
    <row r="93" spans="1:13" ht="120" customHeight="1" x14ac:dyDescent="0.3">
      <c r="A93" s="252"/>
      <c r="B93" s="325" t="str">
        <f>+[9]PROBABILIDAD!A12</f>
        <v>Utilizaciòn del cargo, para favorecer a un tercero en la realizaciòn de un tramite</v>
      </c>
      <c r="C93" s="326" t="s">
        <v>420</v>
      </c>
      <c r="D93" s="327" t="s">
        <v>358</v>
      </c>
      <c r="E93" s="326" t="str">
        <f>+([9]PROBABILIDAD!T12)</f>
        <v>Probable</v>
      </c>
      <c r="F93" s="326" t="str">
        <f>+('[9] IMPACTO RIESGOS CORRUPCION'!F34)</f>
        <v>CATASTROFICO</v>
      </c>
      <c r="G93" s="326" t="s">
        <v>166</v>
      </c>
      <c r="H93" s="331" t="s">
        <v>34</v>
      </c>
      <c r="I93" s="267" t="s">
        <v>357</v>
      </c>
      <c r="J93" s="267" t="s">
        <v>356</v>
      </c>
      <c r="K93" s="267" t="s">
        <v>331</v>
      </c>
      <c r="L93" s="260" t="s">
        <v>308</v>
      </c>
      <c r="M93" s="269" t="s">
        <v>355</v>
      </c>
    </row>
    <row r="94" spans="1:13" ht="15" customHeight="1" x14ac:dyDescent="0.3">
      <c r="A94" s="252"/>
      <c r="B94" s="325"/>
      <c r="C94" s="326"/>
      <c r="D94" s="328"/>
      <c r="E94" s="326"/>
      <c r="F94" s="326"/>
      <c r="G94" s="326"/>
      <c r="H94" s="332"/>
      <c r="I94" s="274"/>
      <c r="J94" s="274"/>
      <c r="K94" s="274"/>
      <c r="L94" s="333"/>
      <c r="M94" s="330"/>
    </row>
    <row r="95" spans="1:13" ht="105" x14ac:dyDescent="0.3">
      <c r="A95" s="252"/>
      <c r="B95" s="325"/>
      <c r="C95" s="326"/>
      <c r="D95" s="94"/>
      <c r="E95" s="326"/>
      <c r="F95" s="326"/>
      <c r="G95" s="326"/>
      <c r="H95" s="94" t="s">
        <v>312</v>
      </c>
      <c r="I95" s="93" t="s">
        <v>354</v>
      </c>
      <c r="J95" s="93" t="s">
        <v>353</v>
      </c>
      <c r="K95" s="93" t="s">
        <v>331</v>
      </c>
      <c r="L95" s="93" t="s">
        <v>352</v>
      </c>
      <c r="M95" s="102"/>
    </row>
    <row r="96" spans="1:13" ht="96.6" customHeight="1" x14ac:dyDescent="0.3">
      <c r="A96" s="252"/>
      <c r="B96" s="325" t="s">
        <v>351</v>
      </c>
      <c r="C96" s="325" t="s">
        <v>418</v>
      </c>
      <c r="D96" s="325" t="str">
        <f>+([9]DESCRIPCION!D15)</f>
        <v>Falta de liderazgo y compromiso por parte de las Directivas de algunas Insituciones Educativas</v>
      </c>
      <c r="E96" s="326" t="str">
        <f>+([9]PROBABILIDAD!T13)</f>
        <v>Probable</v>
      </c>
      <c r="F96" s="326" t="str">
        <f>+('[9] IMPACTO RIESGOS GESTION'!B12)</f>
        <v>3. MODERADO</v>
      </c>
      <c r="G96" s="326" t="s">
        <v>186</v>
      </c>
      <c r="H96" s="325" t="s">
        <v>34</v>
      </c>
      <c r="I96" s="238" t="s">
        <v>350</v>
      </c>
      <c r="J96" s="238" t="s">
        <v>336</v>
      </c>
      <c r="K96" s="238" t="s">
        <v>349</v>
      </c>
      <c r="L96" s="238" t="s">
        <v>308</v>
      </c>
      <c r="M96" s="334" t="s">
        <v>348</v>
      </c>
    </row>
    <row r="97" spans="1:13" ht="16.8" customHeight="1" x14ac:dyDescent="0.3">
      <c r="A97" s="252"/>
      <c r="B97" s="325"/>
      <c r="C97" s="325"/>
      <c r="D97" s="325"/>
      <c r="E97" s="326"/>
      <c r="F97" s="326"/>
      <c r="G97" s="326"/>
      <c r="H97" s="325"/>
      <c r="I97" s="238"/>
      <c r="J97" s="238"/>
      <c r="K97" s="238"/>
      <c r="L97" s="238"/>
      <c r="M97" s="334"/>
    </row>
    <row r="98" spans="1:13" x14ac:dyDescent="0.3">
      <c r="A98" s="252"/>
      <c r="B98" s="325"/>
      <c r="C98" s="325"/>
      <c r="D98" s="325" t="str">
        <f>+([9]DESCRIPCION!D16)</f>
        <v>Falta de implementaciòn de metologias flexibles pertinentes a las condiciones de vulnerabilidad</v>
      </c>
      <c r="E98" s="326"/>
      <c r="F98" s="326"/>
      <c r="G98" s="326"/>
      <c r="H98" s="325"/>
      <c r="I98" s="238" t="s">
        <v>347</v>
      </c>
      <c r="J98" s="238" t="s">
        <v>346</v>
      </c>
      <c r="K98" s="238" t="s">
        <v>345</v>
      </c>
      <c r="L98" s="238" t="s">
        <v>308</v>
      </c>
      <c r="M98" s="334" t="s">
        <v>344</v>
      </c>
    </row>
    <row r="99" spans="1:13" ht="103.8" customHeight="1" x14ac:dyDescent="0.3">
      <c r="A99" s="252"/>
      <c r="B99" s="325"/>
      <c r="C99" s="325"/>
      <c r="D99" s="325"/>
      <c r="E99" s="326"/>
      <c r="F99" s="326"/>
      <c r="G99" s="326"/>
      <c r="H99" s="325"/>
      <c r="I99" s="238"/>
      <c r="J99" s="238"/>
      <c r="K99" s="238"/>
      <c r="L99" s="238"/>
      <c r="M99" s="334"/>
    </row>
    <row r="100" spans="1:13" x14ac:dyDescent="0.3">
      <c r="A100" s="252"/>
      <c r="B100" s="325"/>
      <c r="C100" s="325"/>
      <c r="D100" s="325"/>
      <c r="E100" s="326"/>
      <c r="F100" s="326"/>
      <c r="G100" s="326"/>
      <c r="H100" s="325"/>
      <c r="I100" s="238"/>
      <c r="J100" s="238"/>
      <c r="K100" s="238"/>
      <c r="L100" s="238"/>
      <c r="M100" s="334"/>
    </row>
    <row r="101" spans="1:13" x14ac:dyDescent="0.3">
      <c r="A101" s="252"/>
      <c r="B101" s="325"/>
      <c r="C101" s="325"/>
      <c r="D101" s="325"/>
      <c r="E101" s="326"/>
      <c r="F101" s="326"/>
      <c r="G101" s="326"/>
      <c r="H101" s="325"/>
      <c r="I101" s="238"/>
      <c r="J101" s="238"/>
      <c r="K101" s="238"/>
      <c r="L101" s="238"/>
      <c r="M101" s="334"/>
    </row>
    <row r="102" spans="1:13" x14ac:dyDescent="0.3">
      <c r="A102" s="252"/>
      <c r="B102" s="325"/>
      <c r="C102" s="325"/>
      <c r="D102" s="325"/>
      <c r="E102" s="326"/>
      <c r="F102" s="326"/>
      <c r="G102" s="326"/>
      <c r="H102" s="325"/>
      <c r="I102" s="238"/>
      <c r="J102" s="238"/>
      <c r="K102" s="238"/>
      <c r="L102" s="238"/>
      <c r="M102" s="334"/>
    </row>
    <row r="103" spans="1:13" ht="165" x14ac:dyDescent="0.3">
      <c r="A103" s="252"/>
      <c r="B103" s="325"/>
      <c r="C103" s="325"/>
      <c r="D103" s="94" t="str">
        <f>+([9]DESCRIPCION!D17)</f>
        <v>Desconocimiento e infracciòn a la normatividad educativa, por parte de los funcionarios de los establecimientos educativos ( directivos) docentes, administrativos)</v>
      </c>
      <c r="E103" s="326"/>
      <c r="F103" s="326"/>
      <c r="G103" s="326"/>
      <c r="H103" s="325"/>
      <c r="I103" s="93" t="s">
        <v>343</v>
      </c>
      <c r="J103" s="93" t="s">
        <v>336</v>
      </c>
      <c r="K103" s="93" t="s">
        <v>342</v>
      </c>
      <c r="L103" s="92" t="s">
        <v>308</v>
      </c>
      <c r="M103" s="102" t="s">
        <v>341</v>
      </c>
    </row>
    <row r="104" spans="1:13" ht="105" x14ac:dyDescent="0.3">
      <c r="A104" s="252"/>
      <c r="B104" s="325"/>
      <c r="C104" s="325"/>
      <c r="D104" s="94"/>
      <c r="E104" s="326"/>
      <c r="F104" s="326"/>
      <c r="G104" s="326"/>
      <c r="H104" s="94" t="s">
        <v>312</v>
      </c>
      <c r="I104" s="93" t="s">
        <v>340</v>
      </c>
      <c r="J104" s="93" t="s">
        <v>319</v>
      </c>
      <c r="K104" s="93" t="s">
        <v>339</v>
      </c>
      <c r="L104" s="93" t="s">
        <v>338</v>
      </c>
      <c r="M104" s="102"/>
    </row>
    <row r="105" spans="1:13" ht="76.2" x14ac:dyDescent="0.3">
      <c r="A105" s="252"/>
      <c r="B105" s="338" t="str">
        <f>+[9]PROBABILIDAD!A14</f>
        <v xml:space="preserve">MANEJAR SIN LA AUTORIZACION DEL CONSEJO DIRECTIVO LOS FONDOS DE SERVICIO EDUCATIVO POR PARTE DE LOS RECTORES DE LAS INSTITUCIONES EDUCATIVAS OFICIALES CON EL FIN DE DESVIAR LOS RECURSOS A LA EJECUCION DE ACTIVIDADES DIFERENTES  A LAS LEGALMENTE AUTORIZADAS EN DICHOS FONDOS </v>
      </c>
      <c r="C105" s="325" t="s">
        <v>420</v>
      </c>
      <c r="D105" s="94" t="str">
        <f>+([9]DESCRIPCION!D19)</f>
        <v>Desconocimiento de la actualizacion normativa</v>
      </c>
      <c r="E105" s="325" t="str">
        <f>+([9]PROBABILIDAD!T14)</f>
        <v>Posible</v>
      </c>
      <c r="F105" s="325" t="str">
        <f>+('[9] IMPACTO RIESGOS CORRUPCION'!F11)</f>
        <v>CATASTROFICO</v>
      </c>
      <c r="G105" s="325" t="s">
        <v>166</v>
      </c>
      <c r="H105" s="325" t="s">
        <v>34</v>
      </c>
      <c r="I105" s="93" t="s">
        <v>337</v>
      </c>
      <c r="J105" s="93" t="s">
        <v>336</v>
      </c>
      <c r="K105" s="93" t="s">
        <v>331</v>
      </c>
      <c r="L105" s="92" t="s">
        <v>335</v>
      </c>
      <c r="M105" s="102" t="s">
        <v>334</v>
      </c>
    </row>
    <row r="106" spans="1:13" ht="105" x14ac:dyDescent="0.3">
      <c r="A106" s="252"/>
      <c r="B106" s="338"/>
      <c r="C106" s="325"/>
      <c r="D106" s="94" t="str">
        <f>+([9]DESCRIPCION!D18)</f>
        <v>Falta de controles efectivos en la ejecución los recursos de los Fondos de Servicios Educativos</v>
      </c>
      <c r="E106" s="325"/>
      <c r="F106" s="325"/>
      <c r="G106" s="325"/>
      <c r="H106" s="325"/>
      <c r="I106" s="93" t="s">
        <v>333</v>
      </c>
      <c r="J106" s="93" t="s">
        <v>332</v>
      </c>
      <c r="K106" s="93" t="s">
        <v>331</v>
      </c>
      <c r="L106" s="92" t="s">
        <v>308</v>
      </c>
      <c r="M106" s="102" t="s">
        <v>330</v>
      </c>
    </row>
    <row r="107" spans="1:13" ht="223.8" customHeight="1" x14ac:dyDescent="0.3">
      <c r="A107" s="252"/>
      <c r="B107" s="338"/>
      <c r="C107" s="325"/>
      <c r="D107" s="94"/>
      <c r="E107" s="325"/>
      <c r="F107" s="325"/>
      <c r="G107" s="325"/>
      <c r="H107" s="94" t="s">
        <v>312</v>
      </c>
      <c r="I107" s="93" t="s">
        <v>329</v>
      </c>
      <c r="J107" s="93" t="s">
        <v>328</v>
      </c>
      <c r="K107" s="93" t="s">
        <v>309</v>
      </c>
      <c r="L107" s="113" t="s">
        <v>308</v>
      </c>
      <c r="M107" s="104"/>
    </row>
    <row r="108" spans="1:13" ht="255" x14ac:dyDescent="0.3">
      <c r="A108" s="252"/>
      <c r="B108" s="338" t="str">
        <f>+[9]PROBABILIDAD!A15</f>
        <v>Instituciones Educativas privadasde educacion formal oferten  servicios educativos sin contar con el lleno de requisitos  para su funcionamiento y/o sin  autorizacion de la secretaria de educacion municipal</v>
      </c>
      <c r="C108" s="325" t="s">
        <v>418</v>
      </c>
      <c r="D108" s="94" t="str">
        <f>+([9]DESCRIPCION!D20)</f>
        <v xml:space="preserve"> Falta de personal suficiente para hacer seguimiento al cumplimiento de requisitos legales para funcionamiento en los establecimiuentos educativos privados,  y falta de apoyo logistico para el personal que realiza las visitas de verificación y seguimiento .</v>
      </c>
      <c r="E108" s="325" t="str">
        <f>+([9]PROBABILIDAD!T15)</f>
        <v>Probable</v>
      </c>
      <c r="F108" s="325" t="str">
        <f>+('[9] IMPACTO RIESGOS GESTION'!B13)</f>
        <v>3. MODERADO</v>
      </c>
      <c r="G108" s="325" t="s">
        <v>186</v>
      </c>
      <c r="H108" s="325" t="s">
        <v>34</v>
      </c>
      <c r="I108" s="93" t="s">
        <v>327</v>
      </c>
      <c r="J108" s="93" t="s">
        <v>326</v>
      </c>
      <c r="K108" s="93" t="s">
        <v>322</v>
      </c>
      <c r="L108" s="92" t="s">
        <v>308</v>
      </c>
      <c r="M108" s="102" t="s">
        <v>325</v>
      </c>
    </row>
    <row r="109" spans="1:13" ht="121.2" x14ac:dyDescent="0.3">
      <c r="A109" s="252"/>
      <c r="B109" s="338"/>
      <c r="C109" s="325"/>
      <c r="D109" s="94" t="str">
        <f>+([9]DESCRIPCION!D21)</f>
        <v>Falta de apoyo logistico para el personal que realiza las visitas de verificación y seguimiento .</v>
      </c>
      <c r="E109" s="325"/>
      <c r="F109" s="325"/>
      <c r="G109" s="325"/>
      <c r="H109" s="325"/>
      <c r="I109" s="93" t="s">
        <v>324</v>
      </c>
      <c r="J109" s="93" t="s">
        <v>323</v>
      </c>
      <c r="K109" s="93" t="s">
        <v>322</v>
      </c>
      <c r="L109" s="92" t="s">
        <v>308</v>
      </c>
      <c r="M109" s="102" t="s">
        <v>321</v>
      </c>
    </row>
    <row r="110" spans="1:13" ht="120" x14ac:dyDescent="0.3">
      <c r="A110" s="252"/>
      <c r="B110" s="338"/>
      <c r="C110" s="325"/>
      <c r="D110" s="94"/>
      <c r="E110" s="325"/>
      <c r="F110" s="325"/>
      <c r="G110" s="325"/>
      <c r="H110" s="94" t="s">
        <v>312</v>
      </c>
      <c r="I110" s="93" t="s">
        <v>320</v>
      </c>
      <c r="J110" s="93" t="s">
        <v>319</v>
      </c>
      <c r="K110" s="93" t="s">
        <v>318</v>
      </c>
      <c r="L110" s="93" t="s">
        <v>317</v>
      </c>
      <c r="M110" s="102"/>
    </row>
    <row r="111" spans="1:13" ht="121.8" x14ac:dyDescent="0.3">
      <c r="A111" s="252"/>
      <c r="B111" s="325" t="str">
        <f>+[9]PROBABILIDAD!A16</f>
        <v xml:space="preserve">Inconsistencia en los registros de matrícula </v>
      </c>
      <c r="C111" s="325" t="s">
        <v>418</v>
      </c>
      <c r="D111" s="94" t="str">
        <f>+([9]DESCRIPCION!D22)</f>
        <v>Fallas en los reportes de matrícula al simat por parte de las Instituciones Educativas Oficiales</v>
      </c>
      <c r="E111" s="325" t="str">
        <f>+([9]PROBABILIDAD!T16)</f>
        <v>Posible</v>
      </c>
      <c r="F111" s="325" t="b">
        <f>'[9]MAPA DE RIESGO ADMON'!S25=+('[9] IMPACTO RIESGOS GESTION'!B14)</f>
        <v>0</v>
      </c>
      <c r="G111" s="325" t="s">
        <v>35</v>
      </c>
      <c r="H111" s="94" t="s">
        <v>34</v>
      </c>
      <c r="I111" s="93" t="s">
        <v>316</v>
      </c>
      <c r="J111" s="93" t="s">
        <v>315</v>
      </c>
      <c r="K111" s="93" t="s">
        <v>314</v>
      </c>
      <c r="L111" s="92" t="s">
        <v>308</v>
      </c>
      <c r="M111" s="102" t="s">
        <v>313</v>
      </c>
    </row>
    <row r="112" spans="1:13" ht="105.6" thickBot="1" x14ac:dyDescent="0.35">
      <c r="A112" s="253"/>
      <c r="B112" s="337"/>
      <c r="C112" s="337"/>
      <c r="D112" s="105"/>
      <c r="E112" s="337"/>
      <c r="F112" s="337"/>
      <c r="G112" s="337"/>
      <c r="H112" s="105" t="s">
        <v>312</v>
      </c>
      <c r="I112" s="106" t="s">
        <v>311</v>
      </c>
      <c r="J112" s="106" t="s">
        <v>310</v>
      </c>
      <c r="K112" s="106" t="s">
        <v>309</v>
      </c>
      <c r="L112" s="107" t="s">
        <v>308</v>
      </c>
      <c r="M112" s="108"/>
    </row>
    <row r="113" spans="1:13" ht="186.6" customHeight="1" x14ac:dyDescent="0.3">
      <c r="A113" s="441" t="str">
        <f>+'[10]PRIORIZACIÓN DE CAUSA'!A6:S6</f>
        <v>PROCESO: GESTIÓN DEL SERVICIO Y ATENCIÓN AL CIUDADANO</v>
      </c>
      <c r="B113" s="442" t="str">
        <f>+([10]PROBABILIDAD!A11)</f>
        <v>Inoportunidad en la respuesta de las PQRS formuladas a la entidad</v>
      </c>
      <c r="C113" s="443" t="s">
        <v>706</v>
      </c>
      <c r="D113" s="444" t="str">
        <f>+([10]DESCRIPCION!D10)</f>
        <v>Demora en la respuesta en los términos establecidos por la ley de algunas unidades administrativas a las PQRS realizadas por los ciudadanos</v>
      </c>
      <c r="E113" s="443" t="s">
        <v>281</v>
      </c>
      <c r="F113" s="443" t="s">
        <v>412</v>
      </c>
      <c r="G113" s="442" t="s">
        <v>411</v>
      </c>
      <c r="H113" s="445" t="s">
        <v>34</v>
      </c>
      <c r="I113" s="444" t="str">
        <f>[10]DOFA!E35</f>
        <v>D7,9,16,18O7; Remitir memorandos a las dependencias rezagadas en dar respuesta en los términos establecidos por la ley de las PQRS, formuladas por los ciudadanos a la entidad.</v>
      </c>
      <c r="J113" s="444" t="s">
        <v>410</v>
      </c>
      <c r="K113" s="444" t="s">
        <v>707</v>
      </c>
      <c r="L113" s="444" t="s">
        <v>405</v>
      </c>
      <c r="M113" s="454" t="s">
        <v>708</v>
      </c>
    </row>
    <row r="114" spans="1:13" ht="127.8" customHeight="1" x14ac:dyDescent="0.3">
      <c r="A114" s="446"/>
      <c r="B114" s="447"/>
      <c r="C114" s="448"/>
      <c r="D114" s="449" t="str">
        <f>+([10]DESCRIPCION!D11)</f>
        <v>Falta de seguimiento a las respuestas de las PQRS formuladas a la entidad</v>
      </c>
      <c r="E114" s="448"/>
      <c r="F114" s="448"/>
      <c r="G114" s="447"/>
      <c r="H114" s="450"/>
      <c r="I114" s="449" t="str">
        <f>[10]DOFA!E37</f>
        <v>D5,6,7,9,13,16,19O3,6,7; Realizar informes ejecutivos de seguimiento por unidad administrativa, referente a las respuestas y el estado de seguimiento de las PQRS</v>
      </c>
      <c r="J114" s="449" t="s">
        <v>406</v>
      </c>
      <c r="K114" s="449" t="s">
        <v>707</v>
      </c>
      <c r="L114" s="449" t="s">
        <v>409</v>
      </c>
      <c r="M114" s="453"/>
    </row>
    <row r="115" spans="1:13" ht="103.8" customHeight="1" x14ac:dyDescent="0.3">
      <c r="A115" s="451" t="str">
        <f>+'[10]PRIORIZACIÓN DE CAUSA'!A7:S7</f>
        <v xml:space="preserve">OBJETIVO: 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 </v>
      </c>
      <c r="B115" s="447"/>
      <c r="C115" s="448"/>
      <c r="D115" s="449" t="str">
        <f>+([10]DESCRIPCION!D12)</f>
        <v xml:space="preserve">Errores en la clasificiación del tipo de petición y remisión a la unidad administrativa competente </v>
      </c>
      <c r="E115" s="448"/>
      <c r="F115" s="448"/>
      <c r="G115" s="447"/>
      <c r="H115" s="450"/>
      <c r="I115" s="449" t="str">
        <f>[10]DOFA!E34</f>
        <v>D3,10O4; Realizar capacitaciones al personal en temas relacionados a la atención al ciudadano y en la ejecución del procedimiento "Recepción y trámite de PQRS</v>
      </c>
      <c r="J115" s="449" t="s">
        <v>408</v>
      </c>
      <c r="K115" s="449" t="s">
        <v>707</v>
      </c>
      <c r="L115" s="449" t="s">
        <v>405</v>
      </c>
      <c r="M115" s="453"/>
    </row>
    <row r="116" spans="1:13" ht="102.6" customHeight="1" x14ac:dyDescent="0.3">
      <c r="A116" s="451"/>
      <c r="B116" s="447"/>
      <c r="C116" s="448"/>
      <c r="D116" s="449" t="str">
        <f>+([10]DESCRIPCION!D13)</f>
        <v xml:space="preserve"> Desactualización del Procedimiento "Recepción y trámite de PQRS" </v>
      </c>
      <c r="E116" s="448"/>
      <c r="F116" s="448"/>
      <c r="G116" s="447"/>
      <c r="H116" s="452"/>
      <c r="I116" s="449" t="str">
        <f>[10]DOFA!E38</f>
        <v xml:space="preserve">D10,17O8; Realizar la actualización del procedimiento "Recepción y trámite de PQRS", estableciendo los controles pertinentes, responsables y registros a tener en cuenta durante la aplicación del mismo </v>
      </c>
      <c r="J116" s="449" t="s">
        <v>407</v>
      </c>
      <c r="K116" s="449" t="s">
        <v>709</v>
      </c>
      <c r="L116" s="449" t="s">
        <v>405</v>
      </c>
      <c r="M116" s="453"/>
    </row>
    <row r="117" spans="1:13" ht="133.19999999999999" customHeight="1" x14ac:dyDescent="0.3">
      <c r="A117" s="451"/>
      <c r="B117" s="447"/>
      <c r="C117" s="448"/>
      <c r="D117" s="449"/>
      <c r="E117" s="448"/>
      <c r="F117" s="448"/>
      <c r="G117" s="447"/>
      <c r="H117" s="449" t="s">
        <v>312</v>
      </c>
      <c r="I117" s="449" t="str">
        <f>[10]DOFA!E42</f>
        <v>D6,7,9,11,18A1,2,3,4; Remitir informe ejecutivo a la oficina de control disciplinario, donde se visualice el estado y seguimiento a las PQRS emitidas a la entidad, que no se le dieron respuesta dentro de los terminos establecidos por la ley.</v>
      </c>
      <c r="J117" s="449" t="s">
        <v>406</v>
      </c>
      <c r="K117" s="449" t="s">
        <v>707</v>
      </c>
      <c r="L117" s="449" t="s">
        <v>405</v>
      </c>
      <c r="M117" s="453"/>
    </row>
    <row r="118" spans="1:13" ht="170.4" customHeight="1" thickBot="1" x14ac:dyDescent="0.35">
      <c r="A118" s="455"/>
      <c r="B118" s="456"/>
      <c r="C118" s="457"/>
      <c r="D118" s="458"/>
      <c r="E118" s="457"/>
      <c r="F118" s="457"/>
      <c r="G118" s="456"/>
      <c r="H118" s="458" t="s">
        <v>312</v>
      </c>
      <c r="I118" s="458" t="str">
        <f>[10]DOFA!E43</f>
        <v>D6,7,9,11,18A1,2,3,4; Remitir informe ejecutivo a la Secretaría de Planeación municipal (Dirección de estudios estrategicos) o a la oficina de control interno, donde se visualice el estado y seguimiento a las PQRS emitidas a la entidad, que no se le han dado respuesta, con el fin de que se pueda direccionar al comité de cordinación de control interno, donde se evalue el comportamiento de las respuestas a las PQRS, realice seguimiento y se establezcan compromisos con los jefes de área y/o grupo (primera línea de defensa), con el fin de dar respuesta de manera eficiente, efectiva y eficaz a las PQRS e implementar estrategias que permitan evaluar la percepción del ciudadano frente a las respuestas emitidas por la entidad.</v>
      </c>
      <c r="J118" s="458" t="s">
        <v>406</v>
      </c>
      <c r="K118" s="458" t="s">
        <v>707</v>
      </c>
      <c r="L118" s="458" t="s">
        <v>405</v>
      </c>
      <c r="M118" s="459"/>
    </row>
    <row r="119" spans="1:13" ht="112.8" customHeight="1" x14ac:dyDescent="0.3">
      <c r="A119" s="290" t="s">
        <v>427</v>
      </c>
      <c r="B119" s="204" t="str">
        <f>+([11]PROBABILIDAD!A11)</f>
        <v>INEFICIENCIA E INEFICACIA  EN EL PROCESO DE OTORGAR BENEFICIOS A GRUPOS POBLACIONALES, ORGANIZACIONES SOCIALES Y COMUNIDAD VULNERABLE OMITIENDO EL DEBIDO CUMPLIMIENTO DEL PROCEDIMIENTO ESTABLECIDOS Y/O PREVIOS REQUISITOS PARA LA ENTREGA DE LOS MISMOS.</v>
      </c>
      <c r="C119" s="286" t="s">
        <v>420</v>
      </c>
      <c r="D119" s="204" t="str">
        <f>+([11]DESCRIPCION!D10)</f>
        <v>Deficiencias en la cantidad de personal de planta requerido para la prestacion permanente del servicio, forzando a una rotacion de personal contratista cuando asi se requiera</v>
      </c>
      <c r="E119" s="286" t="str">
        <f>+([11]PROBABILIDAD!T11)</f>
        <v>Improbable</v>
      </c>
      <c r="F119" s="286" t="s">
        <v>44</v>
      </c>
      <c r="G119" s="204" t="s">
        <v>35</v>
      </c>
      <c r="H119" s="64" t="s">
        <v>34</v>
      </c>
      <c r="I119" s="32" t="s">
        <v>416</v>
      </c>
      <c r="J119" s="32" t="s">
        <v>195</v>
      </c>
      <c r="K119" s="17" t="s">
        <v>415</v>
      </c>
      <c r="L119" s="17" t="s">
        <v>414</v>
      </c>
      <c r="M119" s="73" t="s">
        <v>413</v>
      </c>
    </row>
    <row r="120" spans="1:13" ht="14.4" customHeight="1" x14ac:dyDescent="0.3">
      <c r="A120" s="223"/>
      <c r="B120" s="205"/>
      <c r="C120" s="208"/>
      <c r="D120" s="206"/>
      <c r="E120" s="208"/>
      <c r="F120" s="208"/>
      <c r="G120" s="205"/>
      <c r="H120" s="57" t="s">
        <v>34</v>
      </c>
      <c r="I120" s="21" t="s">
        <v>416</v>
      </c>
      <c r="J120" s="21" t="s">
        <v>195</v>
      </c>
      <c r="K120" s="12" t="s">
        <v>417</v>
      </c>
      <c r="L120" s="12" t="s">
        <v>414</v>
      </c>
      <c r="M120" s="74" t="s">
        <v>413</v>
      </c>
    </row>
    <row r="121" spans="1:13" ht="241.2" customHeight="1" x14ac:dyDescent="0.3">
      <c r="A121" s="223"/>
      <c r="B121" s="205"/>
      <c r="C121" s="208"/>
      <c r="D121" s="227" t="s">
        <v>426</v>
      </c>
      <c r="E121" s="208"/>
      <c r="F121" s="208"/>
      <c r="G121" s="205"/>
      <c r="H121" s="57" t="s">
        <v>34</v>
      </c>
      <c r="I121" s="21" t="s">
        <v>416</v>
      </c>
      <c r="J121" s="21" t="s">
        <v>195</v>
      </c>
      <c r="K121" s="12" t="s">
        <v>415</v>
      </c>
      <c r="L121" s="12" t="s">
        <v>414</v>
      </c>
      <c r="M121" s="74" t="s">
        <v>413</v>
      </c>
    </row>
    <row r="122" spans="1:13" ht="72" customHeight="1" x14ac:dyDescent="0.3">
      <c r="A122" s="223"/>
      <c r="B122" s="205"/>
      <c r="C122" s="208"/>
      <c r="D122" s="206"/>
      <c r="E122" s="208"/>
      <c r="F122" s="208"/>
      <c r="G122" s="205"/>
      <c r="H122" s="57" t="s">
        <v>34</v>
      </c>
      <c r="I122" s="21" t="s">
        <v>416</v>
      </c>
      <c r="J122" s="21" t="s">
        <v>195</v>
      </c>
      <c r="K122" s="12" t="s">
        <v>417</v>
      </c>
      <c r="L122" s="12" t="s">
        <v>414</v>
      </c>
      <c r="M122" s="74" t="s">
        <v>413</v>
      </c>
    </row>
    <row r="123" spans="1:13" ht="90" customHeight="1" x14ac:dyDescent="0.3">
      <c r="A123" s="223"/>
      <c r="B123" s="205"/>
      <c r="C123" s="208"/>
      <c r="D123" s="227" t="s">
        <v>425</v>
      </c>
      <c r="E123" s="208"/>
      <c r="F123" s="208"/>
      <c r="G123" s="205"/>
      <c r="H123" s="57" t="s">
        <v>34</v>
      </c>
      <c r="I123" s="21" t="s">
        <v>416</v>
      </c>
      <c r="J123" s="21" t="s">
        <v>195</v>
      </c>
      <c r="K123" s="12" t="s">
        <v>415</v>
      </c>
      <c r="L123" s="12" t="s">
        <v>414</v>
      </c>
      <c r="M123" s="74" t="s">
        <v>413</v>
      </c>
    </row>
    <row r="124" spans="1:13" ht="142.80000000000001" customHeight="1" x14ac:dyDescent="0.3">
      <c r="A124" s="223"/>
      <c r="B124" s="205"/>
      <c r="C124" s="208"/>
      <c r="D124" s="205"/>
      <c r="E124" s="208"/>
      <c r="F124" s="208"/>
      <c r="G124" s="205"/>
      <c r="H124" s="57" t="s">
        <v>34</v>
      </c>
      <c r="I124" s="21" t="s">
        <v>416</v>
      </c>
      <c r="J124" s="21" t="s">
        <v>195</v>
      </c>
      <c r="K124" s="12" t="s">
        <v>417</v>
      </c>
      <c r="L124" s="12" t="s">
        <v>414</v>
      </c>
      <c r="M124" s="74" t="s">
        <v>413</v>
      </c>
    </row>
    <row r="125" spans="1:13" ht="113.4" customHeight="1" x14ac:dyDescent="0.3">
      <c r="A125" s="223"/>
      <c r="B125" s="205"/>
      <c r="C125" s="208"/>
      <c r="D125" s="205"/>
      <c r="E125" s="208"/>
      <c r="F125" s="208"/>
      <c r="G125" s="205"/>
      <c r="H125" s="57" t="s">
        <v>34</v>
      </c>
      <c r="I125" s="21" t="s">
        <v>424</v>
      </c>
      <c r="J125" s="21" t="s">
        <v>195</v>
      </c>
      <c r="K125" s="12" t="s">
        <v>421</v>
      </c>
      <c r="L125" s="12" t="s">
        <v>414</v>
      </c>
      <c r="M125" s="74" t="s">
        <v>413</v>
      </c>
    </row>
    <row r="126" spans="1:13" ht="166.8" customHeight="1" x14ac:dyDescent="0.3">
      <c r="A126" s="223"/>
      <c r="B126" s="206"/>
      <c r="C126" s="209"/>
      <c r="D126" s="206"/>
      <c r="E126" s="209"/>
      <c r="F126" s="209"/>
      <c r="G126" s="206"/>
      <c r="H126" s="12" t="s">
        <v>423</v>
      </c>
      <c r="I126" s="21" t="s">
        <v>422</v>
      </c>
      <c r="J126" s="21" t="s">
        <v>195</v>
      </c>
      <c r="K126" s="12" t="s">
        <v>421</v>
      </c>
      <c r="L126" s="12" t="s">
        <v>414</v>
      </c>
      <c r="M126" s="74" t="s">
        <v>413</v>
      </c>
    </row>
    <row r="127" spans="1:13" ht="153.6" customHeight="1" x14ac:dyDescent="0.3">
      <c r="A127" s="223"/>
      <c r="B127" s="194" t="str">
        <f>+([11]PROBABILIDAD!A12)</f>
        <v>RECIBIR DADIVAS O BENEFICIOS A NOMBRE PROPIO O DE TERCEROS POR REALIZAR TRAMITES SIN EL CUMPLIMIENTO DE LOS REQUISITOS</v>
      </c>
      <c r="C127" s="219" t="s">
        <v>420</v>
      </c>
      <c r="D127" s="194" t="s">
        <v>419</v>
      </c>
      <c r="E127" s="219" t="str">
        <f>+([11]PROBABILIDAD!T12)</f>
        <v>Improbable</v>
      </c>
      <c r="F127" s="219" t="s">
        <v>111</v>
      </c>
      <c r="G127" s="219" t="s">
        <v>111</v>
      </c>
      <c r="H127" s="219" t="s">
        <v>34</v>
      </c>
      <c r="I127" s="21" t="s">
        <v>416</v>
      </c>
      <c r="J127" s="21" t="s">
        <v>195</v>
      </c>
      <c r="K127" s="12" t="s">
        <v>415</v>
      </c>
      <c r="L127" s="12" t="s">
        <v>414</v>
      </c>
      <c r="M127" s="74" t="s">
        <v>413</v>
      </c>
    </row>
    <row r="128" spans="1:13" ht="148.19999999999999" customHeight="1" x14ac:dyDescent="0.3">
      <c r="A128" s="223"/>
      <c r="B128" s="194"/>
      <c r="C128" s="219"/>
      <c r="D128" s="194"/>
      <c r="E128" s="219"/>
      <c r="F128" s="219"/>
      <c r="G128" s="219"/>
      <c r="H128" s="219"/>
      <c r="I128" s="21" t="s">
        <v>416</v>
      </c>
      <c r="J128" s="21" t="s">
        <v>195</v>
      </c>
      <c r="K128" s="12" t="s">
        <v>417</v>
      </c>
      <c r="L128" s="12" t="s">
        <v>414</v>
      </c>
      <c r="M128" s="74" t="s">
        <v>413</v>
      </c>
    </row>
    <row r="129" spans="1:13" ht="106.2" customHeight="1" x14ac:dyDescent="0.3">
      <c r="A129" s="223"/>
      <c r="B129" s="194" t="str">
        <f>+([11]PROBABILIDAD!A13)</f>
        <v>PROBABILIDAD DE INCUMPLIMIENTO DE LOS PROGRAMAS Y PROYECTOS QUE BENEFICIEN A LOS GRUPOS  POBLACIONALES, ORGANIZACIONES SOCIALES Y POBLACION VULNERABLE DEL MUNICIPIO DE IBAGUE</v>
      </c>
      <c r="C129" s="219" t="s">
        <v>418</v>
      </c>
      <c r="D129" s="194" t="str">
        <f>+([11]DESCRIPCION!D13)</f>
        <v>Deficiencias en la cantidad de personal de planta requerido para la prestacion permanente del servicio, forzando a una rotacion de personal contratista cuando asi se requiera</v>
      </c>
      <c r="E129" s="219" t="str">
        <f>+([11]PROBABILIDAD!T13)</f>
        <v>Improbable</v>
      </c>
      <c r="F129" s="219" t="s">
        <v>111</v>
      </c>
      <c r="G129" s="219" t="s">
        <v>111</v>
      </c>
      <c r="H129" s="114" t="s">
        <v>34</v>
      </c>
      <c r="I129" s="21" t="s">
        <v>416</v>
      </c>
      <c r="J129" s="21" t="s">
        <v>195</v>
      </c>
      <c r="K129" s="12" t="s">
        <v>415</v>
      </c>
      <c r="L129" s="12" t="s">
        <v>414</v>
      </c>
      <c r="M129" s="74" t="s">
        <v>413</v>
      </c>
    </row>
    <row r="130" spans="1:13" ht="109.8" customHeight="1" x14ac:dyDescent="0.3">
      <c r="A130" s="223"/>
      <c r="B130" s="194"/>
      <c r="C130" s="219"/>
      <c r="D130" s="194"/>
      <c r="E130" s="219"/>
      <c r="F130" s="219"/>
      <c r="G130" s="219"/>
      <c r="H130" s="57" t="s">
        <v>34</v>
      </c>
      <c r="I130" s="21" t="s">
        <v>416</v>
      </c>
      <c r="J130" s="21" t="s">
        <v>195</v>
      </c>
      <c r="K130" s="12" t="s">
        <v>417</v>
      </c>
      <c r="L130" s="12" t="s">
        <v>414</v>
      </c>
      <c r="M130" s="74" t="s">
        <v>413</v>
      </c>
    </row>
    <row r="131" spans="1:13" ht="139.80000000000001" customHeight="1" x14ac:dyDescent="0.3">
      <c r="A131" s="223"/>
      <c r="B131" s="194"/>
      <c r="C131" s="219"/>
      <c r="D131" s="194" t="str">
        <f>+([11]DESCRIPCION!D14)</f>
        <v>falta de planificacion y direccionamiento estrategico por parte del lider del proceso</v>
      </c>
      <c r="E131" s="219"/>
      <c r="F131" s="219"/>
      <c r="G131" s="219"/>
      <c r="H131" s="57" t="s">
        <v>34</v>
      </c>
      <c r="I131" s="21" t="s">
        <v>416</v>
      </c>
      <c r="J131" s="21" t="s">
        <v>195</v>
      </c>
      <c r="K131" s="12" t="s">
        <v>417</v>
      </c>
      <c r="L131" s="12" t="s">
        <v>414</v>
      </c>
      <c r="M131" s="74" t="s">
        <v>413</v>
      </c>
    </row>
    <row r="132" spans="1:13" ht="147.6" customHeight="1" thickBot="1" x14ac:dyDescent="0.35">
      <c r="A132" s="291"/>
      <c r="B132" s="195"/>
      <c r="C132" s="220"/>
      <c r="D132" s="195"/>
      <c r="E132" s="220"/>
      <c r="F132" s="220"/>
      <c r="G132" s="220"/>
      <c r="H132" s="115" t="s">
        <v>34</v>
      </c>
      <c r="I132" s="37" t="s">
        <v>416</v>
      </c>
      <c r="J132" s="37" t="s">
        <v>195</v>
      </c>
      <c r="K132" s="20" t="s">
        <v>415</v>
      </c>
      <c r="L132" s="20" t="s">
        <v>414</v>
      </c>
      <c r="M132" s="38" t="s">
        <v>413</v>
      </c>
    </row>
    <row r="133" spans="1:13" ht="382.2" customHeight="1" x14ac:dyDescent="0.3">
      <c r="A133" s="234" t="s">
        <v>450</v>
      </c>
      <c r="B133" s="32" t="str">
        <f>+([12]PROBABILIDAD!A11)</f>
        <v>Convocatoria sin participacion de actores TIC</v>
      </c>
      <c r="C133" s="119" t="s">
        <v>418</v>
      </c>
      <c r="D133" s="47" t="str">
        <f>+[12]DESCRIPCION!D10</f>
        <v>Desistenteres de la comunidad en  convocatorias focalizadas en temas Ciencia tecnologia e innovacion</v>
      </c>
      <c r="E133" s="119" t="str">
        <f>+[12]PROBABILIDAD!T11</f>
        <v>Improbable</v>
      </c>
      <c r="F133" s="119" t="s">
        <v>436</v>
      </c>
      <c r="G133" s="32" t="s">
        <v>445</v>
      </c>
      <c r="H133" s="119" t="s">
        <v>34</v>
      </c>
      <c r="I133" s="47" t="s">
        <v>449</v>
      </c>
      <c r="J133" s="47" t="s">
        <v>448</v>
      </c>
      <c r="K133" s="47" t="s">
        <v>434</v>
      </c>
      <c r="L133" s="47" t="s">
        <v>447</v>
      </c>
      <c r="M133" s="120" t="s">
        <v>437</v>
      </c>
    </row>
    <row r="134" spans="1:13" ht="136.80000000000001" customHeight="1" x14ac:dyDescent="0.3">
      <c r="A134" s="235"/>
      <c r="B134" s="319" t="str">
        <f>+([12]PROBABILIDAD!A12)</f>
        <v xml:space="preserve">Resago    en los avances de  Ciencia , Tecnologia en inovacion </v>
      </c>
      <c r="C134" s="316" t="s">
        <v>418</v>
      </c>
      <c r="D134" s="21" t="str">
        <f>+([12]DESCRIPCION!D11)</f>
        <v>Poca gestion   en la estructuracion y   presentacion  de proyectos  de Ciencia Tencologiga e innovacion que impacten la ciudad</v>
      </c>
      <c r="E134" s="316" t="s">
        <v>446</v>
      </c>
      <c r="F134" s="316" t="s">
        <v>412</v>
      </c>
      <c r="G134" s="316" t="s">
        <v>445</v>
      </c>
      <c r="H134" s="316" t="s">
        <v>34</v>
      </c>
      <c r="I134" s="11" t="s">
        <v>444</v>
      </c>
      <c r="J134" s="11" t="s">
        <v>443</v>
      </c>
      <c r="K134" s="11" t="s">
        <v>434</v>
      </c>
      <c r="L134" s="11" t="s">
        <v>442</v>
      </c>
      <c r="M134" s="121" t="s">
        <v>437</v>
      </c>
    </row>
    <row r="135" spans="1:13" ht="94.8" customHeight="1" x14ac:dyDescent="0.3">
      <c r="A135" s="235"/>
      <c r="B135" s="319"/>
      <c r="C135" s="316"/>
      <c r="D135" s="21" t="str">
        <f>+([12]DESCRIPCION!D12)</f>
        <v xml:space="preserve">Falta de una politica   rectora que genere  la integracion de la  Academia, Gremios Economicos   y estado   en temas de apropiacion en  Ciencia, Tecnologia en Innovacion </v>
      </c>
      <c r="E135" s="316"/>
      <c r="F135" s="316"/>
      <c r="G135" s="316"/>
      <c r="H135" s="316"/>
      <c r="I135" s="11" t="s">
        <v>441</v>
      </c>
      <c r="J135" s="11" t="s">
        <v>440</v>
      </c>
      <c r="K135" s="11" t="s">
        <v>434</v>
      </c>
      <c r="L135" s="11" t="s">
        <v>439</v>
      </c>
      <c r="M135" s="121" t="s">
        <v>437</v>
      </c>
    </row>
    <row r="136" spans="1:13" ht="104.4" customHeight="1" x14ac:dyDescent="0.3">
      <c r="A136" s="235"/>
      <c r="B136" s="319"/>
      <c r="C136" s="316"/>
      <c r="D136" s="21" t="str">
        <f>+([12]DESCRIPCION!D13)</f>
        <v>Deficiente asignacion de recursos destinados a la ciencia tecnologia e innovacion.</v>
      </c>
      <c r="E136" s="316"/>
      <c r="F136" s="316"/>
      <c r="G136" s="316"/>
      <c r="H136" s="316"/>
      <c r="I136" s="11" t="s">
        <v>438</v>
      </c>
      <c r="J136" s="11" t="s">
        <v>431</v>
      </c>
      <c r="K136" s="11" t="s">
        <v>434</v>
      </c>
      <c r="L136" s="11" t="s">
        <v>429</v>
      </c>
      <c r="M136" s="121" t="s">
        <v>437</v>
      </c>
    </row>
    <row r="137" spans="1:13" ht="86.4" customHeight="1" x14ac:dyDescent="0.3">
      <c r="A137" s="235"/>
      <c r="B137" s="319" t="str">
        <f>+([12]PROBABILIDAD!A13)</f>
        <v xml:space="preserve">Indisponibilidad de servicios de de conectividad y formacion virtual </v>
      </c>
      <c r="C137" s="316" t="s">
        <v>420</v>
      </c>
      <c r="D137" s="21" t="str">
        <f>+([12]DESCRIPCION!D14)</f>
        <v>Recursos economicos insuficientes para el sostenimiento  sostenimientos PVD y zonas WIFI</v>
      </c>
      <c r="E137" s="316" t="s">
        <v>266</v>
      </c>
      <c r="F137" s="316" t="s">
        <v>436</v>
      </c>
      <c r="G137" s="316" t="s">
        <v>436</v>
      </c>
      <c r="H137" s="316" t="s">
        <v>34</v>
      </c>
      <c r="I137" s="11" t="s">
        <v>435</v>
      </c>
      <c r="J137" s="11" t="s">
        <v>431</v>
      </c>
      <c r="K137" s="11" t="s">
        <v>434</v>
      </c>
      <c r="L137" s="11" t="s">
        <v>433</v>
      </c>
      <c r="M137" s="121" t="s">
        <v>428</v>
      </c>
    </row>
    <row r="138" spans="1:13" x14ac:dyDescent="0.3">
      <c r="A138" s="235"/>
      <c r="B138" s="319"/>
      <c r="C138" s="316"/>
      <c r="D138" s="319" t="str">
        <f>+([12]DESCRIPCION!D15)</f>
        <v>desactualziacion  plataforma tecnologica PVD  (Tradicionales,  Plus y Vivelab)</v>
      </c>
      <c r="E138" s="316"/>
      <c r="F138" s="316"/>
      <c r="G138" s="316"/>
      <c r="H138" s="316"/>
      <c r="I138" s="321" t="s">
        <v>432</v>
      </c>
      <c r="J138" s="321" t="s">
        <v>431</v>
      </c>
      <c r="K138" s="321" t="s">
        <v>430</v>
      </c>
      <c r="L138" s="321" t="s">
        <v>429</v>
      </c>
      <c r="M138" s="323" t="s">
        <v>428</v>
      </c>
    </row>
    <row r="139" spans="1:13" ht="90" customHeight="1" thickBot="1" x14ac:dyDescent="0.35">
      <c r="A139" s="236"/>
      <c r="B139" s="320"/>
      <c r="C139" s="317"/>
      <c r="D139" s="320"/>
      <c r="E139" s="317"/>
      <c r="F139" s="317"/>
      <c r="G139" s="317"/>
      <c r="H139" s="317"/>
      <c r="I139" s="322"/>
      <c r="J139" s="322"/>
      <c r="K139" s="322"/>
      <c r="L139" s="322"/>
      <c r="M139" s="324"/>
    </row>
    <row r="140" spans="1:13" ht="90" customHeight="1" x14ac:dyDescent="0.3">
      <c r="A140" s="290" t="s">
        <v>507</v>
      </c>
      <c r="B140" s="292" t="str">
        <f>+([13]PROBABILIDAD!A11)</f>
        <v xml:space="preserve">Suspensión del aseguramiento de los empleados y  los bienes  de la Alcaldía </v>
      </c>
      <c r="C140" s="294" t="s">
        <v>418</v>
      </c>
      <c r="D140" s="72" t="str">
        <f>+([13]DESCRIPCION!D10)</f>
        <v>Falta de Presupuesto para cumplir con el correcto funcionamiento de los procesos de la entidad y metas del plan de desarrollo</v>
      </c>
      <c r="E140" s="294" t="s">
        <v>506</v>
      </c>
      <c r="F140" s="294" t="s">
        <v>436</v>
      </c>
      <c r="G140" s="292" t="s">
        <v>505</v>
      </c>
      <c r="H140" s="318" t="s">
        <v>34</v>
      </c>
      <c r="I140" s="72" t="s">
        <v>499</v>
      </c>
      <c r="J140" s="134" t="s">
        <v>498</v>
      </c>
      <c r="K140" s="135" t="s">
        <v>486</v>
      </c>
      <c r="L140" s="135" t="s">
        <v>451</v>
      </c>
      <c r="M140" s="211" t="s">
        <v>504</v>
      </c>
    </row>
    <row r="141" spans="1:13" ht="117.6" customHeight="1" x14ac:dyDescent="0.3">
      <c r="A141" s="223"/>
      <c r="B141" s="293"/>
      <c r="C141" s="295"/>
      <c r="D141" s="67" t="str">
        <f>+([13]DESCRIPCION!D11)</f>
        <v>Proceso contractual (demora en los tiempo de respuesta)</v>
      </c>
      <c r="E141" s="295"/>
      <c r="F141" s="295"/>
      <c r="G141" s="293"/>
      <c r="H141" s="299"/>
      <c r="I141" s="67" t="s">
        <v>496</v>
      </c>
      <c r="J141" s="131" t="s">
        <v>495</v>
      </c>
      <c r="K141" s="124" t="s">
        <v>486</v>
      </c>
      <c r="L141" s="124" t="s">
        <v>451</v>
      </c>
      <c r="M141" s="212"/>
    </row>
    <row r="142" spans="1:13" ht="94.8" customHeight="1" x14ac:dyDescent="0.3">
      <c r="A142" s="223"/>
      <c r="B142" s="293"/>
      <c r="C142" s="295"/>
      <c r="D142" s="67" t="str">
        <f>+([13]DESCRIPCION!D12)</f>
        <v>Personal de planta insuficiente o sin las competencias necesarias para el proceso</v>
      </c>
      <c r="E142" s="295"/>
      <c r="F142" s="295"/>
      <c r="G142" s="293"/>
      <c r="H142" s="300"/>
      <c r="I142" s="67" t="s">
        <v>503</v>
      </c>
      <c r="J142" s="131" t="s">
        <v>502</v>
      </c>
      <c r="K142" s="124" t="s">
        <v>486</v>
      </c>
      <c r="L142" s="124" t="s">
        <v>451</v>
      </c>
      <c r="M142" s="212"/>
    </row>
    <row r="143" spans="1:13" ht="90" customHeight="1" x14ac:dyDescent="0.3">
      <c r="A143" s="223"/>
      <c r="B143" s="293"/>
      <c r="C143" s="295"/>
      <c r="D143" s="133"/>
      <c r="E143" s="295"/>
      <c r="F143" s="295"/>
      <c r="G143" s="293"/>
      <c r="H143" s="68" t="s">
        <v>423</v>
      </c>
      <c r="I143" s="67" t="s">
        <v>501</v>
      </c>
      <c r="J143" s="131" t="s">
        <v>500</v>
      </c>
      <c r="K143" s="124" t="s">
        <v>486</v>
      </c>
      <c r="L143" s="124" t="s">
        <v>451</v>
      </c>
      <c r="M143" s="213"/>
    </row>
    <row r="144" spans="1:13" ht="109.2" customHeight="1" x14ac:dyDescent="0.3">
      <c r="A144" s="223"/>
      <c r="B144" s="304" t="str">
        <f>+([13]PROBABILIDAD!A12)</f>
        <v>Suspensión de los servicios de vigilancia, aseo y públicos</v>
      </c>
      <c r="C144" s="304" t="s">
        <v>418</v>
      </c>
      <c r="D144" s="67" t="str">
        <f>+([13]DESCRIPCION!D13)</f>
        <v>Falta de Presupuesto para cumplir con el correcto funcionamiento de los procesos de la entidad y metas del plan de desarrollo</v>
      </c>
      <c r="E144" s="304" t="s">
        <v>281</v>
      </c>
      <c r="F144" s="304" t="s">
        <v>412</v>
      </c>
      <c r="G144" s="304" t="s">
        <v>411</v>
      </c>
      <c r="H144" s="301" t="s">
        <v>34</v>
      </c>
      <c r="I144" s="67" t="s">
        <v>499</v>
      </c>
      <c r="J144" s="131" t="s">
        <v>498</v>
      </c>
      <c r="K144" s="124" t="s">
        <v>486</v>
      </c>
      <c r="L144" s="124" t="s">
        <v>451</v>
      </c>
      <c r="M144" s="311" t="s">
        <v>497</v>
      </c>
    </row>
    <row r="145" spans="1:13" ht="88.2" customHeight="1" x14ac:dyDescent="0.3">
      <c r="A145" s="223"/>
      <c r="B145" s="305"/>
      <c r="C145" s="305"/>
      <c r="D145" s="67" t="str">
        <f>+([13]DESCRIPCION!D14)</f>
        <v>Proceso contractual (demora en los tiempo de respuesta)</v>
      </c>
      <c r="E145" s="305"/>
      <c r="F145" s="305"/>
      <c r="G145" s="305"/>
      <c r="H145" s="302"/>
      <c r="I145" s="124" t="s">
        <v>496</v>
      </c>
      <c r="J145" s="131" t="s">
        <v>495</v>
      </c>
      <c r="K145" s="124" t="s">
        <v>486</v>
      </c>
      <c r="L145" s="124" t="s">
        <v>451</v>
      </c>
      <c r="M145" s="212"/>
    </row>
    <row r="146" spans="1:13" ht="91.8" customHeight="1" x14ac:dyDescent="0.3">
      <c r="A146" s="223"/>
      <c r="B146" s="305"/>
      <c r="C146" s="305"/>
      <c r="D146" s="67" t="str">
        <f>+([13]DESCRIPCION!D15)</f>
        <v>Demora en los pagos de las cuentas</v>
      </c>
      <c r="E146" s="305"/>
      <c r="F146" s="305"/>
      <c r="G146" s="305"/>
      <c r="H146" s="303"/>
      <c r="I146" s="67" t="s">
        <v>494</v>
      </c>
      <c r="J146" s="131" t="s">
        <v>492</v>
      </c>
      <c r="K146" s="124" t="s">
        <v>486</v>
      </c>
      <c r="L146" s="124" t="s">
        <v>451</v>
      </c>
      <c r="M146" s="212"/>
    </row>
    <row r="147" spans="1:13" ht="76.8" customHeight="1" x14ac:dyDescent="0.3">
      <c r="A147" s="223"/>
      <c r="B147" s="306"/>
      <c r="C147" s="306"/>
      <c r="D147" s="67"/>
      <c r="E147" s="306"/>
      <c r="F147" s="306"/>
      <c r="G147" s="306"/>
      <c r="H147" s="68" t="s">
        <v>423</v>
      </c>
      <c r="I147" s="67" t="s">
        <v>493</v>
      </c>
      <c r="J147" s="131" t="s">
        <v>492</v>
      </c>
      <c r="K147" s="124" t="s">
        <v>486</v>
      </c>
      <c r="L147" s="124" t="s">
        <v>451</v>
      </c>
      <c r="M147" s="213"/>
    </row>
    <row r="148" spans="1:13" ht="245.4" customHeight="1" x14ac:dyDescent="0.3">
      <c r="A148" s="223"/>
      <c r="B148" s="304" t="str">
        <f>+([13]PROBABILIDAD!A13)</f>
        <v>Perdida o daño de los bienes y recurso tecnológico</v>
      </c>
      <c r="C148" s="307" t="s">
        <v>418</v>
      </c>
      <c r="D148" s="124" t="str">
        <f>+([13]DESCRIPCION!D16)</f>
        <v xml:space="preserve">Fallas de fluido eléctrico, Deficiencia instalaciones eléctricas           </v>
      </c>
      <c r="E148" s="207" t="str">
        <f>+([13]PROBABILIDAD!T13)</f>
        <v>Probable</v>
      </c>
      <c r="F148" s="207" t="s">
        <v>436</v>
      </c>
      <c r="G148" s="207" t="s">
        <v>411</v>
      </c>
      <c r="H148" s="298" t="s">
        <v>34</v>
      </c>
      <c r="I148" s="67" t="s">
        <v>491</v>
      </c>
      <c r="J148" s="131" t="s">
        <v>490</v>
      </c>
      <c r="K148" s="124" t="s">
        <v>486</v>
      </c>
      <c r="L148" s="124" t="s">
        <v>451</v>
      </c>
      <c r="M148" s="311" t="s">
        <v>489</v>
      </c>
    </row>
    <row r="149" spans="1:13" ht="305.39999999999998" customHeight="1" x14ac:dyDescent="0.3">
      <c r="A149" s="223"/>
      <c r="B149" s="305"/>
      <c r="C149" s="308"/>
      <c r="D149" s="124" t="str">
        <f>+([13]DESCRIPCION!D17)</f>
        <v>Falta de mantenimiento preventivo y correctivo de la red eléctrica, planta física, equipos de cómputo, ingreso de aguas lluvias y roedores</v>
      </c>
      <c r="E149" s="208"/>
      <c r="F149" s="208"/>
      <c r="G149" s="208"/>
      <c r="H149" s="299"/>
      <c r="I149" s="67" t="s">
        <v>488</v>
      </c>
      <c r="J149" s="131" t="s">
        <v>487</v>
      </c>
      <c r="K149" s="124" t="s">
        <v>486</v>
      </c>
      <c r="L149" s="124" t="s">
        <v>451</v>
      </c>
      <c r="M149" s="212"/>
    </row>
    <row r="150" spans="1:13" ht="217.8" customHeight="1" x14ac:dyDescent="0.3">
      <c r="A150" s="223"/>
      <c r="B150" s="305"/>
      <c r="C150" s="308"/>
      <c r="D150" s="124" t="str">
        <f>+([13]DESCRIPCION!D18)</f>
        <v>El personal no tiene apropiadas las políticas de seguridad física y tecnológica</v>
      </c>
      <c r="E150" s="208"/>
      <c r="F150" s="208"/>
      <c r="G150" s="208"/>
      <c r="H150" s="299"/>
      <c r="I150" s="67" t="s">
        <v>485</v>
      </c>
      <c r="J150" s="131" t="s">
        <v>484</v>
      </c>
      <c r="K150" s="124" t="s">
        <v>452</v>
      </c>
      <c r="L150" s="124" t="s">
        <v>451</v>
      </c>
      <c r="M150" s="212"/>
    </row>
    <row r="151" spans="1:13" ht="118.8" x14ac:dyDescent="0.3">
      <c r="A151" s="223"/>
      <c r="B151" s="305"/>
      <c r="C151" s="308"/>
      <c r="D151" s="124" t="str">
        <f>+([13]DESCRIPCION!D19)</f>
        <v xml:space="preserve">Desbordamiento de la capacidad física de las instalaciones de propiedad de la Alcaldía </v>
      </c>
      <c r="E151" s="208"/>
      <c r="F151" s="208"/>
      <c r="G151" s="208"/>
      <c r="H151" s="300"/>
      <c r="I151" s="67" t="s">
        <v>483</v>
      </c>
      <c r="J151" s="131" t="s">
        <v>482</v>
      </c>
      <c r="K151" s="124" t="s">
        <v>481</v>
      </c>
      <c r="L151" s="124" t="s">
        <v>451</v>
      </c>
      <c r="M151" s="212"/>
    </row>
    <row r="152" spans="1:13" ht="244.8" customHeight="1" x14ac:dyDescent="0.3">
      <c r="A152" s="223"/>
      <c r="B152" s="306"/>
      <c r="C152" s="309"/>
      <c r="D152" s="124"/>
      <c r="E152" s="209"/>
      <c r="F152" s="209"/>
      <c r="G152" s="209"/>
      <c r="H152" s="68" t="s">
        <v>423</v>
      </c>
      <c r="I152" s="136" t="s">
        <v>480</v>
      </c>
      <c r="J152" s="131" t="s">
        <v>479</v>
      </c>
      <c r="K152" s="124" t="s">
        <v>478</v>
      </c>
      <c r="L152" s="124" t="s">
        <v>451</v>
      </c>
      <c r="M152" s="213"/>
    </row>
    <row r="153" spans="1:13" ht="79.2" x14ac:dyDescent="0.3">
      <c r="A153" s="223"/>
      <c r="B153" s="304" t="str">
        <f>+([13]PROBABILIDAD!A14)</f>
        <v>Adquisición de tecnología de información no acorde con la necesidad</v>
      </c>
      <c r="C153" s="304" t="s">
        <v>418</v>
      </c>
      <c r="D153" s="124" t="str">
        <f>+([13]DESCRIPCION!D20)</f>
        <v>Obsolescencia en la plataforma tecnológica (Hardware) o recurso inadecuado</v>
      </c>
      <c r="E153" s="304" t="s">
        <v>446</v>
      </c>
      <c r="F153" s="304" t="s">
        <v>412</v>
      </c>
      <c r="G153" s="304" t="s">
        <v>477</v>
      </c>
      <c r="H153" s="298" t="s">
        <v>34</v>
      </c>
      <c r="I153" s="67" t="s">
        <v>476</v>
      </c>
      <c r="J153" s="131" t="s">
        <v>475</v>
      </c>
      <c r="K153" s="124" t="s">
        <v>452</v>
      </c>
      <c r="L153" s="124" t="s">
        <v>451</v>
      </c>
      <c r="M153" s="311" t="s">
        <v>474</v>
      </c>
    </row>
    <row r="154" spans="1:13" ht="208.8" customHeight="1" x14ac:dyDescent="0.3">
      <c r="A154" s="223"/>
      <c r="B154" s="305"/>
      <c r="C154" s="305"/>
      <c r="D154" s="124" t="str">
        <f>+([13]DESCRIPCION!D21)</f>
        <v xml:space="preserve">Constante innovación  y evolución tecnológica   </v>
      </c>
      <c r="E154" s="305"/>
      <c r="F154" s="305"/>
      <c r="G154" s="305"/>
      <c r="H154" s="299"/>
      <c r="I154" s="67" t="s">
        <v>473</v>
      </c>
      <c r="J154" s="131" t="s">
        <v>472</v>
      </c>
      <c r="K154" s="124" t="s">
        <v>452</v>
      </c>
      <c r="L154" s="124" t="s">
        <v>451</v>
      </c>
      <c r="M154" s="212"/>
    </row>
    <row r="155" spans="1:13" ht="147.6" customHeight="1" x14ac:dyDescent="0.3">
      <c r="A155" s="223"/>
      <c r="B155" s="305"/>
      <c r="C155" s="305"/>
      <c r="D155" s="124" t="str">
        <f>+([13]DESCRIPCION!D22)</f>
        <v>Personal sin vinculación laboral directa  manejando procesos críticos</v>
      </c>
      <c r="E155" s="305"/>
      <c r="F155" s="305"/>
      <c r="G155" s="305"/>
      <c r="H155" s="299"/>
      <c r="I155" s="313" t="s">
        <v>460</v>
      </c>
      <c r="J155" s="304" t="s">
        <v>459</v>
      </c>
      <c r="K155" s="304" t="s">
        <v>452</v>
      </c>
      <c r="L155" s="304" t="s">
        <v>451</v>
      </c>
      <c r="M155" s="212"/>
    </row>
    <row r="156" spans="1:13" ht="85.2" customHeight="1" x14ac:dyDescent="0.3">
      <c r="A156" s="223"/>
      <c r="B156" s="305"/>
      <c r="C156" s="305"/>
      <c r="D156" s="124" t="str">
        <f>+([13]DESCRIPCION!D23)</f>
        <v>El personal no tiene apropiadas las políticas de seguridad física y tecnológica</v>
      </c>
      <c r="E156" s="305"/>
      <c r="F156" s="305"/>
      <c r="G156" s="305"/>
      <c r="H156" s="300"/>
      <c r="I156" s="314"/>
      <c r="J156" s="306"/>
      <c r="K156" s="306"/>
      <c r="L156" s="306"/>
      <c r="M156" s="212"/>
    </row>
    <row r="157" spans="1:13" ht="39.6" x14ac:dyDescent="0.3">
      <c r="A157" s="223"/>
      <c r="B157" s="306"/>
      <c r="C157" s="306"/>
      <c r="D157" s="124"/>
      <c r="E157" s="306"/>
      <c r="F157" s="306"/>
      <c r="G157" s="306"/>
      <c r="H157" s="130" t="s">
        <v>423</v>
      </c>
      <c r="I157" s="132" t="s">
        <v>471</v>
      </c>
      <c r="J157" s="126" t="s">
        <v>470</v>
      </c>
      <c r="K157" s="126" t="s">
        <v>452</v>
      </c>
      <c r="L157" s="126" t="s">
        <v>451</v>
      </c>
      <c r="M157" s="213"/>
    </row>
    <row r="158" spans="1:13" ht="88.2" customHeight="1" x14ac:dyDescent="0.3">
      <c r="A158" s="223"/>
      <c r="B158" s="304" t="str">
        <f>+([13]PROBABILIDAD!A15)</f>
        <v>Uso inadecuado de los bienes de la Entidad, omitiendo las políticas operativas, para beneficio propio o de un tercero</v>
      </c>
      <c r="C158" s="307" t="s">
        <v>420</v>
      </c>
      <c r="D158" s="124" t="str">
        <f>+([13]DESCRIPCION!D24)</f>
        <v>Presiones externas o de un superior jerárquico, omisión de las políticas para el uso adecuado de los bienes.</v>
      </c>
      <c r="E158" s="307" t="s">
        <v>266</v>
      </c>
      <c r="F158" s="307" t="s">
        <v>469</v>
      </c>
      <c r="G158" s="307" t="s">
        <v>461</v>
      </c>
      <c r="H158" s="298" t="s">
        <v>34</v>
      </c>
      <c r="I158" s="67" t="s">
        <v>468</v>
      </c>
      <c r="J158" s="131" t="s">
        <v>467</v>
      </c>
      <c r="K158" s="124" t="s">
        <v>466</v>
      </c>
      <c r="L158" s="126" t="s">
        <v>451</v>
      </c>
      <c r="M158" s="311" t="s">
        <v>465</v>
      </c>
    </row>
    <row r="159" spans="1:13" ht="132" customHeight="1" x14ac:dyDescent="0.3">
      <c r="A159" s="223"/>
      <c r="B159" s="305"/>
      <c r="C159" s="308"/>
      <c r="D159" s="124" t="str">
        <f>+([13]DESCRIPCION!D25)</f>
        <v>Falta de Ética y Valores,  tráfico de influencias y abuso de confianza</v>
      </c>
      <c r="E159" s="308"/>
      <c r="F159" s="308"/>
      <c r="G159" s="308"/>
      <c r="H159" s="300"/>
      <c r="I159" s="67" t="s">
        <v>457</v>
      </c>
      <c r="J159" s="131" t="s">
        <v>456</v>
      </c>
      <c r="K159" s="124" t="s">
        <v>455</v>
      </c>
      <c r="L159" s="126" t="s">
        <v>451</v>
      </c>
      <c r="M159" s="212"/>
    </row>
    <row r="160" spans="1:13" ht="90.6" customHeight="1" x14ac:dyDescent="0.3">
      <c r="A160" s="223"/>
      <c r="B160" s="306"/>
      <c r="C160" s="309"/>
      <c r="D160" s="124"/>
      <c r="E160" s="309"/>
      <c r="F160" s="309"/>
      <c r="G160" s="309"/>
      <c r="H160" s="130" t="s">
        <v>423</v>
      </c>
      <c r="I160" s="129" t="s">
        <v>464</v>
      </c>
      <c r="J160" s="128" t="s">
        <v>453</v>
      </c>
      <c r="K160" s="127" t="s">
        <v>463</v>
      </c>
      <c r="L160" s="126" t="s">
        <v>451</v>
      </c>
      <c r="M160" s="213"/>
    </row>
    <row r="161" spans="1:13" ht="91.8" customHeight="1" x14ac:dyDescent="0.3">
      <c r="A161" s="223"/>
      <c r="B161" s="293" t="str">
        <f>+([13]PROBABILIDAD!A16)</f>
        <v>Extralimitación de las competencias, manipulando información  para beneficio propio o de un tercero</v>
      </c>
      <c r="C161" s="295" t="s">
        <v>420</v>
      </c>
      <c r="D161" s="67" t="str">
        <f>+([13]DESCRIPCION!D26)</f>
        <v>Personal sin vinculación laboral directa  manejando procesos críticos</v>
      </c>
      <c r="E161" s="295" t="s">
        <v>446</v>
      </c>
      <c r="F161" s="295" t="s">
        <v>462</v>
      </c>
      <c r="G161" s="295" t="s">
        <v>461</v>
      </c>
      <c r="H161" s="310" t="s">
        <v>34</v>
      </c>
      <c r="I161" s="315" t="s">
        <v>460</v>
      </c>
      <c r="J161" s="315" t="s">
        <v>459</v>
      </c>
      <c r="K161" s="315" t="s">
        <v>452</v>
      </c>
      <c r="L161" s="293" t="s">
        <v>451</v>
      </c>
      <c r="M161" s="311" t="s">
        <v>458</v>
      </c>
    </row>
    <row r="162" spans="1:13" ht="81.599999999999994" customHeight="1" x14ac:dyDescent="0.3">
      <c r="A162" s="223"/>
      <c r="B162" s="293"/>
      <c r="C162" s="295"/>
      <c r="D162" s="67" t="str">
        <f>+([13]DESCRIPCION!D27)</f>
        <v>El personal no tiene apropiadas las políticas de seguridad física y tecnológica</v>
      </c>
      <c r="E162" s="295"/>
      <c r="F162" s="295"/>
      <c r="G162" s="295"/>
      <c r="H162" s="310"/>
      <c r="I162" s="315"/>
      <c r="J162" s="315"/>
      <c r="K162" s="315"/>
      <c r="L162" s="293"/>
      <c r="M162" s="212"/>
    </row>
    <row r="163" spans="1:13" ht="64.8" customHeight="1" x14ac:dyDescent="0.3">
      <c r="A163" s="223"/>
      <c r="B163" s="293"/>
      <c r="C163" s="295"/>
      <c r="D163" s="67" t="str">
        <f>+([13]DESCRIPCION!D28)</f>
        <v>Falta de Ética y Valores,  tráfico de influencias y abuso de confianza</v>
      </c>
      <c r="E163" s="295"/>
      <c r="F163" s="295"/>
      <c r="G163" s="295"/>
      <c r="H163" s="310"/>
      <c r="I163" s="67" t="s">
        <v>457</v>
      </c>
      <c r="J163" s="124" t="s">
        <v>456</v>
      </c>
      <c r="K163" s="124" t="s">
        <v>455</v>
      </c>
      <c r="L163" s="124" t="s">
        <v>451</v>
      </c>
      <c r="M163" s="212"/>
    </row>
    <row r="164" spans="1:13" ht="53.4" thickBot="1" x14ac:dyDescent="0.35">
      <c r="A164" s="291"/>
      <c r="B164" s="296"/>
      <c r="C164" s="297"/>
      <c r="D164" s="78"/>
      <c r="E164" s="297"/>
      <c r="F164" s="297"/>
      <c r="G164" s="297"/>
      <c r="H164" s="137" t="s">
        <v>423</v>
      </c>
      <c r="I164" s="78" t="s">
        <v>454</v>
      </c>
      <c r="J164" s="138" t="s">
        <v>453</v>
      </c>
      <c r="K164" s="138" t="s">
        <v>452</v>
      </c>
      <c r="L164" s="138" t="s">
        <v>451</v>
      </c>
      <c r="M164" s="312"/>
    </row>
    <row r="165" spans="1:13" ht="110.4" customHeight="1" x14ac:dyDescent="0.3">
      <c r="A165" s="290" t="str">
        <f>+'[14]PRIORIZACIÓN DE CAUSA'!A6:S6</f>
        <v>PROCESO: GESTIÓN HUMANA Y SEGURIDAD Y SALUD EN EL TRABAJO</v>
      </c>
      <c r="B165" s="204" t="str">
        <f>+([14]PROBABILIDAD!A11)</f>
        <v xml:space="preserve"> Inoportuno suministro del personal a las unidades administrativas para garantizar la calidad y oportunidad en la prestación del servicio</v>
      </c>
      <c r="C165" s="286" t="s">
        <v>418</v>
      </c>
      <c r="D165" s="47" t="str">
        <f>+([14]DESCRIPCION!D10)</f>
        <v xml:space="preserve"> Capacidad operativa insuficientes para el desarrollo de las actividadesen las diferentes dependencias .</v>
      </c>
      <c r="E165" s="286" t="s">
        <v>206</v>
      </c>
      <c r="F165" s="286" t="s">
        <v>68</v>
      </c>
      <c r="G165" s="287" t="s">
        <v>186</v>
      </c>
      <c r="H165" s="218" t="s">
        <v>34</v>
      </c>
      <c r="I165" s="17" t="s">
        <v>535</v>
      </c>
      <c r="J165" s="17" t="s">
        <v>534</v>
      </c>
      <c r="K165" s="144" t="s">
        <v>520</v>
      </c>
      <c r="L165" s="145" t="s">
        <v>508</v>
      </c>
      <c r="M165" s="285" t="s">
        <v>533</v>
      </c>
    </row>
    <row r="166" spans="1:13" ht="152.4" customHeight="1" x14ac:dyDescent="0.3">
      <c r="A166" s="223"/>
      <c r="B166" s="205"/>
      <c r="C166" s="208"/>
      <c r="D166" s="11" t="str">
        <f>+([14]DESCRIPCION!D11)</f>
        <v>Inoportuna ejecución de las actividades contenidas en Plan Estratégico de Talento Humano.</v>
      </c>
      <c r="E166" s="208"/>
      <c r="F166" s="208"/>
      <c r="G166" s="288"/>
      <c r="H166" s="219"/>
      <c r="I166" s="12" t="s">
        <v>532</v>
      </c>
      <c r="J166" s="12" t="s">
        <v>531</v>
      </c>
      <c r="K166" s="12" t="s">
        <v>520</v>
      </c>
      <c r="L166" s="139" t="s">
        <v>508</v>
      </c>
      <c r="M166" s="216"/>
    </row>
    <row r="167" spans="1:13" ht="106.8" customHeight="1" x14ac:dyDescent="0.3">
      <c r="A167" s="223" t="str">
        <f>+'[14]PRIORIZACIÓN DE CAUSA'!A7:S7</f>
        <v>OBJETIVO: REALIZAR LA VINCULACIÓN, PERMANENCIA Y  RETIRO DEL PERSONAL DE PLANTA DE LA ENTIDAD, DESARROLLANDO ACTIVIDADES ENCAMINADAS A PROMOVER LAS COMPETENCIAS, HABILIDADES, CONOCIMIENTOS DE LOS SERVIDORES PÚBLICOS, EVALUACION, EL MEJORAMIENTO DEL CLIMA LABORAL, EL BIENESTAR SOCIAL, LA SEGURIDAD Y SALUD EN EL TRABAJO, EL FOMENTO DE LOS VALORES Y PRINCIPIOS ÉTICOS, CON EL PROPÓSITO DE TENER SERVIDORES ÍNTEGROS Y COMPROMETIDOS CONSTANTEMENTE CON LA ADMINISTRACIÓN MUNICIPAL</v>
      </c>
      <c r="B167" s="205"/>
      <c r="C167" s="208"/>
      <c r="D167" s="11" t="str">
        <f>+([14]DESCRIPCION!D12)</f>
        <v>Presupuesto insuficiente para la ejecución de las actividades del Plan Estrategico de Talento Humano</v>
      </c>
      <c r="E167" s="208"/>
      <c r="F167" s="208"/>
      <c r="G167" s="288"/>
      <c r="H167" s="219"/>
      <c r="I167" s="12" t="s">
        <v>515</v>
      </c>
      <c r="J167" s="12" t="s">
        <v>514</v>
      </c>
      <c r="K167" s="56" t="s">
        <v>530</v>
      </c>
      <c r="L167" s="139" t="s">
        <v>508</v>
      </c>
      <c r="M167" s="216"/>
    </row>
    <row r="168" spans="1:13" ht="118.8" customHeight="1" x14ac:dyDescent="0.3">
      <c r="A168" s="223"/>
      <c r="B168" s="205"/>
      <c r="C168" s="208"/>
      <c r="D168" s="231"/>
      <c r="E168" s="208"/>
      <c r="F168" s="208"/>
      <c r="G168" s="288"/>
      <c r="H168" s="227" t="s">
        <v>312</v>
      </c>
      <c r="I168" s="12" t="s">
        <v>529</v>
      </c>
      <c r="J168" s="12" t="s">
        <v>527</v>
      </c>
      <c r="K168" s="56" t="s">
        <v>520</v>
      </c>
      <c r="L168" s="139" t="s">
        <v>508</v>
      </c>
      <c r="M168" s="216"/>
    </row>
    <row r="169" spans="1:13" ht="93.6" customHeight="1" x14ac:dyDescent="0.3">
      <c r="A169" s="223"/>
      <c r="B169" s="206"/>
      <c r="C169" s="209"/>
      <c r="D169" s="233"/>
      <c r="E169" s="209"/>
      <c r="F169" s="209"/>
      <c r="G169" s="289"/>
      <c r="H169" s="206"/>
      <c r="I169" s="12" t="s">
        <v>528</v>
      </c>
      <c r="J169" s="12" t="s">
        <v>527</v>
      </c>
      <c r="K169" s="56" t="s">
        <v>520</v>
      </c>
      <c r="L169" s="143" t="s">
        <v>508</v>
      </c>
      <c r="M169" s="216"/>
    </row>
    <row r="170" spans="1:13" ht="55.2" x14ac:dyDescent="0.3">
      <c r="A170" s="223"/>
      <c r="B170" s="227" t="str">
        <f>+([14]PROBABILIDAD!A12)</f>
        <v>Otorgamiento de encargos  sin el lleno de requisitos establecidos en la normatividad para beneficio de un tercero.</v>
      </c>
      <c r="C170" s="207" t="s">
        <v>420</v>
      </c>
      <c r="D170" s="21" t="str">
        <f>+([14]DESCRIPCION!D13)</f>
        <v>Amiguismo político o tráfico de influencias</v>
      </c>
      <c r="E170" s="219" t="s">
        <v>526</v>
      </c>
      <c r="F170" s="219" t="s">
        <v>111</v>
      </c>
      <c r="G170" s="250" t="s">
        <v>186</v>
      </c>
      <c r="H170" s="207" t="s">
        <v>34</v>
      </c>
      <c r="I170" s="142" t="s">
        <v>523</v>
      </c>
      <c r="J170" s="140" t="s">
        <v>525</v>
      </c>
      <c r="K170" s="56" t="s">
        <v>520</v>
      </c>
      <c r="L170" s="139" t="s">
        <v>508</v>
      </c>
      <c r="M170" s="216" t="s">
        <v>516</v>
      </c>
    </row>
    <row r="171" spans="1:13" ht="69" x14ac:dyDescent="0.3">
      <c r="A171" s="223"/>
      <c r="B171" s="205"/>
      <c r="C171" s="208"/>
      <c r="D171" s="21" t="str">
        <f>+([14]DESCRIPCION!D14)</f>
        <v xml:space="preserve">Omisión en la aplicación de la normatividad </v>
      </c>
      <c r="E171" s="219"/>
      <c r="F171" s="219"/>
      <c r="G171" s="250"/>
      <c r="H171" s="208"/>
      <c r="I171" s="142" t="s">
        <v>523</v>
      </c>
      <c r="J171" s="140" t="s">
        <v>521</v>
      </c>
      <c r="K171" s="56" t="s">
        <v>520</v>
      </c>
      <c r="L171" s="139" t="s">
        <v>508</v>
      </c>
      <c r="M171" s="216"/>
    </row>
    <row r="172" spans="1:13" ht="69" x14ac:dyDescent="0.3">
      <c r="A172" s="223"/>
      <c r="B172" s="205"/>
      <c r="C172" s="208"/>
      <c r="D172" s="21" t="s">
        <v>524</v>
      </c>
      <c r="E172" s="219"/>
      <c r="F172" s="219"/>
      <c r="G172" s="250"/>
      <c r="H172" s="209"/>
      <c r="I172" s="142" t="s">
        <v>523</v>
      </c>
      <c r="J172" s="140" t="s">
        <v>521</v>
      </c>
      <c r="K172" s="56" t="s">
        <v>520</v>
      </c>
      <c r="L172" s="139" t="s">
        <v>508</v>
      </c>
      <c r="M172" s="216"/>
    </row>
    <row r="173" spans="1:13" ht="145.19999999999999" x14ac:dyDescent="0.3">
      <c r="A173" s="223"/>
      <c r="B173" s="206"/>
      <c r="C173" s="209"/>
      <c r="D173" s="21"/>
      <c r="E173" s="57"/>
      <c r="F173" s="57"/>
      <c r="G173" s="141"/>
      <c r="H173" s="12" t="s">
        <v>312</v>
      </c>
      <c r="I173" s="12" t="s">
        <v>522</v>
      </c>
      <c r="J173" s="140" t="s">
        <v>521</v>
      </c>
      <c r="K173" s="56" t="s">
        <v>520</v>
      </c>
      <c r="L173" s="139" t="s">
        <v>508</v>
      </c>
      <c r="M173" s="216"/>
    </row>
    <row r="174" spans="1:13" ht="98.4" customHeight="1" x14ac:dyDescent="0.3">
      <c r="A174" s="223"/>
      <c r="B174" s="194" t="str">
        <f>+([14]PROBABILIDAD!A13)</f>
        <v>Inoportunidad en la ejecución de las actividades del Plan Operativo Anual del Sistema de Seguridad  y Salud en el Trabajo (SG-SST)</v>
      </c>
      <c r="C174" s="219" t="s">
        <v>418</v>
      </c>
      <c r="D174" s="12" t="str">
        <f>+([14]DESCRIPCION!D16)</f>
        <v>Falta de interés en el alcance y aplicación normativa  por parte de la alta dirección</v>
      </c>
      <c r="E174" s="219" t="s">
        <v>206</v>
      </c>
      <c r="F174" s="219" t="s">
        <v>68</v>
      </c>
      <c r="G174" s="219" t="s">
        <v>186</v>
      </c>
      <c r="H174" s="219" t="s">
        <v>34</v>
      </c>
      <c r="I174" s="21" t="s">
        <v>519</v>
      </c>
      <c r="J174" s="21" t="s">
        <v>518</v>
      </c>
      <c r="K174" s="21" t="s">
        <v>517</v>
      </c>
      <c r="L174" s="139" t="s">
        <v>508</v>
      </c>
      <c r="M174" s="216" t="s">
        <v>516</v>
      </c>
    </row>
    <row r="175" spans="1:13" ht="283.2" customHeight="1" x14ac:dyDescent="0.3">
      <c r="A175" s="223"/>
      <c r="B175" s="194"/>
      <c r="C175" s="219"/>
      <c r="D175" s="12" t="str">
        <f>+([14]DESCRIPCION!D17)</f>
        <v>Presupuesto insuficiente para la ejecución de las actividades del Plan Estrategico de Talento Humano</v>
      </c>
      <c r="E175" s="219"/>
      <c r="F175" s="219"/>
      <c r="G175" s="219"/>
      <c r="H175" s="219"/>
      <c r="I175" s="21" t="s">
        <v>515</v>
      </c>
      <c r="J175" s="12" t="s">
        <v>514</v>
      </c>
      <c r="K175" s="56" t="s">
        <v>509</v>
      </c>
      <c r="L175" s="139" t="s">
        <v>508</v>
      </c>
      <c r="M175" s="216"/>
    </row>
    <row r="176" spans="1:13" ht="79.2" x14ac:dyDescent="0.3">
      <c r="A176" s="223"/>
      <c r="B176" s="194"/>
      <c r="C176" s="219"/>
      <c r="D176" s="12" t="str">
        <f>+([14]DESCRIPCION!D18)</f>
        <v>Bajo presupuesto para la implentación  y sostenibilidad del SG-SST</v>
      </c>
      <c r="E176" s="219"/>
      <c r="F176" s="219"/>
      <c r="G176" s="219"/>
      <c r="H176" s="219"/>
      <c r="I176" s="21" t="s">
        <v>513</v>
      </c>
      <c r="J176" s="21" t="s">
        <v>512</v>
      </c>
      <c r="K176" s="56" t="s">
        <v>509</v>
      </c>
      <c r="L176" s="139" t="s">
        <v>508</v>
      </c>
      <c r="M176" s="216"/>
    </row>
    <row r="177" spans="1:13" ht="53.4" thickBot="1" x14ac:dyDescent="0.35">
      <c r="A177" s="291"/>
      <c r="B177" s="195"/>
      <c r="C177" s="220"/>
      <c r="D177" s="115"/>
      <c r="E177" s="220"/>
      <c r="F177" s="220"/>
      <c r="G177" s="220"/>
      <c r="H177" s="20" t="s">
        <v>312</v>
      </c>
      <c r="I177" s="20" t="s">
        <v>511</v>
      </c>
      <c r="J177" s="20" t="s">
        <v>510</v>
      </c>
      <c r="K177" s="146" t="s">
        <v>509</v>
      </c>
      <c r="L177" s="147" t="s">
        <v>508</v>
      </c>
      <c r="M177" s="217"/>
    </row>
    <row r="178" spans="1:13" ht="109.2" customHeight="1" thickBot="1" x14ac:dyDescent="0.35">
      <c r="A178" s="234" t="s">
        <v>565</v>
      </c>
      <c r="B178" s="257" t="str">
        <f>+([15]PROBABILIDAD!A11)</f>
        <v>Posibilidad de recibir o solicitar cualquier dadiva para modificar y/o alterar los datos existentes en los distintos sistema de información de Hacienda Pública</v>
      </c>
      <c r="C178" s="258" t="s">
        <v>420</v>
      </c>
      <c r="D178" s="157" t="str">
        <f>+[15]DESCRIPCION!D10</f>
        <v>Rotacion de personal y falta continuidad en los procesos.</v>
      </c>
      <c r="E178" s="258" t="str">
        <f>+([15]PROBABILIDAD!T11)</f>
        <v>Improbable</v>
      </c>
      <c r="F178" s="258" t="s">
        <v>44</v>
      </c>
      <c r="G178" s="237" t="s">
        <v>186</v>
      </c>
      <c r="H178" s="258" t="s">
        <v>34</v>
      </c>
      <c r="I178" s="159" t="s">
        <v>564</v>
      </c>
      <c r="J178" s="155" t="s">
        <v>563</v>
      </c>
      <c r="K178" s="155" t="s">
        <v>562</v>
      </c>
      <c r="L178" s="100" t="s">
        <v>537</v>
      </c>
      <c r="M178" s="158" t="s">
        <v>561</v>
      </c>
    </row>
    <row r="179" spans="1:13" ht="178.8" customHeight="1" x14ac:dyDescent="0.3">
      <c r="A179" s="235"/>
      <c r="B179" s="239"/>
      <c r="C179" s="240"/>
      <c r="D179" s="157" t="str">
        <f>+[15]DESCRIPCION!D11</f>
        <v>Ausencia de controles par el manejo de la informacion propia del proceso medienate el mal uso de los usuarios y coantraseñas  para acceder a los aplicativos o sistemas correspondientes  al proceso.</v>
      </c>
      <c r="E179" s="240"/>
      <c r="F179" s="240"/>
      <c r="G179" s="238"/>
      <c r="H179" s="240"/>
      <c r="I179" s="113" t="s">
        <v>560</v>
      </c>
      <c r="J179" s="156" t="s">
        <v>559</v>
      </c>
      <c r="K179" s="155" t="s">
        <v>558</v>
      </c>
      <c r="L179" s="92" t="s">
        <v>537</v>
      </c>
      <c r="M179" s="154" t="s">
        <v>557</v>
      </c>
    </row>
    <row r="180" spans="1:13" ht="135" customHeight="1" x14ac:dyDescent="0.3">
      <c r="A180" s="235"/>
      <c r="B180" s="239" t="str">
        <f>+([15]PROBABILIDAD!A12)</f>
        <v xml:space="preserve">Debilidad en la integracion de los  recursos digitales (Base de datos) o plataforma tecnológica de la entidad, atribuibles a los componentes de recaudo , recuperacion de cartera, Movimiento Financieros, y presupuestales que  soportan los ingresos y gastos del  Municipio </v>
      </c>
      <c r="C180" s="240" t="s">
        <v>420</v>
      </c>
      <c r="D180" s="267" t="str">
        <f>+[15]DESCRIPCION!D13</f>
        <v>Falta de integralidad en los modulos en los sistemas de información. Falta de seguridad digital frente al manejo de la información sensible y confidencial.</v>
      </c>
      <c r="E180" s="240" t="str">
        <f>+[15]PROBABILIDAD!T12</f>
        <v>Improbable</v>
      </c>
      <c r="F180" s="240" t="s">
        <v>44</v>
      </c>
      <c r="G180" s="238" t="s">
        <v>186</v>
      </c>
      <c r="H180" s="240" t="s">
        <v>34</v>
      </c>
      <c r="I180" s="280" t="s">
        <v>556</v>
      </c>
      <c r="J180" s="265" t="s">
        <v>555</v>
      </c>
      <c r="K180" s="265" t="s">
        <v>554</v>
      </c>
      <c r="L180" s="267" t="s">
        <v>537</v>
      </c>
      <c r="M180" s="275" t="s">
        <v>553</v>
      </c>
    </row>
    <row r="181" spans="1:13" ht="112.2" customHeight="1" x14ac:dyDescent="0.3">
      <c r="A181" s="235"/>
      <c r="B181" s="239"/>
      <c r="C181" s="240"/>
      <c r="D181" s="268"/>
      <c r="E181" s="240"/>
      <c r="F181" s="240"/>
      <c r="G181" s="238"/>
      <c r="H181" s="240"/>
      <c r="I181" s="281"/>
      <c r="J181" s="266"/>
      <c r="K181" s="266"/>
      <c r="L181" s="274"/>
      <c r="M181" s="276"/>
    </row>
    <row r="182" spans="1:13" ht="123.6" customHeight="1" x14ac:dyDescent="0.3">
      <c r="A182" s="235"/>
      <c r="B182" s="239" t="str">
        <f>+([15]PROBABILIDAD!A13)</f>
        <v>Indebida aplicación de la normatividad vigente en procedimientos juridicos y  tramites estandarizados en el proceso de gestion de Hacienda Publica</v>
      </c>
      <c r="C182" s="240" t="s">
        <v>418</v>
      </c>
      <c r="D182" s="267" t="str">
        <f>+[15]DESCRIPCION!D19</f>
        <v>Falta de conocimiento de los procedimientos que determinan lineamientos necesarios para
el desarrollo de todos los procesos de la entidad.</v>
      </c>
      <c r="E182" s="240" t="str">
        <f>+[15]PROBABILIDAD!T13</f>
        <v>Improbable</v>
      </c>
      <c r="F182" s="240" t="s">
        <v>44</v>
      </c>
      <c r="G182" s="238" t="s">
        <v>186</v>
      </c>
      <c r="H182" s="240" t="s">
        <v>34</v>
      </c>
      <c r="I182" s="267" t="s">
        <v>552</v>
      </c>
      <c r="J182" s="265" t="s">
        <v>551</v>
      </c>
      <c r="K182" s="265" t="s">
        <v>550</v>
      </c>
      <c r="L182" s="267" t="s">
        <v>537</v>
      </c>
      <c r="M182" s="269" t="s">
        <v>549</v>
      </c>
    </row>
    <row r="183" spans="1:13" ht="106.8" customHeight="1" x14ac:dyDescent="0.3">
      <c r="A183" s="235"/>
      <c r="B183" s="239"/>
      <c r="C183" s="240"/>
      <c r="D183" s="268"/>
      <c r="E183" s="240"/>
      <c r="F183" s="240"/>
      <c r="G183" s="238"/>
      <c r="H183" s="240"/>
      <c r="I183" s="268"/>
      <c r="J183" s="282"/>
      <c r="K183" s="282"/>
      <c r="L183" s="268"/>
      <c r="M183" s="270"/>
    </row>
    <row r="184" spans="1:13" ht="70.2" customHeight="1" x14ac:dyDescent="0.3">
      <c r="A184" s="235"/>
      <c r="B184" s="259"/>
      <c r="C184" s="260"/>
      <c r="D184" s="274"/>
      <c r="E184" s="260"/>
      <c r="F184" s="260"/>
      <c r="G184" s="267"/>
      <c r="H184" s="260"/>
      <c r="I184" s="153" t="str">
        <f>+[15]DOFA!G26</f>
        <v xml:space="preserve">F2O6 Asesorar y acompañar a los responsables del proceso en el mejoramiento continuo del direccionamiento y ejecucion de las actividades </v>
      </c>
      <c r="J184" s="282"/>
      <c r="K184" s="282"/>
      <c r="L184" s="268"/>
      <c r="M184" s="270"/>
    </row>
    <row r="185" spans="1:13" ht="84" customHeight="1" x14ac:dyDescent="0.3">
      <c r="A185" s="235"/>
      <c r="B185" s="261" t="str">
        <f>+([15]PROBABILIDAD!A14)</f>
        <v>Omisión de denuncias de presuntos actos de corrupción o irregularidades administrativas.</v>
      </c>
      <c r="C185" s="263" t="s">
        <v>420</v>
      </c>
      <c r="D185" s="277" t="str">
        <f>+([15]DESCRIPCION!D21)</f>
        <v>Falta de conocimiento de los procedimientos que determinan lineamientos necesarios para
el desarrollo de todos los procesos de la entidad.</v>
      </c>
      <c r="E185" s="263" t="str">
        <f>+[15]PROBABILIDAD!T14</f>
        <v>Improbable</v>
      </c>
      <c r="F185" s="263" t="s">
        <v>44</v>
      </c>
      <c r="G185" s="283" t="s">
        <v>186</v>
      </c>
      <c r="H185" s="263" t="s">
        <v>34</v>
      </c>
      <c r="I185" s="277" t="s">
        <v>548</v>
      </c>
      <c r="J185" s="277" t="s">
        <v>547</v>
      </c>
      <c r="K185" s="277" t="s">
        <v>546</v>
      </c>
      <c r="L185" s="277" t="s">
        <v>537</v>
      </c>
      <c r="M185" s="271" t="s">
        <v>545</v>
      </c>
    </row>
    <row r="186" spans="1:13" x14ac:dyDescent="0.3">
      <c r="A186" s="235"/>
      <c r="B186" s="261"/>
      <c r="C186" s="263"/>
      <c r="D186" s="278"/>
      <c r="E186" s="263"/>
      <c r="F186" s="263"/>
      <c r="G186" s="283"/>
      <c r="H186" s="263"/>
      <c r="I186" s="278"/>
      <c r="J186" s="278"/>
      <c r="K186" s="278"/>
      <c r="L186" s="278"/>
      <c r="M186" s="272"/>
    </row>
    <row r="187" spans="1:13" x14ac:dyDescent="0.3">
      <c r="A187" s="235"/>
      <c r="B187" s="261"/>
      <c r="C187" s="263"/>
      <c r="D187" s="279"/>
      <c r="E187" s="263"/>
      <c r="F187" s="263"/>
      <c r="G187" s="283"/>
      <c r="H187" s="263"/>
      <c r="I187" s="279"/>
      <c r="J187" s="279"/>
      <c r="K187" s="279"/>
      <c r="L187" s="279"/>
      <c r="M187" s="273"/>
    </row>
    <row r="188" spans="1:13" ht="201.6" customHeight="1" x14ac:dyDescent="0.3">
      <c r="A188" s="235"/>
      <c r="B188" s="261" t="str">
        <f>+([15]PROBABILIDAD!A15)</f>
        <v>Posible perdida de expedientes y documentos relacionados con el procesos de Gestion de Hacienda Pública</v>
      </c>
      <c r="C188" s="263" t="s">
        <v>420</v>
      </c>
      <c r="D188" s="152" t="str">
        <f>+([15]DESCRIPCION!D24)</f>
        <v>Pertinencia en los procedimientos que desarrollan los procesos.</v>
      </c>
      <c r="E188" s="263" t="str">
        <f>+[15]PROBABILIDAD!T15</f>
        <v>Improbable</v>
      </c>
      <c r="F188" s="263" t="s">
        <v>44</v>
      </c>
      <c r="G188" s="283" t="s">
        <v>186</v>
      </c>
      <c r="H188" s="263" t="s">
        <v>34</v>
      </c>
      <c r="I188" s="151" t="s">
        <v>544</v>
      </c>
      <c r="J188" s="150" t="s">
        <v>543</v>
      </c>
      <c r="K188" s="150" t="s">
        <v>542</v>
      </c>
      <c r="L188" s="149" t="s">
        <v>537</v>
      </c>
      <c r="M188" s="148" t="s">
        <v>541</v>
      </c>
    </row>
    <row r="189" spans="1:13" ht="88.8" customHeight="1" thickBot="1" x14ac:dyDescent="0.35">
      <c r="A189" s="236"/>
      <c r="B189" s="262"/>
      <c r="C189" s="264"/>
      <c r="D189" s="160" t="str">
        <f>+([15]DESCRIPCION!D25)</f>
        <v>Normatividad externa (leyes, decretos,
ordenanzas y acuerdos).</v>
      </c>
      <c r="E189" s="264"/>
      <c r="F189" s="264"/>
      <c r="G189" s="284"/>
      <c r="H189" s="264"/>
      <c r="I189" s="161" t="s">
        <v>540</v>
      </c>
      <c r="J189" s="162" t="s">
        <v>539</v>
      </c>
      <c r="K189" s="162" t="s">
        <v>538</v>
      </c>
      <c r="L189" s="163" t="s">
        <v>537</v>
      </c>
      <c r="M189" s="164" t="s">
        <v>536</v>
      </c>
    </row>
    <row r="190" spans="1:13" ht="130.19999999999999" customHeight="1" x14ac:dyDescent="0.3">
      <c r="A190" s="244" t="str">
        <f>+'[16]PRIORIZACIÓN DE CAUSA'!A6:S6</f>
        <v>PROCESO: GESTION DOCUMENTAL</v>
      </c>
      <c r="B190" s="241" t="str">
        <f>+([16]PROBABILIDAD!A11)</f>
        <v>POSIBILIDAD DE RECIBIR O SOLICITAR CUALQUIER DADIVA O BENEFICIO A NOMBRE PROPIO O DE TERCEROS, CON EL FIN DE MANIPULAR, OCULTAR, ALTERAR O DESTRUIR UN DOCUMENTO O EXPEDIENTE</v>
      </c>
      <c r="C190" s="249" t="s">
        <v>418</v>
      </c>
      <c r="D190" s="91" t="str">
        <f>+([16]DESCRIPCION!D10)</f>
        <v>Baja responsabilidad de los funcionarios frente al desarrollo y cumplimiento de las actividades del  proceso en la unidades administrativas.</v>
      </c>
      <c r="E190" s="249" t="s">
        <v>281</v>
      </c>
      <c r="F190" s="249" t="s">
        <v>412</v>
      </c>
      <c r="G190" s="241" t="s">
        <v>411</v>
      </c>
      <c r="H190" s="254" t="s">
        <v>34</v>
      </c>
      <c r="I190" s="91" t="str">
        <f>[16]DOFA!E21</f>
        <v>D1,O2 Presentar proyecto de capacitacion relacionado con temas especificos que se requieren para el proceso de gestion documental para que se incluya en la matriz del Plan Institucional de Capacitación. Realizar capacitacion por parte del lider del proceso a los fucionarios responsables del manejo de los archivos.</v>
      </c>
      <c r="J190" s="91" t="s">
        <v>576</v>
      </c>
      <c r="K190" s="91" t="s">
        <v>568</v>
      </c>
      <c r="L190" s="91" t="s">
        <v>405</v>
      </c>
      <c r="M190" s="246" t="s">
        <v>575</v>
      </c>
    </row>
    <row r="191" spans="1:13" ht="99" customHeight="1" thickBot="1" x14ac:dyDescent="0.35">
      <c r="A191" s="245"/>
      <c r="B191" s="242"/>
      <c r="C191" s="250"/>
      <c r="D191" s="51" t="str">
        <f>+([16]DESCRIPCION!D11)</f>
        <v>Bajo presupuesto de funcionamiento e inversión para administrar la documentación física de la administración municipal</v>
      </c>
      <c r="E191" s="250"/>
      <c r="F191" s="250"/>
      <c r="G191" s="242"/>
      <c r="H191" s="255"/>
      <c r="I191" s="51" t="str">
        <f>[16]DOFA!E22</f>
        <v xml:space="preserve">D3,4,6,O3 Solicitar aumentar el presupuesto para el proceso de gestion documental para inversion en la capacidad de almcenamiento en los depositos de archivo y la asignacion a las unidades administrativas de personal con perfil y que dentro de sus funciones tengan el manejo y organización de archivo. </v>
      </c>
      <c r="J191" s="51" t="s">
        <v>406</v>
      </c>
      <c r="K191" s="51" t="s">
        <v>574</v>
      </c>
      <c r="L191" s="51" t="s">
        <v>405</v>
      </c>
      <c r="M191" s="247"/>
    </row>
    <row r="192" spans="1:13" ht="112.2" customHeight="1" thickBot="1" x14ac:dyDescent="0.35">
      <c r="A192" s="252" t="str">
        <f>+'[16]PRIORIZACIÓN DE CAUSA'!A7:S7</f>
        <v>OBJETIVO: ADMINISTRAR LA DOCUMENTACION FISICA DE LA ENTIDAD, EMPLEANDO TECNOLOGIA E INSTRUMENTOS DE CONTROL PARA GARANTIZA R CONTINUAMENTE EL ACCESO OPRTUNO, DISPONIBILIDAD Y CONSERVACION  DE LA TOTALIDAD DE LA INFORMACIÓN</v>
      </c>
      <c r="B192" s="242"/>
      <c r="C192" s="250"/>
      <c r="D192" s="51" t="str">
        <f>+([16]DESCRIPCION!D12)</f>
        <v xml:space="preserve">Falta de Infraestructura y baja capacidad instalada para administrar la documentación física de la entidad </v>
      </c>
      <c r="E192" s="250"/>
      <c r="F192" s="250"/>
      <c r="G192" s="242"/>
      <c r="H192" s="255"/>
      <c r="I192" s="51" t="str">
        <f>[16]DOFA!E22</f>
        <v xml:space="preserve">D3,4,6,O3 Solicitar aumentar el presupuesto para el proceso de gestion documental para inversion en la capacidad de almcenamiento en los depositos de archivo y la asignacion a las unidades administrativas de personal con perfil y que dentro de sus funciones tengan el manejo y organización de archivo. </v>
      </c>
      <c r="J192" s="51" t="s">
        <v>573</v>
      </c>
      <c r="K192" s="91" t="s">
        <v>572</v>
      </c>
      <c r="L192" s="51" t="s">
        <v>405</v>
      </c>
      <c r="M192" s="247"/>
    </row>
    <row r="193" spans="1:13" ht="119.4" thickBot="1" x14ac:dyDescent="0.35">
      <c r="A193" s="252"/>
      <c r="B193" s="242"/>
      <c r="C193" s="250"/>
      <c r="D193" s="51" t="str">
        <f>+([16]DESCRIPCION!D13)</f>
        <v>Falta de siguimiento y aplicación de manuales, procedimientos y formatos establecidos en el proceso de gestion documental por parte de las unidades administrativas</v>
      </c>
      <c r="E193" s="250"/>
      <c r="F193" s="250"/>
      <c r="G193" s="242"/>
      <c r="H193" s="256"/>
      <c r="I193" s="51" t="str">
        <f>[16]DOFA!E23</f>
        <v>D2,7,8,9,O4, Realizar seguimiento a las unidades administrativas en la aplicación de los procedimientos, formatos e instrumentos archivisticos mediante actas de visitas.</v>
      </c>
      <c r="J193" s="51" t="s">
        <v>571</v>
      </c>
      <c r="K193" s="91" t="s">
        <v>570</v>
      </c>
      <c r="L193" s="51" t="s">
        <v>405</v>
      </c>
      <c r="M193" s="247"/>
    </row>
    <row r="194" spans="1:13" ht="262.2" customHeight="1" x14ac:dyDescent="0.3">
      <c r="A194" s="252"/>
      <c r="B194" s="242"/>
      <c r="C194" s="250"/>
      <c r="D194" s="51"/>
      <c r="E194" s="250"/>
      <c r="F194" s="250"/>
      <c r="G194" s="242"/>
      <c r="H194" s="51" t="s">
        <v>312</v>
      </c>
      <c r="I194" s="51" t="str">
        <f>[16]DOFA!E26</f>
        <v>D,1,2,6,7,8,9,A1,2 Solicitar personal suficiente y con perfil para el desarrollo de las actividades en las unidades administrativas y seguimiento al cumplimiento. Realizar capacitacion de actualizacion a los funcionarios.</v>
      </c>
      <c r="J194" s="51" t="s">
        <v>569</v>
      </c>
      <c r="K194" s="91" t="s">
        <v>568</v>
      </c>
      <c r="L194" s="51" t="s">
        <v>405</v>
      </c>
      <c r="M194" s="247"/>
    </row>
    <row r="195" spans="1:13" ht="255.6" customHeight="1" thickBot="1" x14ac:dyDescent="0.35">
      <c r="A195" s="253"/>
      <c r="B195" s="243"/>
      <c r="C195" s="251"/>
      <c r="D195" s="60"/>
      <c r="E195" s="251"/>
      <c r="F195" s="251"/>
      <c r="G195" s="243"/>
      <c r="H195" s="60" t="s">
        <v>312</v>
      </c>
      <c r="I195" s="60" t="str">
        <f>[16]DOFA!E27</f>
        <v>D5,A,4,5 Solicitar a informatica el fortalecimiento tecnologico para el desarrollo de las actividades del proceso.</v>
      </c>
      <c r="J195" s="60" t="s">
        <v>567</v>
      </c>
      <c r="K195" s="60" t="s">
        <v>566</v>
      </c>
      <c r="L195" s="60" t="s">
        <v>405</v>
      </c>
      <c r="M195" s="248"/>
    </row>
    <row r="196" spans="1:13" ht="249" customHeight="1" x14ac:dyDescent="0.3">
      <c r="A196" s="222" t="str">
        <f>[17]CONTEXTO!B7</f>
        <v>GESTION CONTRACTUAL</v>
      </c>
      <c r="B196" s="221" t="str">
        <f>+([17]PROBABILIDAD!A11)</f>
        <v>Inoportunidad en la adquisición de los bienes y servicios requeridos por la entidad</v>
      </c>
      <c r="C196" s="219" t="s">
        <v>418</v>
      </c>
      <c r="D196" s="11" t="str">
        <f>+([17]DESCRIPCION!D10)</f>
        <v xml:space="preserve">Personal insuficiente para adelantar las labores de proceso contractual. </v>
      </c>
      <c r="E196" s="219" t="str">
        <f>+([17]PROBABILIDAD!T11)</f>
        <v>Probable</v>
      </c>
      <c r="F196" s="219" t="str">
        <f>'[17] IMPACTO RIESGOS GESTION'!C11</f>
        <v>3. MODERADO</v>
      </c>
      <c r="G196" s="194" t="s">
        <v>35</v>
      </c>
      <c r="H196" s="219" t="s">
        <v>34</v>
      </c>
      <c r="I196" s="227" t="s">
        <v>600</v>
      </c>
      <c r="J196" s="227" t="s">
        <v>599</v>
      </c>
      <c r="K196" s="227" t="s">
        <v>585</v>
      </c>
      <c r="L196" s="227" t="s">
        <v>584</v>
      </c>
      <c r="M196" s="228" t="s">
        <v>598</v>
      </c>
    </row>
    <row r="197" spans="1:13" ht="40.200000000000003" x14ac:dyDescent="0.3">
      <c r="A197" s="223"/>
      <c r="B197" s="221"/>
      <c r="C197" s="219"/>
      <c r="D197" s="11" t="str">
        <f>+([17]DESCRIPCION!D11)</f>
        <v>Constantes cambios normativos, diversidad jurídica.</v>
      </c>
      <c r="E197" s="219"/>
      <c r="F197" s="219"/>
      <c r="G197" s="194"/>
      <c r="H197" s="219"/>
      <c r="I197" s="205"/>
      <c r="J197" s="205"/>
      <c r="K197" s="205"/>
      <c r="L197" s="205"/>
      <c r="M197" s="229"/>
    </row>
    <row r="198" spans="1:13" ht="66.599999999999994" x14ac:dyDescent="0.3">
      <c r="A198" s="223"/>
      <c r="B198" s="221"/>
      <c r="C198" s="219"/>
      <c r="D198" s="11" t="str">
        <f>+([17]DESCRIPCION!D12)</f>
        <v>falta de conocimiento y/o experiencia de los directivos y del personal que maneja la contratacion.</v>
      </c>
      <c r="E198" s="219"/>
      <c r="F198" s="219"/>
      <c r="G198" s="194"/>
      <c r="H198" s="219"/>
      <c r="I198" s="206"/>
      <c r="J198" s="206"/>
      <c r="K198" s="206"/>
      <c r="L198" s="206"/>
      <c r="M198" s="230"/>
    </row>
    <row r="199" spans="1:13" ht="187.2" customHeight="1" x14ac:dyDescent="0.3">
      <c r="A199" s="223"/>
      <c r="B199" s="221" t="str">
        <f>+([17]PROBABILIDAD!A12)</f>
        <v xml:space="preserve">Presentación de los Estudios Previos y Análisis del Sector mal estructurados y sin soportes </v>
      </c>
      <c r="C199" s="219" t="s">
        <v>418</v>
      </c>
      <c r="D199" s="21" t="str">
        <f>+([17]DESCRIPCION!D15)</f>
        <v>debilidades en la etapa de planeacion que orienten a favorecer un proponente (prepliegos pliegos y adendas)</v>
      </c>
      <c r="E199" s="219" t="str">
        <f>+([17]PROBABILIDAD!T12)</f>
        <v>Posible</v>
      </c>
      <c r="F199" s="219" t="str">
        <f>'[17] IMPACTO RIESGOS GESTION'!C12</f>
        <v>4. MAYOR</v>
      </c>
      <c r="G199" s="219" t="s">
        <v>582</v>
      </c>
      <c r="H199" s="219" t="s">
        <v>34</v>
      </c>
      <c r="I199" s="231" t="s">
        <v>597</v>
      </c>
      <c r="J199" s="227" t="s">
        <v>596</v>
      </c>
      <c r="K199" s="227" t="s">
        <v>585</v>
      </c>
      <c r="L199" s="227" t="s">
        <v>584</v>
      </c>
      <c r="M199" s="228" t="s">
        <v>595</v>
      </c>
    </row>
    <row r="200" spans="1:13" ht="167.4" customHeight="1" x14ac:dyDescent="0.3">
      <c r="A200" s="223"/>
      <c r="B200" s="221"/>
      <c r="C200" s="219"/>
      <c r="D200" s="21" t="str">
        <f>+([17]DESCRIPCION!D16)</f>
        <v>Falta de articulación entre las Secretaría ejecutoras, Secretaria de Planeacion  y Contratacion</v>
      </c>
      <c r="E200" s="219"/>
      <c r="F200" s="219"/>
      <c r="G200" s="219"/>
      <c r="H200" s="219"/>
      <c r="I200" s="232"/>
      <c r="J200" s="205"/>
      <c r="K200" s="205"/>
      <c r="L200" s="205"/>
      <c r="M200" s="229"/>
    </row>
    <row r="201" spans="1:13" ht="39.6" x14ac:dyDescent="0.3">
      <c r="A201" s="223"/>
      <c r="B201" s="221"/>
      <c r="C201" s="219"/>
      <c r="D201" s="21" t="str">
        <f>+([17]DESCRIPCION!D17)</f>
        <v>Desconocimiento del Manual y procedimimentos</v>
      </c>
      <c r="E201" s="219"/>
      <c r="F201" s="219"/>
      <c r="G201" s="219"/>
      <c r="H201" s="219"/>
      <c r="I201" s="233"/>
      <c r="J201" s="206"/>
      <c r="K201" s="206"/>
      <c r="L201" s="206"/>
      <c r="M201" s="230"/>
    </row>
    <row r="202" spans="1:13" ht="127.2" customHeight="1" x14ac:dyDescent="0.3">
      <c r="A202" s="223"/>
      <c r="B202" s="221" t="str">
        <f>+([17]PROBABILIDAD!A13)</f>
        <v xml:space="preserve">Archivos de contratos y convenios sin la totalidad de los documentos requeridos asociados a las etapas contractuales </v>
      </c>
      <c r="C202" s="219" t="s">
        <v>418</v>
      </c>
      <c r="D202" s="12" t="str">
        <f>+([17]DESCRIPCION!D18)</f>
        <v>Ausencia  de controles  y  de registros en los procedimientos</v>
      </c>
      <c r="E202" s="219" t="str">
        <f>+([17]PROBABILIDAD!T13)</f>
        <v>Posible</v>
      </c>
      <c r="F202" s="219" t="str">
        <f>'[17] IMPACTO RIESGOS GESTION'!C13</f>
        <v>2. MENOR</v>
      </c>
      <c r="G202" s="219" t="s">
        <v>111</v>
      </c>
      <c r="H202" s="219" t="s">
        <v>34</v>
      </c>
      <c r="I202" s="227" t="s">
        <v>594</v>
      </c>
      <c r="J202" s="227" t="s">
        <v>593</v>
      </c>
      <c r="K202" s="227" t="s">
        <v>592</v>
      </c>
      <c r="L202" s="227" t="s">
        <v>584</v>
      </c>
      <c r="M202" s="228" t="s">
        <v>591</v>
      </c>
    </row>
    <row r="203" spans="1:13" ht="124.8" customHeight="1" x14ac:dyDescent="0.3">
      <c r="A203" s="223"/>
      <c r="B203" s="221"/>
      <c r="C203" s="219"/>
      <c r="D203" s="12" t="str">
        <f>+([17]DESCRIPCION!D19)</f>
        <v>Unidades administrativas ubicadas en diferentes sitios de la ciudad (Ibagué).</v>
      </c>
      <c r="E203" s="219"/>
      <c r="F203" s="219"/>
      <c r="G203" s="219"/>
      <c r="H203" s="219"/>
      <c r="I203" s="205"/>
      <c r="J203" s="205"/>
      <c r="K203" s="205"/>
      <c r="L203" s="205"/>
      <c r="M203" s="229"/>
    </row>
    <row r="204" spans="1:13" ht="52.8" x14ac:dyDescent="0.3">
      <c r="A204" s="224"/>
      <c r="B204" s="221"/>
      <c r="C204" s="219"/>
      <c r="D204" s="12" t="str">
        <f>+([17]DESCRIPCION!D20)</f>
        <v xml:space="preserve">Personal insuficiente y sin capacitacion para adelantar las labores de proceso contractual. </v>
      </c>
      <c r="E204" s="219"/>
      <c r="F204" s="219"/>
      <c r="G204" s="219"/>
      <c r="H204" s="219"/>
      <c r="I204" s="206"/>
      <c r="J204" s="206"/>
      <c r="K204" s="206"/>
      <c r="L204" s="206"/>
      <c r="M204" s="230"/>
    </row>
    <row r="205" spans="1:13" ht="52.8" x14ac:dyDescent="0.3">
      <c r="A205" s="225" t="str">
        <f>[17]CONTEXTO!B8</f>
        <v>GESTIONAR LA ADQUISICIÓN DE LA TOTALIDAD DE LOS BIENES Y SERVICIOS REQUERIDOS PARA LA CONTINUA OPERACIÓN DE LOS PROCESOS DE LA ENTIDAD ACORDE A LA NORMATIVIDAD LEGAL VIGENTE.</v>
      </c>
      <c r="B205" s="221" t="str">
        <f>+([17]PROBABILIDAD!A14)</f>
        <v>Posibilidad de Ejecución de Obras sin control y en condiciones desfavorable</v>
      </c>
      <c r="C205" s="219" t="s">
        <v>418</v>
      </c>
      <c r="D205" s="12" t="str">
        <f>+([17]DESCRIPCION!D21)</f>
        <v>Omisión en la aplicación de la normativa asociada a las funciones</v>
      </c>
      <c r="E205" s="219" t="str">
        <f>+([17]PROBABILIDAD!T14)</f>
        <v>Improbable</v>
      </c>
      <c r="F205" s="219" t="str">
        <f>'[17] IMPACTO RIESGOS GESTION'!C14</f>
        <v>4. MAYOR</v>
      </c>
      <c r="G205" s="219" t="s">
        <v>35</v>
      </c>
      <c r="H205" s="219" t="s">
        <v>34</v>
      </c>
      <c r="I205" s="227" t="s">
        <v>590</v>
      </c>
      <c r="J205" s="227" t="s">
        <v>589</v>
      </c>
      <c r="K205" s="227" t="s">
        <v>585</v>
      </c>
      <c r="L205" s="227" t="s">
        <v>584</v>
      </c>
      <c r="M205" s="228" t="s">
        <v>588</v>
      </c>
    </row>
    <row r="206" spans="1:13" ht="26.4" x14ac:dyDescent="0.3">
      <c r="A206" s="225"/>
      <c r="B206" s="221"/>
      <c r="C206" s="219"/>
      <c r="D206" s="12" t="str">
        <f>+([17]DESCRIPCION!D22)</f>
        <v xml:space="preserve">omision en la supervision </v>
      </c>
      <c r="E206" s="219"/>
      <c r="F206" s="219"/>
      <c r="G206" s="219"/>
      <c r="H206" s="219"/>
      <c r="I206" s="206"/>
      <c r="J206" s="206"/>
      <c r="K206" s="206"/>
      <c r="L206" s="205"/>
      <c r="M206" s="230"/>
    </row>
    <row r="207" spans="1:13" x14ac:dyDescent="0.3">
      <c r="A207" s="225"/>
      <c r="B207" s="221" t="str">
        <f>+([17]PROBABILIDAD!A15)</f>
        <v>Posibilidad de recibir o solicitar cualquier dádiva o beneficio a nombre propio o de terceros con el fin de celebrar un contrato</v>
      </c>
      <c r="C207" s="219" t="s">
        <v>420</v>
      </c>
      <c r="D207" s="12" t="str">
        <f>+([17]DESCRIPCION!D24)</f>
        <v>Trafico de influencias.</v>
      </c>
      <c r="E207" s="227" t="str">
        <f>+([17]PROBABILIDAD!T16)</f>
        <v>Posible</v>
      </c>
      <c r="F207" s="207" t="s">
        <v>178</v>
      </c>
      <c r="G207" s="207" t="s">
        <v>582</v>
      </c>
      <c r="H207" s="207" t="s">
        <v>34</v>
      </c>
      <c r="I207" s="227" t="s">
        <v>587</v>
      </c>
      <c r="J207" s="227" t="s">
        <v>586</v>
      </c>
      <c r="K207" s="227" t="s">
        <v>585</v>
      </c>
      <c r="L207" s="227" t="s">
        <v>584</v>
      </c>
      <c r="M207" s="228" t="s">
        <v>583</v>
      </c>
    </row>
    <row r="208" spans="1:13" x14ac:dyDescent="0.3">
      <c r="A208" s="225"/>
      <c r="B208" s="221"/>
      <c r="C208" s="219"/>
      <c r="D208" s="12" t="str">
        <f>+([17]DESCRIPCION!D25)</f>
        <v>Amiguismo</v>
      </c>
      <c r="E208" s="205"/>
      <c r="F208" s="208"/>
      <c r="G208" s="208"/>
      <c r="H208" s="208"/>
      <c r="I208" s="205"/>
      <c r="J208" s="205"/>
      <c r="K208" s="205"/>
      <c r="L208" s="205"/>
      <c r="M208" s="229"/>
    </row>
    <row r="209" spans="1:13" ht="132.6" customHeight="1" x14ac:dyDescent="0.3">
      <c r="A209" s="225"/>
      <c r="B209" s="221"/>
      <c r="C209" s="219"/>
      <c r="D209" s="12" t="str">
        <f>+([17]DESCRIPCION!D26)</f>
        <v>Inobservancia de los valores establecidos en el  Código de Integridad del servidor publico en el desarrollo de las funciones</v>
      </c>
      <c r="E209" s="206"/>
      <c r="F209" s="209"/>
      <c r="G209" s="209"/>
      <c r="H209" s="209"/>
      <c r="I209" s="206"/>
      <c r="J209" s="206"/>
      <c r="K209" s="206"/>
      <c r="L209" s="206"/>
      <c r="M209" s="230"/>
    </row>
    <row r="210" spans="1:13" ht="105" customHeight="1" thickBot="1" x14ac:dyDescent="0.35">
      <c r="A210" s="226"/>
      <c r="B210" s="165" t="str">
        <f>+([17]PROBABILIDAD!A16)</f>
        <v>Posibilidad de direccionar el proceso contractual y/o vinculación en favor de un tercero</v>
      </c>
      <c r="C210" s="166" t="s">
        <v>420</v>
      </c>
      <c r="D210" s="20" t="str">
        <f>+([17]DESCRIPCION!D28)</f>
        <v>Prevalencia de intereses particulares sobre intereses generales.</v>
      </c>
      <c r="E210" s="166" t="str">
        <f>+([17]PROBABILIDAD!T16)</f>
        <v>Posible</v>
      </c>
      <c r="F210" s="167" t="s">
        <v>178</v>
      </c>
      <c r="G210" s="166" t="s">
        <v>582</v>
      </c>
      <c r="H210" s="166" t="s">
        <v>34</v>
      </c>
      <c r="I210" s="20" t="s">
        <v>581</v>
      </c>
      <c r="J210" s="20" t="s">
        <v>580</v>
      </c>
      <c r="K210" s="20" t="s">
        <v>579</v>
      </c>
      <c r="L210" s="20" t="s">
        <v>578</v>
      </c>
      <c r="M210" s="66" t="s">
        <v>577</v>
      </c>
    </row>
    <row r="211" spans="1:13" ht="93" customHeight="1" x14ac:dyDescent="0.3">
      <c r="A211" s="234" t="s">
        <v>629</v>
      </c>
      <c r="B211" s="423" t="str">
        <f>[18]DESCRIPCION!A10</f>
        <v>Providencias condenatorias incumplidas - apertura de incidente de desacato</v>
      </c>
      <c r="C211" s="429" t="s">
        <v>418</v>
      </c>
      <c r="D211" s="135" t="str">
        <f>+([18]DESCRIPCION!D10)</f>
        <v xml:space="preserve">Incumplimiento a providencias condenatorias: acción de tutela, acción popular, acción de grupo o acción de cumplimiento por parte de los Secretarios de Despacho y Directores a lo ordenado </v>
      </c>
      <c r="E211" s="286" t="str">
        <f>+([18]PROBABILIDAD!T11)</f>
        <v>Probable</v>
      </c>
      <c r="F211" s="254" t="s">
        <v>44</v>
      </c>
      <c r="G211" s="352" t="s">
        <v>35</v>
      </c>
      <c r="H211" s="249" t="s">
        <v>34</v>
      </c>
      <c r="I211" s="182" t="s">
        <v>628</v>
      </c>
      <c r="J211" s="91" t="s">
        <v>627</v>
      </c>
      <c r="K211" s="91" t="s">
        <v>602</v>
      </c>
      <c r="L211" s="181" t="s">
        <v>601</v>
      </c>
      <c r="M211" s="424" t="s">
        <v>626</v>
      </c>
    </row>
    <row r="212" spans="1:13" ht="72.599999999999994" customHeight="1" x14ac:dyDescent="0.3">
      <c r="A212" s="417"/>
      <c r="B212" s="421"/>
      <c r="C212" s="428"/>
      <c r="D212" s="313" t="str">
        <f>+([18]DESCRIPCION!D11)</f>
        <v>Gestión inoportuna para dar cumplimiento a las providencias condenatorias por parte de los Secretarios de Despacho</v>
      </c>
      <c r="E212" s="208"/>
      <c r="F212" s="255"/>
      <c r="G212" s="341"/>
      <c r="H212" s="250"/>
      <c r="I212" s="177" t="s">
        <v>625</v>
      </c>
      <c r="J212" s="88" t="s">
        <v>624</v>
      </c>
      <c r="K212" s="88" t="s">
        <v>623</v>
      </c>
      <c r="L212" s="13" t="s">
        <v>601</v>
      </c>
      <c r="M212" s="425"/>
    </row>
    <row r="213" spans="1:13" ht="120" customHeight="1" x14ac:dyDescent="0.3">
      <c r="A213" s="417"/>
      <c r="B213" s="422"/>
      <c r="C213" s="430"/>
      <c r="D213" s="314"/>
      <c r="E213" s="209"/>
      <c r="F213" s="256"/>
      <c r="G213" s="342"/>
      <c r="H213" s="180" t="s">
        <v>605</v>
      </c>
      <c r="I213" s="177" t="s">
        <v>622</v>
      </c>
      <c r="J213" s="88" t="s">
        <v>613</v>
      </c>
      <c r="K213" s="88" t="s">
        <v>612</v>
      </c>
      <c r="L213" s="88" t="s">
        <v>611</v>
      </c>
      <c r="M213" s="426"/>
    </row>
    <row r="214" spans="1:13" ht="148.80000000000001" customHeight="1" x14ac:dyDescent="0.3">
      <c r="A214" s="417"/>
      <c r="B214" s="420" t="str">
        <f>[18]DESCRIPCION!A12</f>
        <v>Omitir, retardar, negar o rehusarse a realizar actos propios que le corresponden de las funciones de servidor público y/o de apoderado para beneficio propio o de un tercero en las acciones legales, ocasionando pérdidas financieras al Ente Territorial</v>
      </c>
      <c r="C214" s="427" t="s">
        <v>420</v>
      </c>
      <c r="D214" s="313" t="str">
        <f>+([18]DESCRIPCION!D12)</f>
        <v xml:space="preserve">Falta de asistencia a las audiencias de procesos judiciales por parte de los Secretarios de despacho delegados, y/o  apoderados que ejercen la defensa jurídica y, en atención a las recomendaciones establecidas en las mesa de trabajo llevados a cabo por la Oficina Jurídica </v>
      </c>
      <c r="E214" s="207" t="str">
        <f>+([18]PROBABILIDAD!T12)</f>
        <v>Probable</v>
      </c>
      <c r="F214" s="416" t="s">
        <v>44</v>
      </c>
      <c r="G214" s="416" t="s">
        <v>35</v>
      </c>
      <c r="H214" s="256" t="s">
        <v>34</v>
      </c>
      <c r="I214" s="410" t="s">
        <v>621</v>
      </c>
      <c r="J214" s="340" t="s">
        <v>620</v>
      </c>
      <c r="K214" s="340" t="s">
        <v>602</v>
      </c>
      <c r="L214" s="340" t="s">
        <v>601</v>
      </c>
      <c r="M214" s="432" t="s">
        <v>619</v>
      </c>
    </row>
    <row r="215" spans="1:13" ht="90.6" customHeight="1" x14ac:dyDescent="0.3">
      <c r="A215" s="417"/>
      <c r="B215" s="421"/>
      <c r="C215" s="428"/>
      <c r="D215" s="314"/>
      <c r="E215" s="208"/>
      <c r="F215" s="255"/>
      <c r="G215" s="255"/>
      <c r="H215" s="256"/>
      <c r="I215" s="411"/>
      <c r="J215" s="342"/>
      <c r="K215" s="342"/>
      <c r="L215" s="342"/>
      <c r="M215" s="432"/>
    </row>
    <row r="216" spans="1:13" ht="62.4" customHeight="1" x14ac:dyDescent="0.3">
      <c r="A216" s="417"/>
      <c r="B216" s="421"/>
      <c r="C216" s="428"/>
      <c r="D216" s="125" t="str">
        <f>+([18]DESCRIPCION!D13)</f>
        <v>Perfil profesional rotativo de asesores jurídicos insuficientes para realizar la labor de la repesentación judicial y legal del municipio con poca experiencia e idoneidad</v>
      </c>
      <c r="E216" s="208"/>
      <c r="F216" s="255"/>
      <c r="G216" s="255"/>
      <c r="H216" s="250"/>
      <c r="I216" s="177" t="s">
        <v>618</v>
      </c>
      <c r="J216" s="88" t="s">
        <v>617</v>
      </c>
      <c r="K216" s="88" t="s">
        <v>602</v>
      </c>
      <c r="L216" s="88" t="s">
        <v>601</v>
      </c>
      <c r="M216" s="432"/>
    </row>
    <row r="217" spans="1:13" ht="237.6" x14ac:dyDescent="0.3">
      <c r="A217" s="417"/>
      <c r="B217" s="421"/>
      <c r="C217" s="428"/>
      <c r="D217" s="125" t="str">
        <f>+([18]DESCRIPCION!D14)</f>
        <v>Desconocimiento y/o no aplicabilidad de la normatividad vigente a nivel nacional, departamental y territorial</v>
      </c>
      <c r="E217" s="208"/>
      <c r="F217" s="255"/>
      <c r="G217" s="255"/>
      <c r="H217" s="250"/>
      <c r="I217" s="177" t="s">
        <v>616</v>
      </c>
      <c r="J217" s="88" t="s">
        <v>615</v>
      </c>
      <c r="K217" s="88" t="s">
        <v>602</v>
      </c>
      <c r="L217" s="88" t="s">
        <v>601</v>
      </c>
      <c r="M217" s="432"/>
    </row>
    <row r="218" spans="1:13" ht="88.8" customHeight="1" x14ac:dyDescent="0.3">
      <c r="A218" s="417"/>
      <c r="B218" s="422"/>
      <c r="C218" s="430"/>
      <c r="D218" s="125"/>
      <c r="E218" s="209"/>
      <c r="F218" s="256"/>
      <c r="G218" s="256"/>
      <c r="H218" s="180" t="s">
        <v>605</v>
      </c>
      <c r="I218" s="179" t="s">
        <v>614</v>
      </c>
      <c r="J218" s="88" t="s">
        <v>613</v>
      </c>
      <c r="K218" s="88" t="s">
        <v>612</v>
      </c>
      <c r="L218" s="88" t="s">
        <v>611</v>
      </c>
      <c r="M218" s="433"/>
    </row>
    <row r="219" spans="1:13" ht="130.19999999999999" customHeight="1" x14ac:dyDescent="0.3">
      <c r="A219" s="417"/>
      <c r="B219" s="418" t="str">
        <f>[18]DESCRIPCION!A15</f>
        <v>Defensas Débiles</v>
      </c>
      <c r="C219" s="427" t="s">
        <v>418</v>
      </c>
      <c r="D219" s="313" t="str">
        <f>+([18]DESCRIPCION!D15)</f>
        <v>Insuficiencia o inoportunidad en la entrega de informes y/o elementos materiales probatorios que se deban presentar en la actuaciones procesales por parte de las dependencias ejecutoras</v>
      </c>
      <c r="E219" s="207" t="str">
        <f>+([18]PROBABILIDAD!T13)</f>
        <v>Probable</v>
      </c>
      <c r="F219" s="416" t="str">
        <f>+('[18] IMPACTO RIESGOS CORRUPCION'!F11)</f>
        <v>CATASTROFICO</v>
      </c>
      <c r="G219" s="416" t="s">
        <v>35</v>
      </c>
      <c r="H219" s="256" t="s">
        <v>34</v>
      </c>
      <c r="I219" s="410" t="s">
        <v>610</v>
      </c>
      <c r="J219" s="340" t="s">
        <v>609</v>
      </c>
      <c r="K219" s="340" t="s">
        <v>602</v>
      </c>
      <c r="L219" s="340" t="s">
        <v>601</v>
      </c>
      <c r="M219" s="434" t="s">
        <v>608</v>
      </c>
    </row>
    <row r="220" spans="1:13" ht="88.2" customHeight="1" x14ac:dyDescent="0.3">
      <c r="A220" s="417"/>
      <c r="B220" s="419"/>
      <c r="C220" s="428"/>
      <c r="D220" s="435"/>
      <c r="E220" s="208"/>
      <c r="F220" s="255"/>
      <c r="G220" s="255"/>
      <c r="H220" s="256"/>
      <c r="I220" s="431"/>
      <c r="J220" s="341"/>
      <c r="K220" s="341"/>
      <c r="L220" s="341"/>
      <c r="M220" s="432"/>
    </row>
    <row r="221" spans="1:13" ht="52.2" customHeight="1" x14ac:dyDescent="0.3">
      <c r="A221" s="417"/>
      <c r="B221" s="419"/>
      <c r="C221" s="428"/>
      <c r="D221" s="314"/>
      <c r="E221" s="208"/>
      <c r="F221" s="255"/>
      <c r="G221" s="255"/>
      <c r="H221" s="256"/>
      <c r="I221" s="411"/>
      <c r="J221" s="342"/>
      <c r="K221" s="342"/>
      <c r="L221" s="342"/>
      <c r="M221" s="432"/>
    </row>
    <row r="222" spans="1:13" ht="121.2" customHeight="1" x14ac:dyDescent="0.3">
      <c r="A222" s="417"/>
      <c r="B222" s="419"/>
      <c r="C222" s="428"/>
      <c r="D222" s="178" t="str">
        <f>+([18]DESCRIPCION!D16)</f>
        <v xml:space="preserve">Inexistencia de unificación de criterios normativos aplicables a la administración municipal </v>
      </c>
      <c r="E222" s="208"/>
      <c r="F222" s="255"/>
      <c r="G222" s="255"/>
      <c r="H222" s="250"/>
      <c r="I222" s="177" t="s">
        <v>607</v>
      </c>
      <c r="J222" s="88" t="s">
        <v>606</v>
      </c>
      <c r="K222" s="88" t="s">
        <v>602</v>
      </c>
      <c r="L222" s="88" t="s">
        <v>601</v>
      </c>
      <c r="M222" s="432"/>
    </row>
    <row r="223" spans="1:13" ht="48" customHeight="1" thickBot="1" x14ac:dyDescent="0.35">
      <c r="A223" s="417"/>
      <c r="B223" s="419"/>
      <c r="C223" s="428"/>
      <c r="D223" s="184"/>
      <c r="E223" s="208"/>
      <c r="F223" s="255"/>
      <c r="G223" s="255"/>
      <c r="H223" s="185" t="s">
        <v>605</v>
      </c>
      <c r="I223" s="186" t="s">
        <v>604</v>
      </c>
      <c r="J223" s="187" t="s">
        <v>603</v>
      </c>
      <c r="K223" s="52" t="s">
        <v>602</v>
      </c>
      <c r="L223" s="187" t="s">
        <v>601</v>
      </c>
      <c r="M223" s="432"/>
    </row>
    <row r="224" spans="1:13" ht="109.8" customHeight="1" x14ac:dyDescent="0.3">
      <c r="A224" s="436" t="s">
        <v>663</v>
      </c>
      <c r="B224" s="210" t="str">
        <f>+([19]PROBABILIDAD!A12)</f>
        <v>posibilidad de inoportunidad en el tramite o incumplimiento de las estapas del proceso disciiplinario</v>
      </c>
      <c r="C224" s="249" t="s">
        <v>418</v>
      </c>
      <c r="D224" s="32" t="str">
        <f>+([19]DESCRIPCION!D10)</f>
        <v>Personal de planta  insuficiente con conocimiento  para impulsar el tramite de los procesos disciplinarios.</v>
      </c>
      <c r="E224" s="218" t="str">
        <f>+([19]PROBABILIDAD!T11)</f>
        <v>Posible</v>
      </c>
      <c r="F224" s="218" t="s">
        <v>44</v>
      </c>
      <c r="G224" s="210" t="s">
        <v>35</v>
      </c>
      <c r="H224" s="218" t="s">
        <v>34</v>
      </c>
      <c r="I224" s="32" t="s">
        <v>662</v>
      </c>
      <c r="J224" s="119" t="s">
        <v>636</v>
      </c>
      <c r="K224" s="32" t="s">
        <v>630</v>
      </c>
      <c r="L224" s="119" t="s">
        <v>638</v>
      </c>
      <c r="M224" s="73" t="s">
        <v>634</v>
      </c>
    </row>
    <row r="225" spans="1:13" ht="108" customHeight="1" x14ac:dyDescent="0.3">
      <c r="A225" s="225"/>
      <c r="B225" s="194"/>
      <c r="C225" s="250"/>
      <c r="D225" s="22" t="str">
        <f>[19]DESCRIPCION!D11</f>
        <v xml:space="preserve">Desconociento del proceso por parte del personal en la aplicación de nuevo codigo general disciplinario </v>
      </c>
      <c r="E225" s="219"/>
      <c r="F225" s="219"/>
      <c r="G225" s="194"/>
      <c r="H225" s="219"/>
      <c r="I225" s="118" t="s">
        <v>661</v>
      </c>
      <c r="J225" s="118" t="s">
        <v>653</v>
      </c>
      <c r="K225" s="118" t="s">
        <v>630</v>
      </c>
      <c r="L225" s="117" t="s">
        <v>109</v>
      </c>
      <c r="M225" s="74" t="s">
        <v>650</v>
      </c>
    </row>
    <row r="226" spans="1:13" ht="291.60000000000002" customHeight="1" x14ac:dyDescent="0.3">
      <c r="A226" s="225"/>
      <c r="B226" s="194"/>
      <c r="C226" s="250"/>
      <c r="D226" s="118"/>
      <c r="E226" s="219"/>
      <c r="F226" s="219"/>
      <c r="G226" s="194"/>
      <c r="H226" s="118" t="s">
        <v>633</v>
      </c>
      <c r="I226" s="116" t="s">
        <v>660</v>
      </c>
      <c r="J226" s="2" t="s">
        <v>659</v>
      </c>
      <c r="K226" s="118" t="s">
        <v>630</v>
      </c>
      <c r="L226" s="2" t="s">
        <v>651</v>
      </c>
      <c r="M226" s="3" t="s">
        <v>655</v>
      </c>
    </row>
    <row r="227" spans="1:13" ht="114.6" customHeight="1" x14ac:dyDescent="0.3">
      <c r="A227" s="225"/>
      <c r="B227" s="194" t="str">
        <f>+([19]PROBABILIDAD!A11)</f>
        <v>probabilidad de dilatar el proceso para lograr el vencimiento de terminos o la prescripcion en beneficio de un servidor publico.</v>
      </c>
      <c r="C227" s="250" t="s">
        <v>420</v>
      </c>
      <c r="D227" s="118" t="str">
        <f>+([19]DESCRIPCION!D14)</f>
        <v xml:space="preserve">Cambios normativos sobre el procedimiento disciplinario . </v>
      </c>
      <c r="E227" s="219"/>
      <c r="F227" s="219"/>
      <c r="G227" s="219"/>
      <c r="H227" s="219"/>
      <c r="I227" s="118" t="s">
        <v>658</v>
      </c>
      <c r="J227" s="118" t="s">
        <v>657</v>
      </c>
      <c r="K227" s="118" t="s">
        <v>630</v>
      </c>
      <c r="L227" s="118" t="s">
        <v>656</v>
      </c>
      <c r="M227" s="183" t="s">
        <v>655</v>
      </c>
    </row>
    <row r="228" spans="1:13" ht="66" x14ac:dyDescent="0.3">
      <c r="A228" s="225"/>
      <c r="B228" s="194"/>
      <c r="C228" s="250"/>
      <c r="D228" s="118" t="str">
        <f>[19]DESCRIPCION!D15</f>
        <v>Falta de compromiso por parte del personal adscrito al proceso de gestion y control disciplinario</v>
      </c>
      <c r="E228" s="219"/>
      <c r="F228" s="219"/>
      <c r="G228" s="219"/>
      <c r="H228" s="219"/>
      <c r="I228" s="118" t="s">
        <v>654</v>
      </c>
      <c r="J228" s="118" t="s">
        <v>653</v>
      </c>
      <c r="K228" s="118" t="s">
        <v>652</v>
      </c>
      <c r="L228" s="118" t="s">
        <v>651</v>
      </c>
      <c r="M228" s="74" t="s">
        <v>650</v>
      </c>
    </row>
    <row r="229" spans="1:13" ht="358.8" customHeight="1" x14ac:dyDescent="0.3">
      <c r="A229" s="225"/>
      <c r="B229" s="194"/>
      <c r="C229" s="250"/>
      <c r="D229" s="118" t="str">
        <f>+([19]DESCRIPCION!D16)</f>
        <v>Falta de continuidad del personal por contrato encargado de los  procesos</v>
      </c>
      <c r="E229" s="219"/>
      <c r="F229" s="219"/>
      <c r="G229" s="219"/>
      <c r="H229" s="219"/>
      <c r="I229" s="118" t="s">
        <v>649</v>
      </c>
      <c r="J229" s="117" t="s">
        <v>636</v>
      </c>
      <c r="K229" s="118" t="s">
        <v>630</v>
      </c>
      <c r="L229" s="13" t="s">
        <v>648</v>
      </c>
      <c r="M229" s="74" t="s">
        <v>634</v>
      </c>
    </row>
    <row r="230" spans="1:13" ht="60" customHeight="1" x14ac:dyDescent="0.3">
      <c r="A230" s="225"/>
      <c r="B230" s="194"/>
      <c r="C230" s="250"/>
      <c r="D230" s="118"/>
      <c r="E230" s="219"/>
      <c r="F230" s="219"/>
      <c r="G230" s="219"/>
      <c r="H230" s="118" t="s">
        <v>633</v>
      </c>
      <c r="I230" s="118" t="s">
        <v>647</v>
      </c>
      <c r="J230" s="118" t="s">
        <v>646</v>
      </c>
      <c r="K230" s="118" t="s">
        <v>630</v>
      </c>
      <c r="L230" s="117"/>
      <c r="M230" s="74"/>
    </row>
    <row r="231" spans="1:13" ht="255" customHeight="1" x14ac:dyDescent="0.3">
      <c r="A231" s="225"/>
      <c r="B231" s="194" t="str">
        <f>+([19]PROBABILIDAD!A13)</f>
        <v xml:space="preserve"> Posibilidad de exceder facultades legales en los fallos </v>
      </c>
      <c r="C231" s="250" t="s">
        <v>420</v>
      </c>
      <c r="D231" s="13" t="str">
        <f>+([19]DESCRIPCION!D17)</f>
        <v xml:space="preserve"> Falta de infraestructura que garantice las condiciones para el cumplimiento del desarrollo del proceso  de la ley (Carencia de sala de audiencias)</v>
      </c>
      <c r="E231" s="219" t="str">
        <f>+([19]PROBABILIDAD!T13)</f>
        <v>Improbable</v>
      </c>
      <c r="F231" s="219" t="str">
        <f>+('[19] IMPACTO RIESGOS CORRUPCION'!F11)</f>
        <v>MAYOR</v>
      </c>
      <c r="G231" s="219" t="s">
        <v>35</v>
      </c>
      <c r="H231" s="194" t="s">
        <v>34</v>
      </c>
      <c r="I231" s="116" t="s">
        <v>645</v>
      </c>
      <c r="J231" s="2" t="s">
        <v>636</v>
      </c>
      <c r="K231" s="118" t="s">
        <v>630</v>
      </c>
      <c r="L231" s="2" t="s">
        <v>635</v>
      </c>
      <c r="M231" s="74" t="s">
        <v>634</v>
      </c>
    </row>
    <row r="232" spans="1:13" ht="284.39999999999998" customHeight="1" x14ac:dyDescent="0.3">
      <c r="A232" s="225"/>
      <c r="B232" s="194"/>
      <c r="C232" s="250"/>
      <c r="D232" s="13" t="str">
        <f>+([19]DESCRIPCION!D18)</f>
        <v>Falta de herramientas tecnológicas que permitan administrar y proteger la información</v>
      </c>
      <c r="E232" s="219"/>
      <c r="F232" s="219"/>
      <c r="G232" s="219"/>
      <c r="H232" s="194"/>
      <c r="I232" s="116" t="s">
        <v>644</v>
      </c>
      <c r="J232" s="2" t="s">
        <v>636</v>
      </c>
      <c r="K232" s="118" t="s">
        <v>630</v>
      </c>
      <c r="L232" s="2" t="s">
        <v>635</v>
      </c>
      <c r="M232" s="74" t="s">
        <v>634</v>
      </c>
    </row>
    <row r="233" spans="1:13" ht="26.4" x14ac:dyDescent="0.3">
      <c r="A233" s="225"/>
      <c r="B233" s="194"/>
      <c r="C233" s="250"/>
      <c r="D233" s="13"/>
      <c r="E233" s="219"/>
      <c r="F233" s="219"/>
      <c r="G233" s="219"/>
      <c r="H233" s="13" t="s">
        <v>633</v>
      </c>
      <c r="I233" s="13" t="s">
        <v>643</v>
      </c>
      <c r="J233" s="117" t="s">
        <v>631</v>
      </c>
      <c r="K233" s="118" t="s">
        <v>642</v>
      </c>
      <c r="L233" s="118"/>
      <c r="M233" s="74"/>
    </row>
    <row r="234" spans="1:13" ht="141" customHeight="1" x14ac:dyDescent="0.3">
      <c r="A234" s="225"/>
      <c r="B234" s="194" t="str">
        <f>+([19]PROBABILIDAD!A14)</f>
        <v xml:space="preserve">probabilidad de  Pedida de informacion de los expedientes disciplinarios </v>
      </c>
      <c r="C234" s="219" t="s">
        <v>418</v>
      </c>
      <c r="D234" s="13" t="s">
        <v>641</v>
      </c>
      <c r="E234" s="219" t="str">
        <f>+([19]PROBABILIDAD!T14)</f>
        <v>Posible</v>
      </c>
      <c r="F234" s="207" t="str">
        <f>+('[19] IMPACTO RIESGOS CORRUPCION'!F34)</f>
        <v>MAYOR</v>
      </c>
      <c r="G234" s="207" t="s">
        <v>582</v>
      </c>
      <c r="H234" s="219" t="s">
        <v>34</v>
      </c>
      <c r="I234" s="118" t="s">
        <v>640</v>
      </c>
      <c r="J234" s="2" t="s">
        <v>639</v>
      </c>
      <c r="K234" s="116" t="s">
        <v>630</v>
      </c>
      <c r="L234" s="116" t="s">
        <v>638</v>
      </c>
      <c r="M234" s="74" t="s">
        <v>634</v>
      </c>
    </row>
    <row r="235" spans="1:13" ht="66.599999999999994" x14ac:dyDescent="0.3">
      <c r="A235" s="225"/>
      <c r="B235" s="194"/>
      <c r="C235" s="219"/>
      <c r="D235" s="194" t="str">
        <f>[19]DESCRIPCION!D21</f>
        <v>Falta de garantías para la reserva del proceso disciplinario</v>
      </c>
      <c r="E235" s="219"/>
      <c r="F235" s="208"/>
      <c r="G235" s="208"/>
      <c r="H235" s="219"/>
      <c r="I235" s="116" t="s">
        <v>637</v>
      </c>
      <c r="J235" s="2" t="s">
        <v>636</v>
      </c>
      <c r="K235" s="116" t="s">
        <v>630</v>
      </c>
      <c r="L235" s="15" t="s">
        <v>635</v>
      </c>
      <c r="M235" s="74" t="s">
        <v>634</v>
      </c>
    </row>
    <row r="236" spans="1:13" ht="40.799999999999997" thickBot="1" x14ac:dyDescent="0.35">
      <c r="A236" s="226"/>
      <c r="B236" s="195"/>
      <c r="C236" s="220"/>
      <c r="D236" s="195"/>
      <c r="E236" s="220"/>
      <c r="F236" s="367"/>
      <c r="G236" s="367"/>
      <c r="H236" s="20" t="s">
        <v>633</v>
      </c>
      <c r="I236" s="122" t="s">
        <v>632</v>
      </c>
      <c r="J236" s="188" t="s">
        <v>631</v>
      </c>
      <c r="K236" s="122" t="s">
        <v>630</v>
      </c>
      <c r="L236" s="122"/>
      <c r="M236" s="123"/>
    </row>
    <row r="237" spans="1:13" ht="157.80000000000001" customHeight="1" x14ac:dyDescent="0.3">
      <c r="A237" s="437" t="str">
        <f>+'[20]PRIORIZACIÓN DE CAUSA'!A6:S6</f>
        <v xml:space="preserve">PROCESO: Gestión de Evaluación y  Seguimiento </v>
      </c>
      <c r="B237" s="210" t="str">
        <f>+([20]PROBABILIDAD!A11)</f>
        <v>Socialización inoportuna de los informes emitidos por la Oficina de Control Interno en Comité de Coordinación de Control Interno</v>
      </c>
      <c r="C237" s="218" t="s">
        <v>418</v>
      </c>
      <c r="D237" s="47" t="str">
        <f>+([20]DESCRIPCION!D10)</f>
        <v>Demoras en la entrega de información por parte de las unidades administrativas, en respuesta a los requerimientos de la oficina.</v>
      </c>
      <c r="E237" s="218" t="s">
        <v>684</v>
      </c>
      <c r="F237" s="218" t="s">
        <v>44</v>
      </c>
      <c r="G237" s="210" t="s">
        <v>186</v>
      </c>
      <c r="H237" s="218" t="s">
        <v>34</v>
      </c>
      <c r="I237" s="17" t="s">
        <v>692</v>
      </c>
      <c r="J237" s="17" t="s">
        <v>680</v>
      </c>
      <c r="K237" s="17" t="s">
        <v>665</v>
      </c>
      <c r="L237" s="32" t="s">
        <v>679</v>
      </c>
      <c r="M237" s="285" t="s">
        <v>691</v>
      </c>
    </row>
    <row r="238" spans="1:13" ht="349.8" customHeight="1" x14ac:dyDescent="0.3">
      <c r="A238" s="438"/>
      <c r="B238" s="194"/>
      <c r="C238" s="219"/>
      <c r="D238" s="116" t="str">
        <f>+([20]DESCRIPCION!D11)</f>
        <v>Cambios normativos en los que establecen responsabilidades a las Oficinas de Control Interno</v>
      </c>
      <c r="E238" s="219"/>
      <c r="F238" s="219"/>
      <c r="G238" s="194"/>
      <c r="H238" s="219"/>
      <c r="I238" s="13" t="s">
        <v>690</v>
      </c>
      <c r="J238" s="13" t="s">
        <v>689</v>
      </c>
      <c r="K238" s="13" t="s">
        <v>665</v>
      </c>
      <c r="L238" s="118" t="s">
        <v>685</v>
      </c>
      <c r="M238" s="216"/>
    </row>
    <row r="239" spans="1:13" ht="138" customHeight="1" x14ac:dyDescent="0.3">
      <c r="A239" s="235" t="str">
        <f>+'[20]PRIORIZACIÓN DE CAUSA'!A7:S7</f>
        <v xml:space="preserve">OBJETIVO: AGREGAR VALOR A LA GESTIÓN DE LA ENTIDAD Y MEJORAR LAS OPERACIONES DE LA MISMA;  POR MEDIO DE LA SOCIALIZACIÓN  MENSUAL DE LOS INFORMES  GENERADOS POR LA OFICINA  A LA ALTA DIRECCIÓN Y A SU VEZ ENTREGANDO   INFORMACIÓN REAL Y OPORTUNA,  SOBRE EL ESTADO EN QUE SE ENCUENTRAN   LOS PROCESOS Y LA  ORGANIZACIÓN EN UN PERIODO DETERMINADO DE TIEMPO;  CON EL PROPÓSITO QUE   TOMEN DECISIONES Y REORIENTEN  OPORTUNAMENTE  ESTRATEGIAS Y ACCIONES HACIA EL CUMPLIMIENTO DE LOS OBJETIVOS INSTITUCIONALES.  </v>
      </c>
      <c r="B239" s="194"/>
      <c r="C239" s="219"/>
      <c r="D239" s="116" t="str">
        <f>+([20]DESCRIPCION!D12)</f>
        <v>Ausencia de liderazgo del Jefe de la Oficina de Control Interno</v>
      </c>
      <c r="E239" s="219"/>
      <c r="F239" s="219"/>
      <c r="G239" s="194"/>
      <c r="H239" s="219"/>
      <c r="I239" s="13" t="s">
        <v>688</v>
      </c>
      <c r="J239" s="13" t="s">
        <v>687</v>
      </c>
      <c r="K239" s="13" t="s">
        <v>665</v>
      </c>
      <c r="L239" s="118" t="s">
        <v>685</v>
      </c>
      <c r="M239" s="216"/>
    </row>
    <row r="240" spans="1:13" ht="109.8" customHeight="1" x14ac:dyDescent="0.3">
      <c r="A240" s="235"/>
      <c r="B240" s="194"/>
      <c r="C240" s="219"/>
      <c r="D240" s="116"/>
      <c r="E240" s="219"/>
      <c r="F240" s="219"/>
      <c r="G240" s="194"/>
      <c r="H240" s="13" t="s">
        <v>312</v>
      </c>
      <c r="I240" s="31" t="s">
        <v>686</v>
      </c>
      <c r="J240" s="13" t="s">
        <v>680</v>
      </c>
      <c r="K240" s="13" t="s">
        <v>665</v>
      </c>
      <c r="L240" s="118" t="s">
        <v>685</v>
      </c>
      <c r="M240" s="216"/>
    </row>
    <row r="241" spans="1:13" ht="107.4" customHeight="1" x14ac:dyDescent="0.3">
      <c r="A241" s="235"/>
      <c r="B241" s="194" t="str">
        <f>+([20]PROBABILIDAD!A12)</f>
        <v>Presentación inoportuna de informes de ley a entes externos</v>
      </c>
      <c r="C241" s="219" t="s">
        <v>418</v>
      </c>
      <c r="D241" s="118" t="str">
        <f>+([20]DESCRIPCION!D13)</f>
        <v>Demoras en la entrega de información por parte de las unidades administrativas, en respuesta a los requerimientos de la oficina.</v>
      </c>
      <c r="E241" s="219" t="s">
        <v>684</v>
      </c>
      <c r="F241" s="219" t="s">
        <v>683</v>
      </c>
      <c r="G241" s="219" t="s">
        <v>682</v>
      </c>
      <c r="H241" s="219" t="s">
        <v>34</v>
      </c>
      <c r="I241" s="13" t="s">
        <v>681</v>
      </c>
      <c r="J241" s="13" t="s">
        <v>680</v>
      </c>
      <c r="K241" s="13" t="s">
        <v>665</v>
      </c>
      <c r="L241" s="118" t="s">
        <v>679</v>
      </c>
      <c r="M241" s="216" t="s">
        <v>678</v>
      </c>
    </row>
    <row r="242" spans="1:13" ht="80.400000000000006" customHeight="1" x14ac:dyDescent="0.3">
      <c r="A242" s="235"/>
      <c r="B242" s="194"/>
      <c r="C242" s="219"/>
      <c r="D242" s="118" t="str">
        <f>+([20]DESCRIPCION!D14)</f>
        <v xml:space="preserve">Fallas en aplicativos por congestión para cargue o reporte de información a entes de control. </v>
      </c>
      <c r="E242" s="219"/>
      <c r="F242" s="219"/>
      <c r="G242" s="219"/>
      <c r="H242" s="219"/>
      <c r="I242" s="13" t="s">
        <v>677</v>
      </c>
      <c r="J242" s="13" t="s">
        <v>676</v>
      </c>
      <c r="K242" s="13" t="s">
        <v>665</v>
      </c>
      <c r="L242" s="118" t="s">
        <v>601</v>
      </c>
      <c r="M242" s="216"/>
    </row>
    <row r="243" spans="1:13" ht="103.8" customHeight="1" x14ac:dyDescent="0.3">
      <c r="A243" s="235"/>
      <c r="B243" s="194"/>
      <c r="C243" s="219"/>
      <c r="D243" s="118"/>
      <c r="E243" s="219"/>
      <c r="F243" s="219"/>
      <c r="G243" s="219"/>
      <c r="H243" s="194" t="s">
        <v>312</v>
      </c>
      <c r="I243" s="31" t="s">
        <v>675</v>
      </c>
      <c r="J243" s="13" t="s">
        <v>674</v>
      </c>
      <c r="K243" s="13" t="s">
        <v>665</v>
      </c>
      <c r="L243" s="118" t="s">
        <v>601</v>
      </c>
      <c r="M243" s="216"/>
    </row>
    <row r="244" spans="1:13" ht="95.4" customHeight="1" x14ac:dyDescent="0.3">
      <c r="A244" s="235"/>
      <c r="B244" s="194"/>
      <c r="C244" s="219"/>
      <c r="D244" s="118"/>
      <c r="E244" s="219"/>
      <c r="F244" s="219"/>
      <c r="G244" s="219"/>
      <c r="H244" s="194"/>
      <c r="I244" s="13" t="s">
        <v>673</v>
      </c>
      <c r="J244" s="13" t="s">
        <v>672</v>
      </c>
      <c r="K244" s="13" t="s">
        <v>665</v>
      </c>
      <c r="L244" s="118" t="s">
        <v>601</v>
      </c>
      <c r="M244" s="216"/>
    </row>
    <row r="245" spans="1:13" ht="52.8" x14ac:dyDescent="0.3">
      <c r="A245" s="235"/>
      <c r="B245" s="194" t="str">
        <f>+([20]PROBABILIDAD!A13)</f>
        <v xml:space="preserve"> Desvío de los resultados  de la auditoría en beneficio propio o del auditado.</v>
      </c>
      <c r="C245" s="219" t="s">
        <v>420</v>
      </c>
      <c r="D245" s="13" t="str">
        <f>+([20]DESCRIPCION!D15)</f>
        <v>Asignación de auditorias a procesos no acordes al perfil profesional del auditor.</v>
      </c>
      <c r="E245" s="219" t="s">
        <v>526</v>
      </c>
      <c r="F245" s="219" t="s">
        <v>44</v>
      </c>
      <c r="G245" s="219" t="s">
        <v>186</v>
      </c>
      <c r="H245" s="219" t="s">
        <v>34</v>
      </c>
      <c r="I245" s="194" t="s">
        <v>671</v>
      </c>
      <c r="J245" s="194" t="s">
        <v>670</v>
      </c>
      <c r="K245" s="227" t="s">
        <v>669</v>
      </c>
      <c r="L245" s="194" t="s">
        <v>601</v>
      </c>
      <c r="M245" s="439" t="s">
        <v>668</v>
      </c>
    </row>
    <row r="246" spans="1:13" ht="166.8" customHeight="1" x14ac:dyDescent="0.3">
      <c r="A246" s="235"/>
      <c r="B246" s="194"/>
      <c r="C246" s="219"/>
      <c r="D246" s="13" t="str">
        <f>+([20]DESCRIPCION!D16)</f>
        <v>Trafico de influencias.</v>
      </c>
      <c r="E246" s="219"/>
      <c r="F246" s="219"/>
      <c r="G246" s="219"/>
      <c r="H246" s="219"/>
      <c r="I246" s="194"/>
      <c r="J246" s="194"/>
      <c r="K246" s="205"/>
      <c r="L246" s="194"/>
      <c r="M246" s="439"/>
    </row>
    <row r="247" spans="1:13" ht="110.4" customHeight="1" x14ac:dyDescent="0.3">
      <c r="A247" s="235"/>
      <c r="B247" s="194"/>
      <c r="C247" s="219"/>
      <c r="D247" s="13" t="str">
        <f>+([20]DESCRIPCION!D17)</f>
        <v>Inobservancia a los líneamientos establecidos en el  Código de Ética del Auditor Interno en el desarrollo de las auditorías</v>
      </c>
      <c r="E247" s="219"/>
      <c r="F247" s="219"/>
      <c r="G247" s="219"/>
      <c r="H247" s="219"/>
      <c r="I247" s="194"/>
      <c r="J247" s="194"/>
      <c r="K247" s="206"/>
      <c r="L247" s="194"/>
      <c r="M247" s="439"/>
    </row>
    <row r="248" spans="1:13" ht="60" customHeight="1" thickBot="1" x14ac:dyDescent="0.35">
      <c r="A248" s="236"/>
      <c r="B248" s="195"/>
      <c r="C248" s="220"/>
      <c r="D248" s="115"/>
      <c r="E248" s="220"/>
      <c r="F248" s="220"/>
      <c r="G248" s="220"/>
      <c r="H248" s="20" t="s">
        <v>312</v>
      </c>
      <c r="I248" s="20" t="s">
        <v>667</v>
      </c>
      <c r="J248" s="20" t="s">
        <v>666</v>
      </c>
      <c r="K248" s="20" t="s">
        <v>665</v>
      </c>
      <c r="L248" s="20" t="s">
        <v>664</v>
      </c>
      <c r="M248" s="440"/>
    </row>
    <row r="249" spans="1:13" ht="117" customHeight="1" thickBot="1" x14ac:dyDescent="0.35">
      <c r="A249" s="199" t="s">
        <v>404</v>
      </c>
      <c r="B249" s="210" t="str">
        <f>+([21]PROBABILIDAD!A11)</f>
        <v>Incumplimiento en la respuesta oportuna en los tramites , derechos de peticion o requerimientos de la comunidad</v>
      </c>
      <c r="C249" s="204" t="s">
        <v>418</v>
      </c>
      <c r="D249" s="45" t="str">
        <f>+([21]DESCRIPCION!D10)</f>
        <v xml:space="preserve"> Fallas en la plataforma (PISAMI) o en los prestadores de servicios tecnologicos (Moviliza, Internet, SIMIT, Runt).</v>
      </c>
      <c r="E249" s="218" t="str">
        <f>+([21]PROBABILIDAD!T11)</f>
        <v>Probable</v>
      </c>
      <c r="F249" s="218" t="s">
        <v>44</v>
      </c>
      <c r="G249" s="218" t="s">
        <v>35</v>
      </c>
      <c r="H249" s="172" t="s">
        <v>34</v>
      </c>
      <c r="I249" s="45" t="s">
        <v>403</v>
      </c>
      <c r="J249" s="45" t="s">
        <v>402</v>
      </c>
      <c r="K249" s="175" t="s">
        <v>401</v>
      </c>
      <c r="L249" s="175" t="s">
        <v>383</v>
      </c>
      <c r="M249" s="211" t="s">
        <v>705</v>
      </c>
    </row>
    <row r="250" spans="1:13" ht="112.2" customHeight="1" thickBot="1" x14ac:dyDescent="0.35">
      <c r="A250" s="200"/>
      <c r="B250" s="194"/>
      <c r="C250" s="205"/>
      <c r="D250" s="176" t="str">
        <f>+([21]DESCRIPCION!D19)</f>
        <v>Base de datos desactualizadas</v>
      </c>
      <c r="E250" s="219"/>
      <c r="F250" s="219"/>
      <c r="G250" s="219"/>
      <c r="H250" s="172" t="s">
        <v>34</v>
      </c>
      <c r="I250" s="176" t="s">
        <v>400</v>
      </c>
      <c r="J250" s="176" t="s">
        <v>399</v>
      </c>
      <c r="K250" s="170" t="s">
        <v>704</v>
      </c>
      <c r="L250" s="170" t="s">
        <v>52</v>
      </c>
      <c r="M250" s="212"/>
    </row>
    <row r="251" spans="1:13" ht="109.8" customHeight="1" thickBot="1" x14ac:dyDescent="0.35">
      <c r="A251" s="201" t="s">
        <v>703</v>
      </c>
      <c r="B251" s="194"/>
      <c r="C251" s="205"/>
      <c r="D251" s="192" t="s">
        <v>702</v>
      </c>
      <c r="E251" s="219"/>
      <c r="F251" s="219"/>
      <c r="G251" s="219"/>
      <c r="H251" s="172" t="s">
        <v>34</v>
      </c>
      <c r="I251" s="176" t="s">
        <v>398</v>
      </c>
      <c r="J251" s="176" t="s">
        <v>397</v>
      </c>
      <c r="K251" s="170" t="s">
        <v>396</v>
      </c>
      <c r="L251" s="170" t="s">
        <v>395</v>
      </c>
      <c r="M251" s="212"/>
    </row>
    <row r="252" spans="1:13" ht="190.8" customHeight="1" x14ac:dyDescent="0.3">
      <c r="A252" s="202"/>
      <c r="B252" s="194"/>
      <c r="C252" s="205"/>
      <c r="D252" s="193"/>
      <c r="E252" s="219"/>
      <c r="F252" s="219"/>
      <c r="G252" s="219"/>
      <c r="H252" s="172" t="s">
        <v>34</v>
      </c>
      <c r="I252" s="176" t="s">
        <v>394</v>
      </c>
      <c r="J252" s="176" t="s">
        <v>393</v>
      </c>
      <c r="K252" s="170" t="s">
        <v>696</v>
      </c>
      <c r="L252" s="169" t="s">
        <v>392</v>
      </c>
      <c r="M252" s="212"/>
    </row>
    <row r="253" spans="1:13" ht="168.6" customHeight="1" x14ac:dyDescent="0.3">
      <c r="A253" s="202"/>
      <c r="B253" s="194"/>
      <c r="C253" s="206"/>
      <c r="D253" s="176"/>
      <c r="E253" s="219"/>
      <c r="F253" s="219"/>
      <c r="G253" s="219"/>
      <c r="H253" s="169" t="s">
        <v>375</v>
      </c>
      <c r="I253" s="176" t="s">
        <v>391</v>
      </c>
      <c r="J253" s="112" t="s">
        <v>381</v>
      </c>
      <c r="K253" s="170" t="s">
        <v>372</v>
      </c>
      <c r="L253" s="111" t="s">
        <v>371</v>
      </c>
      <c r="M253" s="213"/>
    </row>
    <row r="254" spans="1:13" ht="104.4" customHeight="1" x14ac:dyDescent="0.3">
      <c r="A254" s="202"/>
      <c r="B254" s="194" t="str">
        <f>+([21]PROBABILIDAD!A12)</f>
        <v xml:space="preserve"> Ausencia de Soportes tecnicos y/o Administrativos,  que nos permitan hacer una efectiva implementacion de planes y programas de movilidad</v>
      </c>
      <c r="C254" s="207" t="s">
        <v>418</v>
      </c>
      <c r="D254" s="176" t="str">
        <f>+([21]DESCRIPCION!D14)</f>
        <v xml:space="preserve">Debilidad en la planeación y coordinación interinstitucional para la ejecución de proyectos
Así como la falta de estudios técnicos en expedición de Viabilidades y proyectos. 
</v>
      </c>
      <c r="E254" s="219" t="s">
        <v>281</v>
      </c>
      <c r="F254" s="219" t="s">
        <v>44</v>
      </c>
      <c r="G254" s="219" t="s">
        <v>35</v>
      </c>
      <c r="H254" s="168" t="s">
        <v>34</v>
      </c>
      <c r="I254" s="176" t="s">
        <v>701</v>
      </c>
      <c r="J254" s="176" t="s">
        <v>390</v>
      </c>
      <c r="K254" s="170" t="s">
        <v>389</v>
      </c>
      <c r="L254" s="170" t="s">
        <v>388</v>
      </c>
      <c r="M254" s="214"/>
    </row>
    <row r="255" spans="1:13" ht="140.4" customHeight="1" x14ac:dyDescent="0.3">
      <c r="A255" s="202"/>
      <c r="B255" s="194"/>
      <c r="C255" s="208"/>
      <c r="D255" s="191" t="str">
        <f>+([21]DESCRIPCION!D15)</f>
        <v>No contar con el presupuesto suficiente para dar cumplimiento al plan de acción.</v>
      </c>
      <c r="E255" s="219"/>
      <c r="F255" s="219"/>
      <c r="G255" s="219"/>
      <c r="H255" s="168" t="s">
        <v>34</v>
      </c>
      <c r="I255" s="176" t="s">
        <v>700</v>
      </c>
      <c r="J255" s="176" t="s">
        <v>387</v>
      </c>
      <c r="K255" s="170" t="s">
        <v>699</v>
      </c>
      <c r="L255" s="170" t="s">
        <v>386</v>
      </c>
      <c r="M255" s="214"/>
    </row>
    <row r="256" spans="1:13" ht="177" customHeight="1" x14ac:dyDescent="0.3">
      <c r="A256" s="202"/>
      <c r="B256" s="194"/>
      <c r="C256" s="208"/>
      <c r="D256" s="191"/>
      <c r="E256" s="219"/>
      <c r="F256" s="219"/>
      <c r="G256" s="219"/>
      <c r="H256" s="168" t="s">
        <v>34</v>
      </c>
      <c r="I256" s="176" t="s">
        <v>698</v>
      </c>
      <c r="J256" s="176" t="s">
        <v>385</v>
      </c>
      <c r="K256" s="170" t="s">
        <v>384</v>
      </c>
      <c r="L256" s="170" t="s">
        <v>383</v>
      </c>
      <c r="M256" s="214"/>
    </row>
    <row r="257" spans="1:13" ht="161.4" customHeight="1" x14ac:dyDescent="0.3">
      <c r="A257" s="202"/>
      <c r="B257" s="194"/>
      <c r="C257" s="209"/>
      <c r="D257" s="176"/>
      <c r="E257" s="219"/>
      <c r="F257" s="219"/>
      <c r="G257" s="219"/>
      <c r="H257" s="169" t="s">
        <v>375</v>
      </c>
      <c r="I257" s="176" t="s">
        <v>382</v>
      </c>
      <c r="J257" s="112" t="s">
        <v>381</v>
      </c>
      <c r="K257" s="170" t="s">
        <v>372</v>
      </c>
      <c r="L257" s="111" t="s">
        <v>371</v>
      </c>
      <c r="M257" s="215"/>
    </row>
    <row r="258" spans="1:13" ht="121.8" customHeight="1" x14ac:dyDescent="0.3">
      <c r="A258" s="202"/>
      <c r="B258" s="194" t="str">
        <f>+([21]PROBABILIDAD!A13)</f>
        <v>Posibilidad de recibir o solicitar cualquier dádiva o beneficio para  retardar, agilizar u omitir un trámite a nombre propio o para terceros</v>
      </c>
      <c r="C258" s="196" t="s">
        <v>420</v>
      </c>
      <c r="D258" s="176" t="str">
        <f>+([21]DESCRIPCION!D17)</f>
        <v>Desconocimiento de los trámites y procedimientos por parte de los usuarios.</v>
      </c>
      <c r="E258" s="219" t="str">
        <f>+([21]PROBABILIDAD!T13)</f>
        <v>Probable</v>
      </c>
      <c r="F258" s="219" t="s">
        <v>44</v>
      </c>
      <c r="G258" s="219" t="s">
        <v>35</v>
      </c>
      <c r="H258" s="169" t="s">
        <v>34</v>
      </c>
      <c r="I258" s="176" t="s">
        <v>697</v>
      </c>
      <c r="J258" s="176" t="s">
        <v>380</v>
      </c>
      <c r="K258" s="170" t="s">
        <v>696</v>
      </c>
      <c r="L258" s="169" t="s">
        <v>376</v>
      </c>
      <c r="M258" s="216" t="s">
        <v>379</v>
      </c>
    </row>
    <row r="259" spans="1:13" ht="119.4" customHeight="1" x14ac:dyDescent="0.3">
      <c r="A259" s="202"/>
      <c r="B259" s="194"/>
      <c r="C259" s="197"/>
      <c r="D259" s="176" t="str">
        <f>+([21]DESCRIPCION!D18)</f>
        <v>Ineficiencia en la prestación del servicio y/o Trafico de influencias</v>
      </c>
      <c r="E259" s="219"/>
      <c r="F259" s="219"/>
      <c r="G259" s="219"/>
      <c r="H259" s="169" t="s">
        <v>378</v>
      </c>
      <c r="I259" s="176" t="s">
        <v>695</v>
      </c>
      <c r="J259" s="176" t="s">
        <v>377</v>
      </c>
      <c r="K259" s="170" t="s">
        <v>372</v>
      </c>
      <c r="L259" s="169" t="s">
        <v>376</v>
      </c>
      <c r="M259" s="216"/>
    </row>
    <row r="260" spans="1:13" ht="106.2" customHeight="1" thickBot="1" x14ac:dyDescent="0.35">
      <c r="A260" s="203"/>
      <c r="B260" s="195"/>
      <c r="C260" s="198"/>
      <c r="D260" s="110"/>
      <c r="E260" s="220"/>
      <c r="F260" s="220"/>
      <c r="G260" s="220"/>
      <c r="H260" s="171" t="s">
        <v>375</v>
      </c>
      <c r="I260" s="40" t="s">
        <v>374</v>
      </c>
      <c r="J260" s="110" t="s">
        <v>373</v>
      </c>
      <c r="K260" s="173" t="s">
        <v>372</v>
      </c>
      <c r="L260" s="109" t="s">
        <v>371</v>
      </c>
      <c r="M260" s="217"/>
    </row>
    <row r="262" spans="1:13" ht="159" customHeight="1" x14ac:dyDescent="0.3"/>
    <row r="263" spans="1:13" ht="96.6" customHeight="1" x14ac:dyDescent="0.3"/>
  </sheetData>
  <autoFilter ref="C9:C248"/>
  <mergeCells count="592">
    <mergeCell ref="A237:A238"/>
    <mergeCell ref="A239:A248"/>
    <mergeCell ref="M237:M240"/>
    <mergeCell ref="B245:B248"/>
    <mergeCell ref="J245:J247"/>
    <mergeCell ref="K245:K247"/>
    <mergeCell ref="C170:C173"/>
    <mergeCell ref="B170:B173"/>
    <mergeCell ref="M245:M248"/>
    <mergeCell ref="H245:H247"/>
    <mergeCell ref="I245:I247"/>
    <mergeCell ref="G245:G248"/>
    <mergeCell ref="F237:F240"/>
    <mergeCell ref="E241:E244"/>
    <mergeCell ref="H237:H239"/>
    <mergeCell ref="F241:F244"/>
    <mergeCell ref="G241:G244"/>
    <mergeCell ref="H243:H244"/>
    <mergeCell ref="M241:M244"/>
    <mergeCell ref="H241:H242"/>
    <mergeCell ref="G237:G240"/>
    <mergeCell ref="C241:C244"/>
    <mergeCell ref="B241:B244"/>
    <mergeCell ref="E237:E240"/>
    <mergeCell ref="C237:C240"/>
    <mergeCell ref="B237:B240"/>
    <mergeCell ref="L245:L247"/>
    <mergeCell ref="C245:C248"/>
    <mergeCell ref="E245:E248"/>
    <mergeCell ref="F245:F248"/>
    <mergeCell ref="H227:H229"/>
    <mergeCell ref="F224:F226"/>
    <mergeCell ref="H234:H235"/>
    <mergeCell ref="H224:H225"/>
    <mergeCell ref="H231:H232"/>
    <mergeCell ref="A224:A236"/>
    <mergeCell ref="B234:B236"/>
    <mergeCell ref="C234:C236"/>
    <mergeCell ref="D235:D236"/>
    <mergeCell ref="E234:E236"/>
    <mergeCell ref="F234:F236"/>
    <mergeCell ref="G234:G236"/>
    <mergeCell ref="F231:F233"/>
    <mergeCell ref="G231:G233"/>
    <mergeCell ref="B231:B233"/>
    <mergeCell ref="C231:C233"/>
    <mergeCell ref="E231:E233"/>
    <mergeCell ref="G224:G226"/>
    <mergeCell ref="B227:B230"/>
    <mergeCell ref="C227:C230"/>
    <mergeCell ref="E227:E230"/>
    <mergeCell ref="F227:F230"/>
    <mergeCell ref="G227:G230"/>
    <mergeCell ref="B224:B226"/>
    <mergeCell ref="C224:C226"/>
    <mergeCell ref="E224:E226"/>
    <mergeCell ref="A211:A223"/>
    <mergeCell ref="B219:B223"/>
    <mergeCell ref="B214:B218"/>
    <mergeCell ref="B211:B213"/>
    <mergeCell ref="M211:M213"/>
    <mergeCell ref="F211:F213"/>
    <mergeCell ref="E211:E213"/>
    <mergeCell ref="D212:D213"/>
    <mergeCell ref="H211:H212"/>
    <mergeCell ref="C219:C223"/>
    <mergeCell ref="C211:C213"/>
    <mergeCell ref="C214:C218"/>
    <mergeCell ref="G211:G213"/>
    <mergeCell ref="G214:G218"/>
    <mergeCell ref="E219:E223"/>
    <mergeCell ref="L214:L215"/>
    <mergeCell ref="I219:I221"/>
    <mergeCell ref="G219:G223"/>
    <mergeCell ref="H219:H222"/>
    <mergeCell ref="M214:M218"/>
    <mergeCell ref="M219:M223"/>
    <mergeCell ref="F214:F218"/>
    <mergeCell ref="D219:D221"/>
    <mergeCell ref="J219:J221"/>
    <mergeCell ref="K219:K221"/>
    <mergeCell ref="L219:L221"/>
    <mergeCell ref="D214:D215"/>
    <mergeCell ref="I214:I215"/>
    <mergeCell ref="H214:H217"/>
    <mergeCell ref="K25:K27"/>
    <mergeCell ref="G21:G24"/>
    <mergeCell ref="H21:H24"/>
    <mergeCell ref="K21:K24"/>
    <mergeCell ref="G25:G27"/>
    <mergeCell ref="H25:H27"/>
    <mergeCell ref="F219:F223"/>
    <mergeCell ref="J214:J215"/>
    <mergeCell ref="E214:E218"/>
    <mergeCell ref="K214:K215"/>
    <mergeCell ref="G53:G56"/>
    <mergeCell ref="G68:G71"/>
    <mergeCell ref="H68:H71"/>
    <mergeCell ref="H53:H56"/>
    <mergeCell ref="H57:H61"/>
    <mergeCell ref="H62:H67"/>
    <mergeCell ref="G62:G67"/>
    <mergeCell ref="G57:G61"/>
    <mergeCell ref="H108:H109"/>
    <mergeCell ref="M1:M4"/>
    <mergeCell ref="J2:L2"/>
    <mergeCell ref="B3:I4"/>
    <mergeCell ref="J3:L3"/>
    <mergeCell ref="J4:L4"/>
    <mergeCell ref="C21:C24"/>
    <mergeCell ref="B21:B24"/>
    <mergeCell ref="E13:E14"/>
    <mergeCell ref="F13:F14"/>
    <mergeCell ref="G13:G14"/>
    <mergeCell ref="H13:H14"/>
    <mergeCell ref="I18:I19"/>
    <mergeCell ref="J18:J19"/>
    <mergeCell ref="K18:K19"/>
    <mergeCell ref="L18:L19"/>
    <mergeCell ref="M18:M19"/>
    <mergeCell ref="H18:H20"/>
    <mergeCell ref="A5:M5"/>
    <mergeCell ref="B6:M6"/>
    <mergeCell ref="B7:M7"/>
    <mergeCell ref="A8:F8"/>
    <mergeCell ref="A10:A17"/>
    <mergeCell ref="B15:B17"/>
    <mergeCell ref="C15:C17"/>
    <mergeCell ref="E18:E20"/>
    <mergeCell ref="F18:F20"/>
    <mergeCell ref="G18:G20"/>
    <mergeCell ref="A1:A4"/>
    <mergeCell ref="B1:I2"/>
    <mergeCell ref="J1:L1"/>
    <mergeCell ref="A18:A27"/>
    <mergeCell ref="C25:C27"/>
    <mergeCell ref="B18:B20"/>
    <mergeCell ref="C18:C20"/>
    <mergeCell ref="E21:E24"/>
    <mergeCell ref="F21:F24"/>
    <mergeCell ref="E25:E27"/>
    <mergeCell ref="F25:F27"/>
    <mergeCell ref="B25:B27"/>
    <mergeCell ref="E15:E16"/>
    <mergeCell ref="F15:F16"/>
    <mergeCell ref="G15:G16"/>
    <mergeCell ref="H15:H16"/>
    <mergeCell ref="B10:B12"/>
    <mergeCell ref="C10:C12"/>
    <mergeCell ref="E10:E12"/>
    <mergeCell ref="F10:F12"/>
    <mergeCell ref="G10:G12"/>
    <mergeCell ref="H10:H12"/>
    <mergeCell ref="B13:B14"/>
    <mergeCell ref="C13:C14"/>
    <mergeCell ref="G31:G33"/>
    <mergeCell ref="G28:G30"/>
    <mergeCell ref="A28:A33"/>
    <mergeCell ref="H28:H30"/>
    <mergeCell ref="H31:H33"/>
    <mergeCell ref="B28:B30"/>
    <mergeCell ref="C28:C30"/>
    <mergeCell ref="E28:E30"/>
    <mergeCell ref="F28:F30"/>
    <mergeCell ref="B31:B33"/>
    <mergeCell ref="C31:C33"/>
    <mergeCell ref="E31:E33"/>
    <mergeCell ref="F31:F33"/>
    <mergeCell ref="A36:A42"/>
    <mergeCell ref="A34:A35"/>
    <mergeCell ref="E34:E36"/>
    <mergeCell ref="F34:F36"/>
    <mergeCell ref="F40:F42"/>
    <mergeCell ref="G40:G42"/>
    <mergeCell ref="H40:H42"/>
    <mergeCell ref="B40:B42"/>
    <mergeCell ref="C40:C42"/>
    <mergeCell ref="E40:E42"/>
    <mergeCell ref="G34:G36"/>
    <mergeCell ref="B37:B39"/>
    <mergeCell ref="C37:C39"/>
    <mergeCell ref="E37:E39"/>
    <mergeCell ref="F37:F39"/>
    <mergeCell ref="G37:G39"/>
    <mergeCell ref="H34:H36"/>
    <mergeCell ref="H37:H39"/>
    <mergeCell ref="B34:B36"/>
    <mergeCell ref="C34:C36"/>
    <mergeCell ref="M50:M51"/>
    <mergeCell ref="H50:H51"/>
    <mergeCell ref="B43:B46"/>
    <mergeCell ref="H43:H45"/>
    <mergeCell ref="D50:D52"/>
    <mergeCell ref="I50:I51"/>
    <mergeCell ref="J50:J51"/>
    <mergeCell ref="K50:K51"/>
    <mergeCell ref="L50:L51"/>
    <mergeCell ref="I43:I45"/>
    <mergeCell ref="J43:J45"/>
    <mergeCell ref="K43:K45"/>
    <mergeCell ref="L43:L45"/>
    <mergeCell ref="M43:M45"/>
    <mergeCell ref="F47:F49"/>
    <mergeCell ref="G47:G49"/>
    <mergeCell ref="H47:H48"/>
    <mergeCell ref="A43:A52"/>
    <mergeCell ref="B50:B52"/>
    <mergeCell ref="C50:C52"/>
    <mergeCell ref="G43:G46"/>
    <mergeCell ref="D45:D46"/>
    <mergeCell ref="E50:E52"/>
    <mergeCell ref="F50:F52"/>
    <mergeCell ref="G50:G52"/>
    <mergeCell ref="C47:C49"/>
    <mergeCell ref="E47:E49"/>
    <mergeCell ref="E43:E46"/>
    <mergeCell ref="D43:D44"/>
    <mergeCell ref="B47:B49"/>
    <mergeCell ref="F43:F46"/>
    <mergeCell ref="C43:C46"/>
    <mergeCell ref="E75:E77"/>
    <mergeCell ref="F75:F77"/>
    <mergeCell ref="A55:A71"/>
    <mergeCell ref="B68:B71"/>
    <mergeCell ref="C68:C71"/>
    <mergeCell ref="E68:E71"/>
    <mergeCell ref="F68:F71"/>
    <mergeCell ref="D58:D59"/>
    <mergeCell ref="D62:D63"/>
    <mergeCell ref="D64:D65"/>
    <mergeCell ref="F53:F56"/>
    <mergeCell ref="E57:E61"/>
    <mergeCell ref="C53:C56"/>
    <mergeCell ref="B53:B56"/>
    <mergeCell ref="B62:B67"/>
    <mergeCell ref="C62:C67"/>
    <mergeCell ref="A53:A54"/>
    <mergeCell ref="C57:C61"/>
    <mergeCell ref="B57:B61"/>
    <mergeCell ref="E53:E56"/>
    <mergeCell ref="D68:D69"/>
    <mergeCell ref="E62:E67"/>
    <mergeCell ref="F62:F67"/>
    <mergeCell ref="F57:F61"/>
    <mergeCell ref="A78:A88"/>
    <mergeCell ref="H82:H85"/>
    <mergeCell ref="E78:E80"/>
    <mergeCell ref="C82:C86"/>
    <mergeCell ref="C87:C88"/>
    <mergeCell ref="C78:C81"/>
    <mergeCell ref="A72:A77"/>
    <mergeCell ref="G72:G73"/>
    <mergeCell ref="B87:B88"/>
    <mergeCell ref="F78:F80"/>
    <mergeCell ref="E82:E85"/>
    <mergeCell ref="F82:F85"/>
    <mergeCell ref="B78:B81"/>
    <mergeCell ref="B82:B86"/>
    <mergeCell ref="G78:G80"/>
    <mergeCell ref="B75:B77"/>
    <mergeCell ref="G75:G77"/>
    <mergeCell ref="H72:H73"/>
    <mergeCell ref="B72:B73"/>
    <mergeCell ref="E72:E73"/>
    <mergeCell ref="F72:F73"/>
    <mergeCell ref="C72:C73"/>
    <mergeCell ref="H75:H77"/>
    <mergeCell ref="C75:C77"/>
    <mergeCell ref="M78:M79"/>
    <mergeCell ref="G82:G85"/>
    <mergeCell ref="D82:D85"/>
    <mergeCell ref="I82:I85"/>
    <mergeCell ref="J82:J85"/>
    <mergeCell ref="K82:K85"/>
    <mergeCell ref="L82:L85"/>
    <mergeCell ref="M82:M85"/>
    <mergeCell ref="H78:H80"/>
    <mergeCell ref="D96:D97"/>
    <mergeCell ref="M98:M102"/>
    <mergeCell ref="I96:I97"/>
    <mergeCell ref="J96:J97"/>
    <mergeCell ref="K96:K97"/>
    <mergeCell ref="L96:L97"/>
    <mergeCell ref="H105:H106"/>
    <mergeCell ref="E105:E107"/>
    <mergeCell ref="F105:F107"/>
    <mergeCell ref="G105:G107"/>
    <mergeCell ref="J98:J102"/>
    <mergeCell ref="K98:K102"/>
    <mergeCell ref="L98:L102"/>
    <mergeCell ref="E93:E95"/>
    <mergeCell ref="F93:F95"/>
    <mergeCell ref="C93:C95"/>
    <mergeCell ref="B96:B104"/>
    <mergeCell ref="D93:D94"/>
    <mergeCell ref="H89:H91"/>
    <mergeCell ref="G96:G104"/>
    <mergeCell ref="M93:M94"/>
    <mergeCell ref="H93:H94"/>
    <mergeCell ref="I93:I94"/>
    <mergeCell ref="J93:J94"/>
    <mergeCell ref="K93:K94"/>
    <mergeCell ref="L93:L94"/>
    <mergeCell ref="H96:H103"/>
    <mergeCell ref="M96:M97"/>
    <mergeCell ref="I98:I102"/>
    <mergeCell ref="F89:F92"/>
    <mergeCell ref="E89:E92"/>
    <mergeCell ref="G89:G92"/>
    <mergeCell ref="E96:E104"/>
    <mergeCell ref="F96:F104"/>
    <mergeCell ref="B89:B92"/>
    <mergeCell ref="C89:C92"/>
    <mergeCell ref="C96:C104"/>
    <mergeCell ref="A115:A118"/>
    <mergeCell ref="H113:H116"/>
    <mergeCell ref="E113:E118"/>
    <mergeCell ref="C113:C118"/>
    <mergeCell ref="G113:G118"/>
    <mergeCell ref="F113:F118"/>
    <mergeCell ref="B113:B118"/>
    <mergeCell ref="A113:A114"/>
    <mergeCell ref="D98:D102"/>
    <mergeCell ref="A89:A112"/>
    <mergeCell ref="B111:B112"/>
    <mergeCell ref="C111:C112"/>
    <mergeCell ref="E111:E112"/>
    <mergeCell ref="F111:F112"/>
    <mergeCell ref="G111:G112"/>
    <mergeCell ref="C105:C107"/>
    <mergeCell ref="B108:B110"/>
    <mergeCell ref="C108:C110"/>
    <mergeCell ref="E108:E110"/>
    <mergeCell ref="F108:F110"/>
    <mergeCell ref="G108:G110"/>
    <mergeCell ref="B105:B107"/>
    <mergeCell ref="G93:G95"/>
    <mergeCell ref="B93:B95"/>
    <mergeCell ref="A119:A132"/>
    <mergeCell ref="D131:D132"/>
    <mergeCell ref="C129:C132"/>
    <mergeCell ref="B129:B132"/>
    <mergeCell ref="G129:G132"/>
    <mergeCell ref="G119:G126"/>
    <mergeCell ref="F119:F126"/>
    <mergeCell ref="E119:E126"/>
    <mergeCell ref="D123:D126"/>
    <mergeCell ref="F127:F128"/>
    <mergeCell ref="G127:G128"/>
    <mergeCell ref="D129:D130"/>
    <mergeCell ref="D127:D128"/>
    <mergeCell ref="B127:B128"/>
    <mergeCell ref="C127:C128"/>
    <mergeCell ref="E127:E128"/>
    <mergeCell ref="D119:D120"/>
    <mergeCell ref="C119:C126"/>
    <mergeCell ref="B119:B126"/>
    <mergeCell ref="M113:M118"/>
    <mergeCell ref="E129:E132"/>
    <mergeCell ref="F129:F132"/>
    <mergeCell ref="E134:E136"/>
    <mergeCell ref="F134:F136"/>
    <mergeCell ref="H127:H128"/>
    <mergeCell ref="D121:D122"/>
    <mergeCell ref="L138:L139"/>
    <mergeCell ref="M138:M139"/>
    <mergeCell ref="D138:D139"/>
    <mergeCell ref="I138:I139"/>
    <mergeCell ref="J138:J139"/>
    <mergeCell ref="K138:K139"/>
    <mergeCell ref="A133:A139"/>
    <mergeCell ref="H137:H139"/>
    <mergeCell ref="H134:H136"/>
    <mergeCell ref="E161:E164"/>
    <mergeCell ref="F161:F164"/>
    <mergeCell ref="H158:H159"/>
    <mergeCell ref="B144:B147"/>
    <mergeCell ref="E144:E147"/>
    <mergeCell ref="F144:F147"/>
    <mergeCell ref="C148:C152"/>
    <mergeCell ref="B148:B152"/>
    <mergeCell ref="E148:E152"/>
    <mergeCell ref="H140:H142"/>
    <mergeCell ref="A140:A164"/>
    <mergeCell ref="B153:B157"/>
    <mergeCell ref="C153:C157"/>
    <mergeCell ref="B137:B139"/>
    <mergeCell ref="C137:C139"/>
    <mergeCell ref="E137:E139"/>
    <mergeCell ref="G134:G136"/>
    <mergeCell ref="F137:F139"/>
    <mergeCell ref="G137:G139"/>
    <mergeCell ref="B134:B136"/>
    <mergeCell ref="C134:C136"/>
    <mergeCell ref="L155:L156"/>
    <mergeCell ref="L161:L162"/>
    <mergeCell ref="M140:M143"/>
    <mergeCell ref="M144:M147"/>
    <mergeCell ref="M148:M152"/>
    <mergeCell ref="M153:M157"/>
    <mergeCell ref="M158:M160"/>
    <mergeCell ref="M161:M164"/>
    <mergeCell ref="I155:I156"/>
    <mergeCell ref="J155:J156"/>
    <mergeCell ref="I161:I162"/>
    <mergeCell ref="J161:J162"/>
    <mergeCell ref="K155:K156"/>
    <mergeCell ref="K161:K162"/>
    <mergeCell ref="B140:B143"/>
    <mergeCell ref="C140:C143"/>
    <mergeCell ref="E140:E143"/>
    <mergeCell ref="F140:F143"/>
    <mergeCell ref="G140:G143"/>
    <mergeCell ref="B161:B164"/>
    <mergeCell ref="C161:C164"/>
    <mergeCell ref="H153:H156"/>
    <mergeCell ref="F148:F152"/>
    <mergeCell ref="H144:H146"/>
    <mergeCell ref="H148:H151"/>
    <mergeCell ref="G144:G147"/>
    <mergeCell ref="G148:G152"/>
    <mergeCell ref="G153:G157"/>
    <mergeCell ref="B158:B160"/>
    <mergeCell ref="C158:C160"/>
    <mergeCell ref="E158:E160"/>
    <mergeCell ref="F158:F160"/>
    <mergeCell ref="G158:G160"/>
    <mergeCell ref="E153:E157"/>
    <mergeCell ref="F153:F157"/>
    <mergeCell ref="C144:C147"/>
    <mergeCell ref="H161:H163"/>
    <mergeCell ref="G161:G164"/>
    <mergeCell ref="A165:A166"/>
    <mergeCell ref="A167:A177"/>
    <mergeCell ref="B174:B177"/>
    <mergeCell ref="E170:E172"/>
    <mergeCell ref="E174:E177"/>
    <mergeCell ref="C174:C177"/>
    <mergeCell ref="H165:H167"/>
    <mergeCell ref="F170:F172"/>
    <mergeCell ref="G170:G172"/>
    <mergeCell ref="F174:F177"/>
    <mergeCell ref="C165:C169"/>
    <mergeCell ref="B165:B169"/>
    <mergeCell ref="M165:M169"/>
    <mergeCell ref="H170:H172"/>
    <mergeCell ref="M170:M173"/>
    <mergeCell ref="H168:H169"/>
    <mergeCell ref="E165:E169"/>
    <mergeCell ref="G165:G169"/>
    <mergeCell ref="F165:F169"/>
    <mergeCell ref="D168:D169"/>
    <mergeCell ref="K182:K184"/>
    <mergeCell ref="D182:D184"/>
    <mergeCell ref="H185:H187"/>
    <mergeCell ref="E185:E187"/>
    <mergeCell ref="F185:F187"/>
    <mergeCell ref="G185:G187"/>
    <mergeCell ref="D185:D187"/>
    <mergeCell ref="M174:M177"/>
    <mergeCell ref="H174:H176"/>
    <mergeCell ref="G174:G177"/>
    <mergeCell ref="H188:H189"/>
    <mergeCell ref="H178:H179"/>
    <mergeCell ref="G188:G189"/>
    <mergeCell ref="B185:B187"/>
    <mergeCell ref="C185:C187"/>
    <mergeCell ref="K180:K181"/>
    <mergeCell ref="L182:L184"/>
    <mergeCell ref="M182:M184"/>
    <mergeCell ref="M185:M187"/>
    <mergeCell ref="L180:L181"/>
    <mergeCell ref="M180:M181"/>
    <mergeCell ref="L185:L187"/>
    <mergeCell ref="D180:D181"/>
    <mergeCell ref="I180:I181"/>
    <mergeCell ref="J182:J184"/>
    <mergeCell ref="F182:F184"/>
    <mergeCell ref="G182:G184"/>
    <mergeCell ref="H182:H184"/>
    <mergeCell ref="J180:J181"/>
    <mergeCell ref="E180:E181"/>
    <mergeCell ref="F180:F181"/>
    <mergeCell ref="G180:G181"/>
    <mergeCell ref="I182:I183"/>
    <mergeCell ref="I185:I187"/>
    <mergeCell ref="J185:J187"/>
    <mergeCell ref="K185:K187"/>
    <mergeCell ref="H180:H181"/>
    <mergeCell ref="A178:A189"/>
    <mergeCell ref="G178:G179"/>
    <mergeCell ref="B180:B181"/>
    <mergeCell ref="C180:C181"/>
    <mergeCell ref="B190:B195"/>
    <mergeCell ref="A190:A191"/>
    <mergeCell ref="M190:M195"/>
    <mergeCell ref="F190:F195"/>
    <mergeCell ref="C190:C195"/>
    <mergeCell ref="A192:A195"/>
    <mergeCell ref="G190:G195"/>
    <mergeCell ref="H190:H193"/>
    <mergeCell ref="E190:E195"/>
    <mergeCell ref="B178:B179"/>
    <mergeCell ref="C178:C179"/>
    <mergeCell ref="E178:E179"/>
    <mergeCell ref="F178:F179"/>
    <mergeCell ref="B182:B184"/>
    <mergeCell ref="C182:C184"/>
    <mergeCell ref="E182:E184"/>
    <mergeCell ref="B188:B189"/>
    <mergeCell ref="C188:C189"/>
    <mergeCell ref="E188:E189"/>
    <mergeCell ref="F188:F189"/>
    <mergeCell ref="M202:M204"/>
    <mergeCell ref="M205:M206"/>
    <mergeCell ref="I207:I209"/>
    <mergeCell ref="J207:J209"/>
    <mergeCell ref="K207:K209"/>
    <mergeCell ref="L207:L209"/>
    <mergeCell ref="M207:M209"/>
    <mergeCell ref="J205:J206"/>
    <mergeCell ref="I205:I206"/>
    <mergeCell ref="K205:K206"/>
    <mergeCell ref="L205:L206"/>
    <mergeCell ref="M199:M201"/>
    <mergeCell ref="I196:I198"/>
    <mergeCell ref="J196:J198"/>
    <mergeCell ref="K196:K198"/>
    <mergeCell ref="L196:L198"/>
    <mergeCell ref="M196:M198"/>
    <mergeCell ref="J199:J201"/>
    <mergeCell ref="K199:K201"/>
    <mergeCell ref="I199:I201"/>
    <mergeCell ref="B199:B201"/>
    <mergeCell ref="C199:C201"/>
    <mergeCell ref="E199:E201"/>
    <mergeCell ref="F199:F201"/>
    <mergeCell ref="G199:G201"/>
    <mergeCell ref="E207:E209"/>
    <mergeCell ref="F207:F209"/>
    <mergeCell ref="G207:G209"/>
    <mergeCell ref="L199:L201"/>
    <mergeCell ref="I202:I204"/>
    <mergeCell ref="J202:J204"/>
    <mergeCell ref="K202:K204"/>
    <mergeCell ref="L202:L204"/>
    <mergeCell ref="H207:H209"/>
    <mergeCell ref="B207:B209"/>
    <mergeCell ref="C207:C209"/>
    <mergeCell ref="A196:A204"/>
    <mergeCell ref="A205:A210"/>
    <mergeCell ref="B205:B206"/>
    <mergeCell ref="C205:C206"/>
    <mergeCell ref="B202:B204"/>
    <mergeCell ref="C202:C204"/>
    <mergeCell ref="H205:H206"/>
    <mergeCell ref="F202:F204"/>
    <mergeCell ref="G202:G204"/>
    <mergeCell ref="H202:H204"/>
    <mergeCell ref="E205:E206"/>
    <mergeCell ref="F205:F206"/>
    <mergeCell ref="G205:G206"/>
    <mergeCell ref="E202:E204"/>
    <mergeCell ref="H196:H198"/>
    <mergeCell ref="H199:H201"/>
    <mergeCell ref="B196:B198"/>
    <mergeCell ref="C196:C198"/>
    <mergeCell ref="E196:E198"/>
    <mergeCell ref="F196:F198"/>
    <mergeCell ref="G196:G198"/>
    <mergeCell ref="M249:M253"/>
    <mergeCell ref="M254:M257"/>
    <mergeCell ref="M258:M260"/>
    <mergeCell ref="E249:E253"/>
    <mergeCell ref="F249:F253"/>
    <mergeCell ref="G249:G253"/>
    <mergeCell ref="E254:E257"/>
    <mergeCell ref="F254:F257"/>
    <mergeCell ref="G254:G257"/>
    <mergeCell ref="G258:G260"/>
    <mergeCell ref="E258:E260"/>
    <mergeCell ref="F258:F260"/>
    <mergeCell ref="D255:D256"/>
    <mergeCell ref="D251:D252"/>
    <mergeCell ref="B258:B260"/>
    <mergeCell ref="C258:C260"/>
    <mergeCell ref="A249:A250"/>
    <mergeCell ref="A251:A260"/>
    <mergeCell ref="C249:C253"/>
    <mergeCell ref="B254:B257"/>
    <mergeCell ref="C254:C257"/>
    <mergeCell ref="B249:B253"/>
  </mergeCells>
  <pageMargins left="0.7" right="0.7" top="0.75" bottom="0.75" header="0.3" footer="0.3"/>
  <pageSetup paperSize="9" orientation="portrait" horizontalDpi="4294967292" verticalDpi="1200" r:id="rId1"/>
  <drawing r:id="rId2"/>
  <legacyDrawing r:id="rId3"/>
  <oleObjects>
    <mc:AlternateContent xmlns:mc="http://schemas.openxmlformats.org/markup-compatibility/2006">
      <mc:Choice Requires="x14">
        <oleObject shapeId="2053" r:id="rId4">
          <objectPr defaultSize="0" autoPict="0" r:id="rId5">
            <anchor moveWithCells="1" sizeWithCells="1">
              <from>
                <xdr:col>0</xdr:col>
                <xdr:colOff>38100</xdr:colOff>
                <xdr:row>0</xdr:row>
                <xdr:rowOff>121920</xdr:rowOff>
              </from>
              <to>
                <xdr:col>0</xdr:col>
                <xdr:colOff>2903220</xdr:colOff>
                <xdr:row>3</xdr:row>
                <xdr:rowOff>99060</xdr:rowOff>
              </to>
            </anchor>
          </objectPr>
        </oleObject>
      </mc:Choice>
      <mc:Fallback>
        <oleObject shapeId="205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Paula</dc:creator>
  <cp:lastModifiedBy>Maria Paula</cp:lastModifiedBy>
  <cp:lastPrinted>2018-12-12T14:16:26Z</cp:lastPrinted>
  <dcterms:created xsi:type="dcterms:W3CDTF">2018-12-11T17:18:17Z</dcterms:created>
  <dcterms:modified xsi:type="dcterms:W3CDTF">2019-05-03T14:29:35Z</dcterms:modified>
</cp:coreProperties>
</file>