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752"/>
  </bookViews>
  <sheets>
    <sheet name="Hoja2"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Hoja2!$C$9:$C$95</definedName>
  </definedNames>
  <calcPr calcId="144525" concurrentCalc="0"/>
</workbook>
</file>

<file path=xl/calcChain.xml><?xml version="1.0" encoding="utf-8"?>
<calcChain xmlns="http://schemas.openxmlformats.org/spreadsheetml/2006/main">
  <c r="D26" i="2" l="1"/>
  <c r="B27" i="2"/>
  <c r="D27" i="2"/>
  <c r="E27" i="2"/>
  <c r="F27" i="2"/>
  <c r="B93" i="2"/>
  <c r="D93" i="2"/>
  <c r="E93" i="2"/>
  <c r="D94" i="2"/>
  <c r="D11" i="2"/>
  <c r="E10" i="2"/>
  <c r="D10" i="2"/>
  <c r="B10" i="2"/>
  <c r="B89" i="2"/>
  <c r="D89" i="2"/>
  <c r="D90" i="2"/>
  <c r="D91" i="2"/>
  <c r="B82" i="2"/>
  <c r="D82" i="2"/>
  <c r="D83" i="2"/>
  <c r="D84" i="2"/>
  <c r="B86" i="2"/>
  <c r="D86" i="2"/>
  <c r="E86" i="2"/>
  <c r="F86" i="2"/>
  <c r="D87" i="2"/>
  <c r="B77" i="2"/>
  <c r="D77" i="2"/>
  <c r="E77" i="2"/>
  <c r="D79" i="2"/>
  <c r="D80" i="2"/>
  <c r="B73" i="2"/>
  <c r="D73" i="2"/>
  <c r="E73" i="2"/>
  <c r="D74" i="2"/>
  <c r="D75" i="2"/>
  <c r="B76" i="2"/>
  <c r="D76" i="2"/>
  <c r="E76" i="2"/>
  <c r="B64" i="2"/>
  <c r="D64" i="2"/>
  <c r="E64" i="2"/>
  <c r="D65" i="2"/>
  <c r="B66" i="2"/>
  <c r="D66" i="2"/>
  <c r="E66" i="2"/>
  <c r="B68" i="2"/>
  <c r="D68" i="2"/>
  <c r="E68" i="2"/>
  <c r="B71" i="2"/>
  <c r="D71" i="2"/>
  <c r="E71" i="2"/>
  <c r="D72" i="2"/>
  <c r="B60" i="2"/>
  <c r="D60" i="2"/>
  <c r="D61" i="2"/>
  <c r="B53" i="2"/>
  <c r="D53" i="2"/>
  <c r="D54" i="2"/>
  <c r="B56" i="2"/>
  <c r="D56" i="2"/>
  <c r="D57" i="2"/>
  <c r="D58" i="2"/>
  <c r="B50" i="2"/>
  <c r="D50" i="2"/>
  <c r="D51" i="2"/>
  <c r="B40" i="2"/>
  <c r="D40" i="2"/>
  <c r="E40" i="2"/>
  <c r="B48" i="2"/>
  <c r="E48" i="2"/>
  <c r="B34" i="2"/>
  <c r="E34" i="2"/>
  <c r="F34" i="2"/>
  <c r="B37" i="2"/>
  <c r="D37" i="2"/>
  <c r="E37" i="2"/>
  <c r="F37" i="2"/>
  <c r="D38" i="2"/>
  <c r="B30" i="2"/>
  <c r="D30" i="2"/>
  <c r="E30" i="2"/>
  <c r="D28" i="2"/>
  <c r="D29" i="2"/>
  <c r="D22" i="2"/>
  <c r="D24" i="2"/>
  <c r="B19" i="2"/>
  <c r="D19" i="2"/>
  <c r="E19" i="2"/>
  <c r="D20" i="2"/>
  <c r="B16" i="2"/>
  <c r="D16" i="2"/>
  <c r="E16" i="2"/>
  <c r="F16" i="2"/>
  <c r="E13" i="2"/>
</calcChain>
</file>

<file path=xl/sharedStrings.xml><?xml version="1.0" encoding="utf-8"?>
<sst xmlns="http://schemas.openxmlformats.org/spreadsheetml/2006/main" count="529" uniqueCount="323">
  <si>
    <t>ENTIDAD</t>
  </si>
  <si>
    <t>Alcaldia Municipal de Ibague.</t>
  </si>
  <si>
    <t>MISION</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</si>
  <si>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</si>
  <si>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</si>
  <si>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</si>
  <si>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</si>
  <si>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</si>
  <si>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</si>
  <si>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</si>
  <si>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</si>
  <si>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</si>
  <si>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</si>
  <si>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</si>
  <si>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</si>
  <si>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</si>
  <si>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Codigo: FOR-13-PRO-GIC-02</t>
  </si>
  <si>
    <t>Versión: 03</t>
  </si>
  <si>
    <t>Fecha: 2018/12/05</t>
  </si>
  <si>
    <t>Pagina: 1 de 1</t>
  </si>
  <si>
    <r>
      <t xml:space="preserve">FORMATO: </t>
    </r>
    <r>
      <rPr>
        <sz val="11"/>
        <color indexed="8"/>
        <rFont val="Arial"/>
        <family val="2"/>
      </rPr>
      <t>MAPA CONSOLIDADO DE RIESGOS  Y PLAN DE TRATAMIENTO DE RIESGOS</t>
    </r>
  </si>
  <si>
    <r>
      <t xml:space="preserve">PROCESO: </t>
    </r>
    <r>
      <rPr>
        <sz val="11"/>
        <color indexed="8"/>
        <rFont val="Arial"/>
        <family val="2"/>
      </rPr>
      <t>GESTION INTEGRAL DE CALIDAD</t>
    </r>
  </si>
  <si>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</si>
  <si>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 xml:space="preserve">Actividad de contingencia </t>
  </si>
  <si>
    <t>REDUCIR</t>
  </si>
  <si>
    <t>ALTO</t>
  </si>
  <si>
    <t>Acta y planillas de asistencia</t>
  </si>
  <si>
    <t>MAYOR</t>
  </si>
  <si>
    <t xml:space="preserve">Reporte del funcionario a control interno y/o a control disciplinaron según el reglamento interno de la entidad y codigo de buen gobierno de la entidad </t>
  </si>
  <si>
    <t>Numero de mediciones realizadas / programadas
Porcentaje de Eficacia en respuesta</t>
  </si>
  <si>
    <t>BIMESTRAL</t>
  </si>
  <si>
    <t>Director Ordenamiento Territorial Sostenible , Director  y Información y Aplicación de la Norma Urbanística y Directora SISBEN</t>
  </si>
  <si>
    <t>informe de seguimiento</t>
  </si>
  <si>
    <t>Bimestralmente realizar medición a los tiempos de respuesta de los tramites a cargo de personal de planta y contratistas</t>
  </si>
  <si>
    <t xml:space="preserve">Numero de jornadas realizadas / programadas
</t>
  </si>
  <si>
    <t>Trimestralmente</t>
  </si>
  <si>
    <t>PROCESO: PLANEACIÓN ESTRATÉGICA Y TERRITORIAL
OBJETIVO:PLANEAR, ASESORAR, PROMOVER Y REALIZAR SEGUIMIENTO A LAS POLÍTICAS, PLANES, PROGRAMAS Y
PROYECTOS PARA CUMPLIR CON LOS IDEALES PROPUESTOS POR LA ALTA DIRECCIÓN Y LAS EXPECTATIVAS
DE LA COMUNIDAD.</t>
  </si>
  <si>
    <t xml:space="preserve">En el momento qué se llegué a presentar. </t>
  </si>
  <si>
    <t xml:space="preserve">EFICACIA: Índice de cumplimiento = (No. de reportes realizados / No. de casos presentados) </t>
  </si>
  <si>
    <t>Jefe Oficina de Comunicaciones</t>
  </si>
  <si>
    <t xml:space="preserve">Memorando de reporte y solicitud de investigación disciplinaria.          Terminación de contrato. </t>
  </si>
  <si>
    <r>
      <rPr>
        <sz val="10"/>
        <color theme="1"/>
        <rFont val="Arial"/>
        <family val="2"/>
      </rPr>
      <t>Se realizará el reporte y solicitud de investigación disciplinaria a la Oficina de Control Único Disciplinario. En el caso de los contratistas se hará terminación inmediata del contrato de prestación de servicios</t>
    </r>
    <r>
      <rPr>
        <sz val="10"/>
        <color rgb="FFFF0000"/>
        <rFont val="Arial"/>
        <family val="2"/>
      </rPr>
      <t xml:space="preserve">. </t>
    </r>
  </si>
  <si>
    <t xml:space="preserve">Desconocimiento de la cláusula de confidencialidad. Intereses personas y particulares. </t>
  </si>
  <si>
    <t>EFICACIA: Índice de cumplimiento = (No. de socializaciones realizadas / No. de socializaciones programadas)</t>
  </si>
  <si>
    <t xml:space="preserve">Socializaciones cada seis meses </t>
  </si>
  <si>
    <r>
      <t xml:space="preserve">Jefe Oficina de Comunicaciones </t>
    </r>
    <r>
      <rPr>
        <b/>
        <sz val="10"/>
        <color theme="1"/>
        <rFont val="Arial"/>
        <family val="2"/>
      </rPr>
      <t>/</t>
    </r>
    <r>
      <rPr>
        <sz val="10"/>
        <color theme="1"/>
        <rFont val="Arial"/>
        <family val="2"/>
      </rPr>
      <t>Equipo de trabajo</t>
    </r>
  </si>
  <si>
    <t xml:space="preserve">Actas de comités Técnico de la Oficina de Comunicaciones Comunicaciones/ </t>
  </si>
  <si>
    <t xml:space="preserve">Realizar jornadas de socialización a los funcionarios públicos y contratistas de la clausula No. 13 de los contratos de prestación de servicios de la Oficina de Comunicaciones  y el código de integridad y buen gobierno. </t>
  </si>
  <si>
    <t>Falta de ética profesional y periodística de los funcionarios y contratistas.</t>
  </si>
  <si>
    <t>Filtración de la información por parte de los funcionarios y contratistas  a cambio de prebendas o para beneficio de un tercero.</t>
  </si>
  <si>
    <t>GESTIÓN DE LA INFORMACIÓN Y LA COMUNICACIÓN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</si>
  <si>
    <t>MODERADO</t>
  </si>
  <si>
    <t>Numero de supervisores e interventores de los contratos de la Secretaira, contra numero de interventores y contratistas con procesos de diferente tipos.</t>
  </si>
  <si>
    <t>Al momento de que se genere el inicio de un proceso</t>
  </si>
  <si>
    <t>Secretaria y Directores</t>
  </si>
  <si>
    <t>Copia de los oficios o soporte de la accion a tomar en cumplimiento de la actividad de control.</t>
  </si>
  <si>
    <t>Modificacion del personal a cargo de las supervisiones  y en el caso de interventorias externas Terminacion inmediata del Contrato, sin perjuicio de las consecuencias penales, fiscales y disciplinarias que esto conlleve.</t>
  </si>
  <si>
    <t>Actividad de contingencia</t>
  </si>
  <si>
    <t xml:space="preserve"> % de Difusiones programadas contra porcentaje deobras Ejecutadas</t>
  </si>
  <si>
    <t>Trimestral</t>
  </si>
  <si>
    <t>Convocatoria, sea por memorandos o circular, Agenda, Acta y listado de asistencia</t>
  </si>
  <si>
    <t>Difusion continua de Codigo de etica y valores a los contratista y supervisores de la Secretaria</t>
  </si>
  <si>
    <t>Inobservancia a los líneamientos establecidos en el  Código de Ética en el desarrollo de las supervisiones</t>
  </si>
  <si>
    <t xml:space="preserve">Obras en ejecucion vs obras con inconvenientes registrado </t>
  </si>
  <si>
    <t>mensual</t>
  </si>
  <si>
    <t>Secretaria y Supervisores</t>
  </si>
  <si>
    <t>copia de  Actas de comité de obra</t>
  </si>
  <si>
    <t>cumplimiento a lo establecido en comites de obra</t>
  </si>
  <si>
    <t>Semestral</t>
  </si>
  <si>
    <t>Secretario Desarrollo económico y Secretario de agricultura y desarrollo rura</t>
  </si>
  <si>
    <t>ACCION DE CONTIGENCIA</t>
  </si>
  <si>
    <t>EXTREMA</t>
  </si>
  <si>
    <t>(#de procesos que generaron trafico de influencias en la selección de beneficiarios)</t>
  </si>
  <si>
    <t>Cada vez que se presente</t>
  </si>
  <si>
    <t>Documentos de la denuncias presentadas</t>
  </si>
  <si>
    <t>Denunciar el acto de corrupción frente al ente que corresponda y tomar las medidas legales correspondientes a la situación detectada</t>
  </si>
  <si>
    <t xml:space="preserve">(#socializaciones cumplidas / #socializaciones programadas)X100 </t>
  </si>
  <si>
    <t>Cuatrimestralmente.</t>
  </si>
  <si>
    <t>Acta de reunión.</t>
  </si>
  <si>
    <t xml:space="preserve">Socialización del código de integridad y buen gobierno con la respectiva información documentada del proceso aprobada. </t>
  </si>
  <si>
    <t xml:space="preserve">(#beneficiarios que cumplen los requisitos / #beneficiarios)X100 </t>
  </si>
  <si>
    <t xml:space="preserve">Cada vez que se realice selección de beneficiarios. </t>
  </si>
  <si>
    <t xml:space="preserve">Seguimiento a los términos y condiciones de la convocatoria para seleccionar beneficiarios. </t>
  </si>
  <si>
    <t>CATASTROFICO</t>
  </si>
  <si>
    <t>ALTA</t>
  </si>
  <si>
    <t xml:space="preserve">Documentos radicados de las desnuncias presentadas </t>
  </si>
  <si>
    <t>Secretario (a) de Salud y Directores</t>
  </si>
  <si>
    <t>Denunciar el acto de corrupción frente al ente que corresponda y que se tomen las medidas legales correspondientes a la situación detectada</t>
  </si>
  <si>
    <t>ACTIVIDAD DE CONTINGENCIA</t>
  </si>
  <si>
    <t>N° de socializaciones realizadas/N° de socializaciones programadas X 100</t>
  </si>
  <si>
    <t xml:space="preserve">Semestral </t>
  </si>
  <si>
    <t>Secretario (a) de Salud y Directores - Equipo lider SIGAMI</t>
  </si>
  <si>
    <t>Actas y planillas de asistencia</t>
  </si>
  <si>
    <t xml:space="preserve">Socialización del código de integridad y buen gobierno  </t>
  </si>
  <si>
    <t>N° de publicaciones realizadas/N° de programadas programadas X 100</t>
  </si>
  <si>
    <t>Mensual</t>
  </si>
  <si>
    <t>Pantallazos de la publicación</t>
  </si>
  <si>
    <t xml:space="preserve">Realizar publicidad de los diferentes tramites que se manejan en la secretaria en la pagina web de la Alcaldia y en las redes sociales </t>
  </si>
  <si>
    <t>N° de Jornadas realizadas/N° de jornadas programadas X 100</t>
  </si>
  <si>
    <t xml:space="preserve">Trimestral </t>
  </si>
  <si>
    <t>Fotos de la actividad, material publicitario</t>
  </si>
  <si>
    <t xml:space="preserve">Realizar Jornadas de socialización para la ciudadania sobre los diferentes tramites que se maneja en la secretaria </t>
  </si>
  <si>
    <t xml:space="preserve">ALTA </t>
  </si>
  <si>
    <t>PROBABLE</t>
  </si>
  <si>
    <t>Número de jornadas de socializaciòn realizadas / Programadas</t>
  </si>
  <si>
    <t>Equipo SIGAMI - Gobierno</t>
  </si>
  <si>
    <t>Planillas de asistencia</t>
  </si>
  <si>
    <t>Realizar socialización a los funcionarios de planta y de contrato de la Secretaría de Gobierno sobre SIGAMI y el proceso GESTIÓN DE LA GOBERNABILIDAD, PARTICIPACIÓN Y CONVIVENCIA CIUDADANA</t>
  </si>
  <si>
    <t>* Informe mensual de actuaciones de inspecciones y comisarìas.
* Resolver procesos de ley 388 del 97 y Decreto 640 del 37</t>
  </si>
  <si>
    <t>Secretario y Directores</t>
  </si>
  <si>
    <t>Informe de seguimiento</t>
  </si>
  <si>
    <t>Hacer seguimiento de los trámites y/o procesos por dependencias</t>
  </si>
  <si>
    <t>Número de mesas de trabajo realizadas/Programadas</t>
  </si>
  <si>
    <t>Secretario de Gobierno y Jefes de grupo</t>
  </si>
  <si>
    <t>Actas mesa de trabajo</t>
  </si>
  <si>
    <t>Realizar mesas tècnicas de trabajo para actualizar el normograma y el proceso conforme a los cambios normativos</t>
  </si>
  <si>
    <t xml:space="preserve">Nùmero de informes realizados </t>
  </si>
  <si>
    <t>Director de participaciòn ciudadana y comunitaria</t>
  </si>
  <si>
    <t>Informe de Seguimiento: Planilla de asistencia y Cronograma</t>
  </si>
  <si>
    <t>Realizar cronograma de las actividades relacionadas con el funcionamiento de los grupos de participaciòn ciudadana y comunitaria</t>
  </si>
  <si>
    <t>Posible</t>
  </si>
  <si>
    <t>Favorecimiento a grupos y/o terceros mediante la entrega de beneficios sin el cumplimiento de los requisitos exigidos.</t>
  </si>
  <si>
    <t>GESTIÓN DE LA GOBERNABILIDAD, PARTICIPACIÓN Y CONVIVENCIA CIUDADANA.</t>
  </si>
  <si>
    <t>Director GPAD</t>
  </si>
  <si>
    <t>01/01/2019 al 31/12/2019</t>
  </si>
  <si>
    <t>Director de Grupo.</t>
  </si>
  <si>
    <t>Oficios para los Entes de Control.  Memorandos Internos para Apertura de Procesos Disciplinarios.</t>
  </si>
  <si>
    <t xml:space="preserve">Informar a los Entes de Control sobre la irregularidad presentada.                  Informar a control disciplinario para que Inicie Procesos Disciplinarios a que halla lugar </t>
  </si>
  <si>
    <t>Accion de Contigencia</t>
  </si>
  <si>
    <t>(Numero de ayudas humanitarias con sus respectivas firmas/numero de ayudas humanitarias entregadas) x100</t>
  </si>
  <si>
    <t>Carpeta de ayudas humanitarias</t>
  </si>
  <si>
    <t>Verificar la carpeta de ayudas humanitarias, que todas las entregas tengan la firma del beneficiario y firma del responsable operativo quien entrega la ayuda humanitaria</t>
  </si>
  <si>
    <t>Seguimiento y control deficiente al procedimiento de entrega de ayudas humanitarias.</t>
  </si>
  <si>
    <t>Director Grupo Preservacion del Ambiente</t>
  </si>
  <si>
    <t>Informe de visita y Acta de entrega.</t>
  </si>
  <si>
    <t xml:space="preserve">Revision y verificacion de los informes de visita, suscritos por el profesional que realizo la visita, los cuales contienen el respectivo concepto ya sea favorable o desfavorable a la peticion, por parte del secretario de despacho y el director del grupo quienes suscriben el acta de entrega, y el profesional universitario que realizo la visita, para corroborar la informacion pertinente, y este  ultimo dar el visto bueno al acta de entrega. </t>
  </si>
  <si>
    <t>Seguimiento y control deficiente al procedimiento de entrega o suministro de materiales o insumos.</t>
  </si>
  <si>
    <t>EFICACIA:    Indice de Cumplimiento = ( No. Beneficiarios adjudicados/No. Beneficiarios que cumplen con los requisitos) x 100</t>
  </si>
  <si>
    <t>Informe de visita.</t>
  </si>
  <si>
    <t xml:space="preserve">Revision y verificacion, de los informes de visita, suscritos por el profesional que la realizo, los cuales contienen el respectivo concepto ya sea favorable o desfavorable a la peticion. </t>
  </si>
  <si>
    <t>01/01/2019 - 31/12/2019</t>
  </si>
  <si>
    <t xml:space="preserve">Director Administrativo y Financiero </t>
  </si>
  <si>
    <t>ACCIÓN DE CONTINGENCIA</t>
  </si>
  <si>
    <t xml:space="preserve">informe de investigación </t>
  </si>
  <si>
    <t xml:space="preserve">Realizar investigación previamente para determinar su remisión o no a Control Disciplinario </t>
  </si>
  <si>
    <r>
      <rPr>
        <b/>
        <sz val="12"/>
        <rFont val="Arial"/>
        <family val="2"/>
      </rPr>
      <t xml:space="preserve"> EFICACIA</t>
    </r>
    <r>
      <rPr>
        <sz val="12"/>
        <rFont val="Arial"/>
        <family val="2"/>
      </rPr>
      <t>: Número de visitas realizadas / Total de IE. s.</t>
    </r>
  </si>
  <si>
    <t>Dirección Administrativa y Financiera</t>
  </si>
  <si>
    <t>informes de seguimientos</t>
  </si>
  <si>
    <t>Realizar visitas de asesoria, monitoreo y control de  las IE a la ejecucion de recursos de los fondo de servicio  educativos</t>
  </si>
  <si>
    <r>
      <rPr>
        <b/>
        <sz val="12"/>
        <rFont val="Arial"/>
        <family val="2"/>
      </rPr>
      <t>EFICACIA:</t>
    </r>
    <r>
      <rPr>
        <sz val="12"/>
        <rFont val="Arial"/>
        <family val="2"/>
      </rPr>
      <t xml:space="preserve"> Capacitaciones realizadas/ Capacitaciones programadas</t>
    </r>
    <r>
      <rPr>
        <b/>
        <sz val="12"/>
        <rFont val="Arial"/>
        <family val="2"/>
      </rPr>
      <t>.</t>
    </r>
  </si>
  <si>
    <t>01/01/2019 - 31/13/2019</t>
  </si>
  <si>
    <t>Planillas de asistencia de las capacticaciones</t>
  </si>
  <si>
    <t>Capacitaciones al personal directivo sobre actualizacion normativa relacionada con el manejo de fondos de servicios educativos</t>
  </si>
  <si>
    <t>01/01/2019  -  31/12/2019</t>
  </si>
  <si>
    <t>Oficio donde se comunique el inicio de investigación  o su remisión para tal efecto.</t>
  </si>
  <si>
    <t>Remitir a la Secretaría  Administrativa de la Alcaldía, Control Disciplinario para inicio de investigaciones disciplinarias e inicio de acciones administrativas a que haya lugar</t>
  </si>
  <si>
    <r>
      <rPr>
        <b/>
        <sz val="12"/>
        <rFont val="Arial"/>
        <family val="2"/>
      </rPr>
      <t>EFICACIA</t>
    </r>
    <r>
      <rPr>
        <sz val="12"/>
        <rFont val="Arial"/>
        <family val="2"/>
      </rPr>
      <t xml:space="preserve">:capacitaciones realizadas/ capacitaciones programadas. </t>
    </r>
  </si>
  <si>
    <t xml:space="preserve">Planillas de asistencia de socialización  </t>
  </si>
  <si>
    <t xml:space="preserve">Mediante capacitaciones Socializar y Aplicar Codigo de Integridad y Buen Gobierno entre los funcionarios  de la Secretaría de Educación </t>
  </si>
  <si>
    <t>Falta de ética en  algunos funcionarios encargados de la recepción Y   ejecución de trámites en la Entidad.</t>
  </si>
  <si>
    <t>1 semana - una vez el riesgo se materialice</t>
  </si>
  <si>
    <t>Secretario de Movilidad</t>
  </si>
  <si>
    <t>Comunicación iniciando o remitiendo investigación</t>
  </si>
  <si>
    <t xml:space="preserve">Iniciar la  investigación disciplinaria, fiscal o remitir a las instancias correspondientes
para el proceso penal. </t>
  </si>
  <si>
    <t xml:space="preserve">ACCIÓN DE CONTINGENCIA </t>
  </si>
  <si>
    <t>Bimensualmente</t>
  </si>
  <si>
    <t xml:space="preserve">Socializaciones, correos electronicos, Memorandos, circulares, actas de reunion, comunicaciones internas y/o externas. </t>
  </si>
  <si>
    <t>EVITAR</t>
  </si>
  <si>
    <t>EFICACIA:
Índice de
cumplimiento
actividades= (#
de actividades
cumplidas
/ # de actividades
programadas)
x 100
EFECTIVIDAD:
Efectividad del
plan de manejo
de riesgos= ((#
de casos de
corrupción
presentados
periodo actual
- # de casos de
corrupción
presentados
periodo anterior)
/ # de casos de
corrupción presentados
periodo
anterior ) x 100</t>
  </si>
  <si>
    <t xml:space="preserve">Plegables, Volantes e informacion en la pagina oficial de alcaldia y/o redes sociales. </t>
  </si>
  <si>
    <t>Comites ejecutados/comites programados</t>
  </si>
  <si>
    <t>1 de Febrero de 2019- 31 de Diciembre de 2019</t>
  </si>
  <si>
    <t>Secretaria de Bienestar Social</t>
  </si>
  <si>
    <t>Comités Tecnico internos</t>
  </si>
  <si>
    <t>Secretaria de Gobierno</t>
  </si>
  <si>
    <t>Falta en la cultura de probidad  de los funcionarios</t>
  </si>
  <si>
    <t>CORRUPCION</t>
  </si>
  <si>
    <t>Secretaria de Cultura</t>
  </si>
  <si>
    <t>Comité extraorinario para revisión de casos presentados donde se materialice el riesgo</t>
  </si>
  <si>
    <t>ACCION DE CONTINGENCIA</t>
  </si>
  <si>
    <t>Comité para revisión de casos y/o requisitos.</t>
  </si>
  <si>
    <t>falta de planificacion y direccionamiento estrategico por parte del lider del proceso</t>
  </si>
  <si>
    <t>Limitacion en el presupuesto de inversion destinado para la entrega de ayudas o beneficios a la comunidad y prestacion de servicios</t>
  </si>
  <si>
    <t>GESTION SOCIAL, COMUNITARIA, ARISTICA Y CULTURAL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</si>
  <si>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 xml:space="preserve">EFICIENCIA: Índice de Cumplimiento= (Presupuesto Asignado/ Plan de compras o necesidades)*100.                                                                                                                                                                                                                                        </t>
  </si>
  <si>
    <t>De 1/01/2019 al  31/12/2019</t>
  </si>
  <si>
    <t>Direcion   de informatica</t>
  </si>
  <si>
    <t xml:space="preserve"> Las evidencias reposan en el PISAMI </t>
  </si>
  <si>
    <t>La Secretaria TIC,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</si>
  <si>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De 1/01/2019  al  31/12/2019</t>
  </si>
  <si>
    <t>Direcion   de nformatica</t>
  </si>
  <si>
    <t>La Secretaria TIC,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</si>
  <si>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Moderado</t>
  </si>
  <si>
    <t>Improbable</t>
  </si>
  <si>
    <t>De 1/01/2019 a 31/12/2019</t>
  </si>
  <si>
    <t>Secretario TIC</t>
  </si>
  <si>
    <t>Memorandos y oficios</t>
  </si>
  <si>
    <t>D3 A3 Aplicar el plan de manejo de incidentes y en caso de detectar fraude denunciar a control interno disciplinario o fiscalía según el caso</t>
  </si>
  <si>
    <t>Director de Talento Humano</t>
  </si>
  <si>
    <t xml:space="preserve">circulares, correos, Planillas de asistencia </t>
  </si>
  <si>
    <t>D3, O9. Fortalecer las actividades de socialización y apropiación de los valores y principios contemplados en el código de integridad y buen gobierno</t>
  </si>
  <si>
    <r>
      <rPr>
        <b/>
        <sz val="10"/>
        <color theme="1"/>
        <rFont val="Arial"/>
        <family val="2"/>
      </rPr>
      <t xml:space="preserve">EFICACIA: </t>
    </r>
    <r>
      <rPr>
        <sz val="10"/>
        <color theme="1"/>
        <rFont val="Arial"/>
        <family val="2"/>
      </rPr>
      <t xml:space="preserve">Índice de Cumplimiento= (Actividades ejecutadas /Actividades programadas)*100.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</si>
  <si>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Circulares, correos</t>
  </si>
  <si>
    <t>F8 A10 Difundir y aplicar las políticas de seguridad de la información de control de accesos  a los sistemas de información, para todo el personal en especial cuando sean de prestación de servicios</t>
  </si>
  <si>
    <t>Extrema</t>
  </si>
  <si>
    <t>Catastrofico</t>
  </si>
  <si>
    <t>Almacenista</t>
  </si>
  <si>
    <t>D7 A3 Realizar las acciones para recuperar el bien y en caso de pérdida  denunciar a  Control Interno Disciplinario o fiscalía según el caso</t>
  </si>
  <si>
    <t xml:space="preserve">EFICACIA: Índice de Cumplimiento= (Actividades ejecutadas /Actividades programadas)*100.                                                                                                                                                                                                                                        EFECTIVIDAD: Efectividad del Plan de Manejo del Riesgo= Número de elementos perdidos por abuso de confianza o tráfico de influencias denunciados   en la vigencia actual  - Número de elementos perdidos por abuso de confianza o tráfico de influencias denunciados en la vigencia actual de la vigencia anterior
</t>
  </si>
  <si>
    <t>Almacenista y Servidores Públicos</t>
  </si>
  <si>
    <t>Tarjeta de responsabilidad</t>
  </si>
  <si>
    <t>F10 A7 Actualizar la tarjeta de responsabilidad ante el traslado de un bien, que en todo caso estará a cargo de personal de planta.</t>
  </si>
  <si>
    <t>Mayor</t>
  </si>
  <si>
    <t>PROCESO: GESTIÓN DE RECURSOS FISICOS E INFRAESTRUCTURA TECNOLOGICA         
                                                                                                                                                                                                                                                                                                                                                                                                                             OBJETIVO: Brindar con oportunidad, eficiencia y eficacia  apoyo logístico a la Administración Central, mediante la adquisición y mantenimiento de los bienes, servicios y recursos tecnologicos con el 100% del presupuesto asignado, contribuyendo a   la gestión de los procesos y al logro de los objetivos institucionales</t>
  </si>
  <si>
    <t>1/01/2019 a 31/12/2019</t>
  </si>
  <si>
    <t xml:space="preserve">EFICACIA: Índice de Cumplimiento= (Actividades ejecutadas /Actividades programadas)*100.        </t>
  </si>
  <si>
    <t>Director( a) Grupo de Talento Humano</t>
  </si>
  <si>
    <t>Acto administrativo, Resolución para otorgamiento de encargos</t>
  </si>
  <si>
    <t>A4-A5-A7-D4-D5-D8-D9. Revisar los cargos en vacancia definitiva y temporal consultando los perfiles requeridos y el plan de previsión del recurso humano, con el fin de determinar  que personal en carrera administrativa cumple los requisitos para el encargo  y quien tendria el derecho preferencial, adicionalmente publicar la vacancia y los requisitos  para suplir el cargo.</t>
  </si>
  <si>
    <t>O8-D4 Aplicación de la normatividad  regulada por la CNSC relacionada con  el otorgamiento de encargos</t>
  </si>
  <si>
    <t>Omisión del seguimiento del cumplimiento de los  requisitos</t>
  </si>
  <si>
    <t>Acto administrativo</t>
  </si>
  <si>
    <t>POSIBLE</t>
  </si>
  <si>
    <t>No. de capacitaciones realizadas /No. de capacitaciones programadas</t>
  </si>
  <si>
    <t xml:space="preserve">Trimestralmente </t>
  </si>
  <si>
    <t>Directora de Tesoreria  Directora de Rentas Director de contabiliad  Director de Presupuesto</t>
  </si>
  <si>
    <t>Registros de asistencias</t>
  </si>
  <si>
    <r>
      <rPr>
        <b/>
        <sz val="12"/>
        <rFont val="Arial"/>
        <family val="2"/>
      </rPr>
      <t xml:space="preserve">D9O2 </t>
    </r>
    <r>
      <rPr>
        <sz val="12"/>
        <rFont val="Arial"/>
        <family val="2"/>
      </rPr>
      <t xml:space="preserve">Gestionar capacitación de la normatividad existente a nivel interno y externo sobre confidencialidad de la información.  Y digitalizacion de los expedientes y documentos  relacionados con el proceso de gestión de hacienda </t>
    </r>
  </si>
  <si>
    <t xml:space="preserve">Total expedientes prestados con el formato/ Total expedientes prestados </t>
  </si>
  <si>
    <t>Directora de Tesoreria Directora de Rentas</t>
  </si>
  <si>
    <t>Uso del formato para el control de prestamo de expedientes aprobado en sigami</t>
  </si>
  <si>
    <r>
      <rPr>
        <b/>
        <sz val="12"/>
        <rFont val="Arial"/>
        <family val="2"/>
      </rPr>
      <t xml:space="preserve">D3,O7 </t>
    </r>
    <r>
      <rPr>
        <sz val="12"/>
        <rFont val="Arial"/>
        <family val="2"/>
      </rPr>
      <t xml:space="preserve">Fortalecer las herramientas de planeación estrategicas que permitan un buen seguimiento al desarrollo de las actividades </t>
    </r>
  </si>
  <si>
    <t>No de denuncias  presentadas / No de denuncias gestionadas</t>
  </si>
  <si>
    <t>Secretario de Hacienda</t>
  </si>
  <si>
    <t>Denuncias presentadas a la oficina del Zar anticorrupciòn</t>
  </si>
  <si>
    <r>
      <rPr>
        <b/>
        <sz val="12"/>
        <rFont val="Arial"/>
        <family val="2"/>
      </rPr>
      <t xml:space="preserve">D6 O6 </t>
    </r>
    <r>
      <rPr>
        <sz val="12"/>
        <rFont val="Arial"/>
        <family val="2"/>
      </rPr>
      <t>Sensibilización a los funcionarios en principios,ética y valores Institucionales</t>
    </r>
  </si>
  <si>
    <t>% De avance de desarrollo del modulo de cartera y predial/ Modulo de cartera y predial terminado</t>
  </si>
  <si>
    <t>Directora de Tesorería- Directora de Rentas</t>
  </si>
  <si>
    <t>Cronograma de desarrollo de modulo de cartera</t>
  </si>
  <si>
    <r>
      <rPr>
        <b/>
        <sz val="12"/>
        <rFont val="Arial"/>
        <family val="2"/>
      </rPr>
      <t>D8O2</t>
    </r>
    <r>
      <rPr>
        <sz val="12"/>
        <rFont val="Arial"/>
        <family val="2"/>
      </rPr>
      <t xml:space="preserve">Fortalecimiento de las herramientas de control y manejo a los sistema de información generando reportes  </t>
    </r>
  </si>
  <si>
    <t>No.de alertas de cambios de contraseñas / No de usuarios que realizaron cambio de contraseñas</t>
  </si>
  <si>
    <t>Directora de Rentas</t>
  </si>
  <si>
    <t>Memorando internos, correos</t>
  </si>
  <si>
    <r>
      <rPr>
        <b/>
        <sz val="12"/>
        <rFont val="Arial"/>
        <family val="2"/>
      </rPr>
      <t>D11 O3</t>
    </r>
    <r>
      <rPr>
        <sz val="12"/>
        <rFont val="Arial"/>
        <family val="2"/>
      </rPr>
      <t>Revisión y seguimiento de alertas y cambios permanentes de clave de acceso a los sistemas informativos aplicación de la Política de seguridad de la información</t>
    </r>
  </si>
  <si>
    <t>No de Socializaciones  programadas/ No de socializaciones realizadas</t>
  </si>
  <si>
    <t xml:space="preserve">Directora de Tesorería- Directora de Rentas- Directora de Presupuesto- Director de  Contabilidad </t>
  </si>
  <si>
    <t>Registro de asistencia</t>
  </si>
  <si>
    <r>
      <rPr>
        <b/>
        <sz val="12"/>
        <rFont val="Arial"/>
        <family val="2"/>
      </rPr>
      <t>D6 O7</t>
    </r>
    <r>
      <rPr>
        <sz val="12"/>
        <rFont val="Arial"/>
        <family val="2"/>
      </rPr>
      <t>Sensibilización a los funcionarios en principios,ética y valores Institucionales Aplicación del Código de Integridad y buen Gobierno</t>
    </r>
  </si>
  <si>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</si>
  <si>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Pliegos estándar implementados</t>
  </si>
  <si>
    <t>Del 01/01/2018
al 31/12/2018</t>
  </si>
  <si>
    <t>Abogados de contratacion</t>
  </si>
  <si>
    <t>Formato de listas de chequeo</t>
  </si>
  <si>
    <t xml:space="preserve">Implementar pliegos estándar con sugecion a lo establecido por colombia compra eficiente, Implementar SECOP II, en las etapas precontractual, contractual y postcontractual, </t>
  </si>
  <si>
    <t>EXTREMO</t>
  </si>
  <si>
    <t xml:space="preserve">Socializaciones realizadas/Socializaciones programadas </t>
  </si>
  <si>
    <t>Del 01/01/2019
al 31/12/2019</t>
  </si>
  <si>
    <t>Jefe de Oficina Asesora de Contratacion</t>
  </si>
  <si>
    <t>Codigo de integridad</t>
  </si>
  <si>
    <t xml:space="preserve"> solicitar capacitacion a talento humano acerca del codigo de integridad y realizar socializacion para generar sentido de pertenencia</t>
  </si>
  <si>
    <t>De 01/01/2019 a 31/12/2019</t>
  </si>
  <si>
    <t>Jefe Oficina Jurídica</t>
  </si>
  <si>
    <t>Acción de Contingencia</t>
  </si>
  <si>
    <t>1 semana, una vez el riesgo se materialice</t>
  </si>
  <si>
    <t>Jefe Oficina Jurídica, Jefe control disciplinario interno</t>
  </si>
  <si>
    <t xml:space="preserve">Comunicación iniciando o remitiendo investigación </t>
  </si>
  <si>
    <t xml:space="preserve">Iniciar la investigación disciplinaria o remitir a las instancias correspondientes para el proceso penal
</t>
  </si>
  <si>
    <t>Memorandos y/o correo electrónico, Matriz PIC 2016 2019, calificación semestral de la auto evaluación de gestión procesal de los profesionales, abogados, adscritos a la dependencia, ya sea por relación legal y reglamentaria o por contrato.</t>
  </si>
  <si>
    <r>
      <rPr>
        <b/>
        <sz val="10"/>
        <rFont val="Arial"/>
        <family val="2"/>
      </rPr>
      <t>D4 O6</t>
    </r>
    <r>
      <rPr>
        <sz val="10"/>
        <rFont val="Arial"/>
        <family val="2"/>
      </rPr>
      <t xml:space="preserve"> Solicitar proyecto(s) de aprendizaje(s) y capacitación grupal en las temáticas que se requiera, y se encuentran en la matriz del Plan Institucional de Capacitación vigencia PIC 2016-2019, conforme a la auto evaluación semestral de la gestión procesal de los profesionales, abogados, adscritos a la dependencia, ya sea por relación legal y reglamentaria o por contrato (teniendo en cuenta que es una herramienta para el mejoramiento continuo de los servicios que prestan en este despacho en la representación judicial, extrajudicial y administrativa del Municipio de Ibagué).</t>
    </r>
  </si>
  <si>
    <t>Actas de Comité de Conciliación, Memorandos de solicitud a los supervisor (es)</t>
  </si>
  <si>
    <r>
      <rPr>
        <b/>
        <sz val="10"/>
        <rFont val="Arial"/>
        <family val="2"/>
      </rPr>
      <t>F9 O7</t>
    </r>
    <r>
      <rPr>
        <sz val="10"/>
        <rFont val="Arial"/>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r>
      <rPr>
        <b/>
        <sz val="10"/>
        <rFont val="Arial"/>
        <family val="2"/>
      </rPr>
      <t>.                                                                                                                                                                                                                   F1,12 O1,7</t>
    </r>
    <r>
      <rPr>
        <sz val="10"/>
        <rFont val="Arial"/>
        <family val="2"/>
      </rPr>
      <t xml:space="preserve"> El Comité de Conciliación efectuará a traves de los supervisores seguimientos permanente a la gestión del apoderado externo sobre los procesos que se le hayan asignado</t>
    </r>
  </si>
  <si>
    <r>
      <rPr>
        <b/>
        <sz val="10"/>
        <rFont val="Arial"/>
        <family val="2"/>
      </rPr>
      <t>EFICACIA:</t>
    </r>
    <r>
      <rPr>
        <sz val="10"/>
        <rFont val="Arial"/>
        <family val="2"/>
      </rPr>
      <t xml:space="preserve"> Índice de cumplimiento actividades= (# de actividades cumplidas / # de actividades programadas) x 100                                                                                                                          EFECTIVIDAD: Efectividad del plan de manejo de riesgos= ((# circulares, actos administrativos, directrices de política de prevención del daño antijurídico, memorandos de solicitud a dependencias ejecutoras periodo actual - # de circulares, memorandos de solicitud a dependencias ejecutoras periodo anterior) / # de circulares, memorandos de solicitud a dependencias ejecutoras periodo anterior ) x 100
</t>
    </r>
    <r>
      <rPr>
        <sz val="10"/>
        <color rgb="FFFF0000"/>
        <rFont val="Arial"/>
        <family val="2"/>
      </rPr>
      <t xml:space="preserve">
</t>
    </r>
  </si>
  <si>
    <t>Memorando de programación de Comités de Conciliación,  y/o Actas de Coordinación de Control Interno, y/o actas de Comité Interinstitucional de Gestión y Desempeño, y/o Actas de de  Consejo Directivos, directrices de la política de prevención del daño antijurídico, Memorandos de solicitud de información y/o de cumplimiento de provedencias condenatorias en contra del municipio a las dependencias ejecutoras</t>
  </si>
  <si>
    <r>
      <rPr>
        <b/>
        <sz val="10"/>
        <rFont val="Arial"/>
        <family val="2"/>
      </rPr>
      <t>D1,2,3 O3,5</t>
    </r>
    <r>
      <rPr>
        <sz val="10"/>
        <rFont val="Arial"/>
        <family val="2"/>
      </rPr>
      <t xml:space="preserve"> Incluir dentro de las temáticas a tratar en cualquiera de los Comités de Conciliación de sesiones ordinarias (22) y extraordinarias (4) programadas para la vigencia 2019, y/o Comités de Coordinación de Control Interno programados (12), y/o Comité Interinstitucional de Gestión y Desempeño sesión ordinaria (3) y extraordinaria (1) programados, y/o Consejos Directivos programados para la vigencia 2019,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t>
    </r>
  </si>
  <si>
    <t>Jefe de Oficina de control unico disciplinario</t>
  </si>
  <si>
    <t>Denuncia</t>
  </si>
  <si>
    <t xml:space="preserve">control de contingencia </t>
  </si>
  <si>
    <t xml:space="preserve">Numero de memorandos emitidos/ Numero de memorandos programados para enviar </t>
  </si>
  <si>
    <t>trimestralmente</t>
  </si>
  <si>
    <t>memorando</t>
  </si>
  <si>
    <t xml:space="preserve">El nominador </t>
  </si>
  <si>
    <t xml:space="preserve">Denuncia pertinente ante la autoridad competente </t>
  </si>
  <si>
    <t xml:space="preserve">solicitar a la secretaria de las TIC, realizar un levantamiento de informacion en aras de implementar un sistema que permita realizar el seguimiento de los  procesos disciplinarios y sus etapas. </t>
  </si>
  <si>
    <t xml:space="preserve">solicitar mediante memorando, el trasladode la oficina  control  unico disciplinario, a un lugar adecuardo que permita llevar a cabo el proceso discipliniario como lo establece la ley </t>
  </si>
  <si>
    <t>oficio o memorando</t>
  </si>
  <si>
    <t xml:space="preserve">El lider del proceso debe apartar al funcionario que impulsa  el proceso e inmediatamente reasignarlo a otro profesional </t>
  </si>
  <si>
    <t>de acuerdo a la necesidad</t>
  </si>
  <si>
    <t>solicitar el nombramiento de personal profesional de planta que permitan darle continuidad a los procesos</t>
  </si>
  <si>
    <t xml:space="preserve">Numero de capacitaciones realizadas/ nuemero de capacitaciones programas </t>
  </si>
  <si>
    <t>anualmente</t>
  </si>
  <si>
    <t xml:space="preserve">Profesional universitario con experiencia </t>
  </si>
  <si>
    <t xml:space="preserve">Actas de reunion y planilla de asistencia </t>
  </si>
  <si>
    <t xml:space="preserve">Jornadas de capacitacion del codigo de etica y buen gobierno </t>
  </si>
  <si>
    <t>no aplica</t>
  </si>
  <si>
    <t>de acuerdo a la oferta</t>
  </si>
  <si>
    <t>certificaciones, actas de asistencia</t>
  </si>
  <si>
    <t>participar de capacitaciones que permitan actualizar conociminentos en legislacion disciplinaria</t>
  </si>
  <si>
    <t>GESTION Y CONTROL DISCIPLINARIO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</si>
  <si>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De 01/01/2019a 31/12/2019</t>
  </si>
  <si>
    <t>Jefe de Oficina</t>
  </si>
  <si>
    <t>Memorando.</t>
  </si>
  <si>
    <r>
      <t>D</t>
    </r>
    <r>
      <rPr>
        <sz val="8"/>
        <color theme="1"/>
        <rFont val="Arial"/>
        <family val="2"/>
      </rPr>
      <t>4,11,12</t>
    </r>
    <r>
      <rPr>
        <sz val="10"/>
        <color theme="1"/>
        <rFont val="Arial"/>
        <family val="2"/>
      </rPr>
      <t xml:space="preserve"> Comunicar a Control Disciplinario el evento del funcionario que cometió la falta.</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</si>
  <si>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</si>
  <si>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 xml:space="preserve"> Jefe de  Oficina</t>
  </si>
  <si>
    <t>Acta de comité técnico, Informe semestral emitido por Control Disciplinario.</t>
  </si>
  <si>
    <r>
      <t>D</t>
    </r>
    <r>
      <rPr>
        <sz val="8"/>
        <color theme="1"/>
        <rFont val="Arial"/>
        <family val="2"/>
      </rPr>
      <t>4,11,12</t>
    </r>
    <r>
      <rPr>
        <sz val="10"/>
        <color theme="1"/>
        <rFont val="Arial"/>
        <family val="2"/>
      </rPr>
      <t>O</t>
    </r>
    <r>
      <rPr>
        <sz val="8"/>
        <color theme="1"/>
        <rFont val="Arial"/>
        <family val="2"/>
      </rPr>
      <t>9</t>
    </r>
    <r>
      <rPr>
        <sz val="10"/>
        <color theme="1"/>
        <rFont val="Arial"/>
        <family val="2"/>
      </rPr>
      <t xml:space="preserve"> Socializar el código del auditor interno y solicitar semestralmente a la jefe de Oficina de Control Disciplinario que informe si dentro de los procesos disciplinarios que se encuentran adelantando, esta inmerso personal adscrito a la Oficina de control interno;  por incumplimiento a los principios y valores éticos establecidos en el código del auditor interno. </t>
    </r>
  </si>
  <si>
    <t>Realizar trimestralmente de manera alternada por parte de las direcciones responsables  jornadas de reinducción en procesos  y procedimientos propios del puesto de trabajo</t>
  </si>
  <si>
    <t>10.Realizar comites de riesgos, reuniones y campañas anticorrupcion  donde se tomen medidas, para prevenir la corrupcion en sus diferentes niveles.</t>
  </si>
  <si>
    <t xml:space="preserve"> Director/a de Trámites y Servicios </t>
  </si>
  <si>
    <t xml:space="preserve">9. Realizar campañas de socializacion a la ciudadania sobre las diferentes actuaciones y/o  tramites de la secretaria. </t>
  </si>
  <si>
    <t xml:space="preserve">GESTION DE INFRAESTRUCTURA Y OBRAS PUBLICAS
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
</t>
  </si>
  <si>
    <t>GESTIÒN DEL DESARROLLO ECONÒMICO Y LA COMPETITIVIDAD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</si>
  <si>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PROCESO: GESTIÓN DE LA SALUD
OBJETIVO: 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</si>
  <si>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PROCESO: GESTION EDUCATIVA
 OBTETIVO: GARANTIZAR PERMANENTEMENTE LA PRESTACIÓN INTEGRAL DEL SERVIVIO EDUCATIVO A TODOS LOS NIÑOS, NIÑAS Y ADOLESCENTES DEL MUNICIPIO DE IBAGUÉ, MEDIANTE LA IMPLEMENTACIÓN Y DESARROLLO DE PLANES, PROGRAMAS, PROYECTOS, APROPIACIÓN Y USO DE NUEVAS TECNOLOGÍAS QUE CONTRIBUYAN CON EL MEJORAMIENTO DE INDICES Y ESTÁNDARES DE CALIDAD, COBERTURA, PERMANENCIA Y EFICIENCIA EDUCATIVA.</t>
  </si>
  <si>
    <t>GESTIÓN DE INNOVACION Y TICS
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</si>
  <si>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GESTIÓN HUMANA Y SEGURIDAD Y SALUD EN EL TRABAJO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t>
  </si>
  <si>
    <t xml:space="preserve">GESTIÓN JURÍDICA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</si>
  <si>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Gestión de Evaluación y  Seguimiento 
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t>
  </si>
  <si>
    <t>PROCESO: GESTION DEL TRANSITO Y LA MOVILIDAD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</si>
  <si>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Recibir dadivas o beneficios a nombre propio o de terceros por realizar tramites sin el cumplimiento de los requisitos</t>
  </si>
  <si>
    <t xml:space="preserve"> CORRUPCIÒN</t>
  </si>
  <si>
    <t xml:space="preserve">GESTION AMBIENTAL 
 GESTIONAR LA CONSERVACIÓN, RESTAURACIÓN Y APROVECHAMIENTO SOSTENIBLE DE LOS RECURSOS NATURALES ASÌ COMO EJECUTAR  ACCIONES DE CONOCIMIENTO, REDUCCIÓN DEL RIESGO Y MANEJO DEL DESASTRE DE MANERA PERMANENTE, MEDIANTE LA IMPLEMENTACIÓN DE PLANES , PROGRAMAS Y PROYECTOS  EN PROCURA DE ALCANZAR CALIDAD AMBIENTAL PARA EL DESARROLLO HUMANO INTEGRAL EN EL MUNICIPIO DE IBAGUÉ. </t>
  </si>
  <si>
    <t xml:space="preserve">GESTION CONTRACTUAL
GESTIONAR LA ADQUISICIÓN DE LA TOTALIDAD DE LOS BIENES Y SERVICIOS REQUERIDOS PARA LA CONTINUA OPERACIÓN DE LOS PROCESOS DE LA ENTIDAD ACORDE A LA NORMATIVIDAD LEGAL VIGENTE.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</si>
</sst>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b/>
      <sz val="10"/>
      <color indexed="8"/>
      <name val="Arial"/>
      <family val="2"/>
    </font>
    <font>
      <sz val="10"/>
      <color theme="1"/>
      <name val="Arial"/>
      <family val="2"/>
    </font>
    <font>
      <sz val="10"/>
      <color theme="1"/>
      <name val="Calibri"/>
      <family val="2"/>
      <scheme val="minor"/>
    </font>
    <font>
      <b/>
      <sz val="10"/>
      <color theme="1"/>
      <name val="Arial"/>
      <family val="2"/>
    </font>
    <font>
      <sz val="10"/>
      <color theme="1"/>
      <name val="Arial Unicode MS"/>
      <family val="2"/>
    </font>
    <font>
      <b/>
      <sz val="11"/>
      <color indexed="8"/>
      <name val="Arial"/>
      <family val="2"/>
    </font>
    <font>
      <sz val="11"/>
      <color theme="1"/>
      <name val="Arial"/>
      <family val="2"/>
    </font>
    <font>
      <sz val="11"/>
      <color indexed="8"/>
      <name val="Arial"/>
      <family val="2"/>
    </font>
    <font>
      <b/>
      <sz val="12"/>
      <color theme="1"/>
      <name val="Arial"/>
      <family val="2"/>
    </font>
    <font>
      <sz val="10"/>
      <color rgb="FFFF0000"/>
      <name val="Arial"/>
      <family val="2"/>
    </font>
    <font>
      <b/>
      <sz val="12"/>
      <color theme="1"/>
      <name val="Calibri"/>
      <family val="2"/>
      <scheme val="minor"/>
    </font>
    <font>
      <sz val="10"/>
      <name val="Arial"/>
      <family val="2"/>
    </font>
    <font>
      <b/>
      <sz val="12"/>
      <color indexed="8"/>
      <name val="Arial"/>
      <family val="2"/>
    </font>
    <font>
      <sz val="12"/>
      <name val="Arial"/>
      <family val="2"/>
    </font>
    <font>
      <sz val="12"/>
      <color theme="1"/>
      <name val="Arial"/>
      <family val="2"/>
    </font>
    <font>
      <b/>
      <sz val="12"/>
      <name val="Arial"/>
      <family val="2"/>
    </font>
    <font>
      <b/>
      <sz val="10"/>
      <name val="Arial"/>
      <family val="2"/>
    </font>
    <font>
      <sz val="8"/>
      <color theme="1"/>
      <name val="Arial"/>
      <family val="2"/>
    </font>
    <font>
      <b/>
      <u/>
      <sz val="10"/>
      <color theme="1"/>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311">
    <xf numFmtId="0" fontId="0" fillId="0" borderId="0" xfId="0"/>
    <xf numFmtId="0" fontId="3" fillId="0" borderId="5" xfId="0" applyFont="1" applyBorder="1"/>
    <xf numFmtId="0" fontId="3" fillId="0" borderId="6" xfId="0" applyFont="1" applyBorder="1"/>
    <xf numFmtId="0" fontId="6" fillId="0" borderId="5" xfId="0" applyFont="1" applyBorder="1" applyAlignment="1">
      <alignment horizontal="center" vertical="center" wrapText="1"/>
    </xf>
    <xf numFmtId="0" fontId="5" fillId="2" borderId="9" xfId="0" applyFont="1" applyFill="1" applyBorder="1" applyAlignment="1">
      <alignment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0" fillId="0" borderId="0" xfId="0" applyBorder="1"/>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3" borderId="6"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horizontal="justify" vertical="center" wrapText="1"/>
    </xf>
    <xf numFmtId="0" fontId="6" fillId="3" borderId="5" xfId="0" applyFont="1" applyFill="1" applyBorder="1" applyAlignment="1">
      <alignment horizontal="center" vertical="center" wrapText="1"/>
    </xf>
    <xf numFmtId="0" fontId="3" fillId="0" borderId="2" xfId="0" applyFont="1" applyBorder="1" applyAlignment="1">
      <alignment horizontal="justify" vertical="center" wrapText="1"/>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3" fillId="0" borderId="5" xfId="0" applyFont="1" applyBorder="1" applyAlignment="1">
      <alignment horizontal="center" vertical="center" wrapText="1"/>
    </xf>
    <xf numFmtId="0" fontId="13" fillId="3"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xf>
    <xf numFmtId="0" fontId="3" fillId="3" borderId="18"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vertical="top"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8" xfId="0" applyFont="1" applyBorder="1" applyAlignment="1">
      <alignment vertical="top" wrapText="1"/>
    </xf>
    <xf numFmtId="0" fontId="13" fillId="0" borderId="5" xfId="0" applyFont="1" applyBorder="1" applyAlignment="1">
      <alignment horizontal="left" vertical="center" wrapText="1"/>
    </xf>
    <xf numFmtId="0" fontId="13" fillId="0" borderId="6" xfId="0" applyFont="1" applyBorder="1" applyAlignment="1">
      <alignment vertical="center" wrapText="1"/>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8" xfId="0" applyFont="1" applyFill="1" applyBorder="1" applyAlignment="1">
      <alignment horizontal="center" vertical="center" wrapText="1"/>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0" fontId="15" fillId="0" borderId="5" xfId="0" applyFont="1" applyFill="1" applyBorder="1" applyAlignment="1">
      <alignment vertical="center" wrapText="1"/>
    </xf>
    <xf numFmtId="0" fontId="4" fillId="0" borderId="18"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center" vertical="top" wrapText="1"/>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9" xfId="0" applyFont="1" applyBorder="1" applyAlignment="1">
      <alignment vertical="top" wrapText="1"/>
    </xf>
    <xf numFmtId="0" fontId="3" fillId="0" borderId="8"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18" xfId="0" applyFont="1" applyFill="1" applyBorder="1" applyAlignment="1">
      <alignment vertical="top" wrapText="1"/>
    </xf>
    <xf numFmtId="0" fontId="3" fillId="0" borderId="18" xfId="0" applyFont="1" applyBorder="1" applyAlignment="1">
      <alignment horizontal="left" vertical="top" wrapText="1"/>
    </xf>
    <xf numFmtId="14" fontId="3" fillId="0" borderId="5" xfId="0" applyNumberFormat="1" applyFont="1" applyBorder="1" applyAlignment="1">
      <alignment vertical="center" wrapText="1"/>
    </xf>
    <xf numFmtId="0" fontId="8" fillId="0" borderId="11" xfId="0" applyFont="1" applyBorder="1" applyAlignment="1">
      <alignment vertical="center" wrapText="1"/>
    </xf>
    <xf numFmtId="0" fontId="11" fillId="0" borderId="5" xfId="0" applyFont="1" applyBorder="1" applyAlignment="1">
      <alignment horizontal="center" vertical="center"/>
    </xf>
    <xf numFmtId="0" fontId="8" fillId="0" borderId="5" xfId="0" applyFont="1" applyBorder="1" applyAlignment="1">
      <alignment vertical="center" wrapText="1"/>
    </xf>
    <xf numFmtId="0" fontId="15" fillId="0" borderId="6" xfId="0" applyFont="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15" fillId="0" borderId="6"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20"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18" xfId="0" applyFont="1" applyBorder="1" applyAlignment="1">
      <alignment horizontal="center" vertical="center" wrapText="1"/>
    </xf>
    <xf numFmtId="0" fontId="15" fillId="0" borderId="18" xfId="0" applyFont="1" applyBorder="1" applyAlignment="1">
      <alignment vertical="center" wrapText="1"/>
    </xf>
    <xf numFmtId="0" fontId="15" fillId="0" borderId="18" xfId="0" applyFont="1" applyBorder="1" applyAlignment="1">
      <alignment horizontal="left" vertical="center" wrapText="1"/>
    </xf>
    <xf numFmtId="0" fontId="15" fillId="0" borderId="18" xfId="0" applyFont="1" applyBorder="1" applyAlignment="1">
      <alignment horizontal="center" vertical="center"/>
    </xf>
    <xf numFmtId="0" fontId="15" fillId="0" borderId="19" xfId="0" applyFont="1" applyBorder="1" applyAlignment="1">
      <alignment horizontal="left" vertical="center" wrapText="1"/>
    </xf>
    <xf numFmtId="0" fontId="5" fillId="0" borderId="18" xfId="0" applyFont="1" applyBorder="1" applyAlignment="1">
      <alignment vertical="center" wrapText="1"/>
    </xf>
    <xf numFmtId="0" fontId="3" fillId="0" borderId="18" xfId="0" applyFont="1" applyBorder="1" applyAlignment="1">
      <alignment horizontal="center" vertical="center"/>
    </xf>
    <xf numFmtId="0" fontId="3" fillId="0" borderId="18"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3" fillId="0" borderId="5" xfId="0" applyFont="1" applyBorder="1" applyAlignment="1">
      <alignment horizontal="justify" vertical="center" wrapText="1"/>
    </xf>
    <xf numFmtId="0" fontId="13" fillId="0" borderId="5" xfId="0" applyFont="1" applyBorder="1" applyAlignment="1">
      <alignment horizontal="left" vertical="top"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9" xfId="0" applyFont="1" applyBorder="1" applyAlignment="1">
      <alignment horizontal="left" vertical="top" wrapText="1"/>
    </xf>
    <xf numFmtId="0" fontId="3" fillId="0" borderId="5"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wrapText="1"/>
    </xf>
    <xf numFmtId="0" fontId="16" fillId="0" borderId="5" xfId="0" applyFont="1" applyBorder="1" applyAlignment="1">
      <alignment horizontal="center" vertical="center" wrapText="1"/>
    </xf>
    <xf numFmtId="0" fontId="15" fillId="0" borderId="6" xfId="0" applyFont="1" applyFill="1" applyBorder="1" applyAlignment="1">
      <alignment horizontal="center" vertical="center" wrapText="1"/>
    </xf>
    <xf numFmtId="0" fontId="16" fillId="0" borderId="18" xfId="0" applyFont="1" applyBorder="1" applyAlignment="1">
      <alignment horizontal="center" vertical="center" wrapText="1"/>
    </xf>
    <xf numFmtId="0" fontId="13" fillId="0" borderId="9" xfId="0" applyFont="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3"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0" fillId="0" borderId="4" xfId="0" applyFont="1" applyBorder="1" applyAlignment="1">
      <alignment horizontal="center" vertical="top" wrapText="1"/>
    </xf>
    <xf numFmtId="0" fontId="10" fillId="0" borderId="26" xfId="0" applyFont="1" applyBorder="1" applyAlignment="1">
      <alignment horizontal="center" vertical="top" wrapText="1"/>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13" fillId="0" borderId="20"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13" fillId="0" borderId="2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left" vertical="top" wrapText="1"/>
    </xf>
    <xf numFmtId="0" fontId="13" fillId="0" borderId="7" xfId="0" applyFont="1" applyBorder="1" applyAlignment="1">
      <alignment horizontal="left" vertical="top" wrapText="1"/>
    </xf>
    <xf numFmtId="0" fontId="13" fillId="0" borderId="24" xfId="0" applyFont="1" applyBorder="1" applyAlignment="1">
      <alignment horizontal="left" vertical="top" wrapText="1"/>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16" fillId="0" borderId="5" xfId="0" applyFont="1" applyBorder="1" applyAlignment="1">
      <alignment horizontal="center" vertical="center" wrapText="1"/>
    </xf>
    <xf numFmtId="0" fontId="4" fillId="0" borderId="3" xfId="0" applyFont="1" applyBorder="1" applyAlignment="1">
      <alignment horizontal="center"/>
    </xf>
    <xf numFmtId="0" fontId="4" fillId="0" borderId="6" xfId="0" applyFont="1" applyBorder="1" applyAlignment="1">
      <alignment horizontal="center"/>
    </xf>
    <xf numFmtId="0" fontId="8" fillId="0" borderId="5" xfId="0" applyFont="1" applyBorder="1" applyAlignment="1">
      <alignment horizontal="left" vertical="center" wrapText="1"/>
    </xf>
    <xf numFmtId="0" fontId="7"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3" borderId="2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0" fontId="10" fillId="0" borderId="15" xfId="0" applyFont="1" applyBorder="1" applyAlignment="1">
      <alignment horizontal="center"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5"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0" borderId="7" xfId="0" applyFont="1" applyBorder="1" applyAlignment="1">
      <alignment horizontal="justify" vertical="center" wrapText="1"/>
    </xf>
    <xf numFmtId="0" fontId="14" fillId="3" borderId="16" xfId="0" applyFont="1" applyFill="1" applyBorder="1" applyAlignment="1">
      <alignment horizontal="center" vertical="top" wrapText="1"/>
    </xf>
    <xf numFmtId="0" fontId="14" fillId="3" borderId="17" xfId="0" applyFont="1" applyFill="1" applyBorder="1" applyAlignment="1">
      <alignment horizontal="center" vertical="top"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5" xfId="0" applyFont="1" applyBorder="1" applyAlignment="1">
      <alignment horizontal="center" vertical="top" wrapText="1"/>
    </xf>
    <xf numFmtId="0" fontId="3" fillId="0" borderId="18" xfId="0" applyFont="1" applyBorder="1" applyAlignment="1">
      <alignment horizontal="center" vertical="top"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5" xfId="0" applyFont="1" applyBorder="1" applyAlignment="1">
      <alignment horizontal="center" vertical="center" wrapText="1" shrinkToFit="1"/>
    </xf>
    <xf numFmtId="0" fontId="3" fillId="0" borderId="5" xfId="0" applyFont="1" applyBorder="1" applyAlignment="1">
      <alignment vertical="center"/>
    </xf>
    <xf numFmtId="0" fontId="3" fillId="0" borderId="5"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vertical="center"/>
    </xf>
    <xf numFmtId="0" fontId="3" fillId="0" borderId="5" xfId="0" applyFont="1" applyBorder="1" applyAlignment="1">
      <alignment horizontal="center" vertical="top"/>
    </xf>
    <xf numFmtId="0" fontId="3" fillId="0" borderId="18" xfId="0" applyFont="1" applyBorder="1" applyAlignment="1">
      <alignment horizontal="center" vertical="top"/>
    </xf>
    <xf numFmtId="0" fontId="3" fillId="0" borderId="9" xfId="0" applyFont="1" applyFill="1" applyBorder="1" applyAlignment="1">
      <alignment horizontal="center" vertical="top"/>
    </xf>
    <xf numFmtId="0" fontId="3" fillId="0" borderId="7" xfId="0" applyFont="1" applyFill="1" applyBorder="1" applyAlignment="1">
      <alignment horizontal="center" vertical="top"/>
    </xf>
    <xf numFmtId="0" fontId="3" fillId="0" borderId="9"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9"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xf>
    <xf numFmtId="0" fontId="3" fillId="0" borderId="24" xfId="0" applyFont="1" applyBorder="1" applyAlignment="1">
      <alignment horizontal="center" vertical="top" wrapText="1"/>
    </xf>
    <xf numFmtId="0" fontId="3" fillId="0" borderId="22" xfId="0" applyFont="1" applyBorder="1" applyAlignment="1">
      <alignment horizontal="center" vertical="top" wrapText="1"/>
    </xf>
    <xf numFmtId="0" fontId="3" fillId="0" borderId="13" xfId="0" applyFont="1" applyBorder="1" applyAlignment="1">
      <alignment horizontal="center" vertical="top" wrapText="1"/>
    </xf>
    <xf numFmtId="0" fontId="3" fillId="0" borderId="27" xfId="0" applyFont="1" applyBorder="1" applyAlignment="1">
      <alignment horizontal="center" vertical="top" wrapText="1"/>
    </xf>
    <xf numFmtId="0" fontId="3" fillId="0" borderId="5" xfId="0" applyFont="1" applyBorder="1" applyAlignment="1">
      <alignment horizontal="left" vertical="top" wrapText="1"/>
    </xf>
    <xf numFmtId="0" fontId="3" fillId="0" borderId="5" xfId="0" applyFont="1" applyFill="1" applyBorder="1" applyAlignment="1">
      <alignment horizontal="center" vertical="top"/>
    </xf>
    <xf numFmtId="0" fontId="15" fillId="0" borderId="9"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15" fillId="0" borderId="18" xfId="0" applyFont="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8" xfId="0" applyFont="1" applyBorder="1" applyAlignment="1">
      <alignment horizontal="center" vertical="center" wrapText="1"/>
    </xf>
    <xf numFmtId="0" fontId="17" fillId="0" borderId="28" xfId="0" applyFont="1" applyBorder="1" applyAlignment="1">
      <alignment horizontal="center" vertical="center" wrapText="1"/>
    </xf>
    <xf numFmtId="0" fontId="15" fillId="0" borderId="7" xfId="0" applyFont="1" applyFill="1" applyBorder="1" applyAlignment="1">
      <alignment horizontal="left" vertical="center" wrapText="1"/>
    </xf>
    <xf numFmtId="0" fontId="15" fillId="0" borderId="1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3"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9"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3" fillId="0" borderId="18" xfId="0" applyFont="1" applyBorder="1" applyAlignment="1">
      <alignment horizontal="center" vertical="center"/>
    </xf>
    <xf numFmtId="0" fontId="17" fillId="0" borderId="29" xfId="0" applyFont="1" applyFill="1" applyBorder="1" applyAlignment="1">
      <alignment horizontal="center" vertical="center" wrapText="1"/>
    </xf>
    <xf numFmtId="0" fontId="17" fillId="0" borderId="30" xfId="0" applyFont="1" applyBorder="1" applyAlignment="1">
      <alignment horizontal="center" vertical="center" wrapText="1"/>
    </xf>
    <xf numFmtId="0" fontId="3" fillId="0" borderId="9" xfId="0" applyFont="1" applyBorder="1" applyAlignment="1">
      <alignment horizontal="center" vertical="center" textRotation="1" wrapText="1"/>
    </xf>
    <xf numFmtId="0" fontId="3" fillId="0" borderId="8" xfId="0" applyFont="1" applyBorder="1" applyAlignment="1">
      <alignment horizontal="center" vertical="center" textRotation="1" wrapText="1"/>
    </xf>
    <xf numFmtId="0" fontId="3" fillId="0" borderId="23" xfId="0" applyFont="1" applyBorder="1" applyAlignment="1">
      <alignment horizontal="center" vertical="center" textRotation="1" wrapText="1"/>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3" fillId="3" borderId="13" xfId="0" applyFont="1" applyFill="1" applyBorder="1" applyAlignment="1">
      <alignment horizontal="center" vertical="center" wrapText="1"/>
    </xf>
    <xf numFmtId="0" fontId="4" fillId="0" borderId="20" xfId="0" applyFont="1" applyBorder="1" applyAlignment="1">
      <alignment horizontal="center" vertical="center"/>
    </xf>
    <xf numFmtId="0" fontId="3" fillId="0" borderId="20" xfId="0" applyFont="1" applyBorder="1" applyAlignment="1">
      <alignment horizontal="justify" vertical="center" wrapText="1"/>
    </xf>
    <xf numFmtId="0" fontId="3" fillId="0" borderId="31" xfId="0" applyFont="1" applyBorder="1" applyAlignment="1">
      <alignment horizontal="center" vertical="center" wrapText="1"/>
    </xf>
    <xf numFmtId="0" fontId="3" fillId="3" borderId="20" xfId="0" applyFont="1" applyFill="1" applyBorder="1" applyAlignment="1">
      <alignment horizontal="center" vertical="center"/>
    </xf>
    <xf numFmtId="0" fontId="1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0" borderId="9" xfId="0" applyFont="1" applyBorder="1" applyAlignment="1">
      <alignment horizontal="center" vertical="center" wrapText="1"/>
    </xf>
    <xf numFmtId="0" fontId="3" fillId="0" borderId="9" xfId="0" applyFont="1" applyBorder="1" applyAlignment="1">
      <alignment vertical="center" wrapText="1"/>
    </xf>
    <xf numFmtId="0" fontId="11" fillId="3" borderId="9" xfId="0" applyFont="1" applyFill="1" applyBorder="1" applyAlignment="1">
      <alignment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9" xfId="0" applyFont="1" applyBorder="1" applyAlignment="1">
      <alignment vertical="center" wrapText="1"/>
    </xf>
    <xf numFmtId="0" fontId="13" fillId="0" borderId="9" xfId="0" applyFont="1" applyBorder="1" applyAlignment="1">
      <alignment horizontal="left" vertical="center" wrapText="1"/>
    </xf>
    <xf numFmtId="0" fontId="13" fillId="0" borderId="13" xfId="0" applyFont="1" applyBorder="1" applyAlignment="1">
      <alignment vertical="center" wrapText="1"/>
    </xf>
    <xf numFmtId="0" fontId="17" fillId="0" borderId="1" xfId="0" applyFont="1" applyBorder="1" applyAlignment="1">
      <alignment horizontal="center" vertical="top" wrapText="1"/>
    </xf>
    <xf numFmtId="0" fontId="15" fillId="0" borderId="3" xfId="0" applyFont="1" applyFill="1" applyBorder="1" applyAlignment="1">
      <alignment horizontal="center" vertical="center" wrapText="1"/>
    </xf>
    <xf numFmtId="0" fontId="17" fillId="0" borderId="4" xfId="0" applyFont="1" applyBorder="1" applyAlignment="1">
      <alignment horizontal="center" vertical="top" wrapText="1"/>
    </xf>
    <xf numFmtId="0" fontId="17" fillId="0" borderId="26" xfId="0" applyFont="1" applyBorder="1" applyAlignment="1">
      <alignment horizontal="center" vertical="top" wrapText="1"/>
    </xf>
    <xf numFmtId="0" fontId="16" fillId="0" borderId="18" xfId="0" applyFont="1" applyBorder="1" applyAlignment="1">
      <alignment horizontal="center" vertical="center" wrapText="1" shrinkToFit="1"/>
    </xf>
    <xf numFmtId="0" fontId="15" fillId="0" borderId="18" xfId="0" applyFont="1" applyFill="1" applyBorder="1" applyAlignment="1">
      <alignment vertical="center" wrapText="1"/>
    </xf>
    <xf numFmtId="0" fontId="15" fillId="0" borderId="19" xfId="0" applyFont="1" applyFill="1" applyBorder="1" applyAlignment="1">
      <alignment vertical="center"/>
    </xf>
    <xf numFmtId="0" fontId="17" fillId="0" borderId="17" xfId="0" applyFont="1" applyBorder="1" applyAlignment="1">
      <alignment horizontal="center" vertical="center" wrapText="1"/>
    </xf>
    <xf numFmtId="0" fontId="2" fillId="0" borderId="1" xfId="0" applyFont="1" applyBorder="1" applyAlignment="1">
      <alignment horizontal="center" vertical="top" wrapText="1"/>
    </xf>
    <xf numFmtId="0" fontId="2" fillId="0" borderId="4" xfId="0" applyFont="1" applyBorder="1" applyAlignment="1">
      <alignment horizontal="center" vertical="top" wrapText="1"/>
    </xf>
    <xf numFmtId="0" fontId="5" fillId="2" borderId="4" xfId="0" applyFont="1" applyFill="1" applyBorder="1" applyAlignment="1">
      <alignment horizontal="center" vertical="top"/>
    </xf>
    <xf numFmtId="0" fontId="5" fillId="2" borderId="9" xfId="0" applyFont="1" applyFill="1" applyBorder="1" applyAlignment="1">
      <alignment horizontal="center" vertical="top" wrapText="1"/>
    </xf>
    <xf numFmtId="0" fontId="12" fillId="0" borderId="15" xfId="0" applyFont="1" applyBorder="1" applyAlignment="1">
      <alignment horizontal="center"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16" xfId="0" applyFont="1" applyBorder="1" applyAlignment="1">
      <alignment horizontal="center" vertical="top" wrapText="1"/>
    </xf>
    <xf numFmtId="0" fontId="1" fillId="0" borderId="0" xfId="0" applyFont="1" applyAlignment="1">
      <alignment horizontal="center" vertical="top"/>
    </xf>
    <xf numFmtId="0" fontId="3" fillId="0" borderId="13"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19" xfId="0" applyFont="1" applyBorder="1" applyAlignment="1">
      <alignment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13" fillId="0" borderId="9" xfId="0" applyFont="1" applyBorder="1" applyAlignment="1">
      <alignment horizontal="center" vertical="center" textRotation="90"/>
    </xf>
    <xf numFmtId="0" fontId="13" fillId="0" borderId="9" xfId="0" applyFont="1" applyFill="1" applyBorder="1" applyAlignment="1">
      <alignment horizontal="left" vertical="top" wrapText="1"/>
    </xf>
    <xf numFmtId="0" fontId="3" fillId="0" borderId="3" xfId="0" applyFont="1" applyBorder="1" applyAlignment="1">
      <alignment vertical="center"/>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15" xfId="0" applyBorder="1" applyAlignment="1">
      <alignment horizontal="center" vertical="top"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253998</xdr:colOff>
      <xdr:row>0</xdr:row>
      <xdr:rowOff>41586</xdr:rowOff>
    </xdr:from>
    <xdr:to>
      <xdr:col>12</xdr:col>
      <xdr:colOff>1118810</xdr:colOff>
      <xdr:row>3</xdr:row>
      <xdr:rowOff>172976</xdr:rowOff>
    </xdr:to>
    <xdr:pic>
      <xdr:nvPicPr>
        <xdr:cNvPr id="2"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76498" y="41586"/>
          <a:ext cx="864812" cy="96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38100</xdr:colOff>
          <xdr:row>0</xdr:row>
          <xdr:rowOff>121920</xdr:rowOff>
        </xdr:from>
        <xdr:to>
          <xdr:col>0</xdr:col>
          <xdr:colOff>2903220</xdr:colOff>
          <xdr:row>3</xdr:row>
          <xdr:rowOff>99060</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P~1/AppData/Local/Temp/PLANEACION%20ESTRATEGICA%20Y%20TERRITORI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P~1/AppData/Local/Temp/GESTION%20DE%20INNOVACION%20Y%20TIC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P~1/AppData/Local/Temp/GESTI&#211;N%20DE%20RECURSOS%20FISICOS%20E%20INFRAESTRUCTURA%20TECNOLOGIC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P~1/AppData/Local/Temp/MAPA%20DE%20RIESGOS%20%20GESTION%20HUMANA%20201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P~1/AppData/Local/Temp/GESTI&#211;N%20DE%20HACIENDA%20PUBLIC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P~1/AppData/Local/Temp/GESTION%20CONTRACTU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P~1/AppData/Local/Temp/GESTI&#211;N%20JUR&#205;DIC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P~1/AppData/Local/Temp/GESTION%20Y%20CONTROL%20DISCIPLINARI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P~1/AppData/Local/Temp/GESTION%20DE%20EVALUACION%20Y%20SEGUIMIENT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P~1/AppData/Local/Temp/MAPA%20DE%20RIESGOS%202019-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apa%20de%20riesgo%202019/Mapas%20de%20riesgos%20para%20publicar%202019/GESTI&#211;N%20DE%20LA%20GOBERNABILIDAD,%20PARTICIPACI&#211;N%20Y%20CONVIVENCIA%20CIUDAD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P~1/AppData/Local/Temp/GESTI&#211;N%20DE%20LA%20INFORMACI&#211;N%20Y%20LA%20COMUNICACI&#211;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P~1/AppData/Local/Temp/GESTION%20DE%20INFRESTRUCTURA%20Y%20OBRAS%20PUBLIC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P~1/AppData/Local/Temp/GESTI&#210;N%20DEL%20DESARROLLO%20ECON&#210;MICO%20Y%20LA%20COMPETITIVIDA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P~1/AppData/Local/Temp/GESTION%20DE%20LA%20SALU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IAP~1/AppData/Local/Temp/GESTI&#211;N%20DE%20LA%20GOBERNABILIDAD,%20PARTICIPACI&#211;N%20Y%20CONVIVENCIA%20CIUDADAN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P~1/AppData/Local/Temp/GESTION%20AMBIENT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P~1/AppData/Local/Temp/GESTION%20EDUCATIV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P~1/AppData/Local/Temp/GESTION%20SOCIAL,%20COMUNITARIA,%20ARISTICA%20Y%20CULTU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 xml:space="preserve">Desconocimiento del proceso por parte del personal de planta y contrato. </v>
          </cell>
        </row>
      </sheetData>
      <sheetData sheetId="7">
        <row r="11">
          <cell r="A11" t="str">
            <v>Solicitud y/o recibimiento de dadivas para el favoritismo de una decision y/o Influir en otro servidor publico para conseguir una actuacion concepto, decision o manipulacion de la informacion  que le pueda generar beneficio propio o a un tercero</v>
          </cell>
          <cell r="T11" t="str">
            <v>Probable</v>
          </cell>
        </row>
      </sheetData>
      <sheetData sheetId="8"/>
      <sheetData sheetId="9">
        <row r="11">
          <cell r="F11" t="str">
            <v>CATASTROFICO</v>
          </cell>
        </row>
      </sheetData>
      <sheetData sheetId="10"/>
      <sheetData sheetId="11"/>
      <sheetData sheetId="12"/>
      <sheetData sheetId="13"/>
      <sheetData sheetId="14"/>
      <sheetData sheetId="15">
        <row r="12">
          <cell r="B12" t="str">
            <v>Falta de responsabilidad del personal frente a sus compromisos que dan cumplimiento al objetivo del proceso.</v>
          </cell>
        </row>
      </sheetData>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_corrupcion_30_12_18"/>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row r="10">
          <cell r="D10" t="str">
            <v>Desistenteres de la comunidad en  convocatorias focalizadas en temas Ciencia tecnologia e innovacion</v>
          </cell>
        </row>
        <row r="14">
          <cell r="D14" t="str">
            <v>Recursos economicos insuficientes para el sostenimiento  sostenimientos PVD y zonas WIFI</v>
          </cell>
        </row>
        <row r="15">
          <cell r="D15" t="str">
            <v>desactualziacion  plataforma tecnologica PVD  (Tradicionales,  Plus y Vivelab)</v>
          </cell>
        </row>
      </sheetData>
      <sheetData sheetId="8">
        <row r="11">
          <cell r="A11" t="str">
            <v>Convocatoria sin participacion de actores TIC</v>
          </cell>
        </row>
        <row r="13">
          <cell r="A13" t="str">
            <v xml:space="preserve">Indisponibilidad de servicios de de conectividad y formacion virtual </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
    </sheetNames>
    <sheetDataSet>
      <sheetData sheetId="0"/>
      <sheetData sheetId="1"/>
      <sheetData sheetId="2"/>
      <sheetData sheetId="3"/>
      <sheetData sheetId="4"/>
      <sheetData sheetId="5"/>
      <sheetData sheetId="6">
        <row r="10">
          <cell r="D10" t="str">
            <v>Falta de Presupuesto para cumplir con el correcto funcionamiento de los procesos de la entidad y metas del plan de desarrollo</v>
          </cell>
        </row>
        <row r="24">
          <cell r="D24" t="str">
            <v>Presiones externas o de un superior jerárquico, omisión de las políticas para el uso adecuado de los bienes.</v>
          </cell>
        </row>
        <row r="25">
          <cell r="D25" t="str">
            <v>Falta de Ética y Valores,  tráfico de influencias y abuso de confianza</v>
          </cell>
        </row>
        <row r="26">
          <cell r="D26" t="str">
            <v>Personal sin vinculación laboral directa  manejando procesos críticos</v>
          </cell>
        </row>
        <row r="27">
          <cell r="D27" t="str">
            <v>El personal no tiene apropiadas las políticas de seguridad física y tecnológica</v>
          </cell>
        </row>
        <row r="28">
          <cell r="D28" t="str">
            <v>Falta de Ética y Valores,  tráfico de influencias y abuso de confianza</v>
          </cell>
        </row>
      </sheetData>
      <sheetData sheetId="7">
        <row r="11">
          <cell r="A11" t="str">
            <v xml:space="preserve">Suspensión del aseguramiento de los empleados y  los bienes  de la Alcaldía </v>
          </cell>
        </row>
        <row r="15">
          <cell r="A15" t="str">
            <v>Uso inadecuado de los bienes de la Entidad, omitiendo las políticas operativas, para beneficio propio o de un tercero</v>
          </cell>
        </row>
        <row r="16">
          <cell r="A16" t="str">
            <v>Extralimitación de las competencias, manipulando información  para beneficio propio o de un tercero</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row r="10">
          <cell r="D10" t="str">
            <v xml:space="preserve"> Capacidad operativa insuficientes para el desarrollo de las actividadesen las diferentes dependencias .</v>
          </cell>
        </row>
        <row r="13">
          <cell r="D13" t="str">
            <v>Amiguismo político o tráfico de influencias</v>
          </cell>
        </row>
        <row r="14">
          <cell r="D14" t="str">
            <v xml:space="preserve">Omisión en la aplicación de la normatividad </v>
          </cell>
        </row>
      </sheetData>
      <sheetData sheetId="7" refreshError="1">
        <row r="11">
          <cell r="A11" t="str">
            <v xml:space="preserve"> Inoportuno suministro del personal a las unidades administrativas para garantizar la calidad y oportunidad en la prestación del servicio</v>
          </cell>
        </row>
        <row r="12">
          <cell r="A12" t="str">
            <v>Otorgamiento de encargos  sin el lleno de requisitos establecidos en la normatividad para beneficio de un tercero.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2)"/>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VALORACION RIESGO (7)"/>
      <sheetName val="CONTROLES Y EVALUACION"/>
      <sheetName val="SOLIDEZ DE LOS CONTROLES"/>
      <sheetName val="MAPA DE RIESGO ADMON"/>
      <sheetName val="Hoja1"/>
    </sheetNames>
    <sheetDataSet>
      <sheetData sheetId="0"/>
      <sheetData sheetId="1"/>
      <sheetData sheetId="2"/>
      <sheetData sheetId="3"/>
      <sheetData sheetId="4">
        <row r="26">
          <cell r="G26" t="str">
            <v xml:space="preserve">F2O6 Asesorar y acompañar a los responsables del proceso en el mejoramiento continuo del direccionamiento y ejecucion de las actividades </v>
          </cell>
        </row>
      </sheetData>
      <sheetData sheetId="5"/>
      <sheetData sheetId="6">
        <row r="10">
          <cell r="D10" t="str">
            <v>Rotacion de personal y falta continuidad en los procesos.</v>
          </cell>
        </row>
        <row r="11">
          <cell r="D11" t="str">
            <v>Ausencia de controles par el manejo de la informacion propia del proceso medienate el mal uso de los usuarios y coantraseñas  para acceder a los aplicativos o sistemas correspondientes  al proceso.</v>
          </cell>
        </row>
        <row r="13">
          <cell r="D13" t="str">
            <v>Falta de integralidad en los modulos en los sistemas de información. Falta de seguridad digital frente al manejo de la información sensible y confidencial.</v>
          </cell>
        </row>
        <row r="21">
          <cell r="D21" t="str">
            <v>Falta de conocimiento de los procedimientos que determinan lineamientos necesarios para
el desarrollo de todos los procesos de la entidad.</v>
          </cell>
        </row>
        <row r="24">
          <cell r="D24" t="str">
            <v>Pertinencia en los procedimientos que desarrollan los procesos.</v>
          </cell>
        </row>
        <row r="25">
          <cell r="D25" t="str">
            <v>Normatividad externa (leyes, decretos,
ordenanzas y acuerdos).</v>
          </cell>
        </row>
      </sheetData>
      <sheetData sheetId="7">
        <row r="11">
          <cell r="A11" t="str">
            <v>Posibilidad de recibir o solicitar cualquier dadiva para modificar y/o alterar los datos existentes en los distintos sistema de información de Hacienda Pública</v>
          </cell>
          <cell r="T11" t="str">
            <v>Improbable</v>
          </cell>
        </row>
        <row r="12">
          <cell r="A12" t="str">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ell>
          <cell r="T12" t="str">
            <v>Improbable</v>
          </cell>
        </row>
        <row r="14">
          <cell r="A14" t="str">
            <v>Omisión de denuncias de presuntos actos de corrupción o irregularidades administrativas.</v>
          </cell>
          <cell r="T14" t="str">
            <v>Improbable</v>
          </cell>
        </row>
        <row r="15">
          <cell r="A15" t="str">
            <v>Posible perdida de expedientes y documentos relacionados con el procesos de Gestion de Hacienda Pública</v>
          </cell>
          <cell r="T15" t="str">
            <v>Improbable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sheetNames>
    <sheetDataSet>
      <sheetData sheetId="0">
        <row r="7">
          <cell r="B7" t="str">
            <v>GESTION CONTRACTUAL</v>
          </cell>
        </row>
      </sheetData>
      <sheetData sheetId="1"/>
      <sheetData sheetId="2"/>
      <sheetData sheetId="3"/>
      <sheetData sheetId="4"/>
      <sheetData sheetId="5"/>
      <sheetData sheetId="6">
        <row r="10">
          <cell r="D10" t="str">
            <v xml:space="preserve">Personal insuficiente para adelantar las labores de proceso contractual. </v>
          </cell>
        </row>
        <row r="24">
          <cell r="D24" t="str">
            <v>Trafico de influencias.</v>
          </cell>
        </row>
        <row r="25">
          <cell r="D25" t="str">
            <v>Amiguismo</v>
          </cell>
        </row>
        <row r="26">
          <cell r="D26" t="str">
            <v>Inobservancia de los valores establecidos en el  Código de Integridad del servidor publico en el desarrollo de las funciones</v>
          </cell>
        </row>
        <row r="28">
          <cell r="D28" t="str">
            <v>Prevalencia de intereses particulares sobre intereses generales.</v>
          </cell>
        </row>
      </sheetData>
      <sheetData sheetId="7">
        <row r="11">
          <cell r="A11" t="str">
            <v>Inoportunidad en la adquisición de los bienes y servicios requeridos por la entidad</v>
          </cell>
        </row>
        <row r="15">
          <cell r="A15" t="str">
            <v>Posibilidad de recibir o solicitar cualquier dádiva o beneficio a nombre propio o de terceros con el fin de celebrar un contrato</v>
          </cell>
        </row>
        <row r="16">
          <cell r="A16" t="str">
            <v>Posibilidad de direccionar el proceso contractual y/o vinculación en favor de un tercero</v>
          </cell>
          <cell r="T16" t="str">
            <v>Posible</v>
          </cell>
        </row>
      </sheetData>
      <sheetData sheetId="8">
        <row r="11">
          <cell r="C11" t="str">
            <v>3. MODERADO</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A10" t="str">
            <v>Providencias condenatorias incumplidas - apertura de incidente de desacato</v>
          </cell>
        </row>
        <row r="12">
          <cell r="A12" t="str">
            <v>Omitir, retardar, negar o rehusarse a realizar actos propios que le corresponden de las funciones de servidor público y/o de apoderado para beneficio propio o de un tercero en las acciones legales, ocasionando pérdidas financieras al Ente Territorial</v>
          </cell>
          <cell r="D12" t="str">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ell>
        </row>
        <row r="13">
          <cell r="D13" t="str">
            <v>Perfil profesional rotativo de asesores jurídicos insuficientes para realizar la labor de la repesentación judicial y legal del municipio con poca experiencia e idoneidad</v>
          </cell>
        </row>
        <row r="14">
          <cell r="D14" t="str">
            <v>Desconocimiento y/o no aplicabilidad de la normatividad vigente a nivel nacional, departamental y territorial</v>
          </cell>
        </row>
      </sheetData>
      <sheetData sheetId="7">
        <row r="11">
          <cell r="T11" t="str">
            <v>Probable</v>
          </cell>
        </row>
        <row r="12">
          <cell r="T12" t="str">
            <v>Probable</v>
          </cell>
        </row>
      </sheetData>
      <sheetData sheetId="8"/>
      <sheetData sheetId="9">
        <row r="11">
          <cell r="F11" t="str">
            <v>CATASTROFICO</v>
          </cell>
        </row>
      </sheetData>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DOFA"/>
      <sheetName val="PRIORIZACIÓN DE CAUSA"/>
      <sheetName val="IDENTIFICACION(GyC)"/>
      <sheetName val="DESCRIPCION"/>
      <sheetName val="MAPA DE RIESGO ADMON"/>
      <sheetName val=" IMPACTO RIESGOS GESTION"/>
      <sheetName val="PROBABILIDAD"/>
      <sheetName val=" IMPACTO RIESGOS CORRUPCION"/>
      <sheetName val="VALORACION GESTION (1)"/>
      <sheetName val="VALORACION RIESGO (2)"/>
      <sheetName val="VALORACION RIESGO (3)"/>
      <sheetName val="VALORACION RIESGO (4)"/>
      <sheetName val="Hoja3"/>
      <sheetName val="CONTROLES Y EVALUACION"/>
      <sheetName val="SOLIDEZ DE LOS CONTROLES"/>
    </sheetNames>
    <sheetDataSet>
      <sheetData sheetId="0"/>
      <sheetData sheetId="1"/>
      <sheetData sheetId="2"/>
      <sheetData sheetId="3"/>
      <sheetData sheetId="4"/>
      <sheetData sheetId="5"/>
      <sheetData sheetId="6">
        <row r="10">
          <cell r="D10" t="str">
            <v>Personal de planta  insuficiente con conocimiento  para impulsar el tramite de los procesos disciplinarios.</v>
          </cell>
        </row>
        <row r="14">
          <cell r="D14" t="str">
            <v xml:space="preserve">Cambios normativos sobre el procedimiento disciplinario . </v>
          </cell>
        </row>
        <row r="15">
          <cell r="D15" t="str">
            <v>Falta de compromiso por parte del personal adscrito al proceso de gestion y control disciplinario</v>
          </cell>
        </row>
        <row r="16">
          <cell r="D16" t="str">
            <v>Falta de continuidad del personal por contrato encargado de los  procesos</v>
          </cell>
        </row>
        <row r="17">
          <cell r="D17" t="str">
            <v xml:space="preserve"> Falta de infraestructura que garantice las condiciones para el cumplimiento del desarrollo del proceso  de la ley (Carencia de sala de audiencias)</v>
          </cell>
        </row>
        <row r="18">
          <cell r="D18" t="str">
            <v>Falta de herramientas tecnológicas que permitan administrar y proteger la información</v>
          </cell>
        </row>
      </sheetData>
      <sheetData sheetId="7"/>
      <sheetData sheetId="8"/>
      <sheetData sheetId="9">
        <row r="11">
          <cell r="A11" t="str">
            <v>probabilidad de dilatar el proceso para lograr el vencimiento de terminos o la prescripcion en beneficio de un servidor publico.</v>
          </cell>
        </row>
        <row r="13">
          <cell r="A13" t="str">
            <v xml:space="preserve"> Posibilidad de exceder facultades legales en los fallos </v>
          </cell>
          <cell r="T13" t="str">
            <v>Improbable</v>
          </cell>
        </row>
      </sheetData>
      <sheetData sheetId="10">
        <row r="11">
          <cell r="F11" t="str">
            <v>MAYOR</v>
          </cell>
        </row>
      </sheetData>
      <sheetData sheetId="11"/>
      <sheetData sheetId="12"/>
      <sheetData sheetId="13"/>
      <sheetData sheetId="14"/>
      <sheetData sheetId="15"/>
      <sheetData sheetId="16"/>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0">
          <cell r="D10" t="str">
            <v>Demoras en la entrega de información por parte de las unidades administrativas, en respuesta a los requerimientos de la oficina.</v>
          </cell>
        </row>
        <row r="15">
          <cell r="D15" t="str">
            <v>Asignación de auditorias a procesos no acordes al perfil profesional del auditor.</v>
          </cell>
        </row>
        <row r="16">
          <cell r="D16" t="str">
            <v>Trafico de influencias.</v>
          </cell>
        </row>
        <row r="17">
          <cell r="D17" t="str">
            <v>Inobservancia a los líneamientos establecidos en el  Código de Ética del Auditor Interno en el desarrollo de las auditorías</v>
          </cell>
        </row>
      </sheetData>
      <sheetData sheetId="7" refreshError="1">
        <row r="11">
          <cell r="A11" t="str">
            <v>Socialización inoportuna de los informes emitidos por la Oficina de Control Interno en Comité de Coordinación de Control Interno</v>
          </cell>
        </row>
        <row r="13">
          <cell r="A13" t="str">
            <v xml:space="preserve"> Desvío de los resultados  de la auditoría en beneficio propio o del auditado.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DESCRIPCION"/>
      <sheetName val="IDENTIFICACION(GyC)"/>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2019"/>
      <sheetName val="MONITOREO 1 MR"/>
      <sheetName val="MONITOREO 2 MR"/>
      <sheetName val="Hoja1"/>
      <sheetName val="Hoja4"/>
    </sheetNames>
    <sheetDataSet>
      <sheetData sheetId="0"/>
      <sheetData sheetId="1"/>
      <sheetData sheetId="2"/>
      <sheetData sheetId="3"/>
      <sheetData sheetId="4"/>
      <sheetData sheetId="5">
        <row r="10">
          <cell r="D10" t="str">
            <v xml:space="preserve"> Fallas en la plataforma (PISAMI) o en los prestadores de servicios tecnologicos (Moviliza, Internet, SIMIT, Runt).</v>
          </cell>
        </row>
        <row r="17">
          <cell r="D17" t="str">
            <v>Desconocimiento de los trámites y procedimientos por parte de los usuarios.</v>
          </cell>
        </row>
        <row r="18">
          <cell r="D18" t="str">
            <v>Ineficiencia en la prestación del servicio y/o Trafico de influencias</v>
          </cell>
        </row>
      </sheetData>
      <sheetData sheetId="6"/>
      <sheetData sheetId="7">
        <row r="11">
          <cell r="A11" t="str">
            <v>Incumplimiento en la respuesta oportuna en los tramites , derechos de peticion o requerimientos de la comunidad</v>
          </cell>
        </row>
        <row r="13">
          <cell r="A13" t="str">
            <v>Posibilidad de recibir o solicitar cualquier dádiva o beneficio para  retardar, agilizar u omitir un trámite a nombre propio o para terceros</v>
          </cell>
          <cell r="T13" t="str">
            <v>Probable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 val="Hoja1"/>
    </sheetNames>
    <sheetDataSet>
      <sheetData sheetId="0" refreshError="1"/>
      <sheetData sheetId="1" refreshError="1"/>
      <sheetData sheetId="2" refreshError="1"/>
      <sheetData sheetId="3" refreshError="1"/>
      <sheetData sheetId="4" refreshError="1"/>
      <sheetData sheetId="5" refreshError="1"/>
      <sheetData sheetId="6">
        <row r="12">
          <cell r="D12" t="str">
            <v xml:space="preserve">Falta de responsabilidad de los funcionarios  frente a los compromisos que dan cumplimiento al proceso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row r="11">
          <cell r="T11" t="str">
            <v>Rara Vez</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row r="10">
          <cell r="D10" t="str">
            <v>Diversidad de criterios en la aplicación de las normas</v>
          </cell>
        </row>
        <row r="15">
          <cell r="D15" t="str">
            <v>Profesionales sin la idoneidad y experiencia en el control y seguimiento</v>
          </cell>
        </row>
      </sheetData>
      <sheetData sheetId="7" refreshError="1">
        <row r="11">
          <cell r="A11" t="str">
            <v>Recursos insuficientes para atender la necesidades de la población, originado por  la demora en la intervención</v>
          </cell>
        </row>
        <row r="13">
          <cell r="A13" t="str">
            <v>Obras sin las debidas condiciones tecnicas y con Adiciones presupuestales</v>
          </cell>
          <cell r="T13" t="str">
            <v>Posible</v>
          </cell>
        </row>
      </sheetData>
      <sheetData sheetId="8" refreshError="1"/>
      <sheetData sheetId="9" refreshError="1">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1">
          <cell r="D11" t="str">
            <v>Falta de recursos para funcionamiento e inversión</v>
          </cell>
        </row>
        <row r="13">
          <cell r="D13" t="str">
            <v>Influencia de grupos politicos que afectan la toma de decisiones</v>
          </cell>
        </row>
        <row r="14">
          <cell r="D14" t="str">
            <v>Falta de ética profesional y amiguismo</v>
          </cell>
        </row>
      </sheetData>
      <sheetData sheetId="7">
        <row r="11">
          <cell r="A11" t="str">
            <v>Posibilidad de generar baja cobertura para la promoción del desarrollo económico y la competividad para los emprendedores, empresarios y ciudadanos del municipio de Ibagué.</v>
          </cell>
        </row>
        <row r="12">
          <cell r="A12" t="str">
            <v>Probabilidad de que se genere tráficos de influencia para selección de beneficiarios que no cumplan los requisitos establecidos</v>
          </cell>
          <cell r="T12" t="str">
            <v>Probable</v>
          </cell>
        </row>
      </sheetData>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Revision periodica insuficiente, para el seguimiento en la implementación y actualización del sistema integrado de gestión de la calidad -SIGAMI en el proceso de Gestion de la salud.</v>
          </cell>
        </row>
        <row r="19">
          <cell r="D19" t="str">
            <v>Falta de información clara y debilidad en canales de acceso a la publicidad de las condiciones del tramite.</v>
          </cell>
        </row>
        <row r="20">
          <cell r="D20" t="str">
            <v>Influencia de grupos politicos que afectan la toma de decisiones</v>
          </cell>
        </row>
      </sheetData>
      <sheetData sheetId="7">
        <row r="11">
          <cell r="A11" t="str">
            <v>Incumplimiento de las acciones misionales de la institución por desgaste administrativo y reprocesos.</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 val="Hoja1"/>
    </sheetNames>
    <sheetDataSet>
      <sheetData sheetId="0"/>
      <sheetData sheetId="1"/>
      <sheetData sheetId="2"/>
      <sheetData sheetId="3"/>
      <sheetData sheetId="4"/>
      <sheetData sheetId="5"/>
      <sheetData sheetId="6">
        <row r="10">
          <cell r="D10" t="str">
            <v>Uso inadecuado de Recursos de Inversión</v>
          </cell>
        </row>
        <row r="13">
          <cell r="D13" t="str">
            <v xml:space="preserve">Cambios normativos </v>
          </cell>
        </row>
        <row r="14">
          <cell r="D14" t="str">
            <v xml:space="preserve">Talento humano sin direccionamiento adecuado </v>
          </cell>
        </row>
        <row r="15">
          <cell r="D15" t="str">
            <v>Desconocimiento del proceso por parte del personal de planta y de contrato</v>
          </cell>
        </row>
      </sheetData>
      <sheetData sheetId="7">
        <row r="11">
          <cell r="A11" t="str">
            <v>Incumplimiento del PICSCPAZ 2016-2026</v>
          </cell>
        </row>
        <row r="13">
          <cell r="A13" t="str">
            <v xml:space="preserve">Dilación y vencimiento de términos de los procesos y/o trámites en materia de seguridad, justicia y convivencia ciudadana. </v>
          </cell>
          <cell r="T13" t="str">
            <v>Probable</v>
          </cell>
        </row>
      </sheetData>
      <sheetData sheetId="8"/>
      <sheetData sheetId="9">
        <row r="11">
          <cell r="F11" t="str">
            <v>CATASTROFICO</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2)"/>
      <sheetName val="MAPA DE RIESGO ADMON"/>
      <sheetName val="Hoja2"/>
      <sheetName val="Hoja1"/>
    </sheetNames>
    <sheetDataSet>
      <sheetData sheetId="0"/>
      <sheetData sheetId="1"/>
      <sheetData sheetId="2"/>
      <sheetData sheetId="3"/>
      <sheetData sheetId="4"/>
      <sheetData sheetId="5"/>
      <sheetData sheetId="6">
        <row r="10">
          <cell r="D10" t="str">
            <v>Concentracion del poder en una sola persona</v>
          </cell>
        </row>
      </sheetData>
      <sheetData sheetId="7">
        <row r="11">
          <cell r="A11" t="str">
            <v>Utilizacion de influencias en la entrega o suministro de materiales o insumos y/o ayudas humanitarias en beneficio de un tercero</v>
          </cell>
          <cell r="T11" t="str">
            <v>Posible</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CONTEXTO"/>
      <sheetName val="matriz definicion riesgo"/>
      <sheetName val="IDENTIFICACION"/>
      <sheetName val="PRIORIZACIÓN DE CAUSA"/>
      <sheetName val="DOFA"/>
      <sheetName val="IDENTIFICACION(GyC)"/>
      <sheetName val="PROBABILIDAD"/>
      <sheetName val=" IMPACTO RIESGOS GESTION"/>
      <sheetName val=" IMPACTO RIESGOS CORRUPCION"/>
      <sheetName val="VALORACION RIESGO (1)"/>
      <sheetName val="VALORACION RIESGO (2)"/>
      <sheetName val="VALORACION RIESGO (3)"/>
      <sheetName val="VALORACION RIESGO (4)"/>
      <sheetName val="VALORACION RIESGO (5)"/>
      <sheetName val="Hoja3"/>
      <sheetName val="VALORACION RIESGO (6)"/>
      <sheetName val="CONTROLES Y EVALUACION (2)"/>
      <sheetName val="CONTROLES Y EVALUACION"/>
      <sheetName val="SOLIDEZ DE LOS CONTROLES"/>
      <sheetName val="DESCRIPCION"/>
      <sheetName val="MAPA DE RIESGO ADMON"/>
      <sheetName val="Hoja1"/>
    </sheetNames>
    <sheetDataSet>
      <sheetData sheetId="0" refreshError="1"/>
      <sheetData sheetId="1"/>
      <sheetData sheetId="2"/>
      <sheetData sheetId="3"/>
      <sheetData sheetId="4"/>
      <sheetData sheetId="5"/>
      <sheetData sheetId="6"/>
      <sheetData sheetId="7">
        <row r="11">
          <cell r="A11" t="str">
            <v>No garantizar la prestaciòn del servicio educativo integral</v>
          </cell>
        </row>
        <row r="12">
          <cell r="A12" t="str">
            <v>Utilizaciòn del cargo, para favorecer a un tercero en la realizaciòn de un tramite</v>
          </cell>
          <cell r="T12" t="str">
            <v>Probable</v>
          </cell>
        </row>
        <row r="14">
          <cell r="A14" t="str">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ell>
          <cell r="T14" t="str">
            <v>Posible</v>
          </cell>
        </row>
      </sheetData>
      <sheetData sheetId="8">
        <row r="11">
          <cell r="B11" t="str">
            <v>3. MODERADO</v>
          </cell>
        </row>
      </sheetData>
      <sheetData sheetId="9">
        <row r="11">
          <cell r="F11" t="str">
            <v>CATASTROFICO</v>
          </cell>
        </row>
        <row r="34">
          <cell r="F34" t="str">
            <v>CATASTROFICO</v>
          </cell>
        </row>
      </sheetData>
      <sheetData sheetId="10"/>
      <sheetData sheetId="11"/>
      <sheetData sheetId="12"/>
      <sheetData sheetId="13"/>
      <sheetData sheetId="14"/>
      <sheetData sheetId="15"/>
      <sheetData sheetId="16"/>
      <sheetData sheetId="17"/>
      <sheetData sheetId="18"/>
      <sheetData sheetId="19"/>
      <sheetData sheetId="20">
        <row r="10">
          <cell r="D10" t="str">
            <v xml:space="preserve">Personal insuficiente para la implementación de las estrategias y polìticas educativas </v>
          </cell>
        </row>
        <row r="18">
          <cell r="D18" t="str">
            <v>Falta de controles efectivos en la ejecución los recursos de los Fondos de Servicios Educativos</v>
          </cell>
        </row>
        <row r="19">
          <cell r="D19" t="str">
            <v>Desconocimiento de la actualizacion normativa</v>
          </cell>
        </row>
      </sheetData>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Deficiencias en la cantidad de personal de planta requerido para la prestacion permanente del servicio, forzando a una rotacion de personal contratista cuando asi se requiera</v>
          </cell>
        </row>
      </sheetData>
      <sheetData sheetId="7">
        <row r="11">
          <cell r="A11" t="str">
            <v>INEFICIENCIA E INEFICACIA  EN EL PROCESO DE OTORGAR BENEFICIOS A GRUPOS POBLACIONALES, ORGANIZACIONES SOCIALES Y COMUNIDAD VULNERABLE OMITIENDO EL DEBIDO CUMPLIMIENTO DEL PROCEDIMIENTO ESTABLECIDOS Y/O PREVIOS REQUISITOS PARA LA ENTREGA DE LOS MISMOS.</v>
          </cell>
          <cell r="T11" t="str">
            <v>Improbable</v>
          </cell>
        </row>
        <row r="12">
          <cell r="A12" t="str">
            <v>RECIBIR DADIVAS O BENEFICIOS A NOMBRE PROPIO O DE TERCEROS POR REALIZAR TRAMITES SIN EL CUMPLIMIENTO DE LOS REQUISITOS</v>
          </cell>
          <cell r="T12" t="str">
            <v>Improbable</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8"/>
  <sheetViews>
    <sheetView tabSelected="1" topLeftCell="A90" zoomScale="60" zoomScaleNormal="60" workbookViewId="0">
      <selection activeCell="C93" sqref="C93:C95"/>
    </sheetView>
  </sheetViews>
  <sheetFormatPr baseColWidth="10" defaultRowHeight="14.4" x14ac:dyDescent="0.3"/>
  <cols>
    <col min="1" max="1" width="44.44140625" style="294" customWidth="1"/>
    <col min="2" max="2" width="23" customWidth="1"/>
    <col min="3" max="3" width="15.5546875" customWidth="1"/>
    <col min="4" max="4" width="20.44140625" customWidth="1"/>
    <col min="6" max="6" width="18.44140625" customWidth="1"/>
    <col min="7" max="7" width="16.88671875" customWidth="1"/>
    <col min="8" max="8" width="13.6640625" customWidth="1"/>
    <col min="9" max="9" width="31.5546875" customWidth="1"/>
    <col min="10" max="10" width="16.6640625" customWidth="1"/>
    <col min="11" max="11" width="18.33203125" customWidth="1"/>
    <col min="12" max="12" width="13.6640625" customWidth="1"/>
    <col min="13" max="13" width="22.33203125" customWidth="1"/>
  </cols>
  <sheetData>
    <row r="1" spans="1:14" ht="19.5" customHeight="1" x14ac:dyDescent="0.3">
      <c r="A1" s="284"/>
      <c r="B1" s="173" t="s">
        <v>21</v>
      </c>
      <c r="C1" s="173"/>
      <c r="D1" s="173"/>
      <c r="E1" s="173"/>
      <c r="F1" s="173"/>
      <c r="G1" s="173"/>
      <c r="H1" s="173"/>
      <c r="I1" s="173"/>
      <c r="J1" s="174" t="s">
        <v>16</v>
      </c>
      <c r="K1" s="174"/>
      <c r="L1" s="174"/>
      <c r="M1" s="152"/>
    </row>
    <row r="2" spans="1:14" ht="21" customHeight="1" x14ac:dyDescent="0.3">
      <c r="A2" s="285"/>
      <c r="B2" s="155"/>
      <c r="C2" s="155"/>
      <c r="D2" s="155"/>
      <c r="E2" s="155"/>
      <c r="F2" s="155"/>
      <c r="G2" s="155"/>
      <c r="H2" s="155"/>
      <c r="I2" s="155"/>
      <c r="J2" s="154" t="s">
        <v>17</v>
      </c>
      <c r="K2" s="154"/>
      <c r="L2" s="154"/>
      <c r="M2" s="153"/>
    </row>
    <row r="3" spans="1:14" ht="24.75" customHeight="1" x14ac:dyDescent="0.3">
      <c r="A3" s="285"/>
      <c r="B3" s="155" t="s">
        <v>20</v>
      </c>
      <c r="C3" s="155"/>
      <c r="D3" s="155"/>
      <c r="E3" s="155"/>
      <c r="F3" s="155"/>
      <c r="G3" s="155"/>
      <c r="H3" s="155"/>
      <c r="I3" s="155"/>
      <c r="J3" s="154" t="s">
        <v>18</v>
      </c>
      <c r="K3" s="154"/>
      <c r="L3" s="154"/>
      <c r="M3" s="153"/>
    </row>
    <row r="4" spans="1:14" ht="17.25" customHeight="1" x14ac:dyDescent="0.3">
      <c r="A4" s="285"/>
      <c r="B4" s="155"/>
      <c r="C4" s="155"/>
      <c r="D4" s="155"/>
      <c r="E4" s="155"/>
      <c r="F4" s="155"/>
      <c r="G4" s="155"/>
      <c r="H4" s="155"/>
      <c r="I4" s="155"/>
      <c r="J4" s="154" t="s">
        <v>19</v>
      </c>
      <c r="K4" s="154"/>
      <c r="L4" s="154"/>
      <c r="M4" s="153"/>
    </row>
    <row r="5" spans="1:14" ht="19.5" customHeight="1" x14ac:dyDescent="0.3">
      <c r="A5" s="163"/>
      <c r="B5" s="164"/>
      <c r="C5" s="164"/>
      <c r="D5" s="164"/>
      <c r="E5" s="164"/>
      <c r="F5" s="164"/>
      <c r="G5" s="164"/>
      <c r="H5" s="164"/>
      <c r="I5" s="164"/>
      <c r="J5" s="164"/>
      <c r="K5" s="164"/>
      <c r="L5" s="164"/>
      <c r="M5" s="165"/>
    </row>
    <row r="6" spans="1:14" ht="21" customHeight="1" x14ac:dyDescent="0.3">
      <c r="A6" s="286" t="s">
        <v>0</v>
      </c>
      <c r="B6" s="166" t="s">
        <v>1</v>
      </c>
      <c r="C6" s="166"/>
      <c r="D6" s="166"/>
      <c r="E6" s="166"/>
      <c r="F6" s="166"/>
      <c r="G6" s="166"/>
      <c r="H6" s="166"/>
      <c r="I6" s="166"/>
      <c r="J6" s="166"/>
      <c r="K6" s="166"/>
      <c r="L6" s="166"/>
      <c r="M6" s="167"/>
    </row>
    <row r="7" spans="1:14" ht="43.2" customHeight="1" x14ac:dyDescent="0.3">
      <c r="A7" s="286" t="s">
        <v>2</v>
      </c>
      <c r="B7" s="168" t="s">
        <v>22</v>
      </c>
      <c r="C7" s="168"/>
      <c r="D7" s="168"/>
      <c r="E7" s="168"/>
      <c r="F7" s="168"/>
      <c r="G7" s="168"/>
      <c r="H7" s="168"/>
      <c r="I7" s="168"/>
      <c r="J7" s="168"/>
      <c r="K7" s="168"/>
      <c r="L7" s="168"/>
      <c r="M7" s="169"/>
    </row>
    <row r="8" spans="1:14" x14ac:dyDescent="0.3">
      <c r="A8" s="170"/>
      <c r="B8" s="171"/>
      <c r="C8" s="171"/>
      <c r="D8" s="171"/>
      <c r="E8" s="171"/>
      <c r="F8" s="171"/>
      <c r="G8" s="1"/>
      <c r="H8" s="1"/>
      <c r="I8" s="1"/>
      <c r="J8" s="1"/>
      <c r="K8" s="1"/>
      <c r="L8" s="1"/>
      <c r="M8" s="2"/>
    </row>
    <row r="9" spans="1:14" ht="27" thickBot="1" x14ac:dyDescent="0.35">
      <c r="A9" s="287" t="s">
        <v>3</v>
      </c>
      <c r="B9" s="4" t="s">
        <v>4</v>
      </c>
      <c r="C9" s="4" t="s">
        <v>5</v>
      </c>
      <c r="D9" s="4" t="s">
        <v>6</v>
      </c>
      <c r="E9" s="5" t="s">
        <v>7</v>
      </c>
      <c r="F9" s="5" t="s">
        <v>8</v>
      </c>
      <c r="G9" s="5" t="s">
        <v>9</v>
      </c>
      <c r="H9" s="5" t="s">
        <v>10</v>
      </c>
      <c r="I9" s="5" t="s">
        <v>11</v>
      </c>
      <c r="J9" s="6" t="s">
        <v>12</v>
      </c>
      <c r="K9" s="6" t="s">
        <v>13</v>
      </c>
      <c r="L9" s="6" t="s">
        <v>14</v>
      </c>
      <c r="M9" s="6" t="s">
        <v>15</v>
      </c>
    </row>
    <row r="10" spans="1:14" ht="104.4" customHeight="1" x14ac:dyDescent="0.3">
      <c r="A10" s="175" t="s">
        <v>36</v>
      </c>
      <c r="B10" s="128" t="str">
        <f>+([1]PROBABILIDAD!A11)</f>
        <v>Solicitud y/o recibimiento de dadivas para el favoritismo de una decision y/o Influir en otro servidor publico para conseguir una actuacion concepto, decision o manipulacion de la informacion  que le pueda generar beneficio propio o a un tercero</v>
      </c>
      <c r="C10" s="127" t="s">
        <v>176</v>
      </c>
      <c r="D10" s="91" t="str">
        <f>+([1]DESCRIPCION!D10)</f>
        <v xml:space="preserve">Desconocimiento del proceso por parte del personal de planta y contrato. </v>
      </c>
      <c r="E10" s="127" t="str">
        <f>+([1]PROBABILIDAD!T11)</f>
        <v>Probable</v>
      </c>
      <c r="F10" s="127" t="s">
        <v>27</v>
      </c>
      <c r="G10" s="128" t="s">
        <v>25</v>
      </c>
      <c r="H10" s="127" t="s">
        <v>24</v>
      </c>
      <c r="I10" s="91" t="s">
        <v>306</v>
      </c>
      <c r="J10" s="91" t="s">
        <v>26</v>
      </c>
      <c r="K10" s="91" t="s">
        <v>31</v>
      </c>
      <c r="L10" s="91" t="s">
        <v>35</v>
      </c>
      <c r="M10" s="98" t="s">
        <v>34</v>
      </c>
      <c r="N10" s="7"/>
    </row>
    <row r="11" spans="1:14" ht="128.4" customHeight="1" x14ac:dyDescent="0.3">
      <c r="A11" s="176"/>
      <c r="B11" s="117"/>
      <c r="C11" s="125"/>
      <c r="D11" s="89" t="str">
        <f>'[1]SOLIDEZ DE LOS CONTROLES'!B12</f>
        <v>Falta de responsabilidad del personal frente a sus compromisos que dan cumplimiento al objetivo del proceso.</v>
      </c>
      <c r="E11" s="125"/>
      <c r="F11" s="125"/>
      <c r="G11" s="117"/>
      <c r="H11" s="125"/>
      <c r="I11" s="89" t="s">
        <v>33</v>
      </c>
      <c r="J11" s="89" t="s">
        <v>32</v>
      </c>
      <c r="K11" s="89" t="s">
        <v>31</v>
      </c>
      <c r="L11" s="89" t="s">
        <v>30</v>
      </c>
      <c r="M11" s="92" t="s">
        <v>29</v>
      </c>
      <c r="N11" s="7"/>
    </row>
    <row r="12" spans="1:14" ht="103.95" customHeight="1" thickBot="1" x14ac:dyDescent="0.35">
      <c r="A12" s="177"/>
      <c r="B12" s="118"/>
      <c r="C12" s="126"/>
      <c r="D12" s="90" t="s">
        <v>23</v>
      </c>
      <c r="E12" s="126"/>
      <c r="F12" s="126"/>
      <c r="G12" s="118"/>
      <c r="H12" s="126"/>
      <c r="I12" s="90" t="s">
        <v>28</v>
      </c>
      <c r="J12" s="90"/>
      <c r="K12" s="90"/>
      <c r="L12" s="90"/>
      <c r="M12" s="93"/>
      <c r="N12" s="7"/>
    </row>
    <row r="13" spans="1:14" ht="136.94999999999999" customHeight="1" x14ac:dyDescent="0.3">
      <c r="A13" s="175" t="s">
        <v>50</v>
      </c>
      <c r="B13" s="178" t="s">
        <v>49</v>
      </c>
      <c r="C13" s="127" t="s">
        <v>176</v>
      </c>
      <c r="D13" s="12" t="s">
        <v>48</v>
      </c>
      <c r="E13" s="138" t="str">
        <f>+([2]PROBABILIDAD!T11)</f>
        <v>Rara Vez</v>
      </c>
      <c r="F13" s="138" t="s">
        <v>27</v>
      </c>
      <c r="G13" s="172" t="s">
        <v>25</v>
      </c>
      <c r="H13" s="138" t="s">
        <v>24</v>
      </c>
      <c r="I13" s="157" t="s">
        <v>47</v>
      </c>
      <c r="J13" s="157" t="s">
        <v>46</v>
      </c>
      <c r="K13" s="157" t="s">
        <v>45</v>
      </c>
      <c r="L13" s="159" t="s">
        <v>44</v>
      </c>
      <c r="M13" s="161" t="s">
        <v>43</v>
      </c>
      <c r="N13" s="7"/>
    </row>
    <row r="14" spans="1:14" ht="93" customHeight="1" x14ac:dyDescent="0.3">
      <c r="A14" s="176"/>
      <c r="B14" s="156"/>
      <c r="C14" s="125"/>
      <c r="D14" s="11" t="s">
        <v>42</v>
      </c>
      <c r="E14" s="123"/>
      <c r="F14" s="123"/>
      <c r="G14" s="120"/>
      <c r="H14" s="123"/>
      <c r="I14" s="158"/>
      <c r="J14" s="158"/>
      <c r="K14" s="158"/>
      <c r="L14" s="160"/>
      <c r="M14" s="162"/>
      <c r="N14" s="7"/>
    </row>
    <row r="15" spans="1:14" ht="106.2" customHeight="1" thickBot="1" x14ac:dyDescent="0.35">
      <c r="A15" s="176"/>
      <c r="B15" s="267"/>
      <c r="C15" s="122"/>
      <c r="D15" s="268" t="s">
        <v>23</v>
      </c>
      <c r="E15" s="123"/>
      <c r="F15" s="123"/>
      <c r="G15" s="120"/>
      <c r="H15" s="123"/>
      <c r="I15" s="269" t="s">
        <v>41</v>
      </c>
      <c r="J15" s="110" t="s">
        <v>40</v>
      </c>
      <c r="K15" s="109" t="s">
        <v>39</v>
      </c>
      <c r="L15" s="110" t="s">
        <v>37</v>
      </c>
      <c r="M15" s="256" t="s">
        <v>38</v>
      </c>
      <c r="N15" s="7"/>
    </row>
    <row r="16" spans="1:14" ht="60" x14ac:dyDescent="0.3">
      <c r="A16" s="288" t="s">
        <v>310</v>
      </c>
      <c r="B16" s="128" t="str">
        <f>+([3]PROBABILIDAD!A13)</f>
        <v>Obras sin las debidas condiciones tecnicas y con Adiciones presupuestales</v>
      </c>
      <c r="C16" s="127" t="s">
        <v>176</v>
      </c>
      <c r="D16" s="91" t="str">
        <f>+([3]DESCRIPCION!D15)</f>
        <v>Profesionales sin la idoneidad y experiencia en el control y seguimiento</v>
      </c>
      <c r="E16" s="127" t="str">
        <f>+([3]PROBABILIDAD!T13)</f>
        <v>Posible</v>
      </c>
      <c r="F16" s="127" t="str">
        <f>+('[3] IMPACTO RIESGOS CORRUPCION'!F11)</f>
        <v>CATASTROFICO</v>
      </c>
      <c r="G16" s="127" t="s">
        <v>25</v>
      </c>
      <c r="H16" s="127" t="s">
        <v>24</v>
      </c>
      <c r="I16" s="12" t="s">
        <v>67</v>
      </c>
      <c r="J16" s="270" t="s">
        <v>66</v>
      </c>
      <c r="K16" s="18" t="s">
        <v>65</v>
      </c>
      <c r="L16" s="271" t="s">
        <v>64</v>
      </c>
      <c r="M16" s="272" t="s">
        <v>63</v>
      </c>
    </row>
    <row r="17" spans="1:13" ht="90" x14ac:dyDescent="0.3">
      <c r="A17" s="289"/>
      <c r="B17" s="117"/>
      <c r="C17" s="125"/>
      <c r="D17" s="89" t="s">
        <v>62</v>
      </c>
      <c r="E17" s="125"/>
      <c r="F17" s="125"/>
      <c r="G17" s="125"/>
      <c r="H17" s="125"/>
      <c r="I17" s="17" t="s">
        <v>61</v>
      </c>
      <c r="J17" s="3" t="s">
        <v>60</v>
      </c>
      <c r="K17" s="88" t="s">
        <v>54</v>
      </c>
      <c r="L17" s="3" t="s">
        <v>59</v>
      </c>
      <c r="M17" s="19" t="s">
        <v>58</v>
      </c>
    </row>
    <row r="18" spans="1:13" ht="120.6" thickBot="1" x14ac:dyDescent="0.35">
      <c r="A18" s="290"/>
      <c r="B18" s="118"/>
      <c r="C18" s="126"/>
      <c r="D18" s="90" t="s">
        <v>57</v>
      </c>
      <c r="E18" s="126"/>
      <c r="F18" s="126"/>
      <c r="G18" s="126"/>
      <c r="H18" s="126"/>
      <c r="I18" s="20" t="s">
        <v>56</v>
      </c>
      <c r="J18" s="20" t="s">
        <v>55</v>
      </c>
      <c r="K18" s="16" t="s">
        <v>54</v>
      </c>
      <c r="L18" s="20" t="s">
        <v>53</v>
      </c>
      <c r="M18" s="21" t="s">
        <v>52</v>
      </c>
    </row>
    <row r="19" spans="1:13" ht="140.4" customHeight="1" x14ac:dyDescent="0.3">
      <c r="A19" s="175" t="s">
        <v>311</v>
      </c>
      <c r="B19" s="157" t="str">
        <f>+([4]PROBABILIDAD!A12)</f>
        <v>Probabilidad de que se genere tráficos de influencia para selección de beneficiarios que no cumplan los requisitos establecidos</v>
      </c>
      <c r="C19" s="260" t="s">
        <v>176</v>
      </c>
      <c r="D19" s="113" t="str">
        <f>+([4]DESCRIPCION!D13)</f>
        <v>Influencia de grupos politicos que afectan la toma de decisiones</v>
      </c>
      <c r="E19" s="260" t="str">
        <f>+([4]PROBABILIDAD!T12)</f>
        <v>Probable</v>
      </c>
      <c r="F19" s="260" t="s">
        <v>83</v>
      </c>
      <c r="G19" s="260" t="s">
        <v>71</v>
      </c>
      <c r="H19" s="260" t="s">
        <v>24</v>
      </c>
      <c r="I19" s="113" t="s">
        <v>82</v>
      </c>
      <c r="J19" s="111" t="s">
        <v>78</v>
      </c>
      <c r="K19" s="261" t="s">
        <v>69</v>
      </c>
      <c r="L19" s="113" t="s">
        <v>81</v>
      </c>
      <c r="M19" s="262" t="s">
        <v>80</v>
      </c>
    </row>
    <row r="20" spans="1:13" ht="151.80000000000001" customHeight="1" x14ac:dyDescent="0.3">
      <c r="A20" s="176"/>
      <c r="B20" s="183"/>
      <c r="C20" s="182"/>
      <c r="D20" s="114" t="str">
        <f>+([4]DESCRIPCION!D14)</f>
        <v>Falta de ética profesional y amiguismo</v>
      </c>
      <c r="E20" s="182"/>
      <c r="F20" s="182"/>
      <c r="G20" s="182"/>
      <c r="H20" s="182"/>
      <c r="I20" s="114" t="s">
        <v>79</v>
      </c>
      <c r="J20" s="112" t="s">
        <v>78</v>
      </c>
      <c r="K20" s="23" t="s">
        <v>69</v>
      </c>
      <c r="L20" s="112" t="s">
        <v>77</v>
      </c>
      <c r="M20" s="13" t="s">
        <v>76</v>
      </c>
    </row>
    <row r="21" spans="1:13" ht="160.19999999999999" customHeight="1" thickBot="1" x14ac:dyDescent="0.35">
      <c r="A21" s="177"/>
      <c r="B21" s="263"/>
      <c r="C21" s="184"/>
      <c r="D21" s="264"/>
      <c r="E21" s="184"/>
      <c r="F21" s="184"/>
      <c r="G21" s="184"/>
      <c r="H21" s="26" t="s">
        <v>70</v>
      </c>
      <c r="I21" s="26" t="s">
        <v>75</v>
      </c>
      <c r="J21" s="26" t="s">
        <v>74</v>
      </c>
      <c r="K21" s="265" t="s">
        <v>69</v>
      </c>
      <c r="L21" s="26" t="s">
        <v>73</v>
      </c>
      <c r="M21" s="266" t="s">
        <v>72</v>
      </c>
    </row>
    <row r="22" spans="1:13" ht="106.2" customHeight="1" x14ac:dyDescent="0.3">
      <c r="A22" s="175" t="s">
        <v>312</v>
      </c>
      <c r="B22" s="305" t="s">
        <v>319</v>
      </c>
      <c r="C22" s="257" t="s">
        <v>176</v>
      </c>
      <c r="D22" s="258" t="str">
        <f>+([5]DESCRIPCION!D19)</f>
        <v>Falta de información clara y debilidad en canales de acceso a la publicidad de las condiciones del tramite.</v>
      </c>
      <c r="E22" s="257" t="s">
        <v>103</v>
      </c>
      <c r="F22" s="257" t="s">
        <v>27</v>
      </c>
      <c r="G22" s="257" t="s">
        <v>102</v>
      </c>
      <c r="H22" s="257" t="s">
        <v>24</v>
      </c>
      <c r="I22" s="18" t="s">
        <v>101</v>
      </c>
      <c r="J22" s="91" t="s">
        <v>100</v>
      </c>
      <c r="K22" s="91" t="s">
        <v>91</v>
      </c>
      <c r="L22" s="259" t="s">
        <v>99</v>
      </c>
      <c r="M22" s="98" t="s">
        <v>98</v>
      </c>
    </row>
    <row r="23" spans="1:13" ht="78.599999999999994" customHeight="1" x14ac:dyDescent="0.3">
      <c r="A23" s="176"/>
      <c r="B23" s="306"/>
      <c r="C23" s="149"/>
      <c r="D23" s="185"/>
      <c r="E23" s="149"/>
      <c r="F23" s="149"/>
      <c r="G23" s="149"/>
      <c r="H23" s="149"/>
      <c r="I23" s="88" t="s">
        <v>97</v>
      </c>
      <c r="J23" s="89" t="s">
        <v>96</v>
      </c>
      <c r="K23" s="89" t="s">
        <v>91</v>
      </c>
      <c r="L23" s="27" t="s">
        <v>95</v>
      </c>
      <c r="M23" s="92" t="s">
        <v>94</v>
      </c>
    </row>
    <row r="24" spans="1:13" ht="70.2" customHeight="1" x14ac:dyDescent="0.3">
      <c r="A24" s="176"/>
      <c r="B24" s="306"/>
      <c r="C24" s="149"/>
      <c r="D24" s="88" t="str">
        <f>+([5]DESCRIPCION!D20)</f>
        <v>Influencia de grupos politicos que afectan la toma de decisiones</v>
      </c>
      <c r="E24" s="149"/>
      <c r="F24" s="149"/>
      <c r="G24" s="149"/>
      <c r="H24" s="149"/>
      <c r="I24" s="88" t="s">
        <v>93</v>
      </c>
      <c r="J24" s="89" t="s">
        <v>92</v>
      </c>
      <c r="K24" s="89" t="s">
        <v>91</v>
      </c>
      <c r="L24" s="27" t="s">
        <v>90</v>
      </c>
      <c r="M24" s="92" t="s">
        <v>89</v>
      </c>
    </row>
    <row r="25" spans="1:13" ht="110.4" customHeight="1" thickBot="1" x14ac:dyDescent="0.35">
      <c r="A25" s="177"/>
      <c r="B25" s="307"/>
      <c r="C25" s="150"/>
      <c r="D25" s="16" t="s">
        <v>88</v>
      </c>
      <c r="E25" s="150"/>
      <c r="F25" s="150"/>
      <c r="G25" s="150"/>
      <c r="H25" s="150"/>
      <c r="I25" s="16" t="s">
        <v>87</v>
      </c>
      <c r="J25" s="90" t="s">
        <v>74</v>
      </c>
      <c r="K25" s="90" t="s">
        <v>86</v>
      </c>
      <c r="L25" s="29" t="s">
        <v>73</v>
      </c>
      <c r="M25" s="93" t="s">
        <v>85</v>
      </c>
    </row>
    <row r="26" spans="1:13" ht="110.4" customHeight="1" x14ac:dyDescent="0.3">
      <c r="A26" s="308" t="s">
        <v>122</v>
      </c>
      <c r="B26" s="113" t="s">
        <v>121</v>
      </c>
      <c r="C26" s="111" t="s">
        <v>320</v>
      </c>
      <c r="D26" s="309" t="str">
        <f>[19]DESCRIPCION!D12</f>
        <v xml:space="preserve">Falta de responsabilidad de los funcionarios  frente a los compromisos que dan cumplimiento al proceso </v>
      </c>
      <c r="E26" s="111" t="s">
        <v>120</v>
      </c>
      <c r="F26" s="94" t="s">
        <v>27</v>
      </c>
      <c r="G26" s="111" t="s">
        <v>51</v>
      </c>
      <c r="H26" s="94" t="s">
        <v>24</v>
      </c>
      <c r="I26" s="309" t="s">
        <v>119</v>
      </c>
      <c r="J26" s="309" t="s">
        <v>118</v>
      </c>
      <c r="K26" s="309" t="s">
        <v>117</v>
      </c>
      <c r="L26" s="309" t="s">
        <v>59</v>
      </c>
      <c r="M26" s="310" t="s">
        <v>116</v>
      </c>
    </row>
    <row r="27" spans="1:13" ht="77.400000000000006" customHeight="1" x14ac:dyDescent="0.3">
      <c r="A27" s="291"/>
      <c r="B27" s="117" t="str">
        <f>+([6]PROBABILIDAD!A13)</f>
        <v xml:space="preserve">Dilación y vencimiento de términos de los procesos y/o trámites en materia de seguridad, justicia y convivencia ciudadana. </v>
      </c>
      <c r="C27" s="125" t="s">
        <v>176</v>
      </c>
      <c r="D27" s="89" t="str">
        <f>+([6]DESCRIPCION!D13)</f>
        <v xml:space="preserve">Cambios normativos </v>
      </c>
      <c r="E27" s="125" t="str">
        <f>+([6]PROBABILIDAD!T13)</f>
        <v>Probable</v>
      </c>
      <c r="F27" s="125" t="str">
        <f>+('[6] IMPACTO RIESGOS CORRUPCION'!F11)</f>
        <v>CATASTROFICO</v>
      </c>
      <c r="G27" s="125" t="s">
        <v>25</v>
      </c>
      <c r="H27" s="125" t="s">
        <v>24</v>
      </c>
      <c r="I27" s="102" t="s">
        <v>115</v>
      </c>
      <c r="J27" s="102" t="s">
        <v>114</v>
      </c>
      <c r="K27" s="102" t="s">
        <v>113</v>
      </c>
      <c r="L27" s="102" t="s">
        <v>59</v>
      </c>
      <c r="M27" s="33" t="s">
        <v>112</v>
      </c>
    </row>
    <row r="28" spans="1:13" ht="105.6" x14ac:dyDescent="0.3">
      <c r="A28" s="291"/>
      <c r="B28" s="117"/>
      <c r="C28" s="125"/>
      <c r="D28" s="89" t="str">
        <f>+([6]DESCRIPCION!D14)</f>
        <v xml:space="preserve">Talento humano sin direccionamiento adecuado </v>
      </c>
      <c r="E28" s="125"/>
      <c r="F28" s="125"/>
      <c r="G28" s="125"/>
      <c r="H28" s="125"/>
      <c r="I28" s="102" t="s">
        <v>111</v>
      </c>
      <c r="J28" s="102" t="s">
        <v>110</v>
      </c>
      <c r="K28" s="102" t="s">
        <v>109</v>
      </c>
      <c r="L28" s="102" t="s">
        <v>95</v>
      </c>
      <c r="M28" s="14" t="s">
        <v>108</v>
      </c>
    </row>
    <row r="29" spans="1:13" ht="93" thickBot="1" x14ac:dyDescent="0.35">
      <c r="A29" s="292"/>
      <c r="B29" s="118"/>
      <c r="C29" s="126"/>
      <c r="D29" s="90" t="str">
        <f>+([6]DESCRIPCION!D15)</f>
        <v>Desconocimiento del proceso por parte del personal de planta y de contrato</v>
      </c>
      <c r="E29" s="126"/>
      <c r="F29" s="126"/>
      <c r="G29" s="126"/>
      <c r="H29" s="126"/>
      <c r="I29" s="103" t="s">
        <v>107</v>
      </c>
      <c r="J29" s="103" t="s">
        <v>106</v>
      </c>
      <c r="K29" s="103" t="s">
        <v>105</v>
      </c>
      <c r="L29" s="103" t="s">
        <v>68</v>
      </c>
      <c r="M29" s="15" t="s">
        <v>104</v>
      </c>
    </row>
    <row r="30" spans="1:13" ht="79.2" customHeight="1" x14ac:dyDescent="0.3">
      <c r="A30" s="186" t="s">
        <v>321</v>
      </c>
      <c r="B30" s="141" t="str">
        <f>+([7]PROBABILIDAD!A11)</f>
        <v>Utilizacion de influencias en la entrega o suministro de materiales o insumos y/o ayudas humanitarias en beneficio de un tercero</v>
      </c>
      <c r="C30" s="135" t="s">
        <v>176</v>
      </c>
      <c r="D30" s="39" t="str">
        <f>+([7]DESCRIPCION!D10)</f>
        <v>Concentracion del poder en una sola persona</v>
      </c>
      <c r="E30" s="132" t="str">
        <f>+([7]PROBABILIDAD!T11)</f>
        <v>Posible</v>
      </c>
      <c r="F30" s="132" t="s">
        <v>51</v>
      </c>
      <c r="G30" s="188" t="s">
        <v>25</v>
      </c>
      <c r="H30" s="132" t="s">
        <v>24</v>
      </c>
      <c r="I30" s="40" t="s">
        <v>139</v>
      </c>
      <c r="J30" s="41" t="s">
        <v>138</v>
      </c>
      <c r="K30" s="41" t="s">
        <v>125</v>
      </c>
      <c r="L30" s="41" t="s">
        <v>124</v>
      </c>
      <c r="M30" s="192" t="s">
        <v>137</v>
      </c>
    </row>
    <row r="31" spans="1:13" ht="171.6" x14ac:dyDescent="0.3">
      <c r="A31" s="186"/>
      <c r="B31" s="142"/>
      <c r="C31" s="136"/>
      <c r="D31" s="37" t="s">
        <v>136</v>
      </c>
      <c r="E31" s="131"/>
      <c r="F31" s="131"/>
      <c r="G31" s="189"/>
      <c r="H31" s="131"/>
      <c r="I31" s="35" t="s">
        <v>135</v>
      </c>
      <c r="J31" s="22" t="s">
        <v>134</v>
      </c>
      <c r="K31" s="22" t="s">
        <v>133</v>
      </c>
      <c r="L31" s="22" t="s">
        <v>124</v>
      </c>
      <c r="M31" s="193"/>
    </row>
    <row r="32" spans="1:13" ht="79.2" x14ac:dyDescent="0.3">
      <c r="A32" s="186"/>
      <c r="B32" s="142"/>
      <c r="C32" s="136"/>
      <c r="D32" s="37" t="s">
        <v>132</v>
      </c>
      <c r="E32" s="131"/>
      <c r="F32" s="131"/>
      <c r="G32" s="189"/>
      <c r="H32" s="131"/>
      <c r="I32" s="35" t="s">
        <v>131</v>
      </c>
      <c r="J32" s="22" t="s">
        <v>130</v>
      </c>
      <c r="K32" s="22" t="s">
        <v>123</v>
      </c>
      <c r="L32" s="22" t="s">
        <v>124</v>
      </c>
      <c r="M32" s="36" t="s">
        <v>129</v>
      </c>
    </row>
    <row r="33" spans="1:13" ht="93" thickBot="1" x14ac:dyDescent="0.35">
      <c r="A33" s="187"/>
      <c r="B33" s="142"/>
      <c r="C33" s="136"/>
      <c r="D33" s="273"/>
      <c r="E33" s="115"/>
      <c r="F33" s="115"/>
      <c r="G33" s="108"/>
      <c r="H33" s="108" t="s">
        <v>128</v>
      </c>
      <c r="I33" s="274" t="s">
        <v>127</v>
      </c>
      <c r="J33" s="274" t="s">
        <v>126</v>
      </c>
      <c r="K33" s="108" t="s">
        <v>125</v>
      </c>
      <c r="L33" s="108"/>
      <c r="M33" s="275"/>
    </row>
    <row r="34" spans="1:13" ht="120" customHeight="1" x14ac:dyDescent="0.3">
      <c r="A34" s="276" t="s">
        <v>313</v>
      </c>
      <c r="B34" s="200" t="str">
        <f>+[8]PROBABILIDAD!A12</f>
        <v>Utilizaciòn del cargo, para favorecer a un tercero en la realizaciòn de un tramite</v>
      </c>
      <c r="C34" s="197" t="s">
        <v>176</v>
      </c>
      <c r="D34" s="200" t="s">
        <v>159</v>
      </c>
      <c r="E34" s="197" t="str">
        <f>+([8]PROBABILIDAD!T12)</f>
        <v>Probable</v>
      </c>
      <c r="F34" s="197" t="str">
        <f>+('[8] IMPACTO RIESGOS CORRUPCION'!F34)</f>
        <v>CATASTROFICO</v>
      </c>
      <c r="G34" s="197" t="s">
        <v>71</v>
      </c>
      <c r="H34" s="197" t="s">
        <v>24</v>
      </c>
      <c r="I34" s="244" t="s">
        <v>158</v>
      </c>
      <c r="J34" s="244" t="s">
        <v>157</v>
      </c>
      <c r="K34" s="244" t="s">
        <v>146</v>
      </c>
      <c r="L34" s="232" t="s">
        <v>140</v>
      </c>
      <c r="M34" s="277" t="s">
        <v>156</v>
      </c>
    </row>
    <row r="35" spans="1:13" ht="15" customHeight="1" x14ac:dyDescent="0.3">
      <c r="A35" s="278"/>
      <c r="B35" s="151"/>
      <c r="C35" s="196"/>
      <c r="D35" s="151"/>
      <c r="E35" s="196"/>
      <c r="F35" s="196"/>
      <c r="G35" s="196"/>
      <c r="H35" s="196"/>
      <c r="I35" s="195"/>
      <c r="J35" s="195"/>
      <c r="K35" s="195"/>
      <c r="L35" s="233"/>
      <c r="M35" s="194"/>
    </row>
    <row r="36" spans="1:13" ht="105" x14ac:dyDescent="0.3">
      <c r="A36" s="278"/>
      <c r="B36" s="151"/>
      <c r="C36" s="196"/>
      <c r="D36" s="105"/>
      <c r="E36" s="196"/>
      <c r="F36" s="196"/>
      <c r="G36" s="196"/>
      <c r="H36" s="105" t="s">
        <v>142</v>
      </c>
      <c r="I36" s="96" t="s">
        <v>155</v>
      </c>
      <c r="J36" s="96" t="s">
        <v>154</v>
      </c>
      <c r="K36" s="96" t="s">
        <v>146</v>
      </c>
      <c r="L36" s="96" t="s">
        <v>153</v>
      </c>
      <c r="M36" s="106"/>
    </row>
    <row r="37" spans="1:13" ht="76.2" x14ac:dyDescent="0.3">
      <c r="A37" s="278"/>
      <c r="B37" s="202" t="str">
        <f>+[8]PROBABILIDAD!A14</f>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
      <c r="C37" s="151" t="s">
        <v>176</v>
      </c>
      <c r="D37" s="105" t="str">
        <f>+([8]DESCRIPCION!D19)</f>
        <v>Desconocimiento de la actualizacion normativa</v>
      </c>
      <c r="E37" s="151" t="str">
        <f>+([8]PROBABILIDAD!T14)</f>
        <v>Posible</v>
      </c>
      <c r="F37" s="151" t="str">
        <f>+('[8] IMPACTO RIESGOS CORRUPCION'!F11)</f>
        <v>CATASTROFICO</v>
      </c>
      <c r="G37" s="151" t="s">
        <v>71</v>
      </c>
      <c r="H37" s="151" t="s">
        <v>24</v>
      </c>
      <c r="I37" s="96" t="s">
        <v>152</v>
      </c>
      <c r="J37" s="96" t="s">
        <v>151</v>
      </c>
      <c r="K37" s="96" t="s">
        <v>146</v>
      </c>
      <c r="L37" s="97" t="s">
        <v>150</v>
      </c>
      <c r="M37" s="106" t="s">
        <v>149</v>
      </c>
    </row>
    <row r="38" spans="1:13" ht="105" x14ac:dyDescent="0.3">
      <c r="A38" s="278"/>
      <c r="B38" s="202"/>
      <c r="C38" s="151"/>
      <c r="D38" s="105" t="str">
        <f>+([8]DESCRIPCION!D18)</f>
        <v>Falta de controles efectivos en la ejecución los recursos de los Fondos de Servicios Educativos</v>
      </c>
      <c r="E38" s="151"/>
      <c r="F38" s="151"/>
      <c r="G38" s="151"/>
      <c r="H38" s="151"/>
      <c r="I38" s="96" t="s">
        <v>148</v>
      </c>
      <c r="J38" s="96" t="s">
        <v>147</v>
      </c>
      <c r="K38" s="96" t="s">
        <v>146</v>
      </c>
      <c r="L38" s="97" t="s">
        <v>140</v>
      </c>
      <c r="M38" s="106" t="s">
        <v>145</v>
      </c>
    </row>
    <row r="39" spans="1:13" ht="223.8" customHeight="1" thickBot="1" x14ac:dyDescent="0.35">
      <c r="A39" s="279"/>
      <c r="B39" s="280"/>
      <c r="C39" s="201"/>
      <c r="D39" s="107"/>
      <c r="E39" s="201"/>
      <c r="F39" s="201"/>
      <c r="G39" s="201"/>
      <c r="H39" s="107" t="s">
        <v>142</v>
      </c>
      <c r="I39" s="44" t="s">
        <v>144</v>
      </c>
      <c r="J39" s="44" t="s">
        <v>143</v>
      </c>
      <c r="K39" s="44" t="s">
        <v>141</v>
      </c>
      <c r="L39" s="281" t="s">
        <v>140</v>
      </c>
      <c r="M39" s="282"/>
    </row>
    <row r="40" spans="1:13" ht="112.8" customHeight="1" x14ac:dyDescent="0.3">
      <c r="A40" s="175" t="s">
        <v>183</v>
      </c>
      <c r="B40" s="172" t="str">
        <f>+([9]PROBABILIDAD!A11)</f>
        <v>INEFICIENCIA E INEFICACIA  EN EL PROCESO DE OTORGAR BENEFICIOS A GRUPOS POBLACIONALES, ORGANIZACIONES SOCIALES Y COMUNIDAD VULNERABLE OMITIENDO EL DEBIDO CUMPLIMIENTO DEL PROCEDIMIENTO ESTABLECIDOS Y/O PREVIOS REQUISITOS PARA LA ENTREGA DE LOS MISMOS.</v>
      </c>
      <c r="C40" s="138" t="s">
        <v>176</v>
      </c>
      <c r="D40" s="172" t="str">
        <f>+([9]DESCRIPCION!D10)</f>
        <v>Deficiencias en la cantidad de personal de planta requerido para la prestacion permanente del servicio, forzando a una rotacion de personal contratista cuando asi se requiera</v>
      </c>
      <c r="E40" s="138" t="str">
        <f>+([9]PROBABILIDAD!T11)</f>
        <v>Improbable</v>
      </c>
      <c r="F40" s="138" t="s">
        <v>27</v>
      </c>
      <c r="G40" s="172" t="s">
        <v>25</v>
      </c>
      <c r="H40" s="28" t="s">
        <v>24</v>
      </c>
      <c r="I40" s="12" t="s">
        <v>173</v>
      </c>
      <c r="J40" s="12" t="s">
        <v>92</v>
      </c>
      <c r="K40" s="9" t="s">
        <v>172</v>
      </c>
      <c r="L40" s="9" t="s">
        <v>171</v>
      </c>
      <c r="M40" s="32" t="s">
        <v>170</v>
      </c>
    </row>
    <row r="41" spans="1:13" ht="14.4" customHeight="1" x14ac:dyDescent="0.3">
      <c r="A41" s="176"/>
      <c r="B41" s="120"/>
      <c r="C41" s="123"/>
      <c r="D41" s="121"/>
      <c r="E41" s="123"/>
      <c r="F41" s="123"/>
      <c r="G41" s="120"/>
      <c r="H41" s="25" t="s">
        <v>24</v>
      </c>
      <c r="I41" s="11" t="s">
        <v>173</v>
      </c>
      <c r="J41" s="11" t="s">
        <v>92</v>
      </c>
      <c r="K41" s="8" t="s">
        <v>174</v>
      </c>
      <c r="L41" s="8" t="s">
        <v>171</v>
      </c>
      <c r="M41" s="33" t="s">
        <v>170</v>
      </c>
    </row>
    <row r="42" spans="1:13" ht="241.2" customHeight="1" x14ac:dyDescent="0.3">
      <c r="A42" s="176"/>
      <c r="B42" s="120"/>
      <c r="C42" s="123"/>
      <c r="D42" s="119" t="s">
        <v>182</v>
      </c>
      <c r="E42" s="123"/>
      <c r="F42" s="123"/>
      <c r="G42" s="120"/>
      <c r="H42" s="25" t="s">
        <v>24</v>
      </c>
      <c r="I42" s="11" t="s">
        <v>173</v>
      </c>
      <c r="J42" s="11" t="s">
        <v>92</v>
      </c>
      <c r="K42" s="8" t="s">
        <v>172</v>
      </c>
      <c r="L42" s="8" t="s">
        <v>171</v>
      </c>
      <c r="M42" s="33" t="s">
        <v>170</v>
      </c>
    </row>
    <row r="43" spans="1:13" ht="72" customHeight="1" x14ac:dyDescent="0.3">
      <c r="A43" s="176"/>
      <c r="B43" s="120"/>
      <c r="C43" s="123"/>
      <c r="D43" s="121"/>
      <c r="E43" s="123"/>
      <c r="F43" s="123"/>
      <c r="G43" s="120"/>
      <c r="H43" s="25" t="s">
        <v>24</v>
      </c>
      <c r="I43" s="11" t="s">
        <v>173</v>
      </c>
      <c r="J43" s="11" t="s">
        <v>92</v>
      </c>
      <c r="K43" s="8" t="s">
        <v>174</v>
      </c>
      <c r="L43" s="8" t="s">
        <v>171</v>
      </c>
      <c r="M43" s="33" t="s">
        <v>170</v>
      </c>
    </row>
    <row r="44" spans="1:13" ht="90" customHeight="1" x14ac:dyDescent="0.3">
      <c r="A44" s="176"/>
      <c r="B44" s="120"/>
      <c r="C44" s="123"/>
      <c r="D44" s="119" t="s">
        <v>181</v>
      </c>
      <c r="E44" s="123"/>
      <c r="F44" s="123"/>
      <c r="G44" s="120"/>
      <c r="H44" s="25" t="s">
        <v>24</v>
      </c>
      <c r="I44" s="11" t="s">
        <v>173</v>
      </c>
      <c r="J44" s="11" t="s">
        <v>92</v>
      </c>
      <c r="K44" s="8" t="s">
        <v>172</v>
      </c>
      <c r="L44" s="8" t="s">
        <v>171</v>
      </c>
      <c r="M44" s="33" t="s">
        <v>170</v>
      </c>
    </row>
    <row r="45" spans="1:13" ht="142.80000000000001" customHeight="1" x14ac:dyDescent="0.3">
      <c r="A45" s="176"/>
      <c r="B45" s="120"/>
      <c r="C45" s="123"/>
      <c r="D45" s="120"/>
      <c r="E45" s="123"/>
      <c r="F45" s="123"/>
      <c r="G45" s="120"/>
      <c r="H45" s="25" t="s">
        <v>24</v>
      </c>
      <c r="I45" s="11" t="s">
        <v>173</v>
      </c>
      <c r="J45" s="11" t="s">
        <v>92</v>
      </c>
      <c r="K45" s="8" t="s">
        <v>174</v>
      </c>
      <c r="L45" s="8" t="s">
        <v>171</v>
      </c>
      <c r="M45" s="33" t="s">
        <v>170</v>
      </c>
    </row>
    <row r="46" spans="1:13" ht="113.4" customHeight="1" x14ac:dyDescent="0.3">
      <c r="A46" s="176"/>
      <c r="B46" s="120"/>
      <c r="C46" s="123"/>
      <c r="D46" s="120"/>
      <c r="E46" s="123"/>
      <c r="F46" s="123"/>
      <c r="G46" s="120"/>
      <c r="H46" s="25" t="s">
        <v>24</v>
      </c>
      <c r="I46" s="11" t="s">
        <v>180</v>
      </c>
      <c r="J46" s="11" t="s">
        <v>92</v>
      </c>
      <c r="K46" s="8" t="s">
        <v>177</v>
      </c>
      <c r="L46" s="8" t="s">
        <v>171</v>
      </c>
      <c r="M46" s="33" t="s">
        <v>170</v>
      </c>
    </row>
    <row r="47" spans="1:13" ht="166.8" customHeight="1" x14ac:dyDescent="0.3">
      <c r="A47" s="176"/>
      <c r="B47" s="121"/>
      <c r="C47" s="124"/>
      <c r="D47" s="121"/>
      <c r="E47" s="124"/>
      <c r="F47" s="124"/>
      <c r="G47" s="121"/>
      <c r="H47" s="8" t="s">
        <v>179</v>
      </c>
      <c r="I47" s="11" t="s">
        <v>178</v>
      </c>
      <c r="J47" s="11" t="s">
        <v>92</v>
      </c>
      <c r="K47" s="8" t="s">
        <v>177</v>
      </c>
      <c r="L47" s="8" t="s">
        <v>171</v>
      </c>
      <c r="M47" s="33" t="s">
        <v>170</v>
      </c>
    </row>
    <row r="48" spans="1:13" ht="153.6" customHeight="1" x14ac:dyDescent="0.3">
      <c r="A48" s="176"/>
      <c r="B48" s="117" t="str">
        <f>+([9]PROBABILIDAD!A12)</f>
        <v>RECIBIR DADIVAS O BENEFICIOS A NOMBRE PROPIO O DE TERCEROS POR REALIZAR TRAMITES SIN EL CUMPLIMIENTO DE LOS REQUISITOS</v>
      </c>
      <c r="C48" s="125" t="s">
        <v>176</v>
      </c>
      <c r="D48" s="117" t="s">
        <v>175</v>
      </c>
      <c r="E48" s="125" t="str">
        <f>+([9]PROBABILIDAD!T12)</f>
        <v>Improbable</v>
      </c>
      <c r="F48" s="125" t="s">
        <v>51</v>
      </c>
      <c r="G48" s="125" t="s">
        <v>51</v>
      </c>
      <c r="H48" s="125" t="s">
        <v>24</v>
      </c>
      <c r="I48" s="11" t="s">
        <v>173</v>
      </c>
      <c r="J48" s="11" t="s">
        <v>92</v>
      </c>
      <c r="K48" s="8" t="s">
        <v>172</v>
      </c>
      <c r="L48" s="8" t="s">
        <v>171</v>
      </c>
      <c r="M48" s="33" t="s">
        <v>170</v>
      </c>
    </row>
    <row r="49" spans="1:13" ht="148.19999999999999" customHeight="1" thickBot="1" x14ac:dyDescent="0.35">
      <c r="A49" s="176"/>
      <c r="B49" s="119"/>
      <c r="C49" s="122"/>
      <c r="D49" s="119"/>
      <c r="E49" s="122"/>
      <c r="F49" s="122"/>
      <c r="G49" s="122"/>
      <c r="H49" s="122"/>
      <c r="I49" s="268" t="s">
        <v>173</v>
      </c>
      <c r="J49" s="268" t="s">
        <v>92</v>
      </c>
      <c r="K49" s="95" t="s">
        <v>174</v>
      </c>
      <c r="L49" s="95" t="s">
        <v>171</v>
      </c>
      <c r="M49" s="295" t="s">
        <v>170</v>
      </c>
    </row>
    <row r="50" spans="1:13" ht="213" customHeight="1" x14ac:dyDescent="0.3">
      <c r="A50" s="246" t="s">
        <v>314</v>
      </c>
      <c r="B50" s="296" t="str">
        <f>+([10]PROBABILIDAD!A13)</f>
        <v xml:space="preserve">Indisponibilidad de servicios de de conectividad y formacion virtual </v>
      </c>
      <c r="C50" s="297" t="s">
        <v>176</v>
      </c>
      <c r="D50" s="12" t="str">
        <f>+([10]DESCRIPCION!D14)</f>
        <v>Recursos economicos insuficientes para el sostenimiento  sostenimientos PVD y zonas WIFI</v>
      </c>
      <c r="E50" s="297" t="s">
        <v>120</v>
      </c>
      <c r="F50" s="297" t="s">
        <v>192</v>
      </c>
      <c r="G50" s="297" t="s">
        <v>192</v>
      </c>
      <c r="H50" s="297" t="s">
        <v>24</v>
      </c>
      <c r="I50" s="12" t="s">
        <v>191</v>
      </c>
      <c r="J50" s="12" t="s">
        <v>187</v>
      </c>
      <c r="K50" s="12" t="s">
        <v>190</v>
      </c>
      <c r="L50" s="12" t="s">
        <v>189</v>
      </c>
      <c r="M50" s="32" t="s">
        <v>184</v>
      </c>
    </row>
    <row r="51" spans="1:13" ht="90.6" customHeight="1" x14ac:dyDescent="0.3">
      <c r="A51" s="247"/>
      <c r="B51" s="204"/>
      <c r="C51" s="203"/>
      <c r="D51" s="204" t="str">
        <f>+([10]DESCRIPCION!D15)</f>
        <v>desactualziacion  plataforma tecnologica PVD  (Tradicionales,  Plus y Vivelab)</v>
      </c>
      <c r="E51" s="203"/>
      <c r="F51" s="203"/>
      <c r="G51" s="203"/>
      <c r="H51" s="203"/>
      <c r="I51" s="204" t="s">
        <v>188</v>
      </c>
      <c r="J51" s="204" t="s">
        <v>187</v>
      </c>
      <c r="K51" s="204" t="s">
        <v>186</v>
      </c>
      <c r="L51" s="204" t="s">
        <v>185</v>
      </c>
      <c r="M51" s="298" t="s">
        <v>184</v>
      </c>
    </row>
    <row r="52" spans="1:13" ht="195" customHeight="1" thickBot="1" x14ac:dyDescent="0.35">
      <c r="A52" s="283"/>
      <c r="B52" s="205"/>
      <c r="C52" s="206"/>
      <c r="D52" s="205"/>
      <c r="E52" s="206"/>
      <c r="F52" s="206"/>
      <c r="G52" s="206"/>
      <c r="H52" s="206"/>
      <c r="I52" s="205"/>
      <c r="J52" s="205"/>
      <c r="K52" s="205"/>
      <c r="L52" s="205"/>
      <c r="M52" s="299"/>
    </row>
    <row r="53" spans="1:13" ht="88.2" customHeight="1" x14ac:dyDescent="0.3">
      <c r="A53" s="176" t="s">
        <v>213</v>
      </c>
      <c r="B53" s="211" t="str">
        <f>+([11]PROBABILIDAD!A15)</f>
        <v>Uso inadecuado de los bienes de la Entidad, omitiendo las políticas operativas, para beneficio propio o de un tercero</v>
      </c>
      <c r="C53" s="214" t="s">
        <v>176</v>
      </c>
      <c r="D53" s="49" t="str">
        <f>+([11]DESCRIPCION!D24)</f>
        <v>Presiones externas o de un superior jerárquico, omisión de las políticas para el uso adecuado de los bienes.</v>
      </c>
      <c r="E53" s="214" t="s">
        <v>120</v>
      </c>
      <c r="F53" s="214" t="s">
        <v>212</v>
      </c>
      <c r="G53" s="214" t="s">
        <v>204</v>
      </c>
      <c r="H53" s="209" t="s">
        <v>24</v>
      </c>
      <c r="I53" s="31" t="s">
        <v>211</v>
      </c>
      <c r="J53" s="56" t="s">
        <v>210</v>
      </c>
      <c r="K53" s="49" t="s">
        <v>209</v>
      </c>
      <c r="L53" s="51" t="s">
        <v>194</v>
      </c>
      <c r="M53" s="219" t="s">
        <v>208</v>
      </c>
    </row>
    <row r="54" spans="1:13" ht="132" customHeight="1" x14ac:dyDescent="0.3">
      <c r="A54" s="176"/>
      <c r="B54" s="212"/>
      <c r="C54" s="215"/>
      <c r="D54" s="49" t="str">
        <f>+([11]DESCRIPCION!D25)</f>
        <v>Falta de Ética y Valores,  tráfico de influencias y abuso de confianza</v>
      </c>
      <c r="E54" s="215"/>
      <c r="F54" s="215"/>
      <c r="G54" s="215"/>
      <c r="H54" s="210"/>
      <c r="I54" s="31" t="s">
        <v>200</v>
      </c>
      <c r="J54" s="56" t="s">
        <v>199</v>
      </c>
      <c r="K54" s="49" t="s">
        <v>198</v>
      </c>
      <c r="L54" s="51" t="s">
        <v>194</v>
      </c>
      <c r="M54" s="217"/>
    </row>
    <row r="55" spans="1:13" ht="90.6" customHeight="1" x14ac:dyDescent="0.3">
      <c r="A55" s="176"/>
      <c r="B55" s="213"/>
      <c r="C55" s="216"/>
      <c r="D55" s="49"/>
      <c r="E55" s="216"/>
      <c r="F55" s="216"/>
      <c r="G55" s="216"/>
      <c r="H55" s="55" t="s">
        <v>179</v>
      </c>
      <c r="I55" s="54" t="s">
        <v>207</v>
      </c>
      <c r="J55" s="53" t="s">
        <v>196</v>
      </c>
      <c r="K55" s="52" t="s">
        <v>206</v>
      </c>
      <c r="L55" s="51" t="s">
        <v>194</v>
      </c>
      <c r="M55" s="218"/>
    </row>
    <row r="56" spans="1:13" ht="91.8" customHeight="1" x14ac:dyDescent="0.3">
      <c r="A56" s="176"/>
      <c r="B56" s="190" t="str">
        <f>+([11]PROBABILIDAD!A16)</f>
        <v>Extralimitación de las competencias, manipulando información  para beneficio propio o de un tercero</v>
      </c>
      <c r="C56" s="207" t="s">
        <v>176</v>
      </c>
      <c r="D56" s="31" t="str">
        <f>+([11]DESCRIPCION!D26)</f>
        <v>Personal sin vinculación laboral directa  manejando procesos críticos</v>
      </c>
      <c r="E56" s="207" t="s">
        <v>193</v>
      </c>
      <c r="F56" s="207" t="s">
        <v>205</v>
      </c>
      <c r="G56" s="207" t="s">
        <v>204</v>
      </c>
      <c r="H56" s="222" t="s">
        <v>24</v>
      </c>
      <c r="I56" s="221" t="s">
        <v>203</v>
      </c>
      <c r="J56" s="221" t="s">
        <v>202</v>
      </c>
      <c r="K56" s="221" t="s">
        <v>195</v>
      </c>
      <c r="L56" s="190" t="s">
        <v>194</v>
      </c>
      <c r="M56" s="219" t="s">
        <v>201</v>
      </c>
    </row>
    <row r="57" spans="1:13" ht="81.599999999999994" customHeight="1" x14ac:dyDescent="0.3">
      <c r="A57" s="176"/>
      <c r="B57" s="190"/>
      <c r="C57" s="207"/>
      <c r="D57" s="31" t="str">
        <f>+([11]DESCRIPCION!D27)</f>
        <v>El personal no tiene apropiadas las políticas de seguridad física y tecnológica</v>
      </c>
      <c r="E57" s="207"/>
      <c r="F57" s="207"/>
      <c r="G57" s="207"/>
      <c r="H57" s="222"/>
      <c r="I57" s="221"/>
      <c r="J57" s="221"/>
      <c r="K57" s="221"/>
      <c r="L57" s="190"/>
      <c r="M57" s="217"/>
    </row>
    <row r="58" spans="1:13" ht="64.8" customHeight="1" x14ac:dyDescent="0.3">
      <c r="A58" s="176"/>
      <c r="B58" s="190"/>
      <c r="C58" s="207"/>
      <c r="D58" s="31" t="str">
        <f>+([11]DESCRIPCION!D28)</f>
        <v>Falta de Ética y Valores,  tráfico de influencias y abuso de confianza</v>
      </c>
      <c r="E58" s="207"/>
      <c r="F58" s="207"/>
      <c r="G58" s="207"/>
      <c r="H58" s="222"/>
      <c r="I58" s="31" t="s">
        <v>200</v>
      </c>
      <c r="J58" s="49" t="s">
        <v>199</v>
      </c>
      <c r="K58" s="49" t="s">
        <v>198</v>
      </c>
      <c r="L58" s="49" t="s">
        <v>194</v>
      </c>
      <c r="M58" s="217"/>
    </row>
    <row r="59" spans="1:13" ht="53.4" thickBot="1" x14ac:dyDescent="0.35">
      <c r="A59" s="177"/>
      <c r="B59" s="191"/>
      <c r="C59" s="208"/>
      <c r="D59" s="34"/>
      <c r="E59" s="208"/>
      <c r="F59" s="208"/>
      <c r="G59" s="208"/>
      <c r="H59" s="57" t="s">
        <v>179</v>
      </c>
      <c r="I59" s="34" t="s">
        <v>197</v>
      </c>
      <c r="J59" s="58" t="s">
        <v>196</v>
      </c>
      <c r="K59" s="58" t="s">
        <v>195</v>
      </c>
      <c r="L59" s="58" t="s">
        <v>194</v>
      </c>
      <c r="M59" s="220"/>
    </row>
    <row r="60" spans="1:13" ht="109.2" customHeight="1" x14ac:dyDescent="0.3">
      <c r="A60" s="176" t="s">
        <v>315</v>
      </c>
      <c r="B60" s="119" t="str">
        <f>+([12]PROBABILIDAD!A12)</f>
        <v>Otorgamiento de encargos  sin el lleno de requisitos establecidos en la normatividad para beneficio de un tercero.</v>
      </c>
      <c r="C60" s="122" t="s">
        <v>176</v>
      </c>
      <c r="D60" s="11" t="str">
        <f>+([12]DESCRIPCION!D13)</f>
        <v>Amiguismo político o tráfico de influencias</v>
      </c>
      <c r="E60" s="125" t="s">
        <v>222</v>
      </c>
      <c r="F60" s="125" t="s">
        <v>51</v>
      </c>
      <c r="G60" s="131" t="s">
        <v>84</v>
      </c>
      <c r="H60" s="122" t="s">
        <v>24</v>
      </c>
      <c r="I60" s="62" t="s">
        <v>219</v>
      </c>
      <c r="J60" s="60" t="s">
        <v>221</v>
      </c>
      <c r="K60" s="24" t="s">
        <v>216</v>
      </c>
      <c r="L60" s="59" t="s">
        <v>214</v>
      </c>
      <c r="M60" s="116" t="s">
        <v>215</v>
      </c>
    </row>
    <row r="61" spans="1:13" ht="145.80000000000001" customHeight="1" x14ac:dyDescent="0.3">
      <c r="A61" s="176"/>
      <c r="B61" s="120"/>
      <c r="C61" s="123"/>
      <c r="D61" s="11" t="str">
        <f>+([12]DESCRIPCION!D14)</f>
        <v xml:space="preserve">Omisión en la aplicación de la normatividad </v>
      </c>
      <c r="E61" s="125"/>
      <c r="F61" s="125"/>
      <c r="G61" s="131"/>
      <c r="H61" s="123"/>
      <c r="I61" s="62" t="s">
        <v>219</v>
      </c>
      <c r="J61" s="60" t="s">
        <v>217</v>
      </c>
      <c r="K61" s="24" t="s">
        <v>216</v>
      </c>
      <c r="L61" s="59" t="s">
        <v>214</v>
      </c>
      <c r="M61" s="116"/>
    </row>
    <row r="62" spans="1:13" ht="94.8" customHeight="1" x14ac:dyDescent="0.3">
      <c r="A62" s="176"/>
      <c r="B62" s="120"/>
      <c r="C62" s="123"/>
      <c r="D62" s="11" t="s">
        <v>220</v>
      </c>
      <c r="E62" s="125"/>
      <c r="F62" s="125"/>
      <c r="G62" s="131"/>
      <c r="H62" s="124"/>
      <c r="I62" s="62" t="s">
        <v>219</v>
      </c>
      <c r="J62" s="60" t="s">
        <v>217</v>
      </c>
      <c r="K62" s="24" t="s">
        <v>216</v>
      </c>
      <c r="L62" s="59" t="s">
        <v>214</v>
      </c>
      <c r="M62" s="116"/>
    </row>
    <row r="63" spans="1:13" ht="181.2" customHeight="1" thickBot="1" x14ac:dyDescent="0.35">
      <c r="A63" s="176"/>
      <c r="B63" s="121"/>
      <c r="C63" s="124"/>
      <c r="D63" s="11"/>
      <c r="E63" s="25"/>
      <c r="F63" s="25"/>
      <c r="G63" s="61"/>
      <c r="H63" s="8" t="s">
        <v>142</v>
      </c>
      <c r="I63" s="8" t="s">
        <v>218</v>
      </c>
      <c r="J63" s="60" t="s">
        <v>217</v>
      </c>
      <c r="K63" s="24" t="s">
        <v>216</v>
      </c>
      <c r="L63" s="59" t="s">
        <v>214</v>
      </c>
      <c r="M63" s="116"/>
    </row>
    <row r="64" spans="1:13" ht="109.2" customHeight="1" thickBot="1" x14ac:dyDescent="0.35">
      <c r="A64" s="175" t="s">
        <v>248</v>
      </c>
      <c r="B64" s="249" t="str">
        <f>+([13]PROBABILIDAD!A11)</f>
        <v>Posibilidad de recibir o solicitar cualquier dadiva para modificar y/o alterar los datos existentes en los distintos sistema de información de Hacienda Pública</v>
      </c>
      <c r="C64" s="232" t="s">
        <v>176</v>
      </c>
      <c r="D64" s="71" t="str">
        <f>+[13]DESCRIPCION!D10</f>
        <v>Rotacion de personal y falta continuidad en los procesos.</v>
      </c>
      <c r="E64" s="232" t="str">
        <f>+([13]PROBABILIDAD!T11)</f>
        <v>Improbable</v>
      </c>
      <c r="F64" s="232" t="s">
        <v>27</v>
      </c>
      <c r="G64" s="244" t="s">
        <v>84</v>
      </c>
      <c r="H64" s="232" t="s">
        <v>24</v>
      </c>
      <c r="I64" s="73" t="s">
        <v>247</v>
      </c>
      <c r="J64" s="69" t="s">
        <v>246</v>
      </c>
      <c r="K64" s="69" t="s">
        <v>245</v>
      </c>
      <c r="L64" s="43" t="s">
        <v>224</v>
      </c>
      <c r="M64" s="72" t="s">
        <v>244</v>
      </c>
    </row>
    <row r="65" spans="1:13" ht="178.8" customHeight="1" x14ac:dyDescent="0.3">
      <c r="A65" s="176"/>
      <c r="B65" s="245"/>
      <c r="C65" s="233"/>
      <c r="D65" s="71" t="str">
        <f>+[13]DESCRIPCION!D11</f>
        <v>Ausencia de controles par el manejo de la informacion propia del proceso medienate el mal uso de los usuarios y coantraseñas  para acceder a los aplicativos o sistemas correspondientes  al proceso.</v>
      </c>
      <c r="E65" s="233"/>
      <c r="F65" s="233"/>
      <c r="G65" s="195"/>
      <c r="H65" s="233"/>
      <c r="I65" s="47" t="s">
        <v>243</v>
      </c>
      <c r="J65" s="70" t="s">
        <v>242</v>
      </c>
      <c r="K65" s="69" t="s">
        <v>241</v>
      </c>
      <c r="L65" s="42" t="s">
        <v>224</v>
      </c>
      <c r="M65" s="68" t="s">
        <v>240</v>
      </c>
    </row>
    <row r="66" spans="1:13" ht="135" customHeight="1" x14ac:dyDescent="0.3">
      <c r="A66" s="176"/>
      <c r="B66" s="245" t="str">
        <f>+([13]PROBABILIDAD!A12)</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C66" s="233" t="s">
        <v>176</v>
      </c>
      <c r="D66" s="198" t="str">
        <f>+[13]DESCRIPCION!D13</f>
        <v>Falta de integralidad en los modulos en los sistemas de información. Falta de seguridad digital frente al manejo de la información sensible y confidencial.</v>
      </c>
      <c r="E66" s="233" t="str">
        <f>+[13]PROBABILIDAD!T12</f>
        <v>Improbable</v>
      </c>
      <c r="F66" s="233" t="s">
        <v>27</v>
      </c>
      <c r="G66" s="195" t="s">
        <v>84</v>
      </c>
      <c r="H66" s="233" t="s">
        <v>24</v>
      </c>
      <c r="I66" s="242" t="s">
        <v>239</v>
      </c>
      <c r="J66" s="223" t="s">
        <v>238</v>
      </c>
      <c r="K66" s="223" t="s">
        <v>237</v>
      </c>
      <c r="L66" s="198" t="s">
        <v>224</v>
      </c>
      <c r="M66" s="240" t="s">
        <v>236</v>
      </c>
    </row>
    <row r="67" spans="1:13" ht="183" customHeight="1" x14ac:dyDescent="0.3">
      <c r="A67" s="176"/>
      <c r="B67" s="245"/>
      <c r="C67" s="233"/>
      <c r="D67" s="224"/>
      <c r="E67" s="233"/>
      <c r="F67" s="233"/>
      <c r="G67" s="195"/>
      <c r="H67" s="233"/>
      <c r="I67" s="243"/>
      <c r="J67" s="236"/>
      <c r="K67" s="236"/>
      <c r="L67" s="199"/>
      <c r="M67" s="241"/>
    </row>
    <row r="68" spans="1:13" ht="84" customHeight="1" x14ac:dyDescent="0.3">
      <c r="A68" s="176"/>
      <c r="B68" s="235" t="str">
        <f>+([13]PROBABILIDAD!A14)</f>
        <v>Omisión de denuncias de presuntos actos de corrupción o irregularidades administrativas.</v>
      </c>
      <c r="C68" s="225" t="s">
        <v>176</v>
      </c>
      <c r="D68" s="227" t="str">
        <f>+([13]DESCRIPCION!D21)</f>
        <v>Falta de conocimiento de los procedimientos que determinan lineamientos necesarios para
el desarrollo de todos los procesos de la entidad.</v>
      </c>
      <c r="E68" s="225" t="str">
        <f>+[13]PROBABILIDAD!T14</f>
        <v>Improbable</v>
      </c>
      <c r="F68" s="225" t="s">
        <v>27</v>
      </c>
      <c r="G68" s="226" t="s">
        <v>84</v>
      </c>
      <c r="H68" s="225" t="s">
        <v>24</v>
      </c>
      <c r="I68" s="227" t="s">
        <v>235</v>
      </c>
      <c r="J68" s="227" t="s">
        <v>234</v>
      </c>
      <c r="K68" s="227" t="s">
        <v>233</v>
      </c>
      <c r="L68" s="227" t="s">
        <v>224</v>
      </c>
      <c r="M68" s="237" t="s">
        <v>232</v>
      </c>
    </row>
    <row r="69" spans="1:13" ht="67.2" customHeight="1" x14ac:dyDescent="0.3">
      <c r="A69" s="176"/>
      <c r="B69" s="235"/>
      <c r="C69" s="225"/>
      <c r="D69" s="228"/>
      <c r="E69" s="225"/>
      <c r="F69" s="225"/>
      <c r="G69" s="226"/>
      <c r="H69" s="225"/>
      <c r="I69" s="228"/>
      <c r="J69" s="228"/>
      <c r="K69" s="228"/>
      <c r="L69" s="228"/>
      <c r="M69" s="238"/>
    </row>
    <row r="70" spans="1:13" x14ac:dyDescent="0.3">
      <c r="A70" s="176"/>
      <c r="B70" s="235"/>
      <c r="C70" s="225"/>
      <c r="D70" s="229"/>
      <c r="E70" s="225"/>
      <c r="F70" s="225"/>
      <c r="G70" s="226"/>
      <c r="H70" s="225"/>
      <c r="I70" s="229"/>
      <c r="J70" s="229"/>
      <c r="K70" s="229"/>
      <c r="L70" s="229"/>
      <c r="M70" s="239"/>
    </row>
    <row r="71" spans="1:13" ht="201.6" customHeight="1" x14ac:dyDescent="0.3">
      <c r="A71" s="176"/>
      <c r="B71" s="235" t="str">
        <f>+([13]PROBABILIDAD!A15)</f>
        <v>Posible perdida de expedientes y documentos relacionados con el procesos de Gestion de Hacienda Pública</v>
      </c>
      <c r="C71" s="225" t="s">
        <v>176</v>
      </c>
      <c r="D71" s="67" t="str">
        <f>+([13]DESCRIPCION!D24)</f>
        <v>Pertinencia en los procedimientos que desarrollan los procesos.</v>
      </c>
      <c r="E71" s="225" t="str">
        <f>+[13]PROBABILIDAD!T15</f>
        <v>Improbable</v>
      </c>
      <c r="F71" s="225" t="s">
        <v>27</v>
      </c>
      <c r="G71" s="226" t="s">
        <v>84</v>
      </c>
      <c r="H71" s="225" t="s">
        <v>24</v>
      </c>
      <c r="I71" s="66" t="s">
        <v>231</v>
      </c>
      <c r="J71" s="65" t="s">
        <v>230</v>
      </c>
      <c r="K71" s="65" t="s">
        <v>229</v>
      </c>
      <c r="L71" s="64" t="s">
        <v>224</v>
      </c>
      <c r="M71" s="63" t="s">
        <v>228</v>
      </c>
    </row>
    <row r="72" spans="1:13" ht="88.8" customHeight="1" thickBot="1" x14ac:dyDescent="0.35">
      <c r="A72" s="177"/>
      <c r="B72" s="250"/>
      <c r="C72" s="231"/>
      <c r="D72" s="74" t="str">
        <f>+([13]DESCRIPCION!D25)</f>
        <v>Normatividad externa (leyes, decretos,
ordenanzas y acuerdos).</v>
      </c>
      <c r="E72" s="231"/>
      <c r="F72" s="231"/>
      <c r="G72" s="234"/>
      <c r="H72" s="231"/>
      <c r="I72" s="75" t="s">
        <v>227</v>
      </c>
      <c r="J72" s="76" t="s">
        <v>226</v>
      </c>
      <c r="K72" s="76" t="s">
        <v>225</v>
      </c>
      <c r="L72" s="77" t="s">
        <v>224</v>
      </c>
      <c r="M72" s="78" t="s">
        <v>223</v>
      </c>
    </row>
    <row r="73" spans="1:13" x14ac:dyDescent="0.3">
      <c r="A73" s="129" t="s">
        <v>322</v>
      </c>
      <c r="B73" s="156" t="str">
        <f>+([14]PROBABILIDAD!A15)</f>
        <v>Posibilidad de recibir o solicitar cualquier dádiva o beneficio a nombre propio o de terceros con el fin de celebrar un contrato</v>
      </c>
      <c r="C73" s="125" t="s">
        <v>176</v>
      </c>
      <c r="D73" s="8" t="str">
        <f>+([14]DESCRIPCION!D24)</f>
        <v>Trafico de influencias.</v>
      </c>
      <c r="E73" s="119" t="str">
        <f>+([14]PROBABILIDAD!T16)</f>
        <v>Posible</v>
      </c>
      <c r="F73" s="122" t="s">
        <v>83</v>
      </c>
      <c r="G73" s="122" t="s">
        <v>254</v>
      </c>
      <c r="H73" s="122" t="s">
        <v>24</v>
      </c>
      <c r="I73" s="119" t="s">
        <v>259</v>
      </c>
      <c r="J73" s="119" t="s">
        <v>258</v>
      </c>
      <c r="K73" s="119" t="s">
        <v>257</v>
      </c>
      <c r="L73" s="119" t="s">
        <v>256</v>
      </c>
      <c r="M73" s="179" t="s">
        <v>255</v>
      </c>
    </row>
    <row r="74" spans="1:13" x14ac:dyDescent="0.3">
      <c r="A74" s="129"/>
      <c r="B74" s="156"/>
      <c r="C74" s="125"/>
      <c r="D74" s="8" t="str">
        <f>+([14]DESCRIPCION!D25)</f>
        <v>Amiguismo</v>
      </c>
      <c r="E74" s="120"/>
      <c r="F74" s="123"/>
      <c r="G74" s="123"/>
      <c r="H74" s="123"/>
      <c r="I74" s="120"/>
      <c r="J74" s="120"/>
      <c r="K74" s="120"/>
      <c r="L74" s="120"/>
      <c r="M74" s="181"/>
    </row>
    <row r="75" spans="1:13" ht="132.6" customHeight="1" x14ac:dyDescent="0.3">
      <c r="A75" s="129"/>
      <c r="B75" s="156"/>
      <c r="C75" s="125"/>
      <c r="D75" s="8" t="str">
        <f>+([14]DESCRIPCION!D26)</f>
        <v>Inobservancia de los valores establecidos en el  Código de Integridad del servidor publico en el desarrollo de las funciones</v>
      </c>
      <c r="E75" s="121"/>
      <c r="F75" s="124"/>
      <c r="G75" s="124"/>
      <c r="H75" s="124"/>
      <c r="I75" s="121"/>
      <c r="J75" s="121"/>
      <c r="K75" s="121"/>
      <c r="L75" s="121"/>
      <c r="M75" s="180"/>
    </row>
    <row r="76" spans="1:13" ht="105" customHeight="1" thickBot="1" x14ac:dyDescent="0.35">
      <c r="A76" s="130"/>
      <c r="B76" s="79" t="str">
        <f>+([14]PROBABILIDAD!A16)</f>
        <v>Posibilidad de direccionar el proceso contractual y/o vinculación en favor de un tercero</v>
      </c>
      <c r="C76" s="80" t="s">
        <v>176</v>
      </c>
      <c r="D76" s="10" t="str">
        <f>+([14]DESCRIPCION!D28)</f>
        <v>Prevalencia de intereses particulares sobre intereses generales.</v>
      </c>
      <c r="E76" s="80" t="str">
        <f>+([14]PROBABILIDAD!T16)</f>
        <v>Posible</v>
      </c>
      <c r="F76" s="81" t="s">
        <v>83</v>
      </c>
      <c r="G76" s="80" t="s">
        <v>254</v>
      </c>
      <c r="H76" s="80" t="s">
        <v>24</v>
      </c>
      <c r="I76" s="10" t="s">
        <v>253</v>
      </c>
      <c r="J76" s="10" t="s">
        <v>252</v>
      </c>
      <c r="K76" s="10" t="s">
        <v>251</v>
      </c>
      <c r="L76" s="10" t="s">
        <v>250</v>
      </c>
      <c r="M76" s="30" t="s">
        <v>249</v>
      </c>
    </row>
    <row r="77" spans="1:13" ht="148.80000000000001" customHeight="1" x14ac:dyDescent="0.3">
      <c r="A77" s="293" t="s">
        <v>316</v>
      </c>
      <c r="B77" s="133" t="str">
        <f>[15]DESCRIPCION!A12</f>
        <v>Omitir, retardar, negar o rehusarse a realizar actos propios que le corresponden de las funciones de servidor público y/o de apoderado para beneficio propio o de un tercero en las acciones legales, ocasionando pérdidas financieras al Ente Territorial</v>
      </c>
      <c r="C77" s="300" t="s">
        <v>176</v>
      </c>
      <c r="D77" s="139" t="str">
        <f>+([15]DESCRIPCION!D12)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E77" s="122" t="str">
        <f>+([15]PROBABILIDAD!T12)</f>
        <v>Probable</v>
      </c>
      <c r="F77" s="144" t="s">
        <v>27</v>
      </c>
      <c r="G77" s="144" t="s">
        <v>25</v>
      </c>
      <c r="H77" s="137" t="s">
        <v>24</v>
      </c>
      <c r="I77" s="146" t="s">
        <v>273</v>
      </c>
      <c r="J77" s="145" t="s">
        <v>272</v>
      </c>
      <c r="K77" s="145" t="s">
        <v>261</v>
      </c>
      <c r="L77" s="145" t="s">
        <v>260</v>
      </c>
      <c r="M77" s="148" t="s">
        <v>271</v>
      </c>
    </row>
    <row r="78" spans="1:13" ht="90.6" customHeight="1" x14ac:dyDescent="0.3">
      <c r="A78" s="293"/>
      <c r="B78" s="134"/>
      <c r="C78" s="301"/>
      <c r="D78" s="140"/>
      <c r="E78" s="123"/>
      <c r="F78" s="136"/>
      <c r="G78" s="136"/>
      <c r="H78" s="137"/>
      <c r="I78" s="147"/>
      <c r="J78" s="143"/>
      <c r="K78" s="143"/>
      <c r="L78" s="143"/>
      <c r="M78" s="148"/>
    </row>
    <row r="79" spans="1:13" ht="62.4" customHeight="1" x14ac:dyDescent="0.3">
      <c r="A79" s="293"/>
      <c r="B79" s="134"/>
      <c r="C79" s="301"/>
      <c r="D79" s="50" t="str">
        <f>+([15]DESCRIPCION!D13)</f>
        <v>Perfil profesional rotativo de asesores jurídicos insuficientes para realizar la labor de la repesentación judicial y legal del municipio con poca experiencia e idoneidad</v>
      </c>
      <c r="E79" s="123"/>
      <c r="F79" s="136"/>
      <c r="G79" s="136"/>
      <c r="H79" s="131"/>
      <c r="I79" s="87" t="s">
        <v>270</v>
      </c>
      <c r="J79" s="38" t="s">
        <v>269</v>
      </c>
      <c r="K79" s="38" t="s">
        <v>261</v>
      </c>
      <c r="L79" s="38" t="s">
        <v>260</v>
      </c>
      <c r="M79" s="148"/>
    </row>
    <row r="80" spans="1:13" ht="250.8" x14ac:dyDescent="0.3">
      <c r="A80" s="293"/>
      <c r="B80" s="134"/>
      <c r="C80" s="301"/>
      <c r="D80" s="50" t="str">
        <f>+([15]DESCRIPCION!D14)</f>
        <v>Desconocimiento y/o no aplicabilidad de la normatividad vigente a nivel nacional, departamental y territorial</v>
      </c>
      <c r="E80" s="123"/>
      <c r="F80" s="136"/>
      <c r="G80" s="136"/>
      <c r="H80" s="131"/>
      <c r="I80" s="87" t="s">
        <v>268</v>
      </c>
      <c r="J80" s="38" t="s">
        <v>267</v>
      </c>
      <c r="K80" s="38" t="s">
        <v>261</v>
      </c>
      <c r="L80" s="38" t="s">
        <v>260</v>
      </c>
      <c r="M80" s="148"/>
    </row>
    <row r="81" spans="1:13" ht="88.8" customHeight="1" thickBot="1" x14ac:dyDescent="0.35">
      <c r="A81" s="293"/>
      <c r="B81" s="134"/>
      <c r="C81" s="301"/>
      <c r="D81" s="99"/>
      <c r="E81" s="123"/>
      <c r="F81" s="136"/>
      <c r="G81" s="136"/>
      <c r="H81" s="302" t="s">
        <v>262</v>
      </c>
      <c r="I81" s="303" t="s">
        <v>266</v>
      </c>
      <c r="J81" s="108" t="s">
        <v>265</v>
      </c>
      <c r="K81" s="108" t="s">
        <v>264</v>
      </c>
      <c r="L81" s="108" t="s">
        <v>263</v>
      </c>
      <c r="M81" s="148"/>
    </row>
    <row r="82" spans="1:13" ht="114.6" customHeight="1" x14ac:dyDescent="0.3">
      <c r="A82" s="175" t="s">
        <v>297</v>
      </c>
      <c r="B82" s="128" t="str">
        <f>+([16]PROBABILIDAD!A11)</f>
        <v>probabilidad de dilatar el proceso para lograr el vencimiento de terminos o la prescripcion en beneficio de un servidor publico.</v>
      </c>
      <c r="C82" s="132" t="s">
        <v>176</v>
      </c>
      <c r="D82" s="12" t="str">
        <f>+([16]DESCRIPCION!D14)</f>
        <v xml:space="preserve">Cambios normativos sobre el procedimiento disciplinario . </v>
      </c>
      <c r="E82" s="127"/>
      <c r="F82" s="127"/>
      <c r="G82" s="127"/>
      <c r="H82" s="127"/>
      <c r="I82" s="12" t="s">
        <v>296</v>
      </c>
      <c r="J82" s="12" t="s">
        <v>295</v>
      </c>
      <c r="K82" s="12" t="s">
        <v>274</v>
      </c>
      <c r="L82" s="12" t="s">
        <v>294</v>
      </c>
      <c r="M82" s="304" t="s">
        <v>293</v>
      </c>
    </row>
    <row r="83" spans="1:13" ht="66" x14ac:dyDescent="0.3">
      <c r="A83" s="176"/>
      <c r="B83" s="117"/>
      <c r="C83" s="131"/>
      <c r="D83" s="102" t="str">
        <f>[16]DESCRIPCION!D15</f>
        <v>Falta de compromiso por parte del personal adscrito al proceso de gestion y control disciplinario</v>
      </c>
      <c r="E83" s="125"/>
      <c r="F83" s="125"/>
      <c r="G83" s="125"/>
      <c r="H83" s="125"/>
      <c r="I83" s="102" t="s">
        <v>292</v>
      </c>
      <c r="J83" s="102" t="s">
        <v>291</v>
      </c>
      <c r="K83" s="102" t="s">
        <v>290</v>
      </c>
      <c r="L83" s="102" t="s">
        <v>289</v>
      </c>
      <c r="M83" s="33" t="s">
        <v>288</v>
      </c>
    </row>
    <row r="84" spans="1:13" ht="358.8" customHeight="1" x14ac:dyDescent="0.3">
      <c r="A84" s="176"/>
      <c r="B84" s="117"/>
      <c r="C84" s="131"/>
      <c r="D84" s="102" t="str">
        <f>+([16]DESCRIPCION!D16)</f>
        <v>Falta de continuidad del personal por contrato encargado de los  procesos</v>
      </c>
      <c r="E84" s="125"/>
      <c r="F84" s="125"/>
      <c r="G84" s="125"/>
      <c r="H84" s="125"/>
      <c r="I84" s="102" t="s">
        <v>287</v>
      </c>
      <c r="J84" s="100" t="s">
        <v>279</v>
      </c>
      <c r="K84" s="102" t="s">
        <v>274</v>
      </c>
      <c r="L84" s="89" t="s">
        <v>286</v>
      </c>
      <c r="M84" s="33" t="s">
        <v>277</v>
      </c>
    </row>
    <row r="85" spans="1:13" ht="60" customHeight="1" x14ac:dyDescent="0.3">
      <c r="A85" s="176"/>
      <c r="B85" s="117"/>
      <c r="C85" s="131"/>
      <c r="D85" s="102"/>
      <c r="E85" s="125"/>
      <c r="F85" s="125"/>
      <c r="G85" s="125"/>
      <c r="H85" s="102" t="s">
        <v>276</v>
      </c>
      <c r="I85" s="102" t="s">
        <v>285</v>
      </c>
      <c r="J85" s="102" t="s">
        <v>284</v>
      </c>
      <c r="K85" s="102" t="s">
        <v>274</v>
      </c>
      <c r="L85" s="100"/>
      <c r="M85" s="33"/>
    </row>
    <row r="86" spans="1:13" ht="255" customHeight="1" x14ac:dyDescent="0.3">
      <c r="A86" s="176"/>
      <c r="B86" s="117" t="str">
        <f>+([16]PROBABILIDAD!A13)</f>
        <v xml:space="preserve"> Posibilidad de exceder facultades legales en los fallos </v>
      </c>
      <c r="C86" s="131" t="s">
        <v>176</v>
      </c>
      <c r="D86" s="89" t="str">
        <f>+([16]DESCRIPCION!D17)</f>
        <v xml:space="preserve"> Falta de infraestructura que garantice las condiciones para el cumplimiento del desarrollo del proceso  de la ley (Carencia de sala de audiencias)</v>
      </c>
      <c r="E86" s="125" t="str">
        <f>+([16]PROBABILIDAD!T13)</f>
        <v>Improbable</v>
      </c>
      <c r="F86" s="125" t="str">
        <f>+('[16] IMPACTO RIESGOS CORRUPCION'!F11)</f>
        <v>MAYOR</v>
      </c>
      <c r="G86" s="125" t="s">
        <v>25</v>
      </c>
      <c r="H86" s="117" t="s">
        <v>24</v>
      </c>
      <c r="I86" s="104" t="s">
        <v>283</v>
      </c>
      <c r="J86" s="1" t="s">
        <v>279</v>
      </c>
      <c r="K86" s="102" t="s">
        <v>274</v>
      </c>
      <c r="L86" s="1" t="s">
        <v>278</v>
      </c>
      <c r="M86" s="33" t="s">
        <v>277</v>
      </c>
    </row>
    <row r="87" spans="1:13" ht="284.39999999999998" customHeight="1" x14ac:dyDescent="0.3">
      <c r="A87" s="176"/>
      <c r="B87" s="117"/>
      <c r="C87" s="131"/>
      <c r="D87" s="89" t="str">
        <f>+([16]DESCRIPCION!D18)</f>
        <v>Falta de herramientas tecnológicas que permitan administrar y proteger la información</v>
      </c>
      <c r="E87" s="125"/>
      <c r="F87" s="125"/>
      <c r="G87" s="125"/>
      <c r="H87" s="117"/>
      <c r="I87" s="104" t="s">
        <v>282</v>
      </c>
      <c r="J87" s="1" t="s">
        <v>279</v>
      </c>
      <c r="K87" s="102" t="s">
        <v>274</v>
      </c>
      <c r="L87" s="1" t="s">
        <v>278</v>
      </c>
      <c r="M87" s="33" t="s">
        <v>277</v>
      </c>
    </row>
    <row r="88" spans="1:13" ht="40.799999999999997" customHeight="1" thickBot="1" x14ac:dyDescent="0.35">
      <c r="A88" s="177"/>
      <c r="B88" s="118"/>
      <c r="C88" s="248"/>
      <c r="D88" s="90"/>
      <c r="E88" s="126"/>
      <c r="F88" s="126"/>
      <c r="G88" s="126"/>
      <c r="H88" s="90" t="s">
        <v>276</v>
      </c>
      <c r="I88" s="90" t="s">
        <v>281</v>
      </c>
      <c r="J88" s="101" t="s">
        <v>275</v>
      </c>
      <c r="K88" s="103" t="s">
        <v>280</v>
      </c>
      <c r="L88" s="103"/>
      <c r="M88" s="15"/>
    </row>
    <row r="89" spans="1:13" ht="97.8" customHeight="1" x14ac:dyDescent="0.3">
      <c r="A89" s="176" t="s">
        <v>317</v>
      </c>
      <c r="B89" s="117" t="str">
        <f>+([17]PROBABILIDAD!A13)</f>
        <v xml:space="preserve"> Desvío de los resultados  de la auditoría en beneficio propio o del auditado.</v>
      </c>
      <c r="C89" s="125" t="s">
        <v>176</v>
      </c>
      <c r="D89" s="89" t="str">
        <f>+([17]DESCRIPCION!D15)</f>
        <v>Asignación de auditorias a procesos no acordes al perfil profesional del auditor.</v>
      </c>
      <c r="E89" s="125" t="s">
        <v>222</v>
      </c>
      <c r="F89" s="125" t="s">
        <v>27</v>
      </c>
      <c r="G89" s="125" t="s">
        <v>84</v>
      </c>
      <c r="H89" s="125" t="s">
        <v>24</v>
      </c>
      <c r="I89" s="117" t="s">
        <v>305</v>
      </c>
      <c r="J89" s="117" t="s">
        <v>304</v>
      </c>
      <c r="K89" s="119" t="s">
        <v>303</v>
      </c>
      <c r="L89" s="117" t="s">
        <v>260</v>
      </c>
      <c r="M89" s="116" t="s">
        <v>302</v>
      </c>
    </row>
    <row r="90" spans="1:13" ht="166.8" customHeight="1" x14ac:dyDescent="0.3">
      <c r="A90" s="176"/>
      <c r="B90" s="117"/>
      <c r="C90" s="125"/>
      <c r="D90" s="89" t="str">
        <f>+([17]DESCRIPCION!D16)</f>
        <v>Trafico de influencias.</v>
      </c>
      <c r="E90" s="125"/>
      <c r="F90" s="125"/>
      <c r="G90" s="125"/>
      <c r="H90" s="125"/>
      <c r="I90" s="117"/>
      <c r="J90" s="117"/>
      <c r="K90" s="120"/>
      <c r="L90" s="117"/>
      <c r="M90" s="116"/>
    </row>
    <row r="91" spans="1:13" ht="110.4" customHeight="1" x14ac:dyDescent="0.3">
      <c r="A91" s="176"/>
      <c r="B91" s="117"/>
      <c r="C91" s="125"/>
      <c r="D91" s="89" t="str">
        <f>+([17]DESCRIPCION!D17)</f>
        <v>Inobservancia a los líneamientos establecidos en el  Código de Ética del Auditor Interno en el desarrollo de las auditorías</v>
      </c>
      <c r="E91" s="125"/>
      <c r="F91" s="125"/>
      <c r="G91" s="125"/>
      <c r="H91" s="125"/>
      <c r="I91" s="117"/>
      <c r="J91" s="117"/>
      <c r="K91" s="121"/>
      <c r="L91" s="117"/>
      <c r="M91" s="116"/>
    </row>
    <row r="92" spans="1:13" ht="60" customHeight="1" thickBot="1" x14ac:dyDescent="0.35">
      <c r="A92" s="177"/>
      <c r="B92" s="118"/>
      <c r="C92" s="126"/>
      <c r="D92" s="48"/>
      <c r="E92" s="126"/>
      <c r="F92" s="126"/>
      <c r="G92" s="126"/>
      <c r="H92" s="90" t="s">
        <v>142</v>
      </c>
      <c r="I92" s="90" t="s">
        <v>301</v>
      </c>
      <c r="J92" s="90" t="s">
        <v>300</v>
      </c>
      <c r="K92" s="90" t="s">
        <v>299</v>
      </c>
      <c r="L92" s="90" t="s">
        <v>298</v>
      </c>
      <c r="M92" s="230"/>
    </row>
    <row r="93" spans="1:13" ht="121.8" customHeight="1" x14ac:dyDescent="0.3">
      <c r="A93" s="254" t="s">
        <v>318</v>
      </c>
      <c r="B93" s="117" t="str">
        <f>+([18]PROBABILIDAD!A13)</f>
        <v>Posibilidad de recibir o solicitar cualquier dádiva o beneficio para  retardar, agilizar u omitir un trámite a nombre propio o para terceros</v>
      </c>
      <c r="C93" s="251" t="s">
        <v>176</v>
      </c>
      <c r="D93" s="86" t="str">
        <f>+([18]DESCRIPCION!D17)</f>
        <v>Desconocimiento de los trámites y procedimientos por parte de los usuarios.</v>
      </c>
      <c r="E93" s="125" t="str">
        <f>+([18]PROBABILIDAD!T13)</f>
        <v>Probable</v>
      </c>
      <c r="F93" s="125" t="s">
        <v>27</v>
      </c>
      <c r="G93" s="125" t="s">
        <v>25</v>
      </c>
      <c r="H93" s="82" t="s">
        <v>24</v>
      </c>
      <c r="I93" s="86" t="s">
        <v>309</v>
      </c>
      <c r="J93" s="86" t="s">
        <v>169</v>
      </c>
      <c r="K93" s="83" t="s">
        <v>308</v>
      </c>
      <c r="L93" s="82" t="s">
        <v>165</v>
      </c>
      <c r="M93" s="116" t="s">
        <v>168</v>
      </c>
    </row>
    <row r="94" spans="1:13" ht="119.4" customHeight="1" x14ac:dyDescent="0.3">
      <c r="A94" s="254"/>
      <c r="B94" s="117"/>
      <c r="C94" s="252"/>
      <c r="D94" s="86" t="str">
        <f>+([18]DESCRIPCION!D18)</f>
        <v>Ineficiencia en la prestación del servicio y/o Trafico de influencias</v>
      </c>
      <c r="E94" s="125"/>
      <c r="F94" s="125"/>
      <c r="G94" s="125"/>
      <c r="H94" s="82" t="s">
        <v>167</v>
      </c>
      <c r="I94" s="86" t="s">
        <v>307</v>
      </c>
      <c r="J94" s="86" t="s">
        <v>166</v>
      </c>
      <c r="K94" s="83" t="s">
        <v>161</v>
      </c>
      <c r="L94" s="82" t="s">
        <v>165</v>
      </c>
      <c r="M94" s="116"/>
    </row>
    <row r="95" spans="1:13" ht="106.2" customHeight="1" thickBot="1" x14ac:dyDescent="0.35">
      <c r="A95" s="255"/>
      <c r="B95" s="118"/>
      <c r="C95" s="253"/>
      <c r="D95" s="46"/>
      <c r="E95" s="126"/>
      <c r="F95" s="126"/>
      <c r="G95" s="126"/>
      <c r="H95" s="84" t="s">
        <v>164</v>
      </c>
      <c r="I95" s="16" t="s">
        <v>163</v>
      </c>
      <c r="J95" s="46" t="s">
        <v>162</v>
      </c>
      <c r="K95" s="85" t="s">
        <v>161</v>
      </c>
      <c r="L95" s="45" t="s">
        <v>160</v>
      </c>
      <c r="M95" s="230"/>
    </row>
    <row r="97" ht="159" customHeight="1" x14ac:dyDescent="0.3"/>
    <row r="98" ht="96.6" customHeight="1" x14ac:dyDescent="0.3"/>
  </sheetData>
  <autoFilter ref="C9:C95"/>
  <mergeCells count="237">
    <mergeCell ref="A89:A92"/>
    <mergeCell ref="A93:A95"/>
    <mergeCell ref="A26:A29"/>
    <mergeCell ref="A30:A33"/>
    <mergeCell ref="A22:A25"/>
    <mergeCell ref="A34:A39"/>
    <mergeCell ref="A50:A52"/>
    <mergeCell ref="A53:A59"/>
    <mergeCell ref="A60:A63"/>
    <mergeCell ref="A77:A81"/>
    <mergeCell ref="B93:B95"/>
    <mergeCell ref="C93:C95"/>
    <mergeCell ref="M93:M95"/>
    <mergeCell ref="G93:G95"/>
    <mergeCell ref="E93:E95"/>
    <mergeCell ref="F93:F95"/>
    <mergeCell ref="A73:A76"/>
    <mergeCell ref="E73:E75"/>
    <mergeCell ref="F73:F75"/>
    <mergeCell ref="G73:G75"/>
    <mergeCell ref="H73:H75"/>
    <mergeCell ref="B73:B75"/>
    <mergeCell ref="C73:C75"/>
    <mergeCell ref="I73:I75"/>
    <mergeCell ref="J73:J75"/>
    <mergeCell ref="K73:K75"/>
    <mergeCell ref="L73:L75"/>
    <mergeCell ref="M73:M75"/>
    <mergeCell ref="A64:A72"/>
    <mergeCell ref="G64:G65"/>
    <mergeCell ref="B66:B67"/>
    <mergeCell ref="C66:C67"/>
    <mergeCell ref="B64:B65"/>
    <mergeCell ref="C64:C65"/>
    <mergeCell ref="E64:E65"/>
    <mergeCell ref="F64:F65"/>
    <mergeCell ref="B71:B72"/>
    <mergeCell ref="C71:C72"/>
    <mergeCell ref="E71:E72"/>
    <mergeCell ref="F71:F72"/>
    <mergeCell ref="B68:B70"/>
    <mergeCell ref="C68:C70"/>
    <mergeCell ref="K66:K67"/>
    <mergeCell ref="M68:M70"/>
    <mergeCell ref="L66:L67"/>
    <mergeCell ref="M66:M67"/>
    <mergeCell ref="L68:L70"/>
    <mergeCell ref="D66:D67"/>
    <mergeCell ref="I66:I67"/>
    <mergeCell ref="J66:J67"/>
    <mergeCell ref="E66:E67"/>
    <mergeCell ref="F66:F67"/>
    <mergeCell ref="G66:G67"/>
    <mergeCell ref="I68:I70"/>
    <mergeCell ref="J68:J70"/>
    <mergeCell ref="K68:K70"/>
    <mergeCell ref="H66:H67"/>
    <mergeCell ref="H68:H70"/>
    <mergeCell ref="E68:E70"/>
    <mergeCell ref="F68:F70"/>
    <mergeCell ref="G68:G70"/>
    <mergeCell ref="D68:D70"/>
    <mergeCell ref="H71:H72"/>
    <mergeCell ref="H64:H65"/>
    <mergeCell ref="G71:G72"/>
    <mergeCell ref="H60:H62"/>
    <mergeCell ref="M60:M63"/>
    <mergeCell ref="E60:E62"/>
    <mergeCell ref="F60:F62"/>
    <mergeCell ref="G60:G62"/>
    <mergeCell ref="B56:B59"/>
    <mergeCell ref="C56:C59"/>
    <mergeCell ref="B53:B55"/>
    <mergeCell ref="C53:C55"/>
    <mergeCell ref="E53:E55"/>
    <mergeCell ref="F53:F55"/>
    <mergeCell ref="G53:G55"/>
    <mergeCell ref="H56:H58"/>
    <mergeCell ref="G56:G59"/>
    <mergeCell ref="L56:L57"/>
    <mergeCell ref="M53:M55"/>
    <mergeCell ref="M56:M59"/>
    <mergeCell ref="I56:I57"/>
    <mergeCell ref="J56:J57"/>
    <mergeCell ref="K56:K57"/>
    <mergeCell ref="H50:H52"/>
    <mergeCell ref="E56:E59"/>
    <mergeCell ref="F56:F59"/>
    <mergeCell ref="H53:H54"/>
    <mergeCell ref="B50:B52"/>
    <mergeCell ref="C50:C52"/>
    <mergeCell ref="E50:E52"/>
    <mergeCell ref="F50:F52"/>
    <mergeCell ref="G50:G52"/>
    <mergeCell ref="H48:H49"/>
    <mergeCell ref="D42:D43"/>
    <mergeCell ref="L51:L52"/>
    <mergeCell ref="M51:M52"/>
    <mergeCell ref="D51:D52"/>
    <mergeCell ref="I51:I52"/>
    <mergeCell ref="J51:J52"/>
    <mergeCell ref="K51:K52"/>
    <mergeCell ref="A40:A49"/>
    <mergeCell ref="G40:G47"/>
    <mergeCell ref="F40:F47"/>
    <mergeCell ref="E40:E47"/>
    <mergeCell ref="D44:D47"/>
    <mergeCell ref="F48:F49"/>
    <mergeCell ref="G48:G49"/>
    <mergeCell ref="D48:D49"/>
    <mergeCell ref="B48:B49"/>
    <mergeCell ref="C48:C49"/>
    <mergeCell ref="E48:E49"/>
    <mergeCell ref="D40:D41"/>
    <mergeCell ref="C40:C47"/>
    <mergeCell ref="B40:B47"/>
    <mergeCell ref="C37:C39"/>
    <mergeCell ref="B37:B39"/>
    <mergeCell ref="G34:G36"/>
    <mergeCell ref="B34:B36"/>
    <mergeCell ref="E34:E36"/>
    <mergeCell ref="F34:F36"/>
    <mergeCell ref="C34:C36"/>
    <mergeCell ref="D34:D35"/>
    <mergeCell ref="M34:M35"/>
    <mergeCell ref="H34:H35"/>
    <mergeCell ref="I34:I35"/>
    <mergeCell ref="J34:J35"/>
    <mergeCell ref="K34:K35"/>
    <mergeCell ref="L34:L35"/>
    <mergeCell ref="H37:H38"/>
    <mergeCell ref="E37:E39"/>
    <mergeCell ref="F37:F39"/>
    <mergeCell ref="G37:G39"/>
    <mergeCell ref="M30:M31"/>
    <mergeCell ref="H30:H32"/>
    <mergeCell ref="E30:E32"/>
    <mergeCell ref="C30:C33"/>
    <mergeCell ref="F30:F32"/>
    <mergeCell ref="B30:B33"/>
    <mergeCell ref="G30:G32"/>
    <mergeCell ref="B27:B29"/>
    <mergeCell ref="G27:G29"/>
    <mergeCell ref="H27:H29"/>
    <mergeCell ref="C27:C29"/>
    <mergeCell ref="E27:E29"/>
    <mergeCell ref="F27:F29"/>
    <mergeCell ref="B22:B25"/>
    <mergeCell ref="C22:C25"/>
    <mergeCell ref="E22:E25"/>
    <mergeCell ref="F22:F25"/>
    <mergeCell ref="D22:D23"/>
    <mergeCell ref="C19:C21"/>
    <mergeCell ref="E19:E21"/>
    <mergeCell ref="B19:B21"/>
    <mergeCell ref="A19:A21"/>
    <mergeCell ref="F19:F21"/>
    <mergeCell ref="G19:G21"/>
    <mergeCell ref="H19:H20"/>
    <mergeCell ref="F16:F18"/>
    <mergeCell ref="G16:G18"/>
    <mergeCell ref="H16:H18"/>
    <mergeCell ref="B16:B18"/>
    <mergeCell ref="C16:C18"/>
    <mergeCell ref="E16:E18"/>
    <mergeCell ref="A16:A18"/>
    <mergeCell ref="H10:H12"/>
    <mergeCell ref="E13:E15"/>
    <mergeCell ref="F13:F15"/>
    <mergeCell ref="G13:G15"/>
    <mergeCell ref="A1:A4"/>
    <mergeCell ref="B1:I2"/>
    <mergeCell ref="J1:L1"/>
    <mergeCell ref="A13:A15"/>
    <mergeCell ref="B13:B15"/>
    <mergeCell ref="C13:C15"/>
    <mergeCell ref="B10:B12"/>
    <mergeCell ref="C10:C12"/>
    <mergeCell ref="E10:E12"/>
    <mergeCell ref="F10:F12"/>
    <mergeCell ref="G10:G12"/>
    <mergeCell ref="M1:M4"/>
    <mergeCell ref="J2:L2"/>
    <mergeCell ref="B3:I4"/>
    <mergeCell ref="J3:L3"/>
    <mergeCell ref="J4:L4"/>
    <mergeCell ref="I13:I14"/>
    <mergeCell ref="J13:J14"/>
    <mergeCell ref="K13:K14"/>
    <mergeCell ref="L13:L14"/>
    <mergeCell ref="M13:M14"/>
    <mergeCell ref="H13:H15"/>
    <mergeCell ref="A5:M5"/>
    <mergeCell ref="B6:M6"/>
    <mergeCell ref="B7:M7"/>
    <mergeCell ref="A8:F8"/>
    <mergeCell ref="A10:A12"/>
    <mergeCell ref="D77:D78"/>
    <mergeCell ref="I77:I78"/>
    <mergeCell ref="H77:H80"/>
    <mergeCell ref="J77:J78"/>
    <mergeCell ref="E77:E81"/>
    <mergeCell ref="K77:K78"/>
    <mergeCell ref="G22:G25"/>
    <mergeCell ref="H22:H25"/>
    <mergeCell ref="B77:B81"/>
    <mergeCell ref="C77:C81"/>
    <mergeCell ref="G77:G81"/>
    <mergeCell ref="L77:L78"/>
    <mergeCell ref="M77:M81"/>
    <mergeCell ref="F77:F81"/>
    <mergeCell ref="F86:F88"/>
    <mergeCell ref="G86:G88"/>
    <mergeCell ref="B86:B88"/>
    <mergeCell ref="C86:C88"/>
    <mergeCell ref="E86:E88"/>
    <mergeCell ref="B82:B85"/>
    <mergeCell ref="C82:C85"/>
    <mergeCell ref="E82:E85"/>
    <mergeCell ref="F82:F85"/>
    <mergeCell ref="G82:G85"/>
    <mergeCell ref="A82:A88"/>
    <mergeCell ref="L89:L91"/>
    <mergeCell ref="C89:C92"/>
    <mergeCell ref="E89:E92"/>
    <mergeCell ref="F89:F92"/>
    <mergeCell ref="H82:H84"/>
    <mergeCell ref="H86:H87"/>
    <mergeCell ref="B89:B92"/>
    <mergeCell ref="J89:J91"/>
    <mergeCell ref="K89:K91"/>
    <mergeCell ref="C60:C63"/>
    <mergeCell ref="B60:B63"/>
    <mergeCell ref="M89:M92"/>
    <mergeCell ref="H89:H91"/>
    <mergeCell ref="I89:I91"/>
    <mergeCell ref="G89:G92"/>
  </mergeCells>
  <pageMargins left="0.7" right="0.7" top="0.75" bottom="0.75" header="0.3" footer="0.3"/>
  <pageSetup paperSize="9" orientation="portrait" horizontalDpi="4294967292" verticalDpi="1200" r:id="rId1"/>
  <drawing r:id="rId2"/>
  <legacyDrawing r:id="rId3"/>
  <oleObjects>
    <mc:AlternateContent xmlns:mc="http://schemas.openxmlformats.org/markup-compatibility/2006">
      <mc:Choice Requires="x14">
        <oleObject shapeId="2053" r:id="rId4">
          <objectPr defaultSize="0" autoPict="0" r:id="rId5">
            <anchor moveWithCells="1" sizeWithCells="1">
              <from>
                <xdr:col>0</xdr:col>
                <xdr:colOff>38100</xdr:colOff>
                <xdr:row>0</xdr:row>
                <xdr:rowOff>121920</xdr:rowOff>
              </from>
              <to>
                <xdr:col>0</xdr:col>
                <xdr:colOff>2903220</xdr:colOff>
                <xdr:row>3</xdr:row>
                <xdr:rowOff>99060</xdr:rowOff>
              </to>
            </anchor>
          </objectPr>
        </oleObject>
      </mc:Choice>
      <mc:Fallback>
        <oleObject shapeId="205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dc:creator>
  <cp:lastModifiedBy>Maria Paula</cp:lastModifiedBy>
  <cp:lastPrinted>2018-12-12T14:16:26Z</cp:lastPrinted>
  <dcterms:created xsi:type="dcterms:W3CDTF">2018-12-11T17:18:17Z</dcterms:created>
  <dcterms:modified xsi:type="dcterms:W3CDTF">2019-05-09T21:54:35Z</dcterms:modified>
</cp:coreProperties>
</file>