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752"/>
  </bookViews>
  <sheets>
    <sheet name="Hoja2"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Hoja2!$C$9:$C$95</definedName>
  </definedNames>
  <calcPr calcId="144525" concurrentCalc="0"/>
</workbook>
</file>

<file path=xl/calcChain.xml><?xml version="1.0" encoding="utf-8"?>
<calcChain xmlns="http://schemas.openxmlformats.org/spreadsheetml/2006/main">
  <c r="D26" i="2" l="1"/>
  <c r="B27" i="2"/>
  <c r="D27" i="2"/>
  <c r="E27" i="2"/>
  <c r="F27" i="2"/>
  <c r="B93" i="2"/>
  <c r="D93" i="2"/>
  <c r="E93" i="2"/>
  <c r="D94" i="2"/>
  <c r="D11" i="2"/>
  <c r="E10" i="2"/>
  <c r="D10" i="2"/>
  <c r="B10" i="2"/>
  <c r="B89" i="2"/>
  <c r="D89" i="2"/>
  <c r="D90" i="2"/>
  <c r="D91" i="2"/>
  <c r="B82" i="2"/>
  <c r="D82" i="2"/>
  <c r="D83" i="2"/>
  <c r="D84" i="2"/>
  <c r="B86" i="2"/>
  <c r="D86" i="2"/>
  <c r="E86" i="2"/>
  <c r="F86" i="2"/>
  <c r="D87" i="2"/>
  <c r="B77" i="2"/>
  <c r="D77" i="2"/>
  <c r="E77" i="2"/>
  <c r="D79" i="2"/>
  <c r="D80" i="2"/>
  <c r="B73" i="2"/>
  <c r="D73" i="2"/>
  <c r="E73" i="2"/>
  <c r="D74" i="2"/>
  <c r="D75" i="2"/>
  <c r="B76" i="2"/>
  <c r="D76" i="2"/>
  <c r="E76" i="2"/>
  <c r="B64" i="2"/>
  <c r="D64" i="2"/>
  <c r="E64" i="2"/>
  <c r="D65" i="2"/>
  <c r="B66" i="2"/>
  <c r="D66" i="2"/>
  <c r="E66" i="2"/>
  <c r="B68" i="2"/>
  <c r="D68" i="2"/>
  <c r="E68" i="2"/>
  <c r="B71" i="2"/>
  <c r="D71" i="2"/>
  <c r="E71" i="2"/>
  <c r="D72" i="2"/>
  <c r="B60" i="2"/>
  <c r="D60" i="2"/>
  <c r="D61" i="2"/>
  <c r="B53" i="2"/>
  <c r="D53" i="2"/>
  <c r="D54" i="2"/>
  <c r="B56" i="2"/>
  <c r="D56" i="2"/>
  <c r="D57" i="2"/>
  <c r="D58" i="2"/>
  <c r="B50" i="2"/>
  <c r="D50" i="2"/>
  <c r="D51" i="2"/>
  <c r="B40" i="2"/>
  <c r="D40" i="2"/>
  <c r="E40" i="2"/>
  <c r="B48" i="2"/>
  <c r="E48" i="2"/>
  <c r="B34" i="2"/>
  <c r="E34" i="2"/>
  <c r="F34" i="2"/>
  <c r="B37" i="2"/>
  <c r="D37" i="2"/>
  <c r="E37" i="2"/>
  <c r="F37" i="2"/>
  <c r="D38" i="2"/>
  <c r="B30" i="2"/>
  <c r="D30" i="2"/>
  <c r="E30" i="2"/>
  <c r="D28" i="2"/>
  <c r="D29" i="2"/>
  <c r="D22" i="2"/>
  <c r="D24" i="2"/>
  <c r="B19" i="2"/>
  <c r="D19" i="2"/>
  <c r="E19" i="2"/>
  <c r="D20" i="2"/>
  <c r="B16" i="2"/>
  <c r="D16" i="2"/>
  <c r="E16" i="2"/>
  <c r="F16" i="2"/>
  <c r="E13" i="2"/>
</calcChain>
</file>

<file path=xl/sharedStrings.xml><?xml version="1.0" encoding="utf-8"?>
<sst xmlns="http://schemas.openxmlformats.org/spreadsheetml/2006/main" count="529" uniqueCount="323">
  <si>
    <t>ENTIDAD</t>
  </si>
  <si>
    <t>Alcaldia Municipal de Ibague.</t>
  </si>
  <si>
    <t>MISION</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</si>
  <si>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</si>
  <si>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</si>
  <si>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</si>
  <si>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</si>
  <si>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</si>
  <si>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</si>
  <si>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</si>
  <si>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</si>
  <si>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</si>
  <si>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</si>
  <si>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</si>
  <si>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</si>
  <si>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</si>
  <si>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Codigo: FOR-13-PRO-GIC-02</t>
  </si>
  <si>
    <t>Versión: 03</t>
  </si>
  <si>
    <t>Fecha: 2018/12/05</t>
  </si>
  <si>
    <t>Pagina: 1 de 1</t>
  </si>
  <si>
    <r>
      <t xml:space="preserve">FORMATO: </t>
    </r>
    <r>
      <rPr>
        <sz val="11"/>
        <color indexed="8"/>
        <rFont val="Arial"/>
        <family val="2"/>
      </rPr>
      <t>MAPA CONSOLIDADO DE RIESGOS  Y PLAN DE TRATAMIENTO DE RIESGOS</t>
    </r>
  </si>
  <si>
    <r>
      <t xml:space="preserve">PROCESO: </t>
    </r>
    <r>
      <rPr>
        <sz val="11"/>
        <color indexed="8"/>
        <rFont val="Arial"/>
        <family val="2"/>
      </rPr>
      <t>GESTION INTEGRAL DE CALIDAD</t>
    </r>
  </si>
  <si>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</si>
  <si>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 xml:space="preserve">Actividad de contingencia </t>
  </si>
  <si>
    <t>REDUCIR</t>
  </si>
  <si>
    <t>ALTO</t>
  </si>
  <si>
    <t>Acta y planillas de asistencia</t>
  </si>
  <si>
    <t>MAYOR</t>
  </si>
  <si>
    <t xml:space="preserve">Reporte del funcionario a control interno y/o a control disciplinaron según el reglamento interno de la entidad y codigo de buen gobierno de la entidad </t>
  </si>
  <si>
    <t>Numero de mediciones realizadas / programadas
Porcentaje de Eficacia en respuesta</t>
  </si>
  <si>
    <t>BIMESTRAL</t>
  </si>
  <si>
    <t>Director Ordenamiento Territorial Sostenible , Director  y Información y Aplicación de la Norma Urbanística y Directora SISBEN</t>
  </si>
  <si>
    <t>informe de seguimiento</t>
  </si>
  <si>
    <t>Bimestralmente realizar medición a los tiempos de respuesta de los tramites a cargo de personal de planta y contratistas</t>
  </si>
  <si>
    <t xml:space="preserve">Numero de jornadas realizadas / programadas
</t>
  </si>
  <si>
    <t>Trimestralmente</t>
  </si>
  <si>
    <t>PROCESO: PLANEACIÓN ESTRATÉGICA Y TERRITORIAL
OBJETIVO:PLANEAR, ASESORAR, PROMOVER Y REALIZAR SEGUIMIENTO A LAS POLÍTICAS, PLANES, PROGRAMAS Y
PROYECTOS PARA CUMPLIR CON LOS IDEALES PROPUESTOS POR LA ALTA DIRECCIÓN Y LAS EXPECTATIVAS
DE LA COMUNIDAD.</t>
  </si>
  <si>
    <t xml:space="preserve">En el momento qué se llegué a presentar. </t>
  </si>
  <si>
    <t xml:space="preserve">EFICACIA: Índice de cumplimiento = (No. de reportes realizados / No. de casos presentados) </t>
  </si>
  <si>
    <t>Jefe Oficina de Comunicaciones</t>
  </si>
  <si>
    <t xml:space="preserve">Memorando de reporte y solicitud de investigación disciplinaria.          Terminación de contrato. </t>
  </si>
  <si>
    <r>
      <rPr>
        <sz val="10"/>
        <color theme="1"/>
        <rFont val="Arial"/>
        <family val="2"/>
      </rPr>
      <t>Se realizará el reporte y solicitud de investigación disciplinaria a la Oficina de Control Único Disciplinario. En el caso de los contratistas se hará terminación inmediata del contrato de prestación de servicios</t>
    </r>
    <r>
      <rPr>
        <sz val="10"/>
        <color rgb="FFFF0000"/>
        <rFont val="Arial"/>
        <family val="2"/>
      </rPr>
      <t xml:space="preserve">. </t>
    </r>
  </si>
  <si>
    <t xml:space="preserve">Desconocimiento de la cláusula de confidencialidad. Intereses personas y particulares. </t>
  </si>
  <si>
    <t>EFICACIA: Índice de cumplimiento = (No. de socializaciones realizadas / No. de socializaciones programadas)</t>
  </si>
  <si>
    <t xml:space="preserve">Socializaciones cada seis meses </t>
  </si>
  <si>
    <r>
      <t xml:space="preserve">Jefe Oficina de Comunicaciones </t>
    </r>
    <r>
      <rPr>
        <b/>
        <sz val="10"/>
        <color theme="1"/>
        <rFont val="Arial"/>
        <family val="2"/>
      </rPr>
      <t>/</t>
    </r>
    <r>
      <rPr>
        <sz val="10"/>
        <color theme="1"/>
        <rFont val="Arial"/>
        <family val="2"/>
      </rPr>
      <t>Equipo de trabajo</t>
    </r>
  </si>
  <si>
    <t xml:space="preserve">Actas de comités Técnico de la Oficina de Comunicaciones Comunicaciones/ </t>
  </si>
  <si>
    <t xml:space="preserve">Realizar jornadas de socialización a los funcionarios públicos y contratistas de la clausula No. 13 de los contratos de prestación de servicios de la Oficina de Comunicaciones  y el código de integridad y buen gobierno. </t>
  </si>
  <si>
    <t>Falta de ética profesional y periodística de los funcionarios y contratistas.</t>
  </si>
  <si>
    <t>Filtración de la información por parte de los funcionarios y contratistas  a cambio de prebendas o para beneficio de un tercero.</t>
  </si>
  <si>
    <t>GESTIÓN DE LA INFORMACIÓN Y LA COMUNICACIÓN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</si>
  <si>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MODERADO</t>
  </si>
  <si>
    <t>Numero de supervisores e interventores de los contratos de la Secretaira, contra numero de interventores y contratistas con procesos de diferente tipos.</t>
  </si>
  <si>
    <t>Al momento de que se genere el inicio de un proceso</t>
  </si>
  <si>
    <t>Secretaria y Directores</t>
  </si>
  <si>
    <t>Copia de los oficios o soporte de la accion a tomar en cumplimiento de la actividad de control.</t>
  </si>
  <si>
    <t>Modificacion del personal a cargo de las supervisiones  y en el caso de interventorias externas Terminacion inmediata del Contrato, sin perjuicio de las consecuencias penales, fiscales y disciplinarias que esto conlleve.</t>
  </si>
  <si>
    <t>Actividad de contingencia</t>
  </si>
  <si>
    <t xml:space="preserve"> % de Difusiones programadas contra porcentaje deobras Ejecutadas</t>
  </si>
  <si>
    <t>Trimestral</t>
  </si>
  <si>
    <t>Convocatoria, sea por memorandos o circular, Agenda, Acta y listado de asistencia</t>
  </si>
  <si>
    <t>Difusion continua de Codigo de etica y valores a los contratista y supervisores de la Secretaria</t>
  </si>
  <si>
    <t>Inobservancia a los líneamientos establecidos en el  Código de Ética en el desarrollo de las supervisiones</t>
  </si>
  <si>
    <t xml:space="preserve">Obras en ejecucion vs obras con inconvenientes registrado </t>
  </si>
  <si>
    <t>mensual</t>
  </si>
  <si>
    <t>Secretaria y Supervisores</t>
  </si>
  <si>
    <t>copia de  Actas de comité de obra</t>
  </si>
  <si>
    <t>cumplimiento a lo establecido en comites de obra</t>
  </si>
  <si>
    <t>Semestral</t>
  </si>
  <si>
    <t>Secretario Desarrollo económico y Secretario de agricultura y desarrollo rura</t>
  </si>
  <si>
    <t>ACCION DE CONTIGENCIA</t>
  </si>
  <si>
    <t>EXTREMA</t>
  </si>
  <si>
    <t>(#de procesos que generaron trafico de influencias en la selección de beneficiarios)</t>
  </si>
  <si>
    <t>Cada vez que se presente</t>
  </si>
  <si>
    <t>Documentos de la denuncias presentadas</t>
  </si>
  <si>
    <t>Denunciar el acto de corrupción frente al ente que corresponda y tomar las medidas legales correspondientes a la situación detectada</t>
  </si>
  <si>
    <t xml:space="preserve">(#socializaciones cumplidas / #socializaciones programadas)X100 </t>
  </si>
  <si>
    <t>Cuatrimestralmente.</t>
  </si>
  <si>
    <t>Acta de reunión.</t>
  </si>
  <si>
    <t xml:space="preserve">Socialización del código de integridad y buen gobierno con la respectiva información documentada del proceso aprobada. </t>
  </si>
  <si>
    <t xml:space="preserve">(#beneficiarios que cumplen los requisitos / #beneficiarios)X100 </t>
  </si>
  <si>
    <t xml:space="preserve">Cada vez que se realice selección de beneficiarios. </t>
  </si>
  <si>
    <t xml:space="preserve">Seguimiento a los términos y condiciones de la convocatoria para seleccionar beneficiarios. </t>
  </si>
  <si>
    <t>CATASTROFICO</t>
  </si>
  <si>
    <t>ALTA</t>
  </si>
  <si>
    <t xml:space="preserve">Documentos radicados de las desnuncias presentadas </t>
  </si>
  <si>
    <t>Secretario (a) de Salud y Directores</t>
  </si>
  <si>
    <t>Denunciar el acto de corrupción frente al ente que corresponda y que se tomen las medidas legales correspondientes a la situación detectada</t>
  </si>
  <si>
    <t>ACTIVIDAD DE CONTINGENCIA</t>
  </si>
  <si>
    <t>N° de socializaciones realizadas/N° de socializaciones programadas X 100</t>
  </si>
  <si>
    <t xml:space="preserve">Semestral </t>
  </si>
  <si>
    <t>Secretario (a) de Salud y Directores - Equipo lider SIGAMI</t>
  </si>
  <si>
    <t>Actas y planillas de asistencia</t>
  </si>
  <si>
    <t xml:space="preserve">Socialización del código de integridad y buen gobierno  </t>
  </si>
  <si>
    <t>N° de publicaciones realizadas/N° de programadas programadas X 100</t>
  </si>
  <si>
    <t>Mensual</t>
  </si>
  <si>
    <t>Pantallazos de la publicación</t>
  </si>
  <si>
    <t xml:space="preserve">Realizar publicidad de los diferentes tramites que se manejan en la secretaria en la pagina web de la Alcaldia y en las redes sociales </t>
  </si>
  <si>
    <t>N° de Jornadas realizadas/N° de jornadas programadas X 100</t>
  </si>
  <si>
    <t xml:space="preserve">Trimestral </t>
  </si>
  <si>
    <t>Fotos de la actividad, material publicitario</t>
  </si>
  <si>
    <t xml:space="preserve">Realizar Jornadas de socialización para la ciudadania sobre los diferentes tramites que se maneja en la secretaria </t>
  </si>
  <si>
    <t xml:space="preserve">ALTA </t>
  </si>
  <si>
    <t>PROBABLE</t>
  </si>
  <si>
    <t>Número de jornadas de socializaciòn realizadas / Programadas</t>
  </si>
  <si>
    <t>Equipo SIGAMI - Gobierno</t>
  </si>
  <si>
    <t>Planillas de asistencia</t>
  </si>
  <si>
    <t>Realizar socialización a los funcionarios de planta y de contrato de la Secretaría de Gobierno sobre SIGAMI y el proceso GESTIÓN DE LA GOBERNABILIDAD, PARTICIPACIÓN Y CONVIVENCIA CIUDADANA</t>
  </si>
  <si>
    <t>* Informe mensual de actuaciones de inspecciones y comisarìas.
* Resolver procesos de ley 388 del 97 y Decreto 640 del 37</t>
  </si>
  <si>
    <t>Secretario y Directores</t>
  </si>
  <si>
    <t>Informe de seguimiento</t>
  </si>
  <si>
    <t>Hacer seguimiento de los trámites y/o procesos por dependencias</t>
  </si>
  <si>
    <t>Número de mesas de trabajo realizadas/Programadas</t>
  </si>
  <si>
    <t>Secretario de Gobierno y Jefes de grupo</t>
  </si>
  <si>
    <t>Actas mesa de trabajo</t>
  </si>
  <si>
    <t>Realizar mesas tècnicas de trabajo para actualizar el normograma y el proceso conforme a los cambios normativos</t>
  </si>
  <si>
    <t xml:space="preserve">Nùmero de informes realizados </t>
  </si>
  <si>
    <t>Director de participaciòn ciudadana y comunitaria</t>
  </si>
  <si>
    <t>Informe de Seguimiento: Planilla de asistencia y Cronograma</t>
  </si>
  <si>
    <t>Realizar cronograma de las actividades relacionadas con el funcionamiento de los grupos de participaciòn ciudadana y comunitaria</t>
  </si>
  <si>
    <t>Posible</t>
  </si>
  <si>
    <t>Favorecimiento a grupos y/o terceros mediante la entrega de beneficios sin el cumplimiento de los requisitos exigidos.</t>
  </si>
  <si>
    <t>GESTIÓN DE LA GOBERNABILIDAD, PARTICIPACIÓN Y CONVIVENCIA CIUDADANA.</t>
  </si>
  <si>
    <t>Director GPAD</t>
  </si>
  <si>
    <t>01/01/2019 al 31/12/2019</t>
  </si>
  <si>
    <t>Director de Grupo.</t>
  </si>
  <si>
    <t>Oficios para los Entes de Control.  Memorandos Internos para Apertura de Procesos Disciplinarios.</t>
  </si>
  <si>
    <t xml:space="preserve">Informar a los Entes de Control sobre la irregularidad presentada.                  Informar a control disciplinario para que Inicie Procesos Disciplinarios a que halla lugar </t>
  </si>
  <si>
    <t>Accion de Contigencia</t>
  </si>
  <si>
    <t>(Numero de ayudas humanitarias con sus respectivas firmas/numero de ayudas humanitarias entregadas) x100</t>
  </si>
  <si>
    <t>Carpeta de ayudas humanitarias</t>
  </si>
  <si>
    <t>Verificar la carpeta de ayudas humanitarias, que todas las entregas tengan la firma del beneficiario y firma del responsable operativo quien entrega la ayuda humanitaria</t>
  </si>
  <si>
    <t>Seguimiento y control deficiente al procedimiento de entrega de ayudas humanitarias.</t>
  </si>
  <si>
    <t>Director Grupo Preservacion del Ambiente</t>
  </si>
  <si>
    <t>Informe de visita y Acta de entrega.</t>
  </si>
  <si>
    <t xml:space="preserve">Revision y verificacion de los informes de visita, suscritos por el profesional que realizo la visita, los cuales contienen el respectivo concepto ya sea favorable o desfavorable a la peticion, por parte del secretario de despacho y el director del grupo quienes suscriben el acta de entrega, y el profesional universitario que realizo la visita, para corroborar la informacion pertinente, y este  ultimo dar el visto bueno al acta de entrega. </t>
  </si>
  <si>
    <t>Seguimiento y control deficiente al procedimiento de entrega o suministro de materiales o insumos.</t>
  </si>
  <si>
    <t>EFICACIA:    Indice de Cumplimiento = ( No. Beneficiarios adjudicados/No. Beneficiarios que cumplen con los requisitos) x 100</t>
  </si>
  <si>
    <t>Informe de visita.</t>
  </si>
  <si>
    <t xml:space="preserve">Revision y verificacion, de los informes de visita, suscritos por el profesional que la realizo, los cuales contienen el respectivo concepto ya sea favorable o desfavorable a la peticion. </t>
  </si>
  <si>
    <t>01/01/2019 - 31/12/2019</t>
  </si>
  <si>
    <t xml:space="preserve">Director Administrativo y Financiero </t>
  </si>
  <si>
    <t>ACCIÓN DE CONTINGENCIA</t>
  </si>
  <si>
    <t xml:space="preserve">informe de investigación </t>
  </si>
  <si>
    <t xml:space="preserve">Realizar investigación previamente para determinar su remisión o no a Control Disciplinario </t>
  </si>
  <si>
    <r>
      <rPr>
        <b/>
        <sz val="12"/>
        <rFont val="Arial"/>
        <family val="2"/>
      </rPr>
      <t xml:space="preserve"> EFICACIA</t>
    </r>
    <r>
      <rPr>
        <sz val="12"/>
        <rFont val="Arial"/>
        <family val="2"/>
      </rPr>
      <t>: Número de visitas realizadas / Total de IE. s.</t>
    </r>
  </si>
  <si>
    <t>Dirección Administrativa y Financiera</t>
  </si>
  <si>
    <t>informes de seguimientos</t>
  </si>
  <si>
    <t>Realizar visitas de asesoria, monitoreo y control de  las IE a la ejecucion de recursos de los fondo de servicio  educativos</t>
  </si>
  <si>
    <r>
      <rPr>
        <b/>
        <sz val="12"/>
        <rFont val="Arial"/>
        <family val="2"/>
      </rPr>
      <t>EFICACIA:</t>
    </r>
    <r>
      <rPr>
        <sz val="12"/>
        <rFont val="Arial"/>
        <family val="2"/>
      </rPr>
      <t xml:space="preserve"> Capacitaciones realizadas/ Capacitaciones programadas</t>
    </r>
    <r>
      <rPr>
        <b/>
        <sz val="12"/>
        <rFont val="Arial"/>
        <family val="2"/>
      </rPr>
      <t>.</t>
    </r>
  </si>
  <si>
    <t>01/01/2019 - 31/13/2019</t>
  </si>
  <si>
    <t>Planillas de asistencia de las capacticaciones</t>
  </si>
  <si>
    <t>Capacitaciones al personal directivo sobre actualizacion normativa relacionada con el manejo de fondos de servicios educativos</t>
  </si>
  <si>
    <t>01/01/2019  -  31/12/2019</t>
  </si>
  <si>
    <t>Oficio donde se comunique el inicio de investigación  o su remisión para tal efecto.</t>
  </si>
  <si>
    <t>Remitir a la Secretaría  Administrativa de la Alcaldía, Control Disciplinario para inicio de investigaciones disciplinarias e inicio de acciones administrativas a que haya lugar</t>
  </si>
  <si>
    <r>
      <rPr>
        <b/>
        <sz val="12"/>
        <rFont val="Arial"/>
        <family val="2"/>
      </rPr>
      <t>EFICACIA</t>
    </r>
    <r>
      <rPr>
        <sz val="12"/>
        <rFont val="Arial"/>
        <family val="2"/>
      </rPr>
      <t xml:space="preserve">:capacitaciones realizadas/ capacitaciones programadas. </t>
    </r>
  </si>
  <si>
    <t xml:space="preserve">Planillas de asistencia de socialización  </t>
  </si>
  <si>
    <t xml:space="preserve">Mediante capacitaciones Socializar y Aplicar Codigo de Integridad y Buen Gobierno entre los funcionarios  de la Secretaría de Educación </t>
  </si>
  <si>
    <t>Falta de ética en  algunos funcionarios encargados de la recepción Y   ejecución de trámites en la Entidad.</t>
  </si>
  <si>
    <t>1 semana - una vez el riesgo se materialice</t>
  </si>
  <si>
    <t>Secretario de Movilidad</t>
  </si>
  <si>
    <t>Comunicación iniciando o remitiendo investigación</t>
  </si>
  <si>
    <t xml:space="preserve">Iniciar la  investigación disciplinaria, fiscal o remitir a las instancias correspondientes
para el proceso penal. </t>
  </si>
  <si>
    <t xml:space="preserve">ACCIÓN DE CONTINGENCIA </t>
  </si>
  <si>
    <t>Bimensualmente</t>
  </si>
  <si>
    <t xml:space="preserve">Socializaciones, correos electronicos, Memorandos, circulares, actas de reunion, comunicaciones internas y/o externas. </t>
  </si>
  <si>
    <t>EVITAR</t>
  </si>
  <si>
    <t>EFICACIA:
Índice de
cumplimiento
actividades= (#
de actividades
cumplidas
/ # de actividades
programadas)
x 100
EFECTIVIDAD:
Efectividad del
plan de manejo
de riesgos= ((#
de casos de
corrupción
presentados
periodo actual
- # de casos de
corrupción
presentados
periodo anterior)
/ # de casos de
corrupción presentados
periodo
anterior ) x 100</t>
  </si>
  <si>
    <t xml:space="preserve">Plegables, Volantes e informacion en la pagina oficial de alcaldia y/o redes sociales. </t>
  </si>
  <si>
    <t>Comites ejecutados/comites programados</t>
  </si>
  <si>
    <t>1 de Febrero de 2019- 31 de Diciembre de 2019</t>
  </si>
  <si>
    <t>Secretaria de Bienestar Social</t>
  </si>
  <si>
    <t>Comités Tecnico internos</t>
  </si>
  <si>
    <t>Secretaria de Gobierno</t>
  </si>
  <si>
    <t>Falta en la cultura de probidad  de los funcionarios</t>
  </si>
  <si>
    <t>CORRUPCION</t>
  </si>
  <si>
    <t>Secretaria de Cultura</t>
  </si>
  <si>
    <t>Comité extraorinario para revisión de casos presentados donde se materialice el riesgo</t>
  </si>
  <si>
    <t>ACCION DE CONTINGENCIA</t>
  </si>
  <si>
    <t>Comité para revisión de casos y/o requisitos.</t>
  </si>
  <si>
    <t>falta de planificacion y direccionamiento estrategico por parte del lider del proceso</t>
  </si>
  <si>
    <t>Limitacion en el presupuesto de inversion destinado para la entrega de ayudas o beneficios a la comunidad y prestacion de servicios</t>
  </si>
  <si>
    <t>GESTION SOCIAL, COMUNITARIA, ARISTICA Y CULTURAL
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</si>
  <si>
    <t xml:space="preserve">EFICIENCIA: Índice de Cumplimiento= (Presupuesto Asignado/ Plan de compras o necesidades)*100.                                                                                                                                                                                                                                        </t>
  </si>
  <si>
    <t>De 1/01/2019 al  31/12/2019</t>
  </si>
  <si>
    <t>Direcion   de informatica</t>
  </si>
  <si>
    <t xml:space="preserve"> Las evidencias reposan en el PISAMI </t>
  </si>
  <si>
    <t>La Secretaria TIC,  anualmente,  dentro del plazo establecido por la Dirección de Presupuesto, con el propósito de formular el anteproyecto de presupuesto,    establecer partidas para la renovacion de la plataforma tecnologia de los PVD . En caso que el presupuesto asignado no sea suficiente, se presenta  una solicitud a la Secretaria Administrativa para que se gestione la incorporación o traslado de recursos.</t>
  </si>
  <si>
    <t>De 1/01/2019  al  31/12/2019</t>
  </si>
  <si>
    <t>Direcion   de nformatica</t>
  </si>
  <si>
    <t>La Secretaria TIC,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t>
  </si>
  <si>
    <t>Moderado</t>
  </si>
  <si>
    <t>Improbable</t>
  </si>
  <si>
    <t>De 1/01/2019 a 31/12/2019</t>
  </si>
  <si>
    <t>Secretario TIC</t>
  </si>
  <si>
    <t>Memorandos y oficios</t>
  </si>
  <si>
    <t>D3 A3 Aplicar el plan de manejo de incidentes y en caso de detectar fraude denunciar a control interno disciplinario o fiscalía según el caso</t>
  </si>
  <si>
    <t>Director de Talento Humano</t>
  </si>
  <si>
    <t xml:space="preserve">circulares, correos, Planillas de asistencia </t>
  </si>
  <si>
    <t>D3, O9. Fortalecer las actividades de socialización y apropiación de los valores y principios contemplados en el código de integridad y buen gobierno</t>
  </si>
  <si>
    <r>
      <rPr>
        <b/>
        <sz val="10"/>
        <color theme="1"/>
        <rFont val="Arial"/>
        <family val="2"/>
      </rPr>
      <t xml:space="preserve">EFICACIA: </t>
    </r>
    <r>
      <rPr>
        <sz val="10"/>
        <color theme="1"/>
        <rFont val="Arial"/>
        <family val="2"/>
      </rPr>
      <t xml:space="preserve">Índice de Cumplimiento= (Actividades ejecutadas /Actividades programadas)*100.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</si>
  <si>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Circulares, correos</t>
  </si>
  <si>
    <t>F8 A10 Difundir y aplicar las políticas de seguridad de la información de control de accesos  a los sistemas de información, para todo el personal en especial cuando sean de prestación de servicios</t>
  </si>
  <si>
    <t>Extrema</t>
  </si>
  <si>
    <t>Catastrofico</t>
  </si>
  <si>
    <t>Almacenista</t>
  </si>
  <si>
    <t>D7 A3 Realizar las acciones para recuperar el bien y en caso de pérdida  denunciar a  Control Interno Disciplinario o fiscalía según el caso</t>
  </si>
  <si>
    <t xml:space="preserve">EFICACIA: Índice de Cumplimiento= (Actividades ejecutadas /Actividades programadas)*100.                                                                                                                                                                                                                                        EFECTIVIDAD: Efectividad del Plan de Manejo del Riesgo= Número de elementos perdidos por abuso de confianza o tráfico de influencias denunciados   en la vigencia actual  - Número de elementos perdidos por abuso de confianza o tráfico de influencias denunciados en la vigencia actual de la vigencia anterior
</t>
  </si>
  <si>
    <t>Almacenista y Servidores Públicos</t>
  </si>
  <si>
    <t>Tarjeta de responsabilidad</t>
  </si>
  <si>
    <t>F10 A7 Actualizar la tarjeta de responsabilidad ante el traslado de un bien, que en todo caso estará a cargo de personal de planta.</t>
  </si>
  <si>
    <t>Mayor</t>
  </si>
  <si>
    <t>PROCESO: GESTIÓN DE RECURSOS FISICOS E INFRAESTRUCTURA TECNOLOGICA         
                                                                                                                                                                                                                                                                                                                                                                                                                             OBJETIVO: Brindar con oportunidad, eficiencia y eficacia  apoyo logístico a la Administración Central, mediante la adquisición y mantenimiento de los bienes, servicios y recursos tecnologicos con el 100% del presupuesto asignado, contribuyendo a   la gestión de los procesos y al logro de los objetivos institucionales</t>
  </si>
  <si>
    <t>1/01/2019 a 31/12/2019</t>
  </si>
  <si>
    <t xml:space="preserve">EFICACIA: Índice de Cumplimiento= (Actividades ejecutadas /Actividades programadas)*100.        </t>
  </si>
  <si>
    <t>Director( a) Grupo de Talento Humano</t>
  </si>
  <si>
    <t>Acto administrativo, Resolución para otorgamiento de encargos</t>
  </si>
  <si>
    <t>A4-A5-A7-D4-D5-D8-D9. Revisar los cargos en vacancia definitiva y temporal consultando los perfiles requeridos y el plan de previsión del recurso humano, con el fin de determinar  que personal en carrera administrativa cumple los requisitos para el encargo  y quien tendria el derecho preferencial, adicionalmente publicar la vacancia y los requisitos  para suplir el cargo.</t>
  </si>
  <si>
    <t>O8-D4 Aplicación de la normatividad  regulada por la CNSC relacionada con  el otorgamiento de encargos</t>
  </si>
  <si>
    <t>Omisión del seguimiento del cumplimiento de los  requisitos</t>
  </si>
  <si>
    <t>Acto administrativo</t>
  </si>
  <si>
    <t>POSIBLE</t>
  </si>
  <si>
    <t>No. de capacitaciones realizadas /No. de capacitaciones programadas</t>
  </si>
  <si>
    <t xml:space="preserve">Trimestralmente </t>
  </si>
  <si>
    <t>Directora de Tesoreria  Directora de Rentas Director de contabiliad  Director de Presupuesto</t>
  </si>
  <si>
    <t>Registros de asistencias</t>
  </si>
  <si>
    <r>
      <rPr>
        <b/>
        <sz val="12"/>
        <rFont val="Arial"/>
        <family val="2"/>
      </rPr>
      <t xml:space="preserve">D9O2 </t>
    </r>
    <r>
      <rPr>
        <sz val="12"/>
        <rFont val="Arial"/>
        <family val="2"/>
      </rPr>
      <t xml:space="preserve">Gestionar capacitación de la normatividad existente a nivel interno y externo sobre confidencialidad de la información.  Y digitalizacion de los expedientes y documentos  relacionados con el proceso de gestión de hacienda </t>
    </r>
  </si>
  <si>
    <t xml:space="preserve">Total expedientes prestados con el formato/ Total expedientes prestados </t>
  </si>
  <si>
    <t>Directora de Tesoreria Directora de Rentas</t>
  </si>
  <si>
    <t>Uso del formato para el control de prestamo de expedientes aprobado en sigami</t>
  </si>
  <si>
    <r>
      <rPr>
        <b/>
        <sz val="12"/>
        <rFont val="Arial"/>
        <family val="2"/>
      </rPr>
      <t xml:space="preserve">D3,O7 </t>
    </r>
    <r>
      <rPr>
        <sz val="12"/>
        <rFont val="Arial"/>
        <family val="2"/>
      </rPr>
      <t xml:space="preserve">Fortalecer las herramientas de planeación estrategicas que permitan un buen seguimiento al desarrollo de las actividades </t>
    </r>
  </si>
  <si>
    <t>No de denuncias  presentadas / No de denuncias gestionadas</t>
  </si>
  <si>
    <t>Secretario de Hacienda</t>
  </si>
  <si>
    <t>Denuncias presentadas a la oficina del Zar anticorrupciòn</t>
  </si>
  <si>
    <r>
      <rPr>
        <b/>
        <sz val="12"/>
        <rFont val="Arial"/>
        <family val="2"/>
      </rPr>
      <t xml:space="preserve">D6 O6 </t>
    </r>
    <r>
      <rPr>
        <sz val="12"/>
        <rFont val="Arial"/>
        <family val="2"/>
      </rPr>
      <t>Sensibilización a los funcionarios en principios,ética y valores Institucionales</t>
    </r>
  </si>
  <si>
    <t>% De avance de desarrollo del modulo de cartera y predial/ Modulo de cartera y predial terminado</t>
  </si>
  <si>
    <t>Directora de Tesorería- Directora de Rentas</t>
  </si>
  <si>
    <t>Cronograma de desarrollo de modulo de cartera</t>
  </si>
  <si>
    <r>
      <rPr>
        <b/>
        <sz val="12"/>
        <rFont val="Arial"/>
        <family val="2"/>
      </rPr>
      <t>D8O2</t>
    </r>
    <r>
      <rPr>
        <sz val="12"/>
        <rFont val="Arial"/>
        <family val="2"/>
      </rPr>
      <t xml:space="preserve">Fortalecimiento de las herramientas de control y manejo a los sistema de información generando reportes  </t>
    </r>
  </si>
  <si>
    <t>No.de alertas de cambios de contraseñas / No de usuarios que realizaron cambio de contraseñas</t>
  </si>
  <si>
    <t>Directora de Rentas</t>
  </si>
  <si>
    <t>Memorando internos, correos</t>
  </si>
  <si>
    <r>
      <rPr>
        <b/>
        <sz val="12"/>
        <rFont val="Arial"/>
        <family val="2"/>
      </rPr>
      <t>D11 O3</t>
    </r>
    <r>
      <rPr>
        <sz val="12"/>
        <rFont val="Arial"/>
        <family val="2"/>
      </rPr>
      <t>Revisión y seguimiento de alertas y cambios permanentes de clave de acceso a los sistemas informativos aplicación de la Política de seguridad de la información</t>
    </r>
  </si>
  <si>
    <t>No de Socializaciones  programadas/ No de socializaciones realizadas</t>
  </si>
  <si>
    <t xml:space="preserve">Directora de Tesorería- Directora de Rentas- Directora de Presupuesto- Director de  Contabilidad </t>
  </si>
  <si>
    <t>Registro de asistencia</t>
  </si>
  <si>
    <r>
      <rPr>
        <b/>
        <sz val="12"/>
        <rFont val="Arial"/>
        <family val="2"/>
      </rPr>
      <t>D6 O7</t>
    </r>
    <r>
      <rPr>
        <sz val="12"/>
        <rFont val="Arial"/>
        <family val="2"/>
      </rPr>
      <t>Sensibilización a los funcionarios en principios,ética y valores Institucionales Aplicación del Código de Integridad y buen Gobierno</t>
    </r>
  </si>
  <si>
    <t xml:space="preserve"> PROCESO: GESTIÓN DE HACIENDA PÚBLICA  
OBJETIVO: 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</si>
  <si>
    <t>Pliegos estándar implementados</t>
  </si>
  <si>
    <t>Del 01/01/2018
al 31/12/2018</t>
  </si>
  <si>
    <t>Abogados de contratacion</t>
  </si>
  <si>
    <t>Formato de listas de chequeo</t>
  </si>
  <si>
    <t xml:space="preserve">Implementar pliegos estándar con sugecion a lo establecido por colombia compra eficiente, Implementar SECOP II, en las etapas precontractual, contractual y postcontractual, </t>
  </si>
  <si>
    <t>EXTREMO</t>
  </si>
  <si>
    <t xml:space="preserve">Socializaciones realizadas/Socializaciones programadas </t>
  </si>
  <si>
    <t>Del 01/01/2019
al 31/12/2019</t>
  </si>
  <si>
    <t>Jefe de Oficina Asesora de Contratacion</t>
  </si>
  <si>
    <t>Codigo de integridad</t>
  </si>
  <si>
    <t xml:space="preserve"> solicitar capacitacion a talento humano acerca del codigo de integridad y realizar socializacion para generar sentido de pertenencia</t>
  </si>
  <si>
    <t>De 01/01/2019 a 31/12/2019</t>
  </si>
  <si>
    <t>Jefe Oficina Jurídica</t>
  </si>
  <si>
    <t>Acción de Contingencia</t>
  </si>
  <si>
    <t>1 semana, una vez el riesgo se materialice</t>
  </si>
  <si>
    <t>Jefe Oficina Jurídica, Jefe control disciplinario interno</t>
  </si>
  <si>
    <t xml:space="preserve">Comunicación iniciando o remitiendo investigación </t>
  </si>
  <si>
    <t xml:space="preserve">Iniciar la investigación disciplinaria o remitir a las instancias correspondientes para el proceso penal
</t>
  </si>
  <si>
    <t>Memorandos y/o correo electrónico, Matriz PIC 2016 2019, calificación semestral de la auto evaluación de gestión procesal de los profesionales, abogados, adscritos a la dependencia, ya sea por relación legal y reglamentaria o por contrato.</t>
  </si>
  <si>
    <r>
      <rPr>
        <b/>
        <sz val="10"/>
        <rFont val="Arial"/>
        <family val="2"/>
      </rPr>
      <t>D4 O6</t>
    </r>
    <r>
      <rPr>
        <sz val="10"/>
        <rFont val="Arial"/>
        <family val="2"/>
      </rPr>
      <t xml:space="preserve"> Solicitar proyecto(s) de aprendizaje(s) y capacitación grupal en las temáticas que se requiera, y se encuentran en la matriz del Plan Institucional de Capacitación vigencia PIC 2016-2019, conforme a la auto evaluación semestral de la gestión procesal de los profesionales, abogados, adscritos a la dependencia, ya sea por relación legal y reglamentaria o por contrato (teniendo en cuenta que es una herramienta para el mejoramiento continuo de los servicios que prestan en este despacho en la representación judicial, extrajudicial y administrativa del Municipio de Ibagué).</t>
    </r>
  </si>
  <si>
    <t>Actas de Comité de Conciliación, Memorandos de solicitud a los supervisor (es)</t>
  </si>
  <si>
    <r>
      <rPr>
        <b/>
        <sz val="10"/>
        <rFont val="Arial"/>
        <family val="2"/>
      </rPr>
      <t>F9 O7</t>
    </r>
    <r>
      <rPr>
        <sz val="10"/>
        <rFont val="Arial"/>
        <family val="2"/>
      </rPr>
      <t xml:space="preserve"> El Comite de Conciliación defina los criterios para la selección de abogados externos para la defensa judicial que garanticen su idoneidad para la defender los intereses públicos y realizar seguimiento sobre los procesos a ellos encomendados</t>
    </r>
    <r>
      <rPr>
        <b/>
        <sz val="10"/>
        <rFont val="Arial"/>
        <family val="2"/>
      </rPr>
      <t>.                                                                                                                                                                                                                   F1,12 O1,7</t>
    </r>
    <r>
      <rPr>
        <sz val="10"/>
        <rFont val="Arial"/>
        <family val="2"/>
      </rPr>
      <t xml:space="preserve"> El Comité de Conciliación efectuará a traves de los supervisores seguimientos permanente a la gestión del apoderado externo sobre los procesos que se le hayan asignado</t>
    </r>
  </si>
  <si>
    <r>
      <rPr>
        <b/>
        <sz val="10"/>
        <rFont val="Arial"/>
        <family val="2"/>
      </rPr>
      <t>EFICACIA:</t>
    </r>
    <r>
      <rPr>
        <sz val="10"/>
        <rFont val="Arial"/>
        <family val="2"/>
      </rPr>
      <t xml:space="preserve"> Índice de cumplimiento actividades= (# de actividades cumplidas / # de actividades programadas) x 100                                                                                                                          EFECTIVIDAD: Efectividad del plan de manejo de riesgos= ((# circulares, actos administrativos, directrices de política de prevención del daño antijurídico, memorandos de solicitud a dependencias ejecutoras periodo actual - # de circulares, memorandos de solicitud a dependencias ejecutoras periodo anterior) / # de circulares, memorandos de solicitud a dependencias ejecutoras periodo anterior ) x 100
</t>
    </r>
    <r>
      <rPr>
        <sz val="10"/>
        <color rgb="FFFF0000"/>
        <rFont val="Arial"/>
        <family val="2"/>
      </rPr>
      <t xml:space="preserve">
</t>
    </r>
  </si>
  <si>
    <t>Memorando de programación de Comités de Conciliación,  y/o Actas de Coordinación de Control Interno, y/o actas de Comité Interinstitucional de Gestión y Desempeño, y/o Actas de de  Consejo Directivos, directrices de la política de prevención del daño antijurídico, Memorandos de solicitud de información y/o de cumplimiento de provedencias condenatorias en contra del municipio a las dependencias ejecutoras</t>
  </si>
  <si>
    <r>
      <rPr>
        <b/>
        <sz val="10"/>
        <rFont val="Arial"/>
        <family val="2"/>
      </rPr>
      <t>D1,2,3 O3,5</t>
    </r>
    <r>
      <rPr>
        <sz val="10"/>
        <rFont val="Arial"/>
        <family val="2"/>
      </rPr>
      <t xml:space="preserve"> Incluir dentro de las temáticas a tratar en cualquiera de los Comités de Conciliación de sesiones ordinarias (22) y extraordinarias (4) programadas para la vigencia 2019, y/o Comités de Coordinación de Control Interno programados (12), y/o Comité Interinstitucional de Gestión y Desempeño sesión ordinaria (3) y extraordinaria (1) programados, y/o Consejos Directivos programados para la vigencia 2019, la falta de compromiso por parte de los líderes de los procesos en atención a la asistencia a las audiencias de procesos judiciales, a los actos administrativos, directrices, circulares y recomendaciones de la Oficina Jurídica  y oportunidad en la entrega de la información requerida para la contestación de demandas, desacatos entre otros</t>
    </r>
  </si>
  <si>
    <t>Jefe de Oficina de control unico disciplinario</t>
  </si>
  <si>
    <t>Denuncia</t>
  </si>
  <si>
    <t xml:space="preserve">control de contingencia </t>
  </si>
  <si>
    <t xml:space="preserve">Numero de memorandos emitidos/ Numero de memorandos programados para enviar </t>
  </si>
  <si>
    <t>trimestralmente</t>
  </si>
  <si>
    <t>memorando</t>
  </si>
  <si>
    <t xml:space="preserve">El nominador </t>
  </si>
  <si>
    <t xml:space="preserve">Denuncia pertinente ante la autoridad competente </t>
  </si>
  <si>
    <t xml:space="preserve">solicitar a la secretaria de las TIC, realizar un levantamiento de informacion en aras de implementar un sistema que permita realizar el seguimiento de los  procesos disciplinarios y sus etapas. </t>
  </si>
  <si>
    <t xml:space="preserve">solicitar mediante memorando, el trasladode la oficina  control  unico disciplinario, a un lugar adecuardo que permita llevar a cabo el proceso discipliniario como lo establece la ley </t>
  </si>
  <si>
    <t>oficio o memorando</t>
  </si>
  <si>
    <t xml:space="preserve">El lider del proceso debe apartar al funcionario que impulsa  el proceso e inmediatamente reasignarlo a otro profesional </t>
  </si>
  <si>
    <t>de acuerdo a la necesidad</t>
  </si>
  <si>
    <t>solicitar el nombramiento de personal profesional de planta que permitan darle continuidad a los procesos</t>
  </si>
  <si>
    <t xml:space="preserve">Numero de capacitaciones realizadas/ nuemero de capacitaciones programas </t>
  </si>
  <si>
    <t>anualmente</t>
  </si>
  <si>
    <t xml:space="preserve">Profesional universitario con experiencia </t>
  </si>
  <si>
    <t xml:space="preserve">Actas de reunion y planilla de asistencia </t>
  </si>
  <si>
    <t xml:space="preserve">Jornadas de capacitacion del codigo de etica y buen gobierno </t>
  </si>
  <si>
    <t>no aplica</t>
  </si>
  <si>
    <t>de acuerdo a la oferta</t>
  </si>
  <si>
    <t>certificaciones, actas de asistencia</t>
  </si>
  <si>
    <t>participar de capacitaciones que permitan actualizar conociminentos en legislacion disciplinaria</t>
  </si>
  <si>
    <t>GESTION Y CONTROL DISCIPLINARIO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</si>
  <si>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De 01/01/2019a 31/12/2019</t>
  </si>
  <si>
    <t>Jefe de Oficina</t>
  </si>
  <si>
    <t>Memorando.</t>
  </si>
  <si>
    <r>
      <t>D</t>
    </r>
    <r>
      <rPr>
        <sz val="8"/>
        <color theme="1"/>
        <rFont val="Arial"/>
        <family val="2"/>
      </rPr>
      <t>4,11,12</t>
    </r>
    <r>
      <rPr>
        <sz val="10"/>
        <color theme="1"/>
        <rFont val="Arial"/>
        <family val="2"/>
      </rPr>
      <t xml:space="preserve"> Comunicar a Control Disciplinario el evento del funcionario que cometió la falta.</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</si>
  <si>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</si>
  <si>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 xml:space="preserve"> Jefe de  Oficina</t>
  </si>
  <si>
    <t>Acta de comité técnico, Informe semestral emitido por Control Disciplinario.</t>
  </si>
  <si>
    <r>
      <t>D</t>
    </r>
    <r>
      <rPr>
        <sz val="8"/>
        <color theme="1"/>
        <rFont val="Arial"/>
        <family val="2"/>
      </rPr>
      <t>4,11,12</t>
    </r>
    <r>
      <rPr>
        <sz val="10"/>
        <color theme="1"/>
        <rFont val="Arial"/>
        <family val="2"/>
      </rPr>
      <t>O</t>
    </r>
    <r>
      <rPr>
        <sz val="8"/>
        <color theme="1"/>
        <rFont val="Arial"/>
        <family val="2"/>
      </rPr>
      <t>9</t>
    </r>
    <r>
      <rPr>
        <sz val="10"/>
        <color theme="1"/>
        <rFont val="Arial"/>
        <family val="2"/>
      </rPr>
      <t xml:space="preserve"> Socializar el código del auditor interno y solicitar semestralmente a la jefe de Oficina de Control Disciplinario que informe si dentro de los procesos disciplinarios que se encuentran adelantando, esta inmerso personal adscrito a la Oficina de control interno;  por incumplimiento a los principios y valores éticos establecidos en el código del auditor interno. </t>
    </r>
  </si>
  <si>
    <t>Realizar trimestralmente de manera alternada por parte de las direcciones responsables  jornadas de reinducción en procesos  y procedimientos propios del puesto de trabajo</t>
  </si>
  <si>
    <t>10.Realizar comites de riesgos, reuniones y campañas anticorrupcion  donde se tomen medidas, para prevenir la corrupcion en sus diferentes niveles.</t>
  </si>
  <si>
    <t xml:space="preserve"> Director/a de Trámites y Servicios </t>
  </si>
  <si>
    <t xml:space="preserve">9. Realizar campañas de socializacion a la ciudadania sobre las diferentes actuaciones y/o  tramites de la secretaria. </t>
  </si>
  <si>
    <t xml:space="preserve">GESTION DE INFRAESTRUCTURA Y OBRAS PUBLICAS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
</t>
  </si>
  <si>
    <t>GESTIÒN DEL DESARROLLO ECONÒMICO Y LA COMPETITIVIDAD 
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</si>
  <si>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PROCESO: GESTIÓN DE LA SALUD
OBJETIVO: 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</si>
  <si>
    <t>PROCESO: GESTION EDUCATIVA
 OBTETIVO: GARANTIZAR PERMANENTEMENTE LA PRESTACIÓN INTEGRAL DEL SERVIVIO EDUCATIVO A TODOS LOS NIÑOS, NIÑAS Y ADOLESCENTES DEL MUNICIPIO DE IBAGUÉ, MEDIANTE LA IMPLEMENTACIÓN Y DESARROLLO DE PLANES, PROGRAMAS, PROYECTOS, APROPIACIÓN Y USO DE NUEVAS TECNOLOGÍAS QUE CONTRIBUYAN CON EL MEJORAMIENTO DE INDICES Y ESTÁNDARES DE CALIDAD, COBERTURA, PERMANENCIA Y EFICIENCIA EDUCATIVA.</t>
  </si>
  <si>
    <t>GESTIÓN DE INNOVACION Y TICS
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t>
  </si>
  <si>
    <t>GESTIÓN HUMANA Y SEGURIDAD Y SALUD EN EL TRABAJO 
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t>
  </si>
  <si>
    <t xml:space="preserve">GESTIÓN JURÍDICA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</si>
  <si>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Gestión de Evaluación y  Seguimiento 
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t>
  </si>
  <si>
    <t>PROCESO: GESTION DEL TRANSITO Y LA MOVILIDAD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</si>
  <si>
    <t>Recibir dadivas o beneficios a nombre propio o de terceros por realizar tramites sin el cumplimiento de los requisitos</t>
  </si>
  <si>
    <t xml:space="preserve"> CORRUPCIÒN</t>
  </si>
  <si>
    <t xml:space="preserve">GESTION AMBIENTAL 
 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PARA EL DESARROLLO HUMANO INTEGRAL EN EL MUNICIPIO DE IBAGUÉ. </t>
  </si>
  <si>
    <t xml:space="preserve">GESTION CONTRACTUAL
GESTIONAR LA ADQUISICIÓN DE LA TOTALIDAD DE LOS BIENES Y SERVICIOS REQUERIDOS PARA LA CONTINUA OPERACIÓN DE LOS PROCESOS DE LA ENTIDAD ACORDE A LA NORMATIVIDAD LEGAL VIGENTE.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</si>
</sst>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b/>
      <sz val="10"/>
      <color indexed="8"/>
      <name val="Arial"/>
      <family val="2"/>
    </font>
    <font>
      <sz val="10"/>
      <color theme="1"/>
      <name val="Arial"/>
      <family val="2"/>
    </font>
    <font>
      <sz val="10"/>
      <color theme="1"/>
      <name val="Calibri"/>
      <family val="2"/>
      <scheme val="minor"/>
    </font>
    <font>
      <b/>
      <sz val="10"/>
      <color theme="1"/>
      <name val="Arial"/>
      <family val="2"/>
    </font>
    <font>
      <sz val="10"/>
      <color theme="1"/>
      <name val="Arial Unicode MS"/>
      <family val="2"/>
    </font>
    <font>
      <b/>
      <sz val="11"/>
      <color indexed="8"/>
      <name val="Arial"/>
      <family val="2"/>
    </font>
    <font>
      <sz val="11"/>
      <color theme="1"/>
      <name val="Arial"/>
      <family val="2"/>
    </font>
    <font>
      <sz val="11"/>
      <color indexed="8"/>
      <name val="Arial"/>
      <family val="2"/>
    </font>
    <font>
      <b/>
      <sz val="12"/>
      <color theme="1"/>
      <name val="Arial"/>
      <family val="2"/>
    </font>
    <font>
      <sz val="10"/>
      <color rgb="FFFF0000"/>
      <name val="Arial"/>
      <family val="2"/>
    </font>
    <font>
      <b/>
      <sz val="12"/>
      <color theme="1"/>
      <name val="Calibri"/>
      <family val="2"/>
      <scheme val="minor"/>
    </font>
    <font>
      <sz val="10"/>
      <name val="Arial"/>
      <family val="2"/>
    </font>
    <font>
      <b/>
      <sz val="12"/>
      <color indexed="8"/>
      <name val="Arial"/>
      <family val="2"/>
    </font>
    <font>
      <sz val="12"/>
      <name val="Arial"/>
      <family val="2"/>
    </font>
    <font>
      <sz val="12"/>
      <color theme="1"/>
      <name val="Arial"/>
      <family val="2"/>
    </font>
    <font>
      <b/>
      <sz val="12"/>
      <name val="Arial"/>
      <family val="2"/>
    </font>
    <font>
      <b/>
      <sz val="10"/>
      <name val="Arial"/>
      <family val="2"/>
    </font>
    <font>
      <sz val="8"/>
      <color theme="1"/>
      <name val="Arial"/>
      <family val="2"/>
    </font>
    <font>
      <b/>
      <u/>
      <sz val="10"/>
      <color theme="1"/>
      <name val="Arial"/>
      <family val="2"/>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311">
    <xf numFmtId="0" fontId="0" fillId="0" borderId="0" xfId="0"/>
    <xf numFmtId="0" fontId="3" fillId="0" borderId="5" xfId="0" applyFont="1" applyBorder="1"/>
    <xf numFmtId="0" fontId="3" fillId="0" borderId="6" xfId="0" applyFont="1" applyBorder="1"/>
    <xf numFmtId="0" fontId="6" fillId="0" borderId="5" xfId="0" applyFont="1" applyBorder="1" applyAlignment="1">
      <alignment horizontal="center" vertical="center" wrapText="1"/>
    </xf>
    <xf numFmtId="0" fontId="5" fillId="2" borderId="9" xfId="0" applyFont="1" applyFill="1" applyBorder="1" applyAlignment="1">
      <alignment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0" borderId="0" xfId="0" applyBorder="1"/>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3"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horizontal="justify" vertical="center" wrapText="1"/>
    </xf>
    <xf numFmtId="0" fontId="6" fillId="3" borderId="5" xfId="0" applyFont="1" applyFill="1" applyBorder="1" applyAlignment="1">
      <alignment horizontal="center" vertical="center" wrapText="1"/>
    </xf>
    <xf numFmtId="0" fontId="3" fillId="0" borderId="2"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3" borderId="18"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vertical="top"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18" xfId="0" applyFont="1" applyBorder="1" applyAlignment="1">
      <alignment vertical="top" wrapText="1"/>
    </xf>
    <xf numFmtId="0" fontId="13" fillId="0" borderId="5" xfId="0" applyFont="1" applyBorder="1" applyAlignment="1">
      <alignment horizontal="left" vertical="center" wrapText="1"/>
    </xf>
    <xf numFmtId="0" fontId="13" fillId="0" borderId="6" xfId="0" applyFont="1" applyBorder="1" applyAlignment="1">
      <alignment vertical="center" wrapText="1"/>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8" xfId="0" applyFont="1" applyFill="1" applyBorder="1" applyAlignment="1">
      <alignment horizontal="center" vertical="center" wrapText="1"/>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0" fontId="15" fillId="0" borderId="5" xfId="0" applyFont="1" applyFill="1" applyBorder="1" applyAlignment="1">
      <alignment vertical="center" wrapText="1"/>
    </xf>
    <xf numFmtId="0" fontId="4" fillId="0" borderId="18"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center" vertical="top" wrapText="1"/>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9" xfId="0" applyFont="1" applyBorder="1" applyAlignment="1">
      <alignment vertical="top" wrapText="1"/>
    </xf>
    <xf numFmtId="0" fontId="3" fillId="0" borderId="8"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18" xfId="0" applyFont="1" applyFill="1" applyBorder="1" applyAlignment="1">
      <alignment vertical="top" wrapText="1"/>
    </xf>
    <xf numFmtId="0" fontId="3" fillId="0" borderId="18" xfId="0" applyFont="1" applyBorder="1" applyAlignment="1">
      <alignment horizontal="left" vertical="top" wrapText="1"/>
    </xf>
    <xf numFmtId="14" fontId="3" fillId="0" borderId="5" xfId="0" applyNumberFormat="1" applyFont="1" applyBorder="1" applyAlignment="1">
      <alignment vertical="center" wrapText="1"/>
    </xf>
    <xf numFmtId="0" fontId="8" fillId="0" borderId="11" xfId="0" applyFont="1" applyBorder="1" applyAlignment="1">
      <alignment vertical="center" wrapText="1"/>
    </xf>
    <xf numFmtId="0" fontId="11" fillId="0" borderId="5" xfId="0" applyFont="1" applyBorder="1" applyAlignment="1">
      <alignment horizontal="center" vertical="center"/>
    </xf>
    <xf numFmtId="0" fontId="8" fillId="0" borderId="5" xfId="0" applyFont="1" applyBorder="1" applyAlignment="1">
      <alignment vertical="center" wrapText="1"/>
    </xf>
    <xf numFmtId="0" fontId="15" fillId="0" borderId="6" xfId="0" applyFont="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15" fillId="0" borderId="6"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20"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18" xfId="0" applyFont="1" applyBorder="1" applyAlignment="1">
      <alignment horizontal="center" vertical="center" wrapText="1"/>
    </xf>
    <xf numFmtId="0" fontId="15" fillId="0" borderId="18" xfId="0" applyFont="1" applyBorder="1" applyAlignment="1">
      <alignment vertical="center" wrapText="1"/>
    </xf>
    <xf numFmtId="0" fontId="15" fillId="0" borderId="18" xfId="0" applyFont="1" applyBorder="1" applyAlignment="1">
      <alignment horizontal="left" vertical="center" wrapText="1"/>
    </xf>
    <xf numFmtId="0" fontId="15" fillId="0" borderId="18" xfId="0" applyFont="1" applyBorder="1" applyAlignment="1">
      <alignment horizontal="center" vertical="center"/>
    </xf>
    <xf numFmtId="0" fontId="15" fillId="0" borderId="19" xfId="0" applyFont="1" applyBorder="1" applyAlignment="1">
      <alignment horizontal="left" vertical="center" wrapText="1"/>
    </xf>
    <xf numFmtId="0" fontId="5" fillId="0" borderId="18" xfId="0" applyFont="1" applyBorder="1" applyAlignment="1">
      <alignment vertical="center" wrapText="1"/>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5" xfId="0" applyFont="1" applyBorder="1" applyAlignment="1">
      <alignment horizontal="justify" vertical="center" wrapText="1"/>
    </xf>
    <xf numFmtId="0" fontId="13" fillId="0" borderId="5" xfId="0" applyFont="1" applyBorder="1" applyAlignment="1">
      <alignment horizontal="left" vertical="top"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9" xfId="0" applyFont="1" applyBorder="1" applyAlignment="1">
      <alignment horizontal="left" vertical="top" wrapText="1"/>
    </xf>
    <xf numFmtId="0" fontId="3" fillId="0" borderId="5"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wrapText="1"/>
    </xf>
    <xf numFmtId="0" fontId="16" fillId="0" borderId="5" xfId="0" applyFont="1" applyBorder="1" applyAlignment="1">
      <alignment horizontal="center" vertical="center" wrapText="1"/>
    </xf>
    <xf numFmtId="0" fontId="15" fillId="0" borderId="6" xfId="0" applyFont="1" applyFill="1" applyBorder="1" applyAlignment="1">
      <alignment horizontal="center" vertical="center" wrapText="1"/>
    </xf>
    <xf numFmtId="0" fontId="16" fillId="0" borderId="18" xfId="0" applyFont="1" applyBorder="1" applyAlignment="1">
      <alignment horizontal="center" vertical="center" wrapText="1"/>
    </xf>
    <xf numFmtId="0" fontId="13" fillId="0" borderId="9" xfId="0" applyFont="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3"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0" fillId="0" borderId="4" xfId="0" applyFont="1" applyBorder="1" applyAlignment="1">
      <alignment horizontal="center" vertical="top" wrapText="1"/>
    </xf>
    <xf numFmtId="0" fontId="10" fillId="0" borderId="26" xfId="0" applyFont="1" applyBorder="1" applyAlignment="1">
      <alignment horizontal="center" vertical="top" wrapText="1"/>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13" fillId="0" borderId="20"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13" fillId="0" borderId="2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left" vertical="top" wrapText="1"/>
    </xf>
    <xf numFmtId="0" fontId="13" fillId="0" borderId="7" xfId="0" applyFont="1" applyBorder="1" applyAlignment="1">
      <alignment horizontal="left" vertical="top" wrapText="1"/>
    </xf>
    <xf numFmtId="0" fontId="13" fillId="0" borderId="24" xfId="0" applyFont="1" applyBorder="1" applyAlignment="1">
      <alignment horizontal="left" vertical="top" wrapText="1"/>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16" fillId="0" borderId="5" xfId="0" applyFont="1" applyBorder="1" applyAlignment="1">
      <alignment horizontal="center" vertical="center" wrapText="1"/>
    </xf>
    <xf numFmtId="0" fontId="4" fillId="0" borderId="3" xfId="0" applyFont="1" applyBorder="1" applyAlignment="1">
      <alignment horizontal="center"/>
    </xf>
    <xf numFmtId="0" fontId="4" fillId="0" borderId="6" xfId="0" applyFont="1" applyBorder="1" applyAlignment="1">
      <alignment horizontal="center"/>
    </xf>
    <xf numFmtId="0" fontId="8" fillId="0" borderId="5" xfId="0" applyFont="1" applyBorder="1" applyAlignment="1">
      <alignment horizontal="left" vertical="center" wrapText="1"/>
    </xf>
    <xf numFmtId="0" fontId="7"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3"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5"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10" fillId="0" borderId="15" xfId="0" applyFont="1" applyBorder="1" applyAlignment="1">
      <alignment horizontal="center"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5"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0" borderId="7" xfId="0" applyFont="1" applyBorder="1" applyAlignment="1">
      <alignment horizontal="justify" vertical="center" wrapText="1"/>
    </xf>
    <xf numFmtId="0" fontId="14" fillId="3" borderId="16" xfId="0" applyFont="1" applyFill="1" applyBorder="1" applyAlignment="1">
      <alignment horizontal="center" vertical="top" wrapText="1"/>
    </xf>
    <xf numFmtId="0" fontId="14" fillId="3" borderId="17" xfId="0" applyFont="1" applyFill="1" applyBorder="1" applyAlignment="1">
      <alignment horizontal="center" vertical="top"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5" xfId="0" applyFont="1" applyBorder="1" applyAlignment="1">
      <alignment horizontal="center" vertical="top" wrapText="1"/>
    </xf>
    <xf numFmtId="0" fontId="3" fillId="0" borderId="18" xfId="0" applyFont="1" applyBorder="1" applyAlignment="1">
      <alignment horizontal="center" vertical="top"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 xfId="0" applyFont="1" applyBorder="1" applyAlignment="1">
      <alignment horizontal="center" vertical="center" wrapText="1" shrinkToFit="1"/>
    </xf>
    <xf numFmtId="0" fontId="3" fillId="0" borderId="5" xfId="0" applyFont="1" applyBorder="1" applyAlignment="1">
      <alignment vertical="center"/>
    </xf>
    <xf numFmtId="0" fontId="3" fillId="0" borderId="5" xfId="0" applyFont="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vertical="center"/>
    </xf>
    <xf numFmtId="0" fontId="3" fillId="0" borderId="5" xfId="0" applyFont="1" applyBorder="1" applyAlignment="1">
      <alignment horizontal="center" vertical="top"/>
    </xf>
    <xf numFmtId="0" fontId="3" fillId="0" borderId="18" xfId="0" applyFont="1" applyBorder="1" applyAlignment="1">
      <alignment horizontal="center" vertical="top"/>
    </xf>
    <xf numFmtId="0" fontId="3" fillId="0" borderId="9" xfId="0" applyFont="1" applyFill="1" applyBorder="1" applyAlignment="1">
      <alignment horizontal="center" vertical="top"/>
    </xf>
    <xf numFmtId="0" fontId="3" fillId="0" borderId="7" xfId="0" applyFont="1" applyFill="1" applyBorder="1" applyAlignment="1">
      <alignment horizontal="center" vertical="top"/>
    </xf>
    <xf numFmtId="0" fontId="3" fillId="0" borderId="9"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9" xfId="0" applyFont="1" applyBorder="1" applyAlignment="1">
      <alignment horizontal="center" vertical="top"/>
    </xf>
    <xf numFmtId="0" fontId="3" fillId="0" borderId="8" xfId="0" applyFont="1" applyBorder="1" applyAlignment="1">
      <alignment horizontal="center" vertical="top"/>
    </xf>
    <xf numFmtId="0" fontId="3" fillId="0" borderId="7" xfId="0" applyFont="1" applyBorder="1" applyAlignment="1">
      <alignment horizontal="center" vertical="top"/>
    </xf>
    <xf numFmtId="0" fontId="3" fillId="0" borderId="24" xfId="0" applyFont="1" applyBorder="1" applyAlignment="1">
      <alignment horizontal="center" vertical="top" wrapText="1"/>
    </xf>
    <xf numFmtId="0" fontId="3" fillId="0" borderId="22" xfId="0" applyFont="1" applyBorder="1" applyAlignment="1">
      <alignment horizontal="center" vertical="top" wrapText="1"/>
    </xf>
    <xf numFmtId="0" fontId="3" fillId="0" borderId="13" xfId="0" applyFont="1" applyBorder="1" applyAlignment="1">
      <alignment horizontal="center" vertical="top" wrapText="1"/>
    </xf>
    <xf numFmtId="0" fontId="3" fillId="0" borderId="27" xfId="0" applyFont="1" applyBorder="1" applyAlignment="1">
      <alignment horizontal="center" vertical="top" wrapText="1"/>
    </xf>
    <xf numFmtId="0" fontId="3" fillId="0" borderId="5" xfId="0" applyFont="1" applyBorder="1" applyAlignment="1">
      <alignment horizontal="left" vertical="top" wrapText="1"/>
    </xf>
    <xf numFmtId="0" fontId="3" fillId="0" borderId="5" xfId="0" applyFont="1" applyFill="1" applyBorder="1" applyAlignment="1">
      <alignment horizontal="center" vertical="top"/>
    </xf>
    <xf numFmtId="0" fontId="15" fillId="0" borderId="9"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15" fillId="0" borderId="18" xfId="0" applyFont="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8" xfId="0" applyFont="1" applyBorder="1" applyAlignment="1">
      <alignment horizontal="center" vertical="center" wrapText="1"/>
    </xf>
    <xf numFmtId="0" fontId="17" fillId="0" borderId="28" xfId="0" applyFont="1" applyBorder="1" applyAlignment="1">
      <alignment horizontal="center" vertical="center" wrapText="1"/>
    </xf>
    <xf numFmtId="0" fontId="15" fillId="0" borderId="7" xfId="0" applyFont="1" applyFill="1" applyBorder="1" applyAlignment="1">
      <alignment horizontal="left" vertical="center" wrapText="1"/>
    </xf>
    <xf numFmtId="0" fontId="15" fillId="0" borderId="1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3"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9"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3" fillId="0" borderId="18" xfId="0" applyFont="1" applyBorder="1" applyAlignment="1">
      <alignment horizontal="center" vertical="center"/>
    </xf>
    <xf numFmtId="0" fontId="17" fillId="0" borderId="29" xfId="0" applyFont="1" applyFill="1" applyBorder="1" applyAlignment="1">
      <alignment horizontal="center" vertical="center" wrapText="1"/>
    </xf>
    <xf numFmtId="0" fontId="17" fillId="0" borderId="30" xfId="0" applyFont="1" applyBorder="1" applyAlignment="1">
      <alignment horizontal="center" vertical="center" wrapText="1"/>
    </xf>
    <xf numFmtId="0" fontId="3" fillId="0" borderId="9" xfId="0" applyFont="1" applyBorder="1" applyAlignment="1">
      <alignment horizontal="center" vertical="center" textRotation="1" wrapText="1"/>
    </xf>
    <xf numFmtId="0" fontId="3" fillId="0" borderId="8" xfId="0" applyFont="1" applyBorder="1" applyAlignment="1">
      <alignment horizontal="center" vertical="center" textRotation="1" wrapText="1"/>
    </xf>
    <xf numFmtId="0" fontId="3" fillId="0" borderId="23" xfId="0" applyFont="1" applyBorder="1" applyAlignment="1">
      <alignment horizontal="center" vertical="center" textRotation="1" wrapText="1"/>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3" fillId="3" borderId="13" xfId="0" applyFont="1" applyFill="1" applyBorder="1" applyAlignment="1">
      <alignment horizontal="center" vertical="center" wrapText="1"/>
    </xf>
    <xf numFmtId="0" fontId="4" fillId="0" borderId="20" xfId="0" applyFont="1" applyBorder="1" applyAlignment="1">
      <alignment horizontal="center" vertical="center"/>
    </xf>
    <xf numFmtId="0" fontId="3" fillId="0" borderId="20" xfId="0" applyFont="1" applyBorder="1" applyAlignment="1">
      <alignment horizontal="justify" vertical="center" wrapText="1"/>
    </xf>
    <xf numFmtId="0" fontId="3" fillId="0" borderId="31" xfId="0" applyFont="1" applyBorder="1" applyAlignment="1">
      <alignment horizontal="center" vertical="center" wrapText="1"/>
    </xf>
    <xf numFmtId="0" fontId="3" fillId="3" borderId="20" xfId="0" applyFont="1" applyFill="1" applyBorder="1" applyAlignment="1">
      <alignment horizontal="center" vertical="center"/>
    </xf>
    <xf numFmtId="0" fontId="1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9" xfId="0" applyFont="1" applyBorder="1" applyAlignment="1">
      <alignment horizontal="center" vertical="center" wrapText="1"/>
    </xf>
    <xf numFmtId="0" fontId="3" fillId="0" borderId="9" xfId="0" applyFont="1" applyBorder="1" applyAlignment="1">
      <alignment vertical="center" wrapText="1"/>
    </xf>
    <xf numFmtId="0" fontId="11" fillId="3" borderId="9" xfId="0" applyFont="1" applyFill="1" applyBorder="1" applyAlignment="1">
      <alignment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9" xfId="0" applyFont="1" applyBorder="1" applyAlignment="1">
      <alignment vertical="center" wrapText="1"/>
    </xf>
    <xf numFmtId="0" fontId="13" fillId="0" borderId="9" xfId="0" applyFont="1" applyBorder="1" applyAlignment="1">
      <alignment horizontal="left" vertical="center" wrapText="1"/>
    </xf>
    <xf numFmtId="0" fontId="13" fillId="0" borderId="13" xfId="0" applyFont="1" applyBorder="1" applyAlignment="1">
      <alignment vertical="center" wrapText="1"/>
    </xf>
    <xf numFmtId="0" fontId="17" fillId="0" borderId="1" xfId="0" applyFont="1" applyBorder="1" applyAlignment="1">
      <alignment horizontal="center" vertical="top" wrapText="1"/>
    </xf>
    <xf numFmtId="0" fontId="15" fillId="0"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17" fillId="0" borderId="26" xfId="0" applyFont="1" applyBorder="1" applyAlignment="1">
      <alignment horizontal="center" vertical="top" wrapText="1"/>
    </xf>
    <xf numFmtId="0" fontId="16" fillId="0" borderId="18" xfId="0" applyFont="1" applyBorder="1" applyAlignment="1">
      <alignment horizontal="center" vertical="center" wrapText="1" shrinkToFit="1"/>
    </xf>
    <xf numFmtId="0" fontId="15" fillId="0" borderId="18" xfId="0" applyFont="1" applyFill="1" applyBorder="1" applyAlignment="1">
      <alignment vertical="center" wrapText="1"/>
    </xf>
    <xf numFmtId="0" fontId="15" fillId="0" borderId="19" xfId="0" applyFont="1" applyFill="1" applyBorder="1" applyAlignment="1">
      <alignment vertical="center"/>
    </xf>
    <xf numFmtId="0" fontId="17" fillId="0" borderId="17" xfId="0" applyFont="1" applyBorder="1" applyAlignment="1">
      <alignment horizontal="center" vertical="center" wrapText="1"/>
    </xf>
    <xf numFmtId="0" fontId="2" fillId="0" borderId="1" xfId="0" applyFont="1" applyBorder="1" applyAlignment="1">
      <alignment horizontal="center" vertical="top" wrapText="1"/>
    </xf>
    <xf numFmtId="0" fontId="2" fillId="0" borderId="4" xfId="0" applyFont="1" applyBorder="1" applyAlignment="1">
      <alignment horizontal="center" vertical="top" wrapText="1"/>
    </xf>
    <xf numFmtId="0" fontId="5" fillId="2" borderId="4" xfId="0" applyFont="1" applyFill="1" applyBorder="1" applyAlignment="1">
      <alignment horizontal="center" vertical="top"/>
    </xf>
    <xf numFmtId="0" fontId="5" fillId="2" borderId="9" xfId="0" applyFont="1" applyFill="1" applyBorder="1" applyAlignment="1">
      <alignment horizontal="center" vertical="top" wrapText="1"/>
    </xf>
    <xf numFmtId="0" fontId="12"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16" xfId="0" applyFont="1" applyBorder="1" applyAlignment="1">
      <alignment horizontal="center" vertical="top" wrapText="1"/>
    </xf>
    <xf numFmtId="0" fontId="1" fillId="0" borderId="0" xfId="0" applyFont="1" applyAlignment="1">
      <alignment horizontal="center" vertical="top"/>
    </xf>
    <xf numFmtId="0" fontId="3" fillId="0" borderId="13"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19" xfId="0" applyFont="1" applyBorder="1" applyAlignment="1">
      <alignment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3" fillId="0" borderId="9" xfId="0" applyFont="1" applyBorder="1" applyAlignment="1">
      <alignment horizontal="center" vertical="center" textRotation="90"/>
    </xf>
    <xf numFmtId="0" fontId="13" fillId="0" borderId="9" xfId="0" applyFont="1" applyFill="1" applyBorder="1" applyAlignment="1">
      <alignment horizontal="left" vertical="top" wrapText="1"/>
    </xf>
    <xf numFmtId="0" fontId="3" fillId="0" borderId="3" xfId="0" applyFont="1" applyBorder="1" applyAlignment="1">
      <alignment vertical="center"/>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15" xfId="0" applyBorder="1" applyAlignment="1">
      <alignment horizontal="center" vertical="top"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253998</xdr:colOff>
      <xdr:row>0</xdr:row>
      <xdr:rowOff>41586</xdr:rowOff>
    </xdr:from>
    <xdr:to>
      <xdr:col>12</xdr:col>
      <xdr:colOff>1118810</xdr:colOff>
      <xdr:row>3</xdr:row>
      <xdr:rowOff>172976</xdr:rowOff>
    </xdr:to>
    <xdr:pic>
      <xdr:nvPicPr>
        <xdr:cNvPr id="2"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6498" y="41586"/>
          <a:ext cx="864812" cy="96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38100</xdr:colOff>
          <xdr:row>0</xdr:row>
          <xdr:rowOff>121920</xdr:rowOff>
        </xdr:from>
        <xdr:to>
          <xdr:col>0</xdr:col>
          <xdr:colOff>2903220</xdr:colOff>
          <xdr:row>3</xdr:row>
          <xdr:rowOff>99060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P~1/AppData/Local/Temp/PLANEACION%20ESTRATEGICA%20Y%20TERRITO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P~1/AppData/Local/Temp/GESTI&#211;N%20DE%20LA%20INFORMACI&#211;N%20Y%20LA%20COMUNICA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P~1/AppData/Local/Temp/GESTION%20DE%20INFRESTRUCTURA%20Y%20OBRAS%20PUBLIC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P~1/AppData/Local/Temp/GESTI&#210;N%20DEL%20DESARROLLO%20ECON&#210;MICO%20Y%20LA%20COMPETITIVIDA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P~1/AppData/Local/Temp/GESTION%20DE%20LA%20SALU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IAP~1/AppData/Local/Temp/GESTI&#211;N%20DE%20LA%20GOBERNABILIDAD,%20PARTICIPACI&#211;N%20Y%20CONVIVENCIA%20CIUDADA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P~1/AppData/Local/Temp/GESTION%20AMBIENT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P~1/AppData/Local/Temp/GESTION%20EDUCATIV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P~1/AppData/Local/Temp/GESTION%20SOCIAL,%20COMUNITARIA,%20ARISTICA%20Y%20CULTUR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P~1/AppData/Local/Temp/GESTION%20DE%20INNOVACION%20Y%20TIC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P~1/AppData/Local/Temp/GESTI&#211;N%20DE%20RECURSOS%20FISICOS%20E%20INFRAESTRUCTURA%20TECNOLOGIC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P~1/AppData/Local/Temp/MAPA%20DE%20RIESGOS%20%20GESTION%20HUMANA%2020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P~1/AppData/Local/Temp/GESTI&#211;N%20DE%20HACIENDA%20PUBLIC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P~1/AppData/Local/Temp/GESTION%20CONTRACTU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P~1/AppData/Local/Temp/GESTI&#211;N%20JUR&#205;DIC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P~1/AppData/Local/Temp/GESTION%20Y%20CONTROL%20DISCIPLINARI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P~1/AppData/Local/Temp/GESTION%20DE%20EVALUACION%20Y%20SEGUIMIENT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RIAP~1/AppData/Local/Temp/MAPA%20DE%20RIESGOS%202019-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apa%20de%20riesgo%202019/Mapas%20de%20riesgos%20para%20publicar%202019/GESTI&#211;N%20DE%20LA%20GOBERNABILIDAD,%20PARTICIPACI&#211;N%20Y%20CONVIVENCIA%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 xml:space="preserve">Desconocimiento del proceso por parte del personal de planta y contrato. </v>
          </cell>
        </row>
      </sheetData>
      <sheetData sheetId="7">
        <row r="11">
          <cell r="A11" t="str">
            <v>Solicitud y/o recibimiento de dadivas para el favoritismo de una decision y/o Influir en otro servidor publico para conseguir una actuacion concepto, decision o manipulacion de la informacion  que le pueda generar beneficio propio o a un tercero</v>
          </cell>
          <cell r="T11" t="str">
            <v>Probable</v>
          </cell>
        </row>
      </sheetData>
      <sheetData sheetId="8"/>
      <sheetData sheetId="9">
        <row r="11">
          <cell r="F11" t="str">
            <v>CATASTROFICO</v>
          </cell>
        </row>
      </sheetData>
      <sheetData sheetId="10"/>
      <sheetData sheetId="11"/>
      <sheetData sheetId="12"/>
      <sheetData sheetId="13"/>
      <sheetData sheetId="14"/>
      <sheetData sheetId="15">
        <row r="12">
          <cell r="B12" t="str">
            <v>Falta de responsabilidad del personal frente a sus compromisos que dan cumplimiento al objetivo del proceso.</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sheetData sheetId="7">
        <row r="11">
          <cell r="T11" t="str">
            <v>Rara Vez</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row r="10">
          <cell r="D10" t="str">
            <v>Diversidad de criterios en la aplicación de las normas</v>
          </cell>
        </row>
        <row r="15">
          <cell r="D15" t="str">
            <v>Profesionales sin la idoneidad y experiencia en el control y seguimiento</v>
          </cell>
        </row>
      </sheetData>
      <sheetData sheetId="7" refreshError="1">
        <row r="11">
          <cell r="A11" t="str">
            <v>Recursos insuficientes para atender la necesidades de la población, originado por  la demora en la intervención</v>
          </cell>
        </row>
        <row r="13">
          <cell r="A13" t="str">
            <v>Obras sin las debidas condiciones tecnicas y con Adiciones presupuestales</v>
          </cell>
          <cell r="T13" t="str">
            <v>Posible</v>
          </cell>
        </row>
      </sheetData>
      <sheetData sheetId="8" refreshError="1"/>
      <sheetData sheetId="9" refreshError="1">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1">
          <cell r="D11" t="str">
            <v>Falta de recursos para funcionamiento e inversión</v>
          </cell>
        </row>
        <row r="13">
          <cell r="D13" t="str">
            <v>Influencia de grupos politicos que afectan la toma de decisiones</v>
          </cell>
        </row>
        <row r="14">
          <cell r="D14" t="str">
            <v>Falta de ética profesional y amiguismo</v>
          </cell>
        </row>
      </sheetData>
      <sheetData sheetId="7">
        <row r="11">
          <cell r="A11" t="str">
            <v>Posibilidad de generar baja cobertura para la promoción del desarrollo económico y la competividad para los emprendedores, empresarios y ciudadanos del municipio de Ibagué.</v>
          </cell>
        </row>
        <row r="12">
          <cell r="A12" t="str">
            <v>Probabilidad de que se genere tráficos de influencia para selección de beneficiarios que no cumplan los requisitos establecidos</v>
          </cell>
          <cell r="T12" t="str">
            <v>Probable</v>
          </cell>
        </row>
      </sheetData>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Revision periodica insuficiente, para el seguimiento en la implementación y actualización del sistema integrado de gestión de la calidad -SIGAMI en el proceso de Gestion de la salud.</v>
          </cell>
        </row>
        <row r="19">
          <cell r="D19" t="str">
            <v>Falta de información clara y debilidad en canales de acceso a la publicidad de las condiciones del tramite.</v>
          </cell>
        </row>
        <row r="20">
          <cell r="D20" t="str">
            <v>Influencia de grupos politicos que afectan la toma de decisiones</v>
          </cell>
        </row>
      </sheetData>
      <sheetData sheetId="7">
        <row r="11">
          <cell r="A11" t="str">
            <v>Incumplimiento de las acciones misionales de la institución por desgaste administrativo y reprocesos.</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 val="Hoja1"/>
    </sheetNames>
    <sheetDataSet>
      <sheetData sheetId="0"/>
      <sheetData sheetId="1"/>
      <sheetData sheetId="2"/>
      <sheetData sheetId="3"/>
      <sheetData sheetId="4"/>
      <sheetData sheetId="5"/>
      <sheetData sheetId="6">
        <row r="10">
          <cell r="D10" t="str">
            <v>Uso inadecuado de Recursos de Inversión</v>
          </cell>
        </row>
        <row r="13">
          <cell r="D13" t="str">
            <v xml:space="preserve">Cambios normativos </v>
          </cell>
        </row>
        <row r="14">
          <cell r="D14" t="str">
            <v xml:space="preserve">Talento humano sin direccionamiento adecuado </v>
          </cell>
        </row>
        <row r="15">
          <cell r="D15" t="str">
            <v>Desconocimiento del proceso por parte del personal de planta y de contrato</v>
          </cell>
        </row>
      </sheetData>
      <sheetData sheetId="7">
        <row r="11">
          <cell r="A11" t="str">
            <v>Incumplimiento del PICSCPAZ 2016-2026</v>
          </cell>
        </row>
        <row r="13">
          <cell r="A13" t="str">
            <v xml:space="preserve">Dilación y vencimiento de términos de los procesos y/o trámites en materia de seguridad, justicia y convivencia ciudadana. </v>
          </cell>
          <cell r="T13" t="str">
            <v>Probable</v>
          </cell>
        </row>
      </sheetData>
      <sheetData sheetId="8"/>
      <sheetData sheetId="9">
        <row r="11">
          <cell r="F11" t="str">
            <v>CATASTROFICO</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2)"/>
      <sheetName val="MAPA DE RIESGO ADMON"/>
      <sheetName val="Hoja2"/>
      <sheetName val="Hoja1"/>
    </sheetNames>
    <sheetDataSet>
      <sheetData sheetId="0"/>
      <sheetData sheetId="1"/>
      <sheetData sheetId="2"/>
      <sheetData sheetId="3"/>
      <sheetData sheetId="4"/>
      <sheetData sheetId="5"/>
      <sheetData sheetId="6">
        <row r="10">
          <cell r="D10" t="str">
            <v>Concentracion del poder en una sola persona</v>
          </cell>
        </row>
      </sheetData>
      <sheetData sheetId="7">
        <row r="11">
          <cell r="A11" t="str">
            <v>Utilizacion de influencias en la entrega o suministro de materiales o insumos y/o ayudas humanitarias en beneficio de un tercero</v>
          </cell>
          <cell r="T11" t="str">
            <v>Posible</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CONTEXTO"/>
      <sheetName val="matriz definicion riesgo"/>
      <sheetName val="IDENTIFICACION"/>
      <sheetName val="PRIORIZACIÓN DE CAUSA"/>
      <sheetName val="DOFA"/>
      <sheetName val="IDENTIFICACION(GyC)"/>
      <sheetName val="PROBABILIDAD"/>
      <sheetName val=" IMPACTO RIESGOS GESTION"/>
      <sheetName val=" IMPACTO RIESGOS CORRUPCION"/>
      <sheetName val="VALORACION RIESGO (1)"/>
      <sheetName val="VALORACION RIESGO (2)"/>
      <sheetName val="VALORACION RIESGO (3)"/>
      <sheetName val="VALORACION RIESGO (4)"/>
      <sheetName val="VALORACION RIESGO (5)"/>
      <sheetName val="Hoja3"/>
      <sheetName val="VALORACION RIESGO (6)"/>
      <sheetName val="CONTROLES Y EVALUACION (2)"/>
      <sheetName val="CONTROLES Y EVALUACION"/>
      <sheetName val="SOLIDEZ DE LOS CONTROLES"/>
      <sheetName val="DESCRIPCION"/>
      <sheetName val="MAPA DE RIESGO ADMON"/>
      <sheetName val="Hoja1"/>
    </sheetNames>
    <sheetDataSet>
      <sheetData sheetId="0" refreshError="1"/>
      <sheetData sheetId="1"/>
      <sheetData sheetId="2"/>
      <sheetData sheetId="3"/>
      <sheetData sheetId="4"/>
      <sheetData sheetId="5"/>
      <sheetData sheetId="6"/>
      <sheetData sheetId="7">
        <row r="11">
          <cell r="A11" t="str">
            <v>No garantizar la prestaciòn del servicio educativo integral</v>
          </cell>
        </row>
        <row r="12">
          <cell r="A12" t="str">
            <v>Utilizaciòn del cargo, para favorecer a un tercero en la realizaciòn de un tramite</v>
          </cell>
          <cell r="T12" t="str">
            <v>Probable</v>
          </cell>
        </row>
        <row r="14">
          <cell r="A14" t="str">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ell>
          <cell r="T14" t="str">
            <v>Posible</v>
          </cell>
        </row>
      </sheetData>
      <sheetData sheetId="8">
        <row r="11">
          <cell r="B11" t="str">
            <v>3. MODERADO</v>
          </cell>
        </row>
      </sheetData>
      <sheetData sheetId="9">
        <row r="11">
          <cell r="F11" t="str">
            <v>CATASTROFICO</v>
          </cell>
        </row>
        <row r="34">
          <cell r="F34" t="str">
            <v>CATASTROFICO</v>
          </cell>
        </row>
      </sheetData>
      <sheetData sheetId="10"/>
      <sheetData sheetId="11"/>
      <sheetData sheetId="12"/>
      <sheetData sheetId="13"/>
      <sheetData sheetId="14"/>
      <sheetData sheetId="15"/>
      <sheetData sheetId="16"/>
      <sheetData sheetId="17"/>
      <sheetData sheetId="18"/>
      <sheetData sheetId="19"/>
      <sheetData sheetId="20">
        <row r="10">
          <cell r="D10" t="str">
            <v xml:space="preserve">Personal insuficiente para la implementación de las estrategias y polìticas educativas </v>
          </cell>
        </row>
        <row r="18">
          <cell r="D18" t="str">
            <v>Falta de controles efectivos en la ejecución los recursos de los Fondos de Servicios Educativos</v>
          </cell>
        </row>
        <row r="19">
          <cell r="D19" t="str">
            <v>Desconocimiento de la actualizacion normativa</v>
          </cell>
        </row>
      </sheetData>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Deficiencias en la cantidad de personal de planta requerido para la prestacion permanente del servicio, forzando a una rotacion de personal contratista cuando asi se requiera</v>
          </cell>
        </row>
      </sheetData>
      <sheetData sheetId="7">
        <row r="11">
          <cell r="A11" t="str">
            <v>INEFICIENCIA E INEFICACIA  EN EL PROCESO DE OTORGAR BENEFICIOS A GRUPOS POBLACIONALES, ORGANIZACIONES SOCIALES Y COMUNIDAD VULNERABLE OMITIENDO EL DEBIDO CUMPLIMIENTO DEL PROCEDIMIENTO ESTABLECIDOS Y/O PREVIOS REQUISITOS PARA LA ENTREGA DE LOS MISMOS.</v>
          </cell>
          <cell r="T11" t="str">
            <v>Improbable</v>
          </cell>
        </row>
        <row r="12">
          <cell r="A12" t="str">
            <v>RECIBIR DADIVAS O BENEFICIOS A NOMBRE PROPIO O DE TERCEROS POR REALIZAR TRAMITES SIN EL CUMPLIMIENTO DE LOS REQUISITOS</v>
          </cell>
          <cell r="T12" t="str">
            <v>Improbable</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_corrupcion_30_12_18"/>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sheetData sheetId="7">
        <row r="10">
          <cell r="D10" t="str">
            <v>Desistenteres de la comunidad en  convocatorias focalizadas en temas Ciencia tecnologia e innovacion</v>
          </cell>
        </row>
        <row r="14">
          <cell r="D14" t="str">
            <v>Recursos economicos insuficientes para el sostenimiento  sostenimientos PVD y zonas WIFI</v>
          </cell>
        </row>
        <row r="15">
          <cell r="D15" t="str">
            <v>desactualziacion  plataforma tecnologica PVD  (Tradicionales,  Plus y Vivelab)</v>
          </cell>
        </row>
      </sheetData>
      <sheetData sheetId="8">
        <row r="11">
          <cell r="A11" t="str">
            <v>Convocatoria sin participacion de actores TIC</v>
          </cell>
        </row>
        <row r="13">
          <cell r="A13" t="str">
            <v xml:space="preserve">Indisponibilidad de servicios de de conectividad y formacion virtual </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CONTROLES Y EVALUACION"/>
      <sheetName val="SOLIDEZ DE LOS CONTROLES"/>
      <sheetName val="MAPA DE RIESGO ADMON "/>
    </sheetNames>
    <sheetDataSet>
      <sheetData sheetId="0"/>
      <sheetData sheetId="1"/>
      <sheetData sheetId="2"/>
      <sheetData sheetId="3"/>
      <sheetData sheetId="4"/>
      <sheetData sheetId="5"/>
      <sheetData sheetId="6">
        <row r="10">
          <cell r="D10" t="str">
            <v>Falta de Presupuesto para cumplir con el correcto funcionamiento de los procesos de la entidad y metas del plan de desarrollo</v>
          </cell>
        </row>
        <row r="24">
          <cell r="D24" t="str">
            <v>Presiones externas o de un superior jerárquico, omisión de las políticas para el uso adecuado de los bienes.</v>
          </cell>
        </row>
        <row r="25">
          <cell r="D25" t="str">
            <v>Falta de Ética y Valores,  tráfico de influencias y abuso de confianza</v>
          </cell>
        </row>
        <row r="26">
          <cell r="D26" t="str">
            <v>Personal sin vinculación laboral directa  manejando procesos críticos</v>
          </cell>
        </row>
        <row r="27">
          <cell r="D27" t="str">
            <v>El personal no tiene apropiadas las políticas de seguridad física y tecnológica</v>
          </cell>
        </row>
        <row r="28">
          <cell r="D28" t="str">
            <v>Falta de Ética y Valores,  tráfico de influencias y abuso de confianza</v>
          </cell>
        </row>
      </sheetData>
      <sheetData sheetId="7">
        <row r="11">
          <cell r="A11" t="str">
            <v xml:space="preserve">Suspensión del aseguramiento de los empleados y  los bienes  de la Alcaldía </v>
          </cell>
        </row>
        <row r="15">
          <cell r="A15" t="str">
            <v>Uso inadecuado de los bienes de la Entidad, omitiendo las políticas operativas, para beneficio propio o de un tercero</v>
          </cell>
        </row>
        <row r="16">
          <cell r="A16" t="str">
            <v>Extralimitación de las competencias, manipulando información  para beneficio propio o de un tercero</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row r="10">
          <cell r="D10" t="str">
            <v xml:space="preserve"> Capacidad operativa insuficientes para el desarrollo de las actividadesen las diferentes dependencias .</v>
          </cell>
        </row>
        <row r="13">
          <cell r="D13" t="str">
            <v>Amiguismo político o tráfico de influencias</v>
          </cell>
        </row>
        <row r="14">
          <cell r="D14" t="str">
            <v xml:space="preserve">Omisión en la aplicación de la normatividad </v>
          </cell>
        </row>
      </sheetData>
      <sheetData sheetId="7" refreshError="1">
        <row r="11">
          <cell r="A11" t="str">
            <v xml:space="preserve"> Inoportuno suministro del personal a las unidades administrativas para garantizar la calidad y oportunidad en la prestación del servicio</v>
          </cell>
        </row>
        <row r="12">
          <cell r="A12" t="str">
            <v>Otorgamiento de encargos  sin el lleno de requisitos establecidos en la normatividad para beneficio de un tercero.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2)"/>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VALORACION RIESGO (7)"/>
      <sheetName val="CONTROLES Y EVALUACION"/>
      <sheetName val="SOLIDEZ DE LOS CONTROLES"/>
      <sheetName val="MAPA DE RIESGO ADMON"/>
      <sheetName val="Hoja1"/>
    </sheetNames>
    <sheetDataSet>
      <sheetData sheetId="0"/>
      <sheetData sheetId="1"/>
      <sheetData sheetId="2"/>
      <sheetData sheetId="3"/>
      <sheetData sheetId="4">
        <row r="26">
          <cell r="G26" t="str">
            <v xml:space="preserve">F2O6 Asesorar y acompañar a los responsables del proceso en el mejoramiento continuo del direccionamiento y ejecucion de las actividades </v>
          </cell>
        </row>
      </sheetData>
      <sheetData sheetId="5"/>
      <sheetData sheetId="6">
        <row r="10">
          <cell r="D10" t="str">
            <v>Rotacion de personal y falta continuidad en los procesos.</v>
          </cell>
        </row>
        <row r="11">
          <cell r="D11" t="str">
            <v>Ausencia de controles par el manejo de la informacion propia del proceso medienate el mal uso de los usuarios y coantraseñas  para acceder a los aplicativos o sistemas correspondientes  al proceso.</v>
          </cell>
        </row>
        <row r="13">
          <cell r="D13" t="str">
            <v>Falta de integralidad en los modulos en los sistemas de información. Falta de seguridad digital frente al manejo de la información sensible y confidencial.</v>
          </cell>
        </row>
        <row r="21">
          <cell r="D21" t="str">
            <v>Falta de conocimiento de los procedimientos que determinan lineamientos necesarios para
el desarrollo de todos los procesos de la entidad.</v>
          </cell>
        </row>
        <row r="24">
          <cell r="D24" t="str">
            <v>Pertinencia en los procedimientos que desarrollan los procesos.</v>
          </cell>
        </row>
        <row r="25">
          <cell r="D25" t="str">
            <v>Normatividad externa (leyes, decretos,
ordenanzas y acuerdos).</v>
          </cell>
        </row>
      </sheetData>
      <sheetData sheetId="7">
        <row r="11">
          <cell r="A11" t="str">
            <v>Posibilidad de recibir o solicitar cualquier dadiva para modificar y/o alterar los datos existentes en los distintos sistema de información de Hacienda Pública</v>
          </cell>
          <cell r="T11" t="str">
            <v>Improbable</v>
          </cell>
        </row>
        <row r="12">
          <cell r="A12" t="str">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ell>
          <cell r="T12" t="str">
            <v>Improbable</v>
          </cell>
        </row>
        <row r="14">
          <cell r="A14" t="str">
            <v>Omisión de denuncias de presuntos actos de corrupción o irregularidades administrativas.</v>
          </cell>
          <cell r="T14" t="str">
            <v>Improbable</v>
          </cell>
        </row>
        <row r="15">
          <cell r="A15" t="str">
            <v>Posible perdida de expedientes y documentos relacionados con el procesos de Gestion de Hacienda Pública</v>
          </cell>
          <cell r="T15" t="str">
            <v>Improbable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CONTROLES Y EVALUACION"/>
      <sheetName val="SOLIDEZ DE LOS CONTROLES"/>
      <sheetName val="MAPA DE RIESGO ADMON"/>
    </sheetNames>
    <sheetDataSet>
      <sheetData sheetId="0">
        <row r="7">
          <cell r="B7" t="str">
            <v>GESTION CONTRACTUAL</v>
          </cell>
        </row>
      </sheetData>
      <sheetData sheetId="1"/>
      <sheetData sheetId="2"/>
      <sheetData sheetId="3"/>
      <sheetData sheetId="4"/>
      <sheetData sheetId="5"/>
      <sheetData sheetId="6">
        <row r="10">
          <cell r="D10" t="str">
            <v xml:space="preserve">Personal insuficiente para adelantar las labores de proceso contractual. </v>
          </cell>
        </row>
        <row r="24">
          <cell r="D24" t="str">
            <v>Trafico de influencias.</v>
          </cell>
        </row>
        <row r="25">
          <cell r="D25" t="str">
            <v>Amiguismo</v>
          </cell>
        </row>
        <row r="26">
          <cell r="D26" t="str">
            <v>Inobservancia de los valores establecidos en el  Código de Integridad del servidor publico en el desarrollo de las funciones</v>
          </cell>
        </row>
        <row r="28">
          <cell r="D28" t="str">
            <v>Prevalencia de intereses particulares sobre intereses generales.</v>
          </cell>
        </row>
      </sheetData>
      <sheetData sheetId="7">
        <row r="11">
          <cell r="A11" t="str">
            <v>Inoportunidad en la adquisición de los bienes y servicios requeridos por la entidad</v>
          </cell>
        </row>
        <row r="15">
          <cell r="A15" t="str">
            <v>Posibilidad de recibir o solicitar cualquier dádiva o beneficio a nombre propio o de terceros con el fin de celebrar un contrato</v>
          </cell>
        </row>
        <row r="16">
          <cell r="A16" t="str">
            <v>Posibilidad de direccionar el proceso contractual y/o vinculación en favor de un tercero</v>
          </cell>
          <cell r="T16" t="str">
            <v>Posible</v>
          </cell>
        </row>
      </sheetData>
      <sheetData sheetId="8">
        <row r="11">
          <cell r="C11" t="str">
            <v>3. MODERADO</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A10" t="str">
            <v>Providencias condenatorias incumplidas - apertura de incidente de desacato</v>
          </cell>
        </row>
        <row r="12">
          <cell r="A12" t="str">
            <v>Omitir, retardar, negar o rehusarse a realizar actos propios que le corresponden de las funciones de servidor público y/o de apoderado para beneficio propio o de un tercero en las acciones legales, ocasionando pérdidas financieras al Ente Territorial</v>
          </cell>
          <cell r="D12" t="str">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ell>
        </row>
        <row r="13">
          <cell r="D13" t="str">
            <v>Perfil profesional rotativo de asesores jurídicos insuficientes para realizar la labor de la repesentación judicial y legal del municipio con poca experiencia e idoneidad</v>
          </cell>
        </row>
        <row r="14">
          <cell r="D14" t="str">
            <v>Desconocimiento y/o no aplicabilidad de la normatividad vigente a nivel nacional, departamental y territorial</v>
          </cell>
        </row>
      </sheetData>
      <sheetData sheetId="7">
        <row r="11">
          <cell r="T11" t="str">
            <v>Probable</v>
          </cell>
        </row>
        <row r="12">
          <cell r="T12" t="str">
            <v>Probable</v>
          </cell>
        </row>
      </sheetData>
      <sheetData sheetId="8"/>
      <sheetData sheetId="9">
        <row r="11">
          <cell r="F11" t="str">
            <v>CATASTROFICO</v>
          </cell>
        </row>
      </sheetData>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DOFA"/>
      <sheetName val="PRIORIZACIÓN DE CAUSA"/>
      <sheetName val="IDENTIFICACION(GyC)"/>
      <sheetName val="DESCRIPCION"/>
      <sheetName val="MAPA DE RIESGO ADMON"/>
      <sheetName val=" IMPACTO RIESGOS GESTION"/>
      <sheetName val="PROBABILIDAD"/>
      <sheetName val=" IMPACTO RIESGOS CORRUPCION"/>
      <sheetName val="VALORACION GESTION (1)"/>
      <sheetName val="VALORACION RIESGO (2)"/>
      <sheetName val="VALORACION RIESGO (3)"/>
      <sheetName val="VALORACION RIESGO (4)"/>
      <sheetName val="Hoja3"/>
      <sheetName val="CONTROLES Y EVALUACION"/>
      <sheetName val="SOLIDEZ DE LOS CONTROLES"/>
    </sheetNames>
    <sheetDataSet>
      <sheetData sheetId="0"/>
      <sheetData sheetId="1"/>
      <sheetData sheetId="2"/>
      <sheetData sheetId="3"/>
      <sheetData sheetId="4"/>
      <sheetData sheetId="5"/>
      <sheetData sheetId="6">
        <row r="10">
          <cell r="D10" t="str">
            <v>Personal de planta  insuficiente con conocimiento  para impulsar el tramite de los procesos disciplinarios.</v>
          </cell>
        </row>
        <row r="14">
          <cell r="D14" t="str">
            <v xml:space="preserve">Cambios normativos sobre el procedimiento disciplinario . </v>
          </cell>
        </row>
        <row r="15">
          <cell r="D15" t="str">
            <v>Falta de compromiso por parte del personal adscrito al proceso de gestion y control disciplinario</v>
          </cell>
        </row>
        <row r="16">
          <cell r="D16" t="str">
            <v>Falta de continuidad del personal por contrato encargado de los  procesos</v>
          </cell>
        </row>
        <row r="17">
          <cell r="D17" t="str">
            <v xml:space="preserve"> Falta de infraestructura que garantice las condiciones para el cumplimiento del desarrollo del proceso  de la ley (Carencia de sala de audiencias)</v>
          </cell>
        </row>
        <row r="18">
          <cell r="D18" t="str">
            <v>Falta de herramientas tecnológicas que permitan administrar y proteger la información</v>
          </cell>
        </row>
      </sheetData>
      <sheetData sheetId="7"/>
      <sheetData sheetId="8"/>
      <sheetData sheetId="9">
        <row r="11">
          <cell r="A11" t="str">
            <v>probabilidad de dilatar el proceso para lograr el vencimiento de terminos o la prescripcion en beneficio de un servidor publico.</v>
          </cell>
        </row>
        <row r="13">
          <cell r="A13" t="str">
            <v xml:space="preserve"> Posibilidad de exceder facultades legales en los fallos </v>
          </cell>
          <cell r="T13" t="str">
            <v>Improbable</v>
          </cell>
        </row>
      </sheetData>
      <sheetData sheetId="10">
        <row r="11">
          <cell r="F11" t="str">
            <v>MAYOR</v>
          </cell>
        </row>
      </sheetData>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0">
          <cell r="D10" t="str">
            <v>Demoras en la entrega de información por parte de las unidades administrativas, en respuesta a los requerimientos de la oficina.</v>
          </cell>
        </row>
        <row r="15">
          <cell r="D15" t="str">
            <v>Asignación de auditorias a procesos no acordes al perfil profesional del auditor.</v>
          </cell>
        </row>
        <row r="16">
          <cell r="D16" t="str">
            <v>Trafico de influencias.</v>
          </cell>
        </row>
        <row r="17">
          <cell r="D17" t="str">
            <v>Inobservancia a los líneamientos establecidos en el  Código de Ética del Auditor Interno en el desarrollo de las auditorías</v>
          </cell>
        </row>
      </sheetData>
      <sheetData sheetId="7" refreshError="1">
        <row r="11">
          <cell r="A11" t="str">
            <v>Socialización inoportuna de los informes emitidos por la Oficina de Control Interno en Comité de Coordinación de Control Interno</v>
          </cell>
        </row>
        <row r="13">
          <cell r="A13" t="str">
            <v xml:space="preserve"> Desvío de los resultados  de la auditoría en beneficio propio o del auditado.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DESCRIPCION"/>
      <sheetName val="IDENTIFICACION(GyC)"/>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2019"/>
      <sheetName val="MONITOREO 1 MR"/>
      <sheetName val="MONITOREO 2 MR"/>
      <sheetName val="Hoja1"/>
      <sheetName val="Hoja4"/>
    </sheetNames>
    <sheetDataSet>
      <sheetData sheetId="0"/>
      <sheetData sheetId="1"/>
      <sheetData sheetId="2"/>
      <sheetData sheetId="3"/>
      <sheetData sheetId="4"/>
      <sheetData sheetId="5">
        <row r="10">
          <cell r="D10" t="str">
            <v xml:space="preserve"> Fallas en la plataforma (PISAMI) o en los prestadores de servicios tecnologicos (Moviliza, Internet, SIMIT, Runt).</v>
          </cell>
        </row>
        <row r="17">
          <cell r="D17" t="str">
            <v>Desconocimiento de los trámites y procedimientos por parte de los usuarios.</v>
          </cell>
        </row>
        <row r="18">
          <cell r="D18" t="str">
            <v>Ineficiencia en la prestación del servicio y/o Trafico de influencias</v>
          </cell>
        </row>
      </sheetData>
      <sheetData sheetId="6"/>
      <sheetData sheetId="7">
        <row r="11">
          <cell r="A11" t="str">
            <v>Incumplimiento en la respuesta oportuna en los tramites , derechos de peticion o requerimientos de la comunidad</v>
          </cell>
        </row>
        <row r="13">
          <cell r="A13" t="str">
            <v>Posibilidad de recibir o solicitar cualquier dádiva o beneficio para  retardar, agilizar u omitir un trámite a nombre propio o para terceros</v>
          </cell>
          <cell r="T13" t="str">
            <v>Probable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 val="Hoja1"/>
    </sheetNames>
    <sheetDataSet>
      <sheetData sheetId="0" refreshError="1"/>
      <sheetData sheetId="1" refreshError="1"/>
      <sheetData sheetId="2" refreshError="1"/>
      <sheetData sheetId="3" refreshError="1"/>
      <sheetData sheetId="4" refreshError="1"/>
      <sheetData sheetId="5" refreshError="1"/>
      <sheetData sheetId="6">
        <row r="12">
          <cell r="D12" t="str">
            <v xml:space="preserve">Falta de responsabilidad de los funcionarios  frente a los compromisos que dan cumplimiento al proceso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8"/>
  <sheetViews>
    <sheetView tabSelected="1" topLeftCell="A90" zoomScale="60" zoomScaleNormal="60" workbookViewId="0">
      <selection activeCell="C93" sqref="C93:C95"/>
    </sheetView>
  </sheetViews>
  <sheetFormatPr baseColWidth="10" defaultRowHeight="14.4" x14ac:dyDescent="0.3"/>
  <cols>
    <col min="1" max="1" width="44.44140625" style="294" customWidth="1"/>
    <col min="2" max="2" width="23" customWidth="1"/>
    <col min="3" max="3" width="15.5546875" customWidth="1"/>
    <col min="4" max="4" width="20.44140625" customWidth="1"/>
    <col min="6" max="6" width="18.44140625" customWidth="1"/>
    <col min="7" max="7" width="16.88671875" customWidth="1"/>
    <col min="8" max="8" width="13.6640625" customWidth="1"/>
    <col min="9" max="9" width="31.5546875" customWidth="1"/>
    <col min="10" max="10" width="16.6640625" customWidth="1"/>
    <col min="11" max="11" width="18.33203125" customWidth="1"/>
    <col min="12" max="12" width="13.6640625" customWidth="1"/>
    <col min="13" max="13" width="22.33203125" customWidth="1"/>
  </cols>
  <sheetData>
    <row r="1" spans="1:14" ht="19.5" customHeight="1" x14ac:dyDescent="0.3">
      <c r="A1" s="284"/>
      <c r="B1" s="173" t="s">
        <v>21</v>
      </c>
      <c r="C1" s="173"/>
      <c r="D1" s="173"/>
      <c r="E1" s="173"/>
      <c r="F1" s="173"/>
      <c r="G1" s="173"/>
      <c r="H1" s="173"/>
      <c r="I1" s="173"/>
      <c r="J1" s="174" t="s">
        <v>16</v>
      </c>
      <c r="K1" s="174"/>
      <c r="L1" s="174"/>
      <c r="M1" s="152"/>
    </row>
    <row r="2" spans="1:14" ht="21" customHeight="1" x14ac:dyDescent="0.3">
      <c r="A2" s="285"/>
      <c r="B2" s="155"/>
      <c r="C2" s="155"/>
      <c r="D2" s="155"/>
      <c r="E2" s="155"/>
      <c r="F2" s="155"/>
      <c r="G2" s="155"/>
      <c r="H2" s="155"/>
      <c r="I2" s="155"/>
      <c r="J2" s="154" t="s">
        <v>17</v>
      </c>
      <c r="K2" s="154"/>
      <c r="L2" s="154"/>
      <c r="M2" s="153"/>
    </row>
    <row r="3" spans="1:14" ht="24.75" customHeight="1" x14ac:dyDescent="0.3">
      <c r="A3" s="285"/>
      <c r="B3" s="155" t="s">
        <v>20</v>
      </c>
      <c r="C3" s="155"/>
      <c r="D3" s="155"/>
      <c r="E3" s="155"/>
      <c r="F3" s="155"/>
      <c r="G3" s="155"/>
      <c r="H3" s="155"/>
      <c r="I3" s="155"/>
      <c r="J3" s="154" t="s">
        <v>18</v>
      </c>
      <c r="K3" s="154"/>
      <c r="L3" s="154"/>
      <c r="M3" s="153"/>
    </row>
    <row r="4" spans="1:14" ht="17.25" customHeight="1" x14ac:dyDescent="0.3">
      <c r="A4" s="285"/>
      <c r="B4" s="155"/>
      <c r="C4" s="155"/>
      <c r="D4" s="155"/>
      <c r="E4" s="155"/>
      <c r="F4" s="155"/>
      <c r="G4" s="155"/>
      <c r="H4" s="155"/>
      <c r="I4" s="155"/>
      <c r="J4" s="154" t="s">
        <v>19</v>
      </c>
      <c r="K4" s="154"/>
      <c r="L4" s="154"/>
      <c r="M4" s="153"/>
    </row>
    <row r="5" spans="1:14" ht="19.5" customHeight="1" x14ac:dyDescent="0.3">
      <c r="A5" s="163"/>
      <c r="B5" s="164"/>
      <c r="C5" s="164"/>
      <c r="D5" s="164"/>
      <c r="E5" s="164"/>
      <c r="F5" s="164"/>
      <c r="G5" s="164"/>
      <c r="H5" s="164"/>
      <c r="I5" s="164"/>
      <c r="J5" s="164"/>
      <c r="K5" s="164"/>
      <c r="L5" s="164"/>
      <c r="M5" s="165"/>
    </row>
    <row r="6" spans="1:14" ht="21" customHeight="1" x14ac:dyDescent="0.3">
      <c r="A6" s="286" t="s">
        <v>0</v>
      </c>
      <c r="B6" s="166" t="s">
        <v>1</v>
      </c>
      <c r="C6" s="166"/>
      <c r="D6" s="166"/>
      <c r="E6" s="166"/>
      <c r="F6" s="166"/>
      <c r="G6" s="166"/>
      <c r="H6" s="166"/>
      <c r="I6" s="166"/>
      <c r="J6" s="166"/>
      <c r="K6" s="166"/>
      <c r="L6" s="166"/>
      <c r="M6" s="167"/>
    </row>
    <row r="7" spans="1:14" ht="43.2" customHeight="1" x14ac:dyDescent="0.3">
      <c r="A7" s="286" t="s">
        <v>2</v>
      </c>
      <c r="B7" s="168" t="s">
        <v>22</v>
      </c>
      <c r="C7" s="168"/>
      <c r="D7" s="168"/>
      <c r="E7" s="168"/>
      <c r="F7" s="168"/>
      <c r="G7" s="168"/>
      <c r="H7" s="168"/>
      <c r="I7" s="168"/>
      <c r="J7" s="168"/>
      <c r="K7" s="168"/>
      <c r="L7" s="168"/>
      <c r="M7" s="169"/>
    </row>
    <row r="8" spans="1:14" x14ac:dyDescent="0.3">
      <c r="A8" s="170"/>
      <c r="B8" s="171"/>
      <c r="C8" s="171"/>
      <c r="D8" s="171"/>
      <c r="E8" s="171"/>
      <c r="F8" s="171"/>
      <c r="G8" s="1"/>
      <c r="H8" s="1"/>
      <c r="I8" s="1"/>
      <c r="J8" s="1"/>
      <c r="K8" s="1"/>
      <c r="L8" s="1"/>
      <c r="M8" s="2"/>
    </row>
    <row r="9" spans="1:14" ht="27" thickBot="1" x14ac:dyDescent="0.35">
      <c r="A9" s="287" t="s">
        <v>3</v>
      </c>
      <c r="B9" s="4" t="s">
        <v>4</v>
      </c>
      <c r="C9" s="4" t="s">
        <v>5</v>
      </c>
      <c r="D9" s="4" t="s">
        <v>6</v>
      </c>
      <c r="E9" s="5" t="s">
        <v>7</v>
      </c>
      <c r="F9" s="5" t="s">
        <v>8</v>
      </c>
      <c r="G9" s="5" t="s">
        <v>9</v>
      </c>
      <c r="H9" s="5" t="s">
        <v>10</v>
      </c>
      <c r="I9" s="5" t="s">
        <v>11</v>
      </c>
      <c r="J9" s="6" t="s">
        <v>12</v>
      </c>
      <c r="K9" s="6" t="s">
        <v>13</v>
      </c>
      <c r="L9" s="6" t="s">
        <v>14</v>
      </c>
      <c r="M9" s="6" t="s">
        <v>15</v>
      </c>
    </row>
    <row r="10" spans="1:14" ht="104.4" customHeight="1" x14ac:dyDescent="0.3">
      <c r="A10" s="175" t="s">
        <v>36</v>
      </c>
      <c r="B10" s="128" t="str">
        <f>+([1]PROBABILIDAD!A11)</f>
        <v>Solicitud y/o recibimiento de dadivas para el favoritismo de una decision y/o Influir en otro servidor publico para conseguir una actuacion concepto, decision o manipulacion de la informacion  que le pueda generar beneficio propio o a un tercero</v>
      </c>
      <c r="C10" s="127" t="s">
        <v>176</v>
      </c>
      <c r="D10" s="91" t="str">
        <f>+([1]DESCRIPCION!D10)</f>
        <v xml:space="preserve">Desconocimiento del proceso por parte del personal de planta y contrato. </v>
      </c>
      <c r="E10" s="127" t="str">
        <f>+([1]PROBABILIDAD!T11)</f>
        <v>Probable</v>
      </c>
      <c r="F10" s="127" t="s">
        <v>27</v>
      </c>
      <c r="G10" s="128" t="s">
        <v>25</v>
      </c>
      <c r="H10" s="127" t="s">
        <v>24</v>
      </c>
      <c r="I10" s="91" t="s">
        <v>306</v>
      </c>
      <c r="J10" s="91" t="s">
        <v>26</v>
      </c>
      <c r="K10" s="91" t="s">
        <v>31</v>
      </c>
      <c r="L10" s="91" t="s">
        <v>35</v>
      </c>
      <c r="M10" s="98" t="s">
        <v>34</v>
      </c>
      <c r="N10" s="7"/>
    </row>
    <row r="11" spans="1:14" ht="128.4" customHeight="1" x14ac:dyDescent="0.3">
      <c r="A11" s="176"/>
      <c r="B11" s="117"/>
      <c r="C11" s="125"/>
      <c r="D11" s="89" t="str">
        <f>'[1]SOLIDEZ DE LOS CONTROLES'!B12</f>
        <v>Falta de responsabilidad del personal frente a sus compromisos que dan cumplimiento al objetivo del proceso.</v>
      </c>
      <c r="E11" s="125"/>
      <c r="F11" s="125"/>
      <c r="G11" s="117"/>
      <c r="H11" s="125"/>
      <c r="I11" s="89" t="s">
        <v>33</v>
      </c>
      <c r="J11" s="89" t="s">
        <v>32</v>
      </c>
      <c r="K11" s="89" t="s">
        <v>31</v>
      </c>
      <c r="L11" s="89" t="s">
        <v>30</v>
      </c>
      <c r="M11" s="92" t="s">
        <v>29</v>
      </c>
      <c r="N11" s="7"/>
    </row>
    <row r="12" spans="1:14" ht="103.95" customHeight="1" thickBot="1" x14ac:dyDescent="0.35">
      <c r="A12" s="177"/>
      <c r="B12" s="118"/>
      <c r="C12" s="126"/>
      <c r="D12" s="90" t="s">
        <v>23</v>
      </c>
      <c r="E12" s="126"/>
      <c r="F12" s="126"/>
      <c r="G12" s="118"/>
      <c r="H12" s="126"/>
      <c r="I12" s="90" t="s">
        <v>28</v>
      </c>
      <c r="J12" s="90"/>
      <c r="K12" s="90"/>
      <c r="L12" s="90"/>
      <c r="M12" s="93"/>
      <c r="N12" s="7"/>
    </row>
    <row r="13" spans="1:14" ht="136.94999999999999" customHeight="1" x14ac:dyDescent="0.3">
      <c r="A13" s="175" t="s">
        <v>50</v>
      </c>
      <c r="B13" s="178" t="s">
        <v>49</v>
      </c>
      <c r="C13" s="127" t="s">
        <v>176</v>
      </c>
      <c r="D13" s="12" t="s">
        <v>48</v>
      </c>
      <c r="E13" s="138" t="str">
        <f>+([2]PROBABILIDAD!T11)</f>
        <v>Rara Vez</v>
      </c>
      <c r="F13" s="138" t="s">
        <v>27</v>
      </c>
      <c r="G13" s="172" t="s">
        <v>25</v>
      </c>
      <c r="H13" s="138" t="s">
        <v>24</v>
      </c>
      <c r="I13" s="157" t="s">
        <v>47</v>
      </c>
      <c r="J13" s="157" t="s">
        <v>46</v>
      </c>
      <c r="K13" s="157" t="s">
        <v>45</v>
      </c>
      <c r="L13" s="159" t="s">
        <v>44</v>
      </c>
      <c r="M13" s="161" t="s">
        <v>43</v>
      </c>
      <c r="N13" s="7"/>
    </row>
    <row r="14" spans="1:14" ht="93" customHeight="1" x14ac:dyDescent="0.3">
      <c r="A14" s="176"/>
      <c r="B14" s="156"/>
      <c r="C14" s="125"/>
      <c r="D14" s="11" t="s">
        <v>42</v>
      </c>
      <c r="E14" s="123"/>
      <c r="F14" s="123"/>
      <c r="G14" s="120"/>
      <c r="H14" s="123"/>
      <c r="I14" s="158"/>
      <c r="J14" s="158"/>
      <c r="K14" s="158"/>
      <c r="L14" s="160"/>
      <c r="M14" s="162"/>
      <c r="N14" s="7"/>
    </row>
    <row r="15" spans="1:14" ht="106.2" customHeight="1" thickBot="1" x14ac:dyDescent="0.35">
      <c r="A15" s="176"/>
      <c r="B15" s="267"/>
      <c r="C15" s="122"/>
      <c r="D15" s="268" t="s">
        <v>23</v>
      </c>
      <c r="E15" s="123"/>
      <c r="F15" s="123"/>
      <c r="G15" s="120"/>
      <c r="H15" s="123"/>
      <c r="I15" s="269" t="s">
        <v>41</v>
      </c>
      <c r="J15" s="110" t="s">
        <v>40</v>
      </c>
      <c r="K15" s="109" t="s">
        <v>39</v>
      </c>
      <c r="L15" s="110" t="s">
        <v>37</v>
      </c>
      <c r="M15" s="256" t="s">
        <v>38</v>
      </c>
      <c r="N15" s="7"/>
    </row>
    <row r="16" spans="1:14" ht="60" x14ac:dyDescent="0.3">
      <c r="A16" s="288" t="s">
        <v>310</v>
      </c>
      <c r="B16" s="128" t="str">
        <f>+([3]PROBABILIDAD!A13)</f>
        <v>Obras sin las debidas condiciones tecnicas y con Adiciones presupuestales</v>
      </c>
      <c r="C16" s="127" t="s">
        <v>176</v>
      </c>
      <c r="D16" s="91" t="str">
        <f>+([3]DESCRIPCION!D15)</f>
        <v>Profesionales sin la idoneidad y experiencia en el control y seguimiento</v>
      </c>
      <c r="E16" s="127" t="str">
        <f>+([3]PROBABILIDAD!T13)</f>
        <v>Posible</v>
      </c>
      <c r="F16" s="127" t="str">
        <f>+('[3] IMPACTO RIESGOS CORRUPCION'!F11)</f>
        <v>CATASTROFICO</v>
      </c>
      <c r="G16" s="127" t="s">
        <v>25</v>
      </c>
      <c r="H16" s="127" t="s">
        <v>24</v>
      </c>
      <c r="I16" s="12" t="s">
        <v>67</v>
      </c>
      <c r="J16" s="270" t="s">
        <v>66</v>
      </c>
      <c r="K16" s="18" t="s">
        <v>65</v>
      </c>
      <c r="L16" s="271" t="s">
        <v>64</v>
      </c>
      <c r="M16" s="272" t="s">
        <v>63</v>
      </c>
    </row>
    <row r="17" spans="1:13" ht="90" x14ac:dyDescent="0.3">
      <c r="A17" s="289"/>
      <c r="B17" s="117"/>
      <c r="C17" s="125"/>
      <c r="D17" s="89" t="s">
        <v>62</v>
      </c>
      <c r="E17" s="125"/>
      <c r="F17" s="125"/>
      <c r="G17" s="125"/>
      <c r="H17" s="125"/>
      <c r="I17" s="17" t="s">
        <v>61</v>
      </c>
      <c r="J17" s="3" t="s">
        <v>60</v>
      </c>
      <c r="K17" s="88" t="s">
        <v>54</v>
      </c>
      <c r="L17" s="3" t="s">
        <v>59</v>
      </c>
      <c r="M17" s="19" t="s">
        <v>58</v>
      </c>
    </row>
    <row r="18" spans="1:13" ht="120.6" thickBot="1" x14ac:dyDescent="0.35">
      <c r="A18" s="290"/>
      <c r="B18" s="118"/>
      <c r="C18" s="126"/>
      <c r="D18" s="90" t="s">
        <v>57</v>
      </c>
      <c r="E18" s="126"/>
      <c r="F18" s="126"/>
      <c r="G18" s="126"/>
      <c r="H18" s="126"/>
      <c r="I18" s="20" t="s">
        <v>56</v>
      </c>
      <c r="J18" s="20" t="s">
        <v>55</v>
      </c>
      <c r="K18" s="16" t="s">
        <v>54</v>
      </c>
      <c r="L18" s="20" t="s">
        <v>53</v>
      </c>
      <c r="M18" s="21" t="s">
        <v>52</v>
      </c>
    </row>
    <row r="19" spans="1:13" ht="140.4" customHeight="1" x14ac:dyDescent="0.3">
      <c r="A19" s="175" t="s">
        <v>311</v>
      </c>
      <c r="B19" s="157" t="str">
        <f>+([4]PROBABILIDAD!A12)</f>
        <v>Probabilidad de que se genere tráficos de influencia para selección de beneficiarios que no cumplan los requisitos establecidos</v>
      </c>
      <c r="C19" s="260" t="s">
        <v>176</v>
      </c>
      <c r="D19" s="113" t="str">
        <f>+([4]DESCRIPCION!D13)</f>
        <v>Influencia de grupos politicos que afectan la toma de decisiones</v>
      </c>
      <c r="E19" s="260" t="str">
        <f>+([4]PROBABILIDAD!T12)</f>
        <v>Probable</v>
      </c>
      <c r="F19" s="260" t="s">
        <v>83</v>
      </c>
      <c r="G19" s="260" t="s">
        <v>71</v>
      </c>
      <c r="H19" s="260" t="s">
        <v>24</v>
      </c>
      <c r="I19" s="113" t="s">
        <v>82</v>
      </c>
      <c r="J19" s="111" t="s">
        <v>78</v>
      </c>
      <c r="K19" s="261" t="s">
        <v>69</v>
      </c>
      <c r="L19" s="113" t="s">
        <v>81</v>
      </c>
      <c r="M19" s="262" t="s">
        <v>80</v>
      </c>
    </row>
    <row r="20" spans="1:13" ht="151.80000000000001" customHeight="1" x14ac:dyDescent="0.3">
      <c r="A20" s="176"/>
      <c r="B20" s="183"/>
      <c r="C20" s="182"/>
      <c r="D20" s="114" t="str">
        <f>+([4]DESCRIPCION!D14)</f>
        <v>Falta de ética profesional y amiguismo</v>
      </c>
      <c r="E20" s="182"/>
      <c r="F20" s="182"/>
      <c r="G20" s="182"/>
      <c r="H20" s="182"/>
      <c r="I20" s="114" t="s">
        <v>79</v>
      </c>
      <c r="J20" s="112" t="s">
        <v>78</v>
      </c>
      <c r="K20" s="23" t="s">
        <v>69</v>
      </c>
      <c r="L20" s="112" t="s">
        <v>77</v>
      </c>
      <c r="M20" s="13" t="s">
        <v>76</v>
      </c>
    </row>
    <row r="21" spans="1:13" ht="160.19999999999999" customHeight="1" thickBot="1" x14ac:dyDescent="0.35">
      <c r="A21" s="177"/>
      <c r="B21" s="263"/>
      <c r="C21" s="184"/>
      <c r="D21" s="264"/>
      <c r="E21" s="184"/>
      <c r="F21" s="184"/>
      <c r="G21" s="184"/>
      <c r="H21" s="26" t="s">
        <v>70</v>
      </c>
      <c r="I21" s="26" t="s">
        <v>75</v>
      </c>
      <c r="J21" s="26" t="s">
        <v>74</v>
      </c>
      <c r="K21" s="265" t="s">
        <v>69</v>
      </c>
      <c r="L21" s="26" t="s">
        <v>73</v>
      </c>
      <c r="M21" s="266" t="s">
        <v>72</v>
      </c>
    </row>
    <row r="22" spans="1:13" ht="106.2" customHeight="1" x14ac:dyDescent="0.3">
      <c r="A22" s="175" t="s">
        <v>312</v>
      </c>
      <c r="B22" s="305" t="s">
        <v>319</v>
      </c>
      <c r="C22" s="257" t="s">
        <v>176</v>
      </c>
      <c r="D22" s="258" t="str">
        <f>+([5]DESCRIPCION!D19)</f>
        <v>Falta de información clara y debilidad en canales de acceso a la publicidad de las condiciones del tramite.</v>
      </c>
      <c r="E22" s="257" t="s">
        <v>103</v>
      </c>
      <c r="F22" s="257" t="s">
        <v>27</v>
      </c>
      <c r="G22" s="257" t="s">
        <v>102</v>
      </c>
      <c r="H22" s="257" t="s">
        <v>24</v>
      </c>
      <c r="I22" s="18" t="s">
        <v>101</v>
      </c>
      <c r="J22" s="91" t="s">
        <v>100</v>
      </c>
      <c r="K22" s="91" t="s">
        <v>91</v>
      </c>
      <c r="L22" s="259" t="s">
        <v>99</v>
      </c>
      <c r="M22" s="98" t="s">
        <v>98</v>
      </c>
    </row>
    <row r="23" spans="1:13" ht="78.599999999999994" customHeight="1" x14ac:dyDescent="0.3">
      <c r="A23" s="176"/>
      <c r="B23" s="306"/>
      <c r="C23" s="149"/>
      <c r="D23" s="185"/>
      <c r="E23" s="149"/>
      <c r="F23" s="149"/>
      <c r="G23" s="149"/>
      <c r="H23" s="149"/>
      <c r="I23" s="88" t="s">
        <v>97</v>
      </c>
      <c r="J23" s="89" t="s">
        <v>96</v>
      </c>
      <c r="K23" s="89" t="s">
        <v>91</v>
      </c>
      <c r="L23" s="27" t="s">
        <v>95</v>
      </c>
      <c r="M23" s="92" t="s">
        <v>94</v>
      </c>
    </row>
    <row r="24" spans="1:13" ht="70.2" customHeight="1" x14ac:dyDescent="0.3">
      <c r="A24" s="176"/>
      <c r="B24" s="306"/>
      <c r="C24" s="149"/>
      <c r="D24" s="88" t="str">
        <f>+([5]DESCRIPCION!D20)</f>
        <v>Influencia de grupos politicos que afectan la toma de decisiones</v>
      </c>
      <c r="E24" s="149"/>
      <c r="F24" s="149"/>
      <c r="G24" s="149"/>
      <c r="H24" s="149"/>
      <c r="I24" s="88" t="s">
        <v>93</v>
      </c>
      <c r="J24" s="89" t="s">
        <v>92</v>
      </c>
      <c r="K24" s="89" t="s">
        <v>91</v>
      </c>
      <c r="L24" s="27" t="s">
        <v>90</v>
      </c>
      <c r="M24" s="92" t="s">
        <v>89</v>
      </c>
    </row>
    <row r="25" spans="1:13" ht="110.4" customHeight="1" thickBot="1" x14ac:dyDescent="0.35">
      <c r="A25" s="177"/>
      <c r="B25" s="307"/>
      <c r="C25" s="150"/>
      <c r="D25" s="16" t="s">
        <v>88</v>
      </c>
      <c r="E25" s="150"/>
      <c r="F25" s="150"/>
      <c r="G25" s="150"/>
      <c r="H25" s="150"/>
      <c r="I25" s="16" t="s">
        <v>87</v>
      </c>
      <c r="J25" s="90" t="s">
        <v>74</v>
      </c>
      <c r="K25" s="90" t="s">
        <v>86</v>
      </c>
      <c r="L25" s="29" t="s">
        <v>73</v>
      </c>
      <c r="M25" s="93" t="s">
        <v>85</v>
      </c>
    </row>
    <row r="26" spans="1:13" ht="110.4" customHeight="1" x14ac:dyDescent="0.3">
      <c r="A26" s="308" t="s">
        <v>122</v>
      </c>
      <c r="B26" s="113" t="s">
        <v>121</v>
      </c>
      <c r="C26" s="111" t="s">
        <v>320</v>
      </c>
      <c r="D26" s="309" t="str">
        <f>[19]DESCRIPCION!D12</f>
        <v xml:space="preserve">Falta de responsabilidad de los funcionarios  frente a los compromisos que dan cumplimiento al proceso </v>
      </c>
      <c r="E26" s="111" t="s">
        <v>120</v>
      </c>
      <c r="F26" s="94" t="s">
        <v>27</v>
      </c>
      <c r="G26" s="111" t="s">
        <v>51</v>
      </c>
      <c r="H26" s="94" t="s">
        <v>24</v>
      </c>
      <c r="I26" s="309" t="s">
        <v>119</v>
      </c>
      <c r="J26" s="309" t="s">
        <v>118</v>
      </c>
      <c r="K26" s="309" t="s">
        <v>117</v>
      </c>
      <c r="L26" s="309" t="s">
        <v>59</v>
      </c>
      <c r="M26" s="310" t="s">
        <v>116</v>
      </c>
    </row>
    <row r="27" spans="1:13" ht="77.400000000000006" customHeight="1" x14ac:dyDescent="0.3">
      <c r="A27" s="291"/>
      <c r="B27" s="117" t="str">
        <f>+([6]PROBABILIDAD!A13)</f>
        <v xml:space="preserve">Dilación y vencimiento de términos de los procesos y/o trámites en materia de seguridad, justicia y convivencia ciudadana. </v>
      </c>
      <c r="C27" s="125" t="s">
        <v>176</v>
      </c>
      <c r="D27" s="89" t="str">
        <f>+([6]DESCRIPCION!D13)</f>
        <v xml:space="preserve">Cambios normativos </v>
      </c>
      <c r="E27" s="125" t="str">
        <f>+([6]PROBABILIDAD!T13)</f>
        <v>Probable</v>
      </c>
      <c r="F27" s="125" t="str">
        <f>+('[6] IMPACTO RIESGOS CORRUPCION'!F11)</f>
        <v>CATASTROFICO</v>
      </c>
      <c r="G27" s="125" t="s">
        <v>25</v>
      </c>
      <c r="H27" s="125" t="s">
        <v>24</v>
      </c>
      <c r="I27" s="102" t="s">
        <v>115</v>
      </c>
      <c r="J27" s="102" t="s">
        <v>114</v>
      </c>
      <c r="K27" s="102" t="s">
        <v>113</v>
      </c>
      <c r="L27" s="102" t="s">
        <v>59</v>
      </c>
      <c r="M27" s="33" t="s">
        <v>112</v>
      </c>
    </row>
    <row r="28" spans="1:13" ht="105.6" x14ac:dyDescent="0.3">
      <c r="A28" s="291"/>
      <c r="B28" s="117"/>
      <c r="C28" s="125"/>
      <c r="D28" s="89" t="str">
        <f>+([6]DESCRIPCION!D14)</f>
        <v xml:space="preserve">Talento humano sin direccionamiento adecuado </v>
      </c>
      <c r="E28" s="125"/>
      <c r="F28" s="125"/>
      <c r="G28" s="125"/>
      <c r="H28" s="125"/>
      <c r="I28" s="102" t="s">
        <v>111</v>
      </c>
      <c r="J28" s="102" t="s">
        <v>110</v>
      </c>
      <c r="K28" s="102" t="s">
        <v>109</v>
      </c>
      <c r="L28" s="102" t="s">
        <v>95</v>
      </c>
      <c r="M28" s="14" t="s">
        <v>108</v>
      </c>
    </row>
    <row r="29" spans="1:13" ht="93" thickBot="1" x14ac:dyDescent="0.35">
      <c r="A29" s="292"/>
      <c r="B29" s="118"/>
      <c r="C29" s="126"/>
      <c r="D29" s="90" t="str">
        <f>+([6]DESCRIPCION!D15)</f>
        <v>Desconocimiento del proceso por parte del personal de planta y de contrato</v>
      </c>
      <c r="E29" s="126"/>
      <c r="F29" s="126"/>
      <c r="G29" s="126"/>
      <c r="H29" s="126"/>
      <c r="I29" s="103" t="s">
        <v>107</v>
      </c>
      <c r="J29" s="103" t="s">
        <v>106</v>
      </c>
      <c r="K29" s="103" t="s">
        <v>105</v>
      </c>
      <c r="L29" s="103" t="s">
        <v>68</v>
      </c>
      <c r="M29" s="15" t="s">
        <v>104</v>
      </c>
    </row>
    <row r="30" spans="1:13" ht="79.2" customHeight="1" x14ac:dyDescent="0.3">
      <c r="A30" s="186" t="s">
        <v>321</v>
      </c>
      <c r="B30" s="141" t="str">
        <f>+([7]PROBABILIDAD!A11)</f>
        <v>Utilizacion de influencias en la entrega o suministro de materiales o insumos y/o ayudas humanitarias en beneficio de un tercero</v>
      </c>
      <c r="C30" s="135" t="s">
        <v>176</v>
      </c>
      <c r="D30" s="39" t="str">
        <f>+([7]DESCRIPCION!D10)</f>
        <v>Concentracion del poder en una sola persona</v>
      </c>
      <c r="E30" s="132" t="str">
        <f>+([7]PROBABILIDAD!T11)</f>
        <v>Posible</v>
      </c>
      <c r="F30" s="132" t="s">
        <v>51</v>
      </c>
      <c r="G30" s="188" t="s">
        <v>25</v>
      </c>
      <c r="H30" s="132" t="s">
        <v>24</v>
      </c>
      <c r="I30" s="40" t="s">
        <v>139</v>
      </c>
      <c r="J30" s="41" t="s">
        <v>138</v>
      </c>
      <c r="K30" s="41" t="s">
        <v>125</v>
      </c>
      <c r="L30" s="41" t="s">
        <v>124</v>
      </c>
      <c r="M30" s="192" t="s">
        <v>137</v>
      </c>
    </row>
    <row r="31" spans="1:13" ht="171.6" x14ac:dyDescent="0.3">
      <c r="A31" s="186"/>
      <c r="B31" s="142"/>
      <c r="C31" s="136"/>
      <c r="D31" s="37" t="s">
        <v>136</v>
      </c>
      <c r="E31" s="131"/>
      <c r="F31" s="131"/>
      <c r="G31" s="189"/>
      <c r="H31" s="131"/>
      <c r="I31" s="35" t="s">
        <v>135</v>
      </c>
      <c r="J31" s="22" t="s">
        <v>134</v>
      </c>
      <c r="K31" s="22" t="s">
        <v>133</v>
      </c>
      <c r="L31" s="22" t="s">
        <v>124</v>
      </c>
      <c r="M31" s="193"/>
    </row>
    <row r="32" spans="1:13" ht="79.2" x14ac:dyDescent="0.3">
      <c r="A32" s="186"/>
      <c r="B32" s="142"/>
      <c r="C32" s="136"/>
      <c r="D32" s="37" t="s">
        <v>132</v>
      </c>
      <c r="E32" s="131"/>
      <c r="F32" s="131"/>
      <c r="G32" s="189"/>
      <c r="H32" s="131"/>
      <c r="I32" s="35" t="s">
        <v>131</v>
      </c>
      <c r="J32" s="22" t="s">
        <v>130</v>
      </c>
      <c r="K32" s="22" t="s">
        <v>123</v>
      </c>
      <c r="L32" s="22" t="s">
        <v>124</v>
      </c>
      <c r="M32" s="36" t="s">
        <v>129</v>
      </c>
    </row>
    <row r="33" spans="1:13" ht="93" thickBot="1" x14ac:dyDescent="0.35">
      <c r="A33" s="187"/>
      <c r="B33" s="142"/>
      <c r="C33" s="136"/>
      <c r="D33" s="273"/>
      <c r="E33" s="115"/>
      <c r="F33" s="115"/>
      <c r="G33" s="108"/>
      <c r="H33" s="108" t="s">
        <v>128</v>
      </c>
      <c r="I33" s="274" t="s">
        <v>127</v>
      </c>
      <c r="J33" s="274" t="s">
        <v>126</v>
      </c>
      <c r="K33" s="108" t="s">
        <v>125</v>
      </c>
      <c r="L33" s="108"/>
      <c r="M33" s="275"/>
    </row>
    <row r="34" spans="1:13" ht="120" customHeight="1" x14ac:dyDescent="0.3">
      <c r="A34" s="276" t="s">
        <v>313</v>
      </c>
      <c r="B34" s="200" t="str">
        <f>+[8]PROBABILIDAD!A12</f>
        <v>Utilizaciòn del cargo, para favorecer a un tercero en la realizaciòn de un tramite</v>
      </c>
      <c r="C34" s="197" t="s">
        <v>176</v>
      </c>
      <c r="D34" s="200" t="s">
        <v>159</v>
      </c>
      <c r="E34" s="197" t="str">
        <f>+([8]PROBABILIDAD!T12)</f>
        <v>Probable</v>
      </c>
      <c r="F34" s="197" t="str">
        <f>+('[8] IMPACTO RIESGOS CORRUPCION'!F34)</f>
        <v>CATASTROFICO</v>
      </c>
      <c r="G34" s="197" t="s">
        <v>71</v>
      </c>
      <c r="H34" s="197" t="s">
        <v>24</v>
      </c>
      <c r="I34" s="244" t="s">
        <v>158</v>
      </c>
      <c r="J34" s="244" t="s">
        <v>157</v>
      </c>
      <c r="K34" s="244" t="s">
        <v>146</v>
      </c>
      <c r="L34" s="232" t="s">
        <v>140</v>
      </c>
      <c r="M34" s="277" t="s">
        <v>156</v>
      </c>
    </row>
    <row r="35" spans="1:13" ht="15" customHeight="1" x14ac:dyDescent="0.3">
      <c r="A35" s="278"/>
      <c r="B35" s="151"/>
      <c r="C35" s="196"/>
      <c r="D35" s="151"/>
      <c r="E35" s="196"/>
      <c r="F35" s="196"/>
      <c r="G35" s="196"/>
      <c r="H35" s="196"/>
      <c r="I35" s="195"/>
      <c r="J35" s="195"/>
      <c r="K35" s="195"/>
      <c r="L35" s="233"/>
      <c r="M35" s="194"/>
    </row>
    <row r="36" spans="1:13" ht="105" x14ac:dyDescent="0.3">
      <c r="A36" s="278"/>
      <c r="B36" s="151"/>
      <c r="C36" s="196"/>
      <c r="D36" s="105"/>
      <c r="E36" s="196"/>
      <c r="F36" s="196"/>
      <c r="G36" s="196"/>
      <c r="H36" s="105" t="s">
        <v>142</v>
      </c>
      <c r="I36" s="96" t="s">
        <v>155</v>
      </c>
      <c r="J36" s="96" t="s">
        <v>154</v>
      </c>
      <c r="K36" s="96" t="s">
        <v>146</v>
      </c>
      <c r="L36" s="96" t="s">
        <v>153</v>
      </c>
      <c r="M36" s="106"/>
    </row>
    <row r="37" spans="1:13" ht="76.2" x14ac:dyDescent="0.3">
      <c r="A37" s="278"/>
      <c r="B37" s="202" t="str">
        <f>+[8]PROBABILIDAD!A14</f>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
      <c r="C37" s="151" t="s">
        <v>176</v>
      </c>
      <c r="D37" s="105" t="str">
        <f>+([8]DESCRIPCION!D19)</f>
        <v>Desconocimiento de la actualizacion normativa</v>
      </c>
      <c r="E37" s="151" t="str">
        <f>+([8]PROBABILIDAD!T14)</f>
        <v>Posible</v>
      </c>
      <c r="F37" s="151" t="str">
        <f>+('[8] IMPACTO RIESGOS CORRUPCION'!F11)</f>
        <v>CATASTROFICO</v>
      </c>
      <c r="G37" s="151" t="s">
        <v>71</v>
      </c>
      <c r="H37" s="151" t="s">
        <v>24</v>
      </c>
      <c r="I37" s="96" t="s">
        <v>152</v>
      </c>
      <c r="J37" s="96" t="s">
        <v>151</v>
      </c>
      <c r="K37" s="96" t="s">
        <v>146</v>
      </c>
      <c r="L37" s="97" t="s">
        <v>150</v>
      </c>
      <c r="M37" s="106" t="s">
        <v>149</v>
      </c>
    </row>
    <row r="38" spans="1:13" ht="105" x14ac:dyDescent="0.3">
      <c r="A38" s="278"/>
      <c r="B38" s="202"/>
      <c r="C38" s="151"/>
      <c r="D38" s="105" t="str">
        <f>+([8]DESCRIPCION!D18)</f>
        <v>Falta de controles efectivos en la ejecución los recursos de los Fondos de Servicios Educativos</v>
      </c>
      <c r="E38" s="151"/>
      <c r="F38" s="151"/>
      <c r="G38" s="151"/>
      <c r="H38" s="151"/>
      <c r="I38" s="96" t="s">
        <v>148</v>
      </c>
      <c r="J38" s="96" t="s">
        <v>147</v>
      </c>
      <c r="K38" s="96" t="s">
        <v>146</v>
      </c>
      <c r="L38" s="97" t="s">
        <v>140</v>
      </c>
      <c r="M38" s="106" t="s">
        <v>145</v>
      </c>
    </row>
    <row r="39" spans="1:13" ht="223.8" customHeight="1" thickBot="1" x14ac:dyDescent="0.35">
      <c r="A39" s="279"/>
      <c r="B39" s="280"/>
      <c r="C39" s="201"/>
      <c r="D39" s="107"/>
      <c r="E39" s="201"/>
      <c r="F39" s="201"/>
      <c r="G39" s="201"/>
      <c r="H39" s="107" t="s">
        <v>142</v>
      </c>
      <c r="I39" s="44" t="s">
        <v>144</v>
      </c>
      <c r="J39" s="44" t="s">
        <v>143</v>
      </c>
      <c r="K39" s="44" t="s">
        <v>141</v>
      </c>
      <c r="L39" s="281" t="s">
        <v>140</v>
      </c>
      <c r="M39" s="282"/>
    </row>
    <row r="40" spans="1:13" ht="112.8" customHeight="1" x14ac:dyDescent="0.3">
      <c r="A40" s="175" t="s">
        <v>183</v>
      </c>
      <c r="B40" s="172" t="str">
        <f>+([9]PROBABILIDAD!A11)</f>
        <v>INEFICIENCIA E INEFICACIA  EN EL PROCESO DE OTORGAR BENEFICIOS A GRUPOS POBLACIONALES, ORGANIZACIONES SOCIALES Y COMUNIDAD VULNERABLE OMITIENDO EL DEBIDO CUMPLIMIENTO DEL PROCEDIMIENTO ESTABLECIDOS Y/O PREVIOS REQUISITOS PARA LA ENTREGA DE LOS MISMOS.</v>
      </c>
      <c r="C40" s="138" t="s">
        <v>176</v>
      </c>
      <c r="D40" s="172" t="str">
        <f>+([9]DESCRIPCION!D10)</f>
        <v>Deficiencias en la cantidad de personal de planta requerido para la prestacion permanente del servicio, forzando a una rotacion de personal contratista cuando asi se requiera</v>
      </c>
      <c r="E40" s="138" t="str">
        <f>+([9]PROBABILIDAD!T11)</f>
        <v>Improbable</v>
      </c>
      <c r="F40" s="138" t="s">
        <v>27</v>
      </c>
      <c r="G40" s="172" t="s">
        <v>25</v>
      </c>
      <c r="H40" s="28" t="s">
        <v>24</v>
      </c>
      <c r="I40" s="12" t="s">
        <v>173</v>
      </c>
      <c r="J40" s="12" t="s">
        <v>92</v>
      </c>
      <c r="K40" s="9" t="s">
        <v>172</v>
      </c>
      <c r="L40" s="9" t="s">
        <v>171</v>
      </c>
      <c r="M40" s="32" t="s">
        <v>170</v>
      </c>
    </row>
    <row r="41" spans="1:13" ht="14.4" customHeight="1" x14ac:dyDescent="0.3">
      <c r="A41" s="176"/>
      <c r="B41" s="120"/>
      <c r="C41" s="123"/>
      <c r="D41" s="121"/>
      <c r="E41" s="123"/>
      <c r="F41" s="123"/>
      <c r="G41" s="120"/>
      <c r="H41" s="25" t="s">
        <v>24</v>
      </c>
      <c r="I41" s="11" t="s">
        <v>173</v>
      </c>
      <c r="J41" s="11" t="s">
        <v>92</v>
      </c>
      <c r="K41" s="8" t="s">
        <v>174</v>
      </c>
      <c r="L41" s="8" t="s">
        <v>171</v>
      </c>
      <c r="M41" s="33" t="s">
        <v>170</v>
      </c>
    </row>
    <row r="42" spans="1:13" ht="241.2" customHeight="1" x14ac:dyDescent="0.3">
      <c r="A42" s="176"/>
      <c r="B42" s="120"/>
      <c r="C42" s="123"/>
      <c r="D42" s="119" t="s">
        <v>182</v>
      </c>
      <c r="E42" s="123"/>
      <c r="F42" s="123"/>
      <c r="G42" s="120"/>
      <c r="H42" s="25" t="s">
        <v>24</v>
      </c>
      <c r="I42" s="11" t="s">
        <v>173</v>
      </c>
      <c r="J42" s="11" t="s">
        <v>92</v>
      </c>
      <c r="K42" s="8" t="s">
        <v>172</v>
      </c>
      <c r="L42" s="8" t="s">
        <v>171</v>
      </c>
      <c r="M42" s="33" t="s">
        <v>170</v>
      </c>
    </row>
    <row r="43" spans="1:13" ht="72" customHeight="1" x14ac:dyDescent="0.3">
      <c r="A43" s="176"/>
      <c r="B43" s="120"/>
      <c r="C43" s="123"/>
      <c r="D43" s="121"/>
      <c r="E43" s="123"/>
      <c r="F43" s="123"/>
      <c r="G43" s="120"/>
      <c r="H43" s="25" t="s">
        <v>24</v>
      </c>
      <c r="I43" s="11" t="s">
        <v>173</v>
      </c>
      <c r="J43" s="11" t="s">
        <v>92</v>
      </c>
      <c r="K43" s="8" t="s">
        <v>174</v>
      </c>
      <c r="L43" s="8" t="s">
        <v>171</v>
      </c>
      <c r="M43" s="33" t="s">
        <v>170</v>
      </c>
    </row>
    <row r="44" spans="1:13" ht="90" customHeight="1" x14ac:dyDescent="0.3">
      <c r="A44" s="176"/>
      <c r="B44" s="120"/>
      <c r="C44" s="123"/>
      <c r="D44" s="119" t="s">
        <v>181</v>
      </c>
      <c r="E44" s="123"/>
      <c r="F44" s="123"/>
      <c r="G44" s="120"/>
      <c r="H44" s="25" t="s">
        <v>24</v>
      </c>
      <c r="I44" s="11" t="s">
        <v>173</v>
      </c>
      <c r="J44" s="11" t="s">
        <v>92</v>
      </c>
      <c r="K44" s="8" t="s">
        <v>172</v>
      </c>
      <c r="L44" s="8" t="s">
        <v>171</v>
      </c>
      <c r="M44" s="33" t="s">
        <v>170</v>
      </c>
    </row>
    <row r="45" spans="1:13" ht="142.80000000000001" customHeight="1" x14ac:dyDescent="0.3">
      <c r="A45" s="176"/>
      <c r="B45" s="120"/>
      <c r="C45" s="123"/>
      <c r="D45" s="120"/>
      <c r="E45" s="123"/>
      <c r="F45" s="123"/>
      <c r="G45" s="120"/>
      <c r="H45" s="25" t="s">
        <v>24</v>
      </c>
      <c r="I45" s="11" t="s">
        <v>173</v>
      </c>
      <c r="J45" s="11" t="s">
        <v>92</v>
      </c>
      <c r="K45" s="8" t="s">
        <v>174</v>
      </c>
      <c r="L45" s="8" t="s">
        <v>171</v>
      </c>
      <c r="M45" s="33" t="s">
        <v>170</v>
      </c>
    </row>
    <row r="46" spans="1:13" ht="113.4" customHeight="1" x14ac:dyDescent="0.3">
      <c r="A46" s="176"/>
      <c r="B46" s="120"/>
      <c r="C46" s="123"/>
      <c r="D46" s="120"/>
      <c r="E46" s="123"/>
      <c r="F46" s="123"/>
      <c r="G46" s="120"/>
      <c r="H46" s="25" t="s">
        <v>24</v>
      </c>
      <c r="I46" s="11" t="s">
        <v>180</v>
      </c>
      <c r="J46" s="11" t="s">
        <v>92</v>
      </c>
      <c r="K46" s="8" t="s">
        <v>177</v>
      </c>
      <c r="L46" s="8" t="s">
        <v>171</v>
      </c>
      <c r="M46" s="33" t="s">
        <v>170</v>
      </c>
    </row>
    <row r="47" spans="1:13" ht="166.8" customHeight="1" x14ac:dyDescent="0.3">
      <c r="A47" s="176"/>
      <c r="B47" s="121"/>
      <c r="C47" s="124"/>
      <c r="D47" s="121"/>
      <c r="E47" s="124"/>
      <c r="F47" s="124"/>
      <c r="G47" s="121"/>
      <c r="H47" s="8" t="s">
        <v>179</v>
      </c>
      <c r="I47" s="11" t="s">
        <v>178</v>
      </c>
      <c r="J47" s="11" t="s">
        <v>92</v>
      </c>
      <c r="K47" s="8" t="s">
        <v>177</v>
      </c>
      <c r="L47" s="8" t="s">
        <v>171</v>
      </c>
      <c r="M47" s="33" t="s">
        <v>170</v>
      </c>
    </row>
    <row r="48" spans="1:13" ht="153.6" customHeight="1" x14ac:dyDescent="0.3">
      <c r="A48" s="176"/>
      <c r="B48" s="117" t="str">
        <f>+([9]PROBABILIDAD!A12)</f>
        <v>RECIBIR DADIVAS O BENEFICIOS A NOMBRE PROPIO O DE TERCEROS POR REALIZAR TRAMITES SIN EL CUMPLIMIENTO DE LOS REQUISITOS</v>
      </c>
      <c r="C48" s="125" t="s">
        <v>176</v>
      </c>
      <c r="D48" s="117" t="s">
        <v>175</v>
      </c>
      <c r="E48" s="125" t="str">
        <f>+([9]PROBABILIDAD!T12)</f>
        <v>Improbable</v>
      </c>
      <c r="F48" s="125" t="s">
        <v>51</v>
      </c>
      <c r="G48" s="125" t="s">
        <v>51</v>
      </c>
      <c r="H48" s="125" t="s">
        <v>24</v>
      </c>
      <c r="I48" s="11" t="s">
        <v>173</v>
      </c>
      <c r="J48" s="11" t="s">
        <v>92</v>
      </c>
      <c r="K48" s="8" t="s">
        <v>172</v>
      </c>
      <c r="L48" s="8" t="s">
        <v>171</v>
      </c>
      <c r="M48" s="33" t="s">
        <v>170</v>
      </c>
    </row>
    <row r="49" spans="1:13" ht="148.19999999999999" customHeight="1" thickBot="1" x14ac:dyDescent="0.35">
      <c r="A49" s="176"/>
      <c r="B49" s="119"/>
      <c r="C49" s="122"/>
      <c r="D49" s="119"/>
      <c r="E49" s="122"/>
      <c r="F49" s="122"/>
      <c r="G49" s="122"/>
      <c r="H49" s="122"/>
      <c r="I49" s="268" t="s">
        <v>173</v>
      </c>
      <c r="J49" s="268" t="s">
        <v>92</v>
      </c>
      <c r="K49" s="95" t="s">
        <v>174</v>
      </c>
      <c r="L49" s="95" t="s">
        <v>171</v>
      </c>
      <c r="M49" s="295" t="s">
        <v>170</v>
      </c>
    </row>
    <row r="50" spans="1:13" ht="213" customHeight="1" x14ac:dyDescent="0.3">
      <c r="A50" s="246" t="s">
        <v>314</v>
      </c>
      <c r="B50" s="296" t="str">
        <f>+([10]PROBABILIDAD!A13)</f>
        <v xml:space="preserve">Indisponibilidad de servicios de de conectividad y formacion virtual </v>
      </c>
      <c r="C50" s="297" t="s">
        <v>176</v>
      </c>
      <c r="D50" s="12" t="str">
        <f>+([10]DESCRIPCION!D14)</f>
        <v>Recursos economicos insuficientes para el sostenimiento  sostenimientos PVD y zonas WIFI</v>
      </c>
      <c r="E50" s="297" t="s">
        <v>120</v>
      </c>
      <c r="F50" s="297" t="s">
        <v>192</v>
      </c>
      <c r="G50" s="297" t="s">
        <v>192</v>
      </c>
      <c r="H50" s="297" t="s">
        <v>24</v>
      </c>
      <c r="I50" s="12" t="s">
        <v>191</v>
      </c>
      <c r="J50" s="12" t="s">
        <v>187</v>
      </c>
      <c r="K50" s="12" t="s">
        <v>190</v>
      </c>
      <c r="L50" s="12" t="s">
        <v>189</v>
      </c>
      <c r="M50" s="32" t="s">
        <v>184</v>
      </c>
    </row>
    <row r="51" spans="1:13" ht="90.6" customHeight="1" x14ac:dyDescent="0.3">
      <c r="A51" s="247"/>
      <c r="B51" s="204"/>
      <c r="C51" s="203"/>
      <c r="D51" s="204" t="str">
        <f>+([10]DESCRIPCION!D15)</f>
        <v>desactualziacion  plataforma tecnologica PVD  (Tradicionales,  Plus y Vivelab)</v>
      </c>
      <c r="E51" s="203"/>
      <c r="F51" s="203"/>
      <c r="G51" s="203"/>
      <c r="H51" s="203"/>
      <c r="I51" s="204" t="s">
        <v>188</v>
      </c>
      <c r="J51" s="204" t="s">
        <v>187</v>
      </c>
      <c r="K51" s="204" t="s">
        <v>186</v>
      </c>
      <c r="L51" s="204" t="s">
        <v>185</v>
      </c>
      <c r="M51" s="298" t="s">
        <v>184</v>
      </c>
    </row>
    <row r="52" spans="1:13" ht="195" customHeight="1" thickBot="1" x14ac:dyDescent="0.35">
      <c r="A52" s="283"/>
      <c r="B52" s="205"/>
      <c r="C52" s="206"/>
      <c r="D52" s="205"/>
      <c r="E52" s="206"/>
      <c r="F52" s="206"/>
      <c r="G52" s="206"/>
      <c r="H52" s="206"/>
      <c r="I52" s="205"/>
      <c r="J52" s="205"/>
      <c r="K52" s="205"/>
      <c r="L52" s="205"/>
      <c r="M52" s="299"/>
    </row>
    <row r="53" spans="1:13" ht="88.2" customHeight="1" x14ac:dyDescent="0.3">
      <c r="A53" s="176" t="s">
        <v>213</v>
      </c>
      <c r="B53" s="211" t="str">
        <f>+([11]PROBABILIDAD!A15)</f>
        <v>Uso inadecuado de los bienes de la Entidad, omitiendo las políticas operativas, para beneficio propio o de un tercero</v>
      </c>
      <c r="C53" s="214" t="s">
        <v>176</v>
      </c>
      <c r="D53" s="49" t="str">
        <f>+([11]DESCRIPCION!D24)</f>
        <v>Presiones externas o de un superior jerárquico, omisión de las políticas para el uso adecuado de los bienes.</v>
      </c>
      <c r="E53" s="214" t="s">
        <v>120</v>
      </c>
      <c r="F53" s="214" t="s">
        <v>212</v>
      </c>
      <c r="G53" s="214" t="s">
        <v>204</v>
      </c>
      <c r="H53" s="209" t="s">
        <v>24</v>
      </c>
      <c r="I53" s="31" t="s">
        <v>211</v>
      </c>
      <c r="J53" s="56" t="s">
        <v>210</v>
      </c>
      <c r="K53" s="49" t="s">
        <v>209</v>
      </c>
      <c r="L53" s="51" t="s">
        <v>194</v>
      </c>
      <c r="M53" s="219" t="s">
        <v>208</v>
      </c>
    </row>
    <row r="54" spans="1:13" ht="132" customHeight="1" x14ac:dyDescent="0.3">
      <c r="A54" s="176"/>
      <c r="B54" s="212"/>
      <c r="C54" s="215"/>
      <c r="D54" s="49" t="str">
        <f>+([11]DESCRIPCION!D25)</f>
        <v>Falta de Ética y Valores,  tráfico de influencias y abuso de confianza</v>
      </c>
      <c r="E54" s="215"/>
      <c r="F54" s="215"/>
      <c r="G54" s="215"/>
      <c r="H54" s="210"/>
      <c r="I54" s="31" t="s">
        <v>200</v>
      </c>
      <c r="J54" s="56" t="s">
        <v>199</v>
      </c>
      <c r="K54" s="49" t="s">
        <v>198</v>
      </c>
      <c r="L54" s="51" t="s">
        <v>194</v>
      </c>
      <c r="M54" s="217"/>
    </row>
    <row r="55" spans="1:13" ht="90.6" customHeight="1" x14ac:dyDescent="0.3">
      <c r="A55" s="176"/>
      <c r="B55" s="213"/>
      <c r="C55" s="216"/>
      <c r="D55" s="49"/>
      <c r="E55" s="216"/>
      <c r="F55" s="216"/>
      <c r="G55" s="216"/>
      <c r="H55" s="55" t="s">
        <v>179</v>
      </c>
      <c r="I55" s="54" t="s">
        <v>207</v>
      </c>
      <c r="J55" s="53" t="s">
        <v>196</v>
      </c>
      <c r="K55" s="52" t="s">
        <v>206</v>
      </c>
      <c r="L55" s="51" t="s">
        <v>194</v>
      </c>
      <c r="M55" s="218"/>
    </row>
    <row r="56" spans="1:13" ht="91.8" customHeight="1" x14ac:dyDescent="0.3">
      <c r="A56" s="176"/>
      <c r="B56" s="190" t="str">
        <f>+([11]PROBABILIDAD!A16)</f>
        <v>Extralimitación de las competencias, manipulando información  para beneficio propio o de un tercero</v>
      </c>
      <c r="C56" s="207" t="s">
        <v>176</v>
      </c>
      <c r="D56" s="31" t="str">
        <f>+([11]DESCRIPCION!D26)</f>
        <v>Personal sin vinculación laboral directa  manejando procesos críticos</v>
      </c>
      <c r="E56" s="207" t="s">
        <v>193</v>
      </c>
      <c r="F56" s="207" t="s">
        <v>205</v>
      </c>
      <c r="G56" s="207" t="s">
        <v>204</v>
      </c>
      <c r="H56" s="222" t="s">
        <v>24</v>
      </c>
      <c r="I56" s="221" t="s">
        <v>203</v>
      </c>
      <c r="J56" s="221" t="s">
        <v>202</v>
      </c>
      <c r="K56" s="221" t="s">
        <v>195</v>
      </c>
      <c r="L56" s="190" t="s">
        <v>194</v>
      </c>
      <c r="M56" s="219" t="s">
        <v>201</v>
      </c>
    </row>
    <row r="57" spans="1:13" ht="81.599999999999994" customHeight="1" x14ac:dyDescent="0.3">
      <c r="A57" s="176"/>
      <c r="B57" s="190"/>
      <c r="C57" s="207"/>
      <c r="D57" s="31" t="str">
        <f>+([11]DESCRIPCION!D27)</f>
        <v>El personal no tiene apropiadas las políticas de seguridad física y tecnológica</v>
      </c>
      <c r="E57" s="207"/>
      <c r="F57" s="207"/>
      <c r="G57" s="207"/>
      <c r="H57" s="222"/>
      <c r="I57" s="221"/>
      <c r="J57" s="221"/>
      <c r="K57" s="221"/>
      <c r="L57" s="190"/>
      <c r="M57" s="217"/>
    </row>
    <row r="58" spans="1:13" ht="64.8" customHeight="1" x14ac:dyDescent="0.3">
      <c r="A58" s="176"/>
      <c r="B58" s="190"/>
      <c r="C58" s="207"/>
      <c r="D58" s="31" t="str">
        <f>+([11]DESCRIPCION!D28)</f>
        <v>Falta de Ética y Valores,  tráfico de influencias y abuso de confianza</v>
      </c>
      <c r="E58" s="207"/>
      <c r="F58" s="207"/>
      <c r="G58" s="207"/>
      <c r="H58" s="222"/>
      <c r="I58" s="31" t="s">
        <v>200</v>
      </c>
      <c r="J58" s="49" t="s">
        <v>199</v>
      </c>
      <c r="K58" s="49" t="s">
        <v>198</v>
      </c>
      <c r="L58" s="49" t="s">
        <v>194</v>
      </c>
      <c r="M58" s="217"/>
    </row>
    <row r="59" spans="1:13" ht="53.4" thickBot="1" x14ac:dyDescent="0.35">
      <c r="A59" s="177"/>
      <c r="B59" s="191"/>
      <c r="C59" s="208"/>
      <c r="D59" s="34"/>
      <c r="E59" s="208"/>
      <c r="F59" s="208"/>
      <c r="G59" s="208"/>
      <c r="H59" s="57" t="s">
        <v>179</v>
      </c>
      <c r="I59" s="34" t="s">
        <v>197</v>
      </c>
      <c r="J59" s="58" t="s">
        <v>196</v>
      </c>
      <c r="K59" s="58" t="s">
        <v>195</v>
      </c>
      <c r="L59" s="58" t="s">
        <v>194</v>
      </c>
      <c r="M59" s="220"/>
    </row>
    <row r="60" spans="1:13" ht="109.2" customHeight="1" x14ac:dyDescent="0.3">
      <c r="A60" s="176" t="s">
        <v>315</v>
      </c>
      <c r="B60" s="119" t="str">
        <f>+([12]PROBABILIDAD!A12)</f>
        <v>Otorgamiento de encargos  sin el lleno de requisitos establecidos en la normatividad para beneficio de un tercero.</v>
      </c>
      <c r="C60" s="122" t="s">
        <v>176</v>
      </c>
      <c r="D60" s="11" t="str">
        <f>+([12]DESCRIPCION!D13)</f>
        <v>Amiguismo político o tráfico de influencias</v>
      </c>
      <c r="E60" s="125" t="s">
        <v>222</v>
      </c>
      <c r="F60" s="125" t="s">
        <v>51</v>
      </c>
      <c r="G60" s="131" t="s">
        <v>84</v>
      </c>
      <c r="H60" s="122" t="s">
        <v>24</v>
      </c>
      <c r="I60" s="62" t="s">
        <v>219</v>
      </c>
      <c r="J60" s="60" t="s">
        <v>221</v>
      </c>
      <c r="K60" s="24" t="s">
        <v>216</v>
      </c>
      <c r="L60" s="59" t="s">
        <v>214</v>
      </c>
      <c r="M60" s="116" t="s">
        <v>215</v>
      </c>
    </row>
    <row r="61" spans="1:13" ht="145.80000000000001" customHeight="1" x14ac:dyDescent="0.3">
      <c r="A61" s="176"/>
      <c r="B61" s="120"/>
      <c r="C61" s="123"/>
      <c r="D61" s="11" t="str">
        <f>+([12]DESCRIPCION!D14)</f>
        <v xml:space="preserve">Omisión en la aplicación de la normatividad </v>
      </c>
      <c r="E61" s="125"/>
      <c r="F61" s="125"/>
      <c r="G61" s="131"/>
      <c r="H61" s="123"/>
      <c r="I61" s="62" t="s">
        <v>219</v>
      </c>
      <c r="J61" s="60" t="s">
        <v>217</v>
      </c>
      <c r="K61" s="24" t="s">
        <v>216</v>
      </c>
      <c r="L61" s="59" t="s">
        <v>214</v>
      </c>
      <c r="M61" s="116"/>
    </row>
    <row r="62" spans="1:13" ht="94.8" customHeight="1" x14ac:dyDescent="0.3">
      <c r="A62" s="176"/>
      <c r="B62" s="120"/>
      <c r="C62" s="123"/>
      <c r="D62" s="11" t="s">
        <v>220</v>
      </c>
      <c r="E62" s="125"/>
      <c r="F62" s="125"/>
      <c r="G62" s="131"/>
      <c r="H62" s="124"/>
      <c r="I62" s="62" t="s">
        <v>219</v>
      </c>
      <c r="J62" s="60" t="s">
        <v>217</v>
      </c>
      <c r="K62" s="24" t="s">
        <v>216</v>
      </c>
      <c r="L62" s="59" t="s">
        <v>214</v>
      </c>
      <c r="M62" s="116"/>
    </row>
    <row r="63" spans="1:13" ht="181.2" customHeight="1" thickBot="1" x14ac:dyDescent="0.35">
      <c r="A63" s="176"/>
      <c r="B63" s="121"/>
      <c r="C63" s="124"/>
      <c r="D63" s="11"/>
      <c r="E63" s="25"/>
      <c r="F63" s="25"/>
      <c r="G63" s="61"/>
      <c r="H63" s="8" t="s">
        <v>142</v>
      </c>
      <c r="I63" s="8" t="s">
        <v>218</v>
      </c>
      <c r="J63" s="60" t="s">
        <v>217</v>
      </c>
      <c r="K63" s="24" t="s">
        <v>216</v>
      </c>
      <c r="L63" s="59" t="s">
        <v>214</v>
      </c>
      <c r="M63" s="116"/>
    </row>
    <row r="64" spans="1:13" ht="109.2" customHeight="1" thickBot="1" x14ac:dyDescent="0.35">
      <c r="A64" s="175" t="s">
        <v>248</v>
      </c>
      <c r="B64" s="249" t="str">
        <f>+([13]PROBABILIDAD!A11)</f>
        <v>Posibilidad de recibir o solicitar cualquier dadiva para modificar y/o alterar los datos existentes en los distintos sistema de información de Hacienda Pública</v>
      </c>
      <c r="C64" s="232" t="s">
        <v>176</v>
      </c>
      <c r="D64" s="71" t="str">
        <f>+[13]DESCRIPCION!D10</f>
        <v>Rotacion de personal y falta continuidad en los procesos.</v>
      </c>
      <c r="E64" s="232" t="str">
        <f>+([13]PROBABILIDAD!T11)</f>
        <v>Improbable</v>
      </c>
      <c r="F64" s="232" t="s">
        <v>27</v>
      </c>
      <c r="G64" s="244" t="s">
        <v>84</v>
      </c>
      <c r="H64" s="232" t="s">
        <v>24</v>
      </c>
      <c r="I64" s="73" t="s">
        <v>247</v>
      </c>
      <c r="J64" s="69" t="s">
        <v>246</v>
      </c>
      <c r="K64" s="69" t="s">
        <v>245</v>
      </c>
      <c r="L64" s="43" t="s">
        <v>224</v>
      </c>
      <c r="M64" s="72" t="s">
        <v>244</v>
      </c>
    </row>
    <row r="65" spans="1:13" ht="178.8" customHeight="1" x14ac:dyDescent="0.3">
      <c r="A65" s="176"/>
      <c r="B65" s="245"/>
      <c r="C65" s="233"/>
      <c r="D65" s="71" t="str">
        <f>+[13]DESCRIPCION!D11</f>
        <v>Ausencia de controles par el manejo de la informacion propia del proceso medienate el mal uso de los usuarios y coantraseñas  para acceder a los aplicativos o sistemas correspondientes  al proceso.</v>
      </c>
      <c r="E65" s="233"/>
      <c r="F65" s="233"/>
      <c r="G65" s="195"/>
      <c r="H65" s="233"/>
      <c r="I65" s="47" t="s">
        <v>243</v>
      </c>
      <c r="J65" s="70" t="s">
        <v>242</v>
      </c>
      <c r="K65" s="69" t="s">
        <v>241</v>
      </c>
      <c r="L65" s="42" t="s">
        <v>224</v>
      </c>
      <c r="M65" s="68" t="s">
        <v>240</v>
      </c>
    </row>
    <row r="66" spans="1:13" ht="135" customHeight="1" x14ac:dyDescent="0.3">
      <c r="A66" s="176"/>
      <c r="B66" s="245" t="str">
        <f>+([13]PROBABILIDAD!A12)</f>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
      <c r="C66" s="233" t="s">
        <v>176</v>
      </c>
      <c r="D66" s="198" t="str">
        <f>+[13]DESCRIPCION!D13</f>
        <v>Falta de integralidad en los modulos en los sistemas de información. Falta de seguridad digital frente al manejo de la información sensible y confidencial.</v>
      </c>
      <c r="E66" s="233" t="str">
        <f>+[13]PROBABILIDAD!T12</f>
        <v>Improbable</v>
      </c>
      <c r="F66" s="233" t="s">
        <v>27</v>
      </c>
      <c r="G66" s="195" t="s">
        <v>84</v>
      </c>
      <c r="H66" s="233" t="s">
        <v>24</v>
      </c>
      <c r="I66" s="242" t="s">
        <v>239</v>
      </c>
      <c r="J66" s="223" t="s">
        <v>238</v>
      </c>
      <c r="K66" s="223" t="s">
        <v>237</v>
      </c>
      <c r="L66" s="198" t="s">
        <v>224</v>
      </c>
      <c r="M66" s="240" t="s">
        <v>236</v>
      </c>
    </row>
    <row r="67" spans="1:13" ht="183" customHeight="1" x14ac:dyDescent="0.3">
      <c r="A67" s="176"/>
      <c r="B67" s="245"/>
      <c r="C67" s="233"/>
      <c r="D67" s="224"/>
      <c r="E67" s="233"/>
      <c r="F67" s="233"/>
      <c r="G67" s="195"/>
      <c r="H67" s="233"/>
      <c r="I67" s="243"/>
      <c r="J67" s="236"/>
      <c r="K67" s="236"/>
      <c r="L67" s="199"/>
      <c r="M67" s="241"/>
    </row>
    <row r="68" spans="1:13" ht="84" customHeight="1" x14ac:dyDescent="0.3">
      <c r="A68" s="176"/>
      <c r="B68" s="235" t="str">
        <f>+([13]PROBABILIDAD!A14)</f>
        <v>Omisión de denuncias de presuntos actos de corrupción o irregularidades administrativas.</v>
      </c>
      <c r="C68" s="225" t="s">
        <v>176</v>
      </c>
      <c r="D68" s="227" t="str">
        <f>+([13]DESCRIPCION!D21)</f>
        <v>Falta de conocimiento de los procedimientos que determinan lineamientos necesarios para
el desarrollo de todos los procesos de la entidad.</v>
      </c>
      <c r="E68" s="225" t="str">
        <f>+[13]PROBABILIDAD!T14</f>
        <v>Improbable</v>
      </c>
      <c r="F68" s="225" t="s">
        <v>27</v>
      </c>
      <c r="G68" s="226" t="s">
        <v>84</v>
      </c>
      <c r="H68" s="225" t="s">
        <v>24</v>
      </c>
      <c r="I68" s="227" t="s">
        <v>235</v>
      </c>
      <c r="J68" s="227" t="s">
        <v>234</v>
      </c>
      <c r="K68" s="227" t="s">
        <v>233</v>
      </c>
      <c r="L68" s="227" t="s">
        <v>224</v>
      </c>
      <c r="M68" s="237" t="s">
        <v>232</v>
      </c>
    </row>
    <row r="69" spans="1:13" ht="67.2" customHeight="1" x14ac:dyDescent="0.3">
      <c r="A69" s="176"/>
      <c r="B69" s="235"/>
      <c r="C69" s="225"/>
      <c r="D69" s="228"/>
      <c r="E69" s="225"/>
      <c r="F69" s="225"/>
      <c r="G69" s="226"/>
      <c r="H69" s="225"/>
      <c r="I69" s="228"/>
      <c r="J69" s="228"/>
      <c r="K69" s="228"/>
      <c r="L69" s="228"/>
      <c r="M69" s="238"/>
    </row>
    <row r="70" spans="1:13" x14ac:dyDescent="0.3">
      <c r="A70" s="176"/>
      <c r="B70" s="235"/>
      <c r="C70" s="225"/>
      <c r="D70" s="229"/>
      <c r="E70" s="225"/>
      <c r="F70" s="225"/>
      <c r="G70" s="226"/>
      <c r="H70" s="225"/>
      <c r="I70" s="229"/>
      <c r="J70" s="229"/>
      <c r="K70" s="229"/>
      <c r="L70" s="229"/>
      <c r="M70" s="239"/>
    </row>
    <row r="71" spans="1:13" ht="201.6" customHeight="1" x14ac:dyDescent="0.3">
      <c r="A71" s="176"/>
      <c r="B71" s="235" t="str">
        <f>+([13]PROBABILIDAD!A15)</f>
        <v>Posible perdida de expedientes y documentos relacionados con el procesos de Gestion de Hacienda Pública</v>
      </c>
      <c r="C71" s="225" t="s">
        <v>176</v>
      </c>
      <c r="D71" s="67" t="str">
        <f>+([13]DESCRIPCION!D24)</f>
        <v>Pertinencia en los procedimientos que desarrollan los procesos.</v>
      </c>
      <c r="E71" s="225" t="str">
        <f>+[13]PROBABILIDAD!T15</f>
        <v>Improbable</v>
      </c>
      <c r="F71" s="225" t="s">
        <v>27</v>
      </c>
      <c r="G71" s="226" t="s">
        <v>84</v>
      </c>
      <c r="H71" s="225" t="s">
        <v>24</v>
      </c>
      <c r="I71" s="66" t="s">
        <v>231</v>
      </c>
      <c r="J71" s="65" t="s">
        <v>230</v>
      </c>
      <c r="K71" s="65" t="s">
        <v>229</v>
      </c>
      <c r="L71" s="64" t="s">
        <v>224</v>
      </c>
      <c r="M71" s="63" t="s">
        <v>228</v>
      </c>
    </row>
    <row r="72" spans="1:13" ht="88.8" customHeight="1" thickBot="1" x14ac:dyDescent="0.35">
      <c r="A72" s="177"/>
      <c r="B72" s="250"/>
      <c r="C72" s="231"/>
      <c r="D72" s="74" t="str">
        <f>+([13]DESCRIPCION!D25)</f>
        <v>Normatividad externa (leyes, decretos,
ordenanzas y acuerdos).</v>
      </c>
      <c r="E72" s="231"/>
      <c r="F72" s="231"/>
      <c r="G72" s="234"/>
      <c r="H72" s="231"/>
      <c r="I72" s="75" t="s">
        <v>227</v>
      </c>
      <c r="J72" s="76" t="s">
        <v>226</v>
      </c>
      <c r="K72" s="76" t="s">
        <v>225</v>
      </c>
      <c r="L72" s="77" t="s">
        <v>224</v>
      </c>
      <c r="M72" s="78" t="s">
        <v>223</v>
      </c>
    </row>
    <row r="73" spans="1:13" x14ac:dyDescent="0.3">
      <c r="A73" s="129" t="s">
        <v>322</v>
      </c>
      <c r="B73" s="156" t="str">
        <f>+([14]PROBABILIDAD!A15)</f>
        <v>Posibilidad de recibir o solicitar cualquier dádiva o beneficio a nombre propio o de terceros con el fin de celebrar un contrato</v>
      </c>
      <c r="C73" s="125" t="s">
        <v>176</v>
      </c>
      <c r="D73" s="8" t="str">
        <f>+([14]DESCRIPCION!D24)</f>
        <v>Trafico de influencias.</v>
      </c>
      <c r="E73" s="119" t="str">
        <f>+([14]PROBABILIDAD!T16)</f>
        <v>Posible</v>
      </c>
      <c r="F73" s="122" t="s">
        <v>83</v>
      </c>
      <c r="G73" s="122" t="s">
        <v>254</v>
      </c>
      <c r="H73" s="122" t="s">
        <v>24</v>
      </c>
      <c r="I73" s="119" t="s">
        <v>259</v>
      </c>
      <c r="J73" s="119" t="s">
        <v>258</v>
      </c>
      <c r="K73" s="119" t="s">
        <v>257</v>
      </c>
      <c r="L73" s="119" t="s">
        <v>256</v>
      </c>
      <c r="M73" s="179" t="s">
        <v>255</v>
      </c>
    </row>
    <row r="74" spans="1:13" x14ac:dyDescent="0.3">
      <c r="A74" s="129"/>
      <c r="B74" s="156"/>
      <c r="C74" s="125"/>
      <c r="D74" s="8" t="str">
        <f>+([14]DESCRIPCION!D25)</f>
        <v>Amiguismo</v>
      </c>
      <c r="E74" s="120"/>
      <c r="F74" s="123"/>
      <c r="G74" s="123"/>
      <c r="H74" s="123"/>
      <c r="I74" s="120"/>
      <c r="J74" s="120"/>
      <c r="K74" s="120"/>
      <c r="L74" s="120"/>
      <c r="M74" s="181"/>
    </row>
    <row r="75" spans="1:13" ht="132.6" customHeight="1" x14ac:dyDescent="0.3">
      <c r="A75" s="129"/>
      <c r="B75" s="156"/>
      <c r="C75" s="125"/>
      <c r="D75" s="8" t="str">
        <f>+([14]DESCRIPCION!D26)</f>
        <v>Inobservancia de los valores establecidos en el  Código de Integridad del servidor publico en el desarrollo de las funciones</v>
      </c>
      <c r="E75" s="121"/>
      <c r="F75" s="124"/>
      <c r="G75" s="124"/>
      <c r="H75" s="124"/>
      <c r="I75" s="121"/>
      <c r="J75" s="121"/>
      <c r="K75" s="121"/>
      <c r="L75" s="121"/>
      <c r="M75" s="180"/>
    </row>
    <row r="76" spans="1:13" ht="105" customHeight="1" thickBot="1" x14ac:dyDescent="0.35">
      <c r="A76" s="130"/>
      <c r="B76" s="79" t="str">
        <f>+([14]PROBABILIDAD!A16)</f>
        <v>Posibilidad de direccionar el proceso contractual y/o vinculación en favor de un tercero</v>
      </c>
      <c r="C76" s="80" t="s">
        <v>176</v>
      </c>
      <c r="D76" s="10" t="str">
        <f>+([14]DESCRIPCION!D28)</f>
        <v>Prevalencia de intereses particulares sobre intereses generales.</v>
      </c>
      <c r="E76" s="80" t="str">
        <f>+([14]PROBABILIDAD!T16)</f>
        <v>Posible</v>
      </c>
      <c r="F76" s="81" t="s">
        <v>83</v>
      </c>
      <c r="G76" s="80" t="s">
        <v>254</v>
      </c>
      <c r="H76" s="80" t="s">
        <v>24</v>
      </c>
      <c r="I76" s="10" t="s">
        <v>253</v>
      </c>
      <c r="J76" s="10" t="s">
        <v>252</v>
      </c>
      <c r="K76" s="10" t="s">
        <v>251</v>
      </c>
      <c r="L76" s="10" t="s">
        <v>250</v>
      </c>
      <c r="M76" s="30" t="s">
        <v>249</v>
      </c>
    </row>
    <row r="77" spans="1:13" ht="148.80000000000001" customHeight="1" x14ac:dyDescent="0.3">
      <c r="A77" s="293" t="s">
        <v>316</v>
      </c>
      <c r="B77" s="133" t="str">
        <f>[15]DESCRIPCION!A12</f>
        <v>Omitir, retardar, negar o rehusarse a realizar actos propios que le corresponden de las funciones de servidor público y/o de apoderado para beneficio propio o de un tercero en las acciones legales, ocasionando pérdidas financieras al Ente Territorial</v>
      </c>
      <c r="C77" s="300" t="s">
        <v>176</v>
      </c>
      <c r="D77" s="139" t="str">
        <f>+([15]DESCRIPCION!D12)</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E77" s="122" t="str">
        <f>+([15]PROBABILIDAD!T12)</f>
        <v>Probable</v>
      </c>
      <c r="F77" s="144" t="s">
        <v>27</v>
      </c>
      <c r="G77" s="144" t="s">
        <v>25</v>
      </c>
      <c r="H77" s="137" t="s">
        <v>24</v>
      </c>
      <c r="I77" s="146" t="s">
        <v>273</v>
      </c>
      <c r="J77" s="145" t="s">
        <v>272</v>
      </c>
      <c r="K77" s="145" t="s">
        <v>261</v>
      </c>
      <c r="L77" s="145" t="s">
        <v>260</v>
      </c>
      <c r="M77" s="148" t="s">
        <v>271</v>
      </c>
    </row>
    <row r="78" spans="1:13" ht="90.6" customHeight="1" x14ac:dyDescent="0.3">
      <c r="A78" s="293"/>
      <c r="B78" s="134"/>
      <c r="C78" s="301"/>
      <c r="D78" s="140"/>
      <c r="E78" s="123"/>
      <c r="F78" s="136"/>
      <c r="G78" s="136"/>
      <c r="H78" s="137"/>
      <c r="I78" s="147"/>
      <c r="J78" s="143"/>
      <c r="K78" s="143"/>
      <c r="L78" s="143"/>
      <c r="M78" s="148"/>
    </row>
    <row r="79" spans="1:13" ht="62.4" customHeight="1" x14ac:dyDescent="0.3">
      <c r="A79" s="293"/>
      <c r="B79" s="134"/>
      <c r="C79" s="301"/>
      <c r="D79" s="50" t="str">
        <f>+([15]DESCRIPCION!D13)</f>
        <v>Perfil profesional rotativo de asesores jurídicos insuficientes para realizar la labor de la repesentación judicial y legal del municipio con poca experiencia e idoneidad</v>
      </c>
      <c r="E79" s="123"/>
      <c r="F79" s="136"/>
      <c r="G79" s="136"/>
      <c r="H79" s="131"/>
      <c r="I79" s="87" t="s">
        <v>270</v>
      </c>
      <c r="J79" s="38" t="s">
        <v>269</v>
      </c>
      <c r="K79" s="38" t="s">
        <v>261</v>
      </c>
      <c r="L79" s="38" t="s">
        <v>260</v>
      </c>
      <c r="M79" s="148"/>
    </row>
    <row r="80" spans="1:13" ht="250.8" x14ac:dyDescent="0.3">
      <c r="A80" s="293"/>
      <c r="B80" s="134"/>
      <c r="C80" s="301"/>
      <c r="D80" s="50" t="str">
        <f>+([15]DESCRIPCION!D14)</f>
        <v>Desconocimiento y/o no aplicabilidad de la normatividad vigente a nivel nacional, departamental y territorial</v>
      </c>
      <c r="E80" s="123"/>
      <c r="F80" s="136"/>
      <c r="G80" s="136"/>
      <c r="H80" s="131"/>
      <c r="I80" s="87" t="s">
        <v>268</v>
      </c>
      <c r="J80" s="38" t="s">
        <v>267</v>
      </c>
      <c r="K80" s="38" t="s">
        <v>261</v>
      </c>
      <c r="L80" s="38" t="s">
        <v>260</v>
      </c>
      <c r="M80" s="148"/>
    </row>
    <row r="81" spans="1:13" ht="88.8" customHeight="1" thickBot="1" x14ac:dyDescent="0.35">
      <c r="A81" s="293"/>
      <c r="B81" s="134"/>
      <c r="C81" s="301"/>
      <c r="D81" s="99"/>
      <c r="E81" s="123"/>
      <c r="F81" s="136"/>
      <c r="G81" s="136"/>
      <c r="H81" s="302" t="s">
        <v>262</v>
      </c>
      <c r="I81" s="303" t="s">
        <v>266</v>
      </c>
      <c r="J81" s="108" t="s">
        <v>265</v>
      </c>
      <c r="K81" s="108" t="s">
        <v>264</v>
      </c>
      <c r="L81" s="108" t="s">
        <v>263</v>
      </c>
      <c r="M81" s="148"/>
    </row>
    <row r="82" spans="1:13" ht="114.6" customHeight="1" x14ac:dyDescent="0.3">
      <c r="A82" s="175" t="s">
        <v>297</v>
      </c>
      <c r="B82" s="128" t="str">
        <f>+([16]PROBABILIDAD!A11)</f>
        <v>probabilidad de dilatar el proceso para lograr el vencimiento de terminos o la prescripcion en beneficio de un servidor publico.</v>
      </c>
      <c r="C82" s="132" t="s">
        <v>176</v>
      </c>
      <c r="D82" s="12" t="str">
        <f>+([16]DESCRIPCION!D14)</f>
        <v xml:space="preserve">Cambios normativos sobre el procedimiento disciplinario . </v>
      </c>
      <c r="E82" s="127"/>
      <c r="F82" s="127"/>
      <c r="G82" s="127"/>
      <c r="H82" s="127"/>
      <c r="I82" s="12" t="s">
        <v>296</v>
      </c>
      <c r="J82" s="12" t="s">
        <v>295</v>
      </c>
      <c r="K82" s="12" t="s">
        <v>274</v>
      </c>
      <c r="L82" s="12" t="s">
        <v>294</v>
      </c>
      <c r="M82" s="304" t="s">
        <v>293</v>
      </c>
    </row>
    <row r="83" spans="1:13" ht="66" x14ac:dyDescent="0.3">
      <c r="A83" s="176"/>
      <c r="B83" s="117"/>
      <c r="C83" s="131"/>
      <c r="D83" s="102" t="str">
        <f>[16]DESCRIPCION!D15</f>
        <v>Falta de compromiso por parte del personal adscrito al proceso de gestion y control disciplinario</v>
      </c>
      <c r="E83" s="125"/>
      <c r="F83" s="125"/>
      <c r="G83" s="125"/>
      <c r="H83" s="125"/>
      <c r="I83" s="102" t="s">
        <v>292</v>
      </c>
      <c r="J83" s="102" t="s">
        <v>291</v>
      </c>
      <c r="K83" s="102" t="s">
        <v>290</v>
      </c>
      <c r="L83" s="102" t="s">
        <v>289</v>
      </c>
      <c r="M83" s="33" t="s">
        <v>288</v>
      </c>
    </row>
    <row r="84" spans="1:13" ht="358.8" customHeight="1" x14ac:dyDescent="0.3">
      <c r="A84" s="176"/>
      <c r="B84" s="117"/>
      <c r="C84" s="131"/>
      <c r="D84" s="102" t="str">
        <f>+([16]DESCRIPCION!D16)</f>
        <v>Falta de continuidad del personal por contrato encargado de los  procesos</v>
      </c>
      <c r="E84" s="125"/>
      <c r="F84" s="125"/>
      <c r="G84" s="125"/>
      <c r="H84" s="125"/>
      <c r="I84" s="102" t="s">
        <v>287</v>
      </c>
      <c r="J84" s="100" t="s">
        <v>279</v>
      </c>
      <c r="K84" s="102" t="s">
        <v>274</v>
      </c>
      <c r="L84" s="89" t="s">
        <v>286</v>
      </c>
      <c r="M84" s="33" t="s">
        <v>277</v>
      </c>
    </row>
    <row r="85" spans="1:13" ht="60" customHeight="1" x14ac:dyDescent="0.3">
      <c r="A85" s="176"/>
      <c r="B85" s="117"/>
      <c r="C85" s="131"/>
      <c r="D85" s="102"/>
      <c r="E85" s="125"/>
      <c r="F85" s="125"/>
      <c r="G85" s="125"/>
      <c r="H85" s="102" t="s">
        <v>276</v>
      </c>
      <c r="I85" s="102" t="s">
        <v>285</v>
      </c>
      <c r="J85" s="102" t="s">
        <v>284</v>
      </c>
      <c r="K85" s="102" t="s">
        <v>274</v>
      </c>
      <c r="L85" s="100"/>
      <c r="M85" s="33"/>
    </row>
    <row r="86" spans="1:13" ht="255" customHeight="1" x14ac:dyDescent="0.3">
      <c r="A86" s="176"/>
      <c r="B86" s="117" t="str">
        <f>+([16]PROBABILIDAD!A13)</f>
        <v xml:space="preserve"> Posibilidad de exceder facultades legales en los fallos </v>
      </c>
      <c r="C86" s="131" t="s">
        <v>176</v>
      </c>
      <c r="D86" s="89" t="str">
        <f>+([16]DESCRIPCION!D17)</f>
        <v xml:space="preserve"> Falta de infraestructura que garantice las condiciones para el cumplimiento del desarrollo del proceso  de la ley (Carencia de sala de audiencias)</v>
      </c>
      <c r="E86" s="125" t="str">
        <f>+([16]PROBABILIDAD!T13)</f>
        <v>Improbable</v>
      </c>
      <c r="F86" s="125" t="str">
        <f>+('[16] IMPACTO RIESGOS CORRUPCION'!F11)</f>
        <v>MAYOR</v>
      </c>
      <c r="G86" s="125" t="s">
        <v>25</v>
      </c>
      <c r="H86" s="117" t="s">
        <v>24</v>
      </c>
      <c r="I86" s="104" t="s">
        <v>283</v>
      </c>
      <c r="J86" s="1" t="s">
        <v>279</v>
      </c>
      <c r="K86" s="102" t="s">
        <v>274</v>
      </c>
      <c r="L86" s="1" t="s">
        <v>278</v>
      </c>
      <c r="M86" s="33" t="s">
        <v>277</v>
      </c>
    </row>
    <row r="87" spans="1:13" ht="284.39999999999998" customHeight="1" x14ac:dyDescent="0.3">
      <c r="A87" s="176"/>
      <c r="B87" s="117"/>
      <c r="C87" s="131"/>
      <c r="D87" s="89" t="str">
        <f>+([16]DESCRIPCION!D18)</f>
        <v>Falta de herramientas tecnológicas que permitan administrar y proteger la información</v>
      </c>
      <c r="E87" s="125"/>
      <c r="F87" s="125"/>
      <c r="G87" s="125"/>
      <c r="H87" s="117"/>
      <c r="I87" s="104" t="s">
        <v>282</v>
      </c>
      <c r="J87" s="1" t="s">
        <v>279</v>
      </c>
      <c r="K87" s="102" t="s">
        <v>274</v>
      </c>
      <c r="L87" s="1" t="s">
        <v>278</v>
      </c>
      <c r="M87" s="33" t="s">
        <v>277</v>
      </c>
    </row>
    <row r="88" spans="1:13" ht="40.799999999999997" customHeight="1" thickBot="1" x14ac:dyDescent="0.35">
      <c r="A88" s="177"/>
      <c r="B88" s="118"/>
      <c r="C88" s="248"/>
      <c r="D88" s="90"/>
      <c r="E88" s="126"/>
      <c r="F88" s="126"/>
      <c r="G88" s="126"/>
      <c r="H88" s="90" t="s">
        <v>276</v>
      </c>
      <c r="I88" s="90" t="s">
        <v>281</v>
      </c>
      <c r="J88" s="101" t="s">
        <v>275</v>
      </c>
      <c r="K88" s="103" t="s">
        <v>280</v>
      </c>
      <c r="L88" s="103"/>
      <c r="M88" s="15"/>
    </row>
    <row r="89" spans="1:13" ht="97.8" customHeight="1" x14ac:dyDescent="0.3">
      <c r="A89" s="176" t="s">
        <v>317</v>
      </c>
      <c r="B89" s="117" t="str">
        <f>+([17]PROBABILIDAD!A13)</f>
        <v xml:space="preserve"> Desvío de los resultados  de la auditoría en beneficio propio o del auditado.</v>
      </c>
      <c r="C89" s="125" t="s">
        <v>176</v>
      </c>
      <c r="D89" s="89" t="str">
        <f>+([17]DESCRIPCION!D15)</f>
        <v>Asignación de auditorias a procesos no acordes al perfil profesional del auditor.</v>
      </c>
      <c r="E89" s="125" t="s">
        <v>222</v>
      </c>
      <c r="F89" s="125" t="s">
        <v>27</v>
      </c>
      <c r="G89" s="125" t="s">
        <v>84</v>
      </c>
      <c r="H89" s="125" t="s">
        <v>24</v>
      </c>
      <c r="I89" s="117" t="s">
        <v>305</v>
      </c>
      <c r="J89" s="117" t="s">
        <v>304</v>
      </c>
      <c r="K89" s="119" t="s">
        <v>303</v>
      </c>
      <c r="L89" s="117" t="s">
        <v>260</v>
      </c>
      <c r="M89" s="116" t="s">
        <v>302</v>
      </c>
    </row>
    <row r="90" spans="1:13" ht="166.8" customHeight="1" x14ac:dyDescent="0.3">
      <c r="A90" s="176"/>
      <c r="B90" s="117"/>
      <c r="C90" s="125"/>
      <c r="D90" s="89" t="str">
        <f>+([17]DESCRIPCION!D16)</f>
        <v>Trafico de influencias.</v>
      </c>
      <c r="E90" s="125"/>
      <c r="F90" s="125"/>
      <c r="G90" s="125"/>
      <c r="H90" s="125"/>
      <c r="I90" s="117"/>
      <c r="J90" s="117"/>
      <c r="K90" s="120"/>
      <c r="L90" s="117"/>
      <c r="M90" s="116"/>
    </row>
    <row r="91" spans="1:13" ht="110.4" customHeight="1" x14ac:dyDescent="0.3">
      <c r="A91" s="176"/>
      <c r="B91" s="117"/>
      <c r="C91" s="125"/>
      <c r="D91" s="89" t="str">
        <f>+([17]DESCRIPCION!D17)</f>
        <v>Inobservancia a los líneamientos establecidos en el  Código de Ética del Auditor Interno en el desarrollo de las auditorías</v>
      </c>
      <c r="E91" s="125"/>
      <c r="F91" s="125"/>
      <c r="G91" s="125"/>
      <c r="H91" s="125"/>
      <c r="I91" s="117"/>
      <c r="J91" s="117"/>
      <c r="K91" s="121"/>
      <c r="L91" s="117"/>
      <c r="M91" s="116"/>
    </row>
    <row r="92" spans="1:13" ht="60" customHeight="1" thickBot="1" x14ac:dyDescent="0.35">
      <c r="A92" s="177"/>
      <c r="B92" s="118"/>
      <c r="C92" s="126"/>
      <c r="D92" s="48"/>
      <c r="E92" s="126"/>
      <c r="F92" s="126"/>
      <c r="G92" s="126"/>
      <c r="H92" s="90" t="s">
        <v>142</v>
      </c>
      <c r="I92" s="90" t="s">
        <v>301</v>
      </c>
      <c r="J92" s="90" t="s">
        <v>300</v>
      </c>
      <c r="K92" s="90" t="s">
        <v>299</v>
      </c>
      <c r="L92" s="90" t="s">
        <v>298</v>
      </c>
      <c r="M92" s="230"/>
    </row>
    <row r="93" spans="1:13" ht="121.8" customHeight="1" x14ac:dyDescent="0.3">
      <c r="A93" s="254" t="s">
        <v>318</v>
      </c>
      <c r="B93" s="117" t="str">
        <f>+([18]PROBABILIDAD!A13)</f>
        <v>Posibilidad de recibir o solicitar cualquier dádiva o beneficio para  retardar, agilizar u omitir un trámite a nombre propio o para terceros</v>
      </c>
      <c r="C93" s="251" t="s">
        <v>176</v>
      </c>
      <c r="D93" s="86" t="str">
        <f>+([18]DESCRIPCION!D17)</f>
        <v>Desconocimiento de los trámites y procedimientos por parte de los usuarios.</v>
      </c>
      <c r="E93" s="125" t="str">
        <f>+([18]PROBABILIDAD!T13)</f>
        <v>Probable</v>
      </c>
      <c r="F93" s="125" t="s">
        <v>27</v>
      </c>
      <c r="G93" s="125" t="s">
        <v>25</v>
      </c>
      <c r="H93" s="82" t="s">
        <v>24</v>
      </c>
      <c r="I93" s="86" t="s">
        <v>309</v>
      </c>
      <c r="J93" s="86" t="s">
        <v>169</v>
      </c>
      <c r="K93" s="83" t="s">
        <v>308</v>
      </c>
      <c r="L93" s="82" t="s">
        <v>165</v>
      </c>
      <c r="M93" s="116" t="s">
        <v>168</v>
      </c>
    </row>
    <row r="94" spans="1:13" ht="119.4" customHeight="1" x14ac:dyDescent="0.3">
      <c r="A94" s="254"/>
      <c r="B94" s="117"/>
      <c r="C94" s="252"/>
      <c r="D94" s="86" t="str">
        <f>+([18]DESCRIPCION!D18)</f>
        <v>Ineficiencia en la prestación del servicio y/o Trafico de influencias</v>
      </c>
      <c r="E94" s="125"/>
      <c r="F94" s="125"/>
      <c r="G94" s="125"/>
      <c r="H94" s="82" t="s">
        <v>167</v>
      </c>
      <c r="I94" s="86" t="s">
        <v>307</v>
      </c>
      <c r="J94" s="86" t="s">
        <v>166</v>
      </c>
      <c r="K94" s="83" t="s">
        <v>161</v>
      </c>
      <c r="L94" s="82" t="s">
        <v>165</v>
      </c>
      <c r="M94" s="116"/>
    </row>
    <row r="95" spans="1:13" ht="106.2" customHeight="1" thickBot="1" x14ac:dyDescent="0.35">
      <c r="A95" s="255"/>
      <c r="B95" s="118"/>
      <c r="C95" s="253"/>
      <c r="D95" s="46"/>
      <c r="E95" s="126"/>
      <c r="F95" s="126"/>
      <c r="G95" s="126"/>
      <c r="H95" s="84" t="s">
        <v>164</v>
      </c>
      <c r="I95" s="16" t="s">
        <v>163</v>
      </c>
      <c r="J95" s="46" t="s">
        <v>162</v>
      </c>
      <c r="K95" s="85" t="s">
        <v>161</v>
      </c>
      <c r="L95" s="45" t="s">
        <v>160</v>
      </c>
      <c r="M95" s="230"/>
    </row>
    <row r="97" ht="159" customHeight="1" x14ac:dyDescent="0.3"/>
    <row r="98" ht="96.6" customHeight="1" x14ac:dyDescent="0.3"/>
  </sheetData>
  <autoFilter ref="C9:C95"/>
  <mergeCells count="237">
    <mergeCell ref="A89:A92"/>
    <mergeCell ref="A93:A95"/>
    <mergeCell ref="A26:A29"/>
    <mergeCell ref="A30:A33"/>
    <mergeCell ref="A22:A25"/>
    <mergeCell ref="A34:A39"/>
    <mergeCell ref="A50:A52"/>
    <mergeCell ref="A53:A59"/>
    <mergeCell ref="A60:A63"/>
    <mergeCell ref="A77:A81"/>
    <mergeCell ref="B93:B95"/>
    <mergeCell ref="C93:C95"/>
    <mergeCell ref="M93:M95"/>
    <mergeCell ref="G93:G95"/>
    <mergeCell ref="E93:E95"/>
    <mergeCell ref="F93:F95"/>
    <mergeCell ref="A73:A76"/>
    <mergeCell ref="E73:E75"/>
    <mergeCell ref="F73:F75"/>
    <mergeCell ref="G73:G75"/>
    <mergeCell ref="H73:H75"/>
    <mergeCell ref="B73:B75"/>
    <mergeCell ref="C73:C75"/>
    <mergeCell ref="I73:I75"/>
    <mergeCell ref="J73:J75"/>
    <mergeCell ref="K73:K75"/>
    <mergeCell ref="L73:L75"/>
    <mergeCell ref="M73:M75"/>
    <mergeCell ref="A64:A72"/>
    <mergeCell ref="G64:G65"/>
    <mergeCell ref="B66:B67"/>
    <mergeCell ref="C66:C67"/>
    <mergeCell ref="B64:B65"/>
    <mergeCell ref="C64:C65"/>
    <mergeCell ref="E64:E65"/>
    <mergeCell ref="F64:F65"/>
    <mergeCell ref="B71:B72"/>
    <mergeCell ref="C71:C72"/>
    <mergeCell ref="E71:E72"/>
    <mergeCell ref="F71:F72"/>
    <mergeCell ref="B68:B70"/>
    <mergeCell ref="C68:C70"/>
    <mergeCell ref="K66:K67"/>
    <mergeCell ref="M68:M70"/>
    <mergeCell ref="L66:L67"/>
    <mergeCell ref="M66:M67"/>
    <mergeCell ref="L68:L70"/>
    <mergeCell ref="D66:D67"/>
    <mergeCell ref="I66:I67"/>
    <mergeCell ref="J66:J67"/>
    <mergeCell ref="E66:E67"/>
    <mergeCell ref="F66:F67"/>
    <mergeCell ref="G66:G67"/>
    <mergeCell ref="I68:I70"/>
    <mergeCell ref="J68:J70"/>
    <mergeCell ref="K68:K70"/>
    <mergeCell ref="H66:H67"/>
    <mergeCell ref="H68:H70"/>
    <mergeCell ref="E68:E70"/>
    <mergeCell ref="F68:F70"/>
    <mergeCell ref="G68:G70"/>
    <mergeCell ref="D68:D70"/>
    <mergeCell ref="H71:H72"/>
    <mergeCell ref="H64:H65"/>
    <mergeCell ref="G71:G72"/>
    <mergeCell ref="H60:H62"/>
    <mergeCell ref="M60:M63"/>
    <mergeCell ref="E60:E62"/>
    <mergeCell ref="F60:F62"/>
    <mergeCell ref="G60:G62"/>
    <mergeCell ref="B56:B59"/>
    <mergeCell ref="C56:C59"/>
    <mergeCell ref="B53:B55"/>
    <mergeCell ref="C53:C55"/>
    <mergeCell ref="E53:E55"/>
    <mergeCell ref="F53:F55"/>
    <mergeCell ref="G53:G55"/>
    <mergeCell ref="H56:H58"/>
    <mergeCell ref="G56:G59"/>
    <mergeCell ref="L56:L57"/>
    <mergeCell ref="M53:M55"/>
    <mergeCell ref="M56:M59"/>
    <mergeCell ref="I56:I57"/>
    <mergeCell ref="J56:J57"/>
    <mergeCell ref="K56:K57"/>
    <mergeCell ref="H50:H52"/>
    <mergeCell ref="E56:E59"/>
    <mergeCell ref="F56:F59"/>
    <mergeCell ref="H53:H54"/>
    <mergeCell ref="B50:B52"/>
    <mergeCell ref="C50:C52"/>
    <mergeCell ref="E50:E52"/>
    <mergeCell ref="F50:F52"/>
    <mergeCell ref="G50:G52"/>
    <mergeCell ref="H48:H49"/>
    <mergeCell ref="D42:D43"/>
    <mergeCell ref="L51:L52"/>
    <mergeCell ref="M51:M52"/>
    <mergeCell ref="D51:D52"/>
    <mergeCell ref="I51:I52"/>
    <mergeCell ref="J51:J52"/>
    <mergeCell ref="K51:K52"/>
    <mergeCell ref="A40:A49"/>
    <mergeCell ref="G40:G47"/>
    <mergeCell ref="F40:F47"/>
    <mergeCell ref="E40:E47"/>
    <mergeCell ref="D44:D47"/>
    <mergeCell ref="F48:F49"/>
    <mergeCell ref="G48:G49"/>
    <mergeCell ref="D48:D49"/>
    <mergeCell ref="B48:B49"/>
    <mergeCell ref="C48:C49"/>
    <mergeCell ref="E48:E49"/>
    <mergeCell ref="D40:D41"/>
    <mergeCell ref="C40:C47"/>
    <mergeCell ref="B40:B47"/>
    <mergeCell ref="C37:C39"/>
    <mergeCell ref="B37:B39"/>
    <mergeCell ref="G34:G36"/>
    <mergeCell ref="B34:B36"/>
    <mergeCell ref="E34:E36"/>
    <mergeCell ref="F34:F36"/>
    <mergeCell ref="C34:C36"/>
    <mergeCell ref="D34:D35"/>
    <mergeCell ref="M34:M35"/>
    <mergeCell ref="H34:H35"/>
    <mergeCell ref="I34:I35"/>
    <mergeCell ref="J34:J35"/>
    <mergeCell ref="K34:K35"/>
    <mergeCell ref="L34:L35"/>
    <mergeCell ref="H37:H38"/>
    <mergeCell ref="E37:E39"/>
    <mergeCell ref="F37:F39"/>
    <mergeCell ref="G37:G39"/>
    <mergeCell ref="M30:M31"/>
    <mergeCell ref="H30:H32"/>
    <mergeCell ref="E30:E32"/>
    <mergeCell ref="C30:C33"/>
    <mergeCell ref="F30:F32"/>
    <mergeCell ref="B30:B33"/>
    <mergeCell ref="G30:G32"/>
    <mergeCell ref="B27:B29"/>
    <mergeCell ref="G27:G29"/>
    <mergeCell ref="H27:H29"/>
    <mergeCell ref="C27:C29"/>
    <mergeCell ref="E27:E29"/>
    <mergeCell ref="F27:F29"/>
    <mergeCell ref="B22:B25"/>
    <mergeCell ref="C22:C25"/>
    <mergeCell ref="E22:E25"/>
    <mergeCell ref="F22:F25"/>
    <mergeCell ref="D22:D23"/>
    <mergeCell ref="C19:C21"/>
    <mergeCell ref="E19:E21"/>
    <mergeCell ref="B19:B21"/>
    <mergeCell ref="A19:A21"/>
    <mergeCell ref="F19:F21"/>
    <mergeCell ref="G19:G21"/>
    <mergeCell ref="H19:H20"/>
    <mergeCell ref="F16:F18"/>
    <mergeCell ref="G16:G18"/>
    <mergeCell ref="H16:H18"/>
    <mergeCell ref="B16:B18"/>
    <mergeCell ref="C16:C18"/>
    <mergeCell ref="E16:E18"/>
    <mergeCell ref="A16:A18"/>
    <mergeCell ref="H10:H12"/>
    <mergeCell ref="E13:E15"/>
    <mergeCell ref="F13:F15"/>
    <mergeCell ref="G13:G15"/>
    <mergeCell ref="A1:A4"/>
    <mergeCell ref="B1:I2"/>
    <mergeCell ref="J1:L1"/>
    <mergeCell ref="A13:A15"/>
    <mergeCell ref="B13:B15"/>
    <mergeCell ref="C13:C15"/>
    <mergeCell ref="B10:B12"/>
    <mergeCell ref="C10:C12"/>
    <mergeCell ref="E10:E12"/>
    <mergeCell ref="F10:F12"/>
    <mergeCell ref="G10:G12"/>
    <mergeCell ref="M1:M4"/>
    <mergeCell ref="J2:L2"/>
    <mergeCell ref="B3:I4"/>
    <mergeCell ref="J3:L3"/>
    <mergeCell ref="J4:L4"/>
    <mergeCell ref="I13:I14"/>
    <mergeCell ref="J13:J14"/>
    <mergeCell ref="K13:K14"/>
    <mergeCell ref="L13:L14"/>
    <mergeCell ref="M13:M14"/>
    <mergeCell ref="H13:H15"/>
    <mergeCell ref="A5:M5"/>
    <mergeCell ref="B6:M6"/>
    <mergeCell ref="B7:M7"/>
    <mergeCell ref="A8:F8"/>
    <mergeCell ref="A10:A12"/>
    <mergeCell ref="D77:D78"/>
    <mergeCell ref="I77:I78"/>
    <mergeCell ref="H77:H80"/>
    <mergeCell ref="J77:J78"/>
    <mergeCell ref="E77:E81"/>
    <mergeCell ref="K77:K78"/>
    <mergeCell ref="G22:G25"/>
    <mergeCell ref="H22:H25"/>
    <mergeCell ref="B77:B81"/>
    <mergeCell ref="C77:C81"/>
    <mergeCell ref="G77:G81"/>
    <mergeCell ref="L77:L78"/>
    <mergeCell ref="M77:M81"/>
    <mergeCell ref="F77:F81"/>
    <mergeCell ref="F86:F88"/>
    <mergeCell ref="G86:G88"/>
    <mergeCell ref="B86:B88"/>
    <mergeCell ref="C86:C88"/>
    <mergeCell ref="E86:E88"/>
    <mergeCell ref="B82:B85"/>
    <mergeCell ref="C82:C85"/>
    <mergeCell ref="E82:E85"/>
    <mergeCell ref="F82:F85"/>
    <mergeCell ref="G82:G85"/>
    <mergeCell ref="A82:A88"/>
    <mergeCell ref="L89:L91"/>
    <mergeCell ref="C89:C92"/>
    <mergeCell ref="E89:E92"/>
    <mergeCell ref="F89:F92"/>
    <mergeCell ref="H82:H84"/>
    <mergeCell ref="H86:H87"/>
    <mergeCell ref="B89:B92"/>
    <mergeCell ref="J89:J91"/>
    <mergeCell ref="K89:K91"/>
    <mergeCell ref="C60:C63"/>
    <mergeCell ref="B60:B63"/>
    <mergeCell ref="M89:M92"/>
    <mergeCell ref="H89:H91"/>
    <mergeCell ref="I89:I91"/>
    <mergeCell ref="G89:G92"/>
  </mergeCells>
  <pageMargins left="0.7" right="0.7" top="0.75" bottom="0.75" header="0.3" footer="0.3"/>
  <pageSetup paperSize="9" orientation="portrait" horizontalDpi="4294967292" verticalDpi="1200" r:id="rId1"/>
  <drawing r:id="rId2"/>
  <legacyDrawing r:id="rId3"/>
  <oleObjects>
    <mc:AlternateContent xmlns:mc="http://schemas.openxmlformats.org/markup-compatibility/2006">
      <mc:Choice Requires="x14">
        <oleObject shapeId="2053" r:id="rId4">
          <objectPr defaultSize="0" autoPict="0" r:id="rId5">
            <anchor moveWithCells="1" sizeWithCells="1">
              <from>
                <xdr:col>0</xdr:col>
                <xdr:colOff>38100</xdr:colOff>
                <xdr:row>0</xdr:row>
                <xdr:rowOff>121920</xdr:rowOff>
              </from>
              <to>
                <xdr:col>0</xdr:col>
                <xdr:colOff>2903220</xdr:colOff>
                <xdr:row>3</xdr:row>
                <xdr:rowOff>99060</xdr:rowOff>
              </to>
            </anchor>
          </objectPr>
        </oleObject>
      </mc:Choice>
      <mc:Fallback>
        <oleObject shapeId="205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dc:creator>
  <cp:lastModifiedBy>Maria Paula</cp:lastModifiedBy>
  <cp:lastPrinted>2018-12-12T14:16:26Z</cp:lastPrinted>
  <dcterms:created xsi:type="dcterms:W3CDTF">2018-12-11T17:18:17Z</dcterms:created>
  <dcterms:modified xsi:type="dcterms:W3CDTF">2019-05-09T21:54:35Z</dcterms:modified>
</cp:coreProperties>
</file>