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rsonal\Desktop\FORMATOS GAR\"/>
    </mc:Choice>
  </mc:AlternateContent>
  <bookViews>
    <workbookView xWindow="0" yWindow="0" windowWidth="28800" windowHeight="12435"/>
  </bookViews>
  <sheets>
    <sheet name="POR BIBLIOTECAS" sheetId="1" r:id="rId1"/>
    <sheet name="Hoja1" sheetId="2" r:id="rId2"/>
  </sheets>
  <calcPr calcId="152511" iterateDelta="1E-4"/>
</workbook>
</file>

<file path=xl/calcChain.xml><?xml version="1.0" encoding="utf-8"?>
<calcChain xmlns="http://schemas.openxmlformats.org/spreadsheetml/2006/main">
  <c r="G27" i="1" l="1"/>
  <c r="H27" i="1"/>
  <c r="I27" i="1"/>
  <c r="J27" i="1"/>
  <c r="K27" i="1"/>
  <c r="L27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H20" i="2"/>
  <c r="G20" i="2"/>
  <c r="F20" i="2"/>
  <c r="E19" i="2"/>
  <c r="E18" i="2"/>
  <c r="D18" i="2"/>
  <c r="E17" i="2"/>
  <c r="E15" i="2"/>
  <c r="D15" i="2"/>
  <c r="D14" i="2"/>
  <c r="D13" i="2"/>
  <c r="E12" i="2"/>
  <c r="D12" i="2"/>
  <c r="E11" i="2"/>
  <c r="D11" i="2"/>
  <c r="E10" i="2"/>
  <c r="E9" i="2"/>
  <c r="E8" i="2"/>
  <c r="D8" i="2"/>
  <c r="E7" i="2"/>
  <c r="D7" i="2"/>
  <c r="E6" i="2"/>
  <c r="D6" i="2"/>
  <c r="E5" i="2"/>
  <c r="D5" i="2"/>
  <c r="D4" i="2"/>
  <c r="E3" i="2"/>
  <c r="E2" i="2"/>
  <c r="D20" i="2"/>
  <c r="E20" i="2"/>
</calcChain>
</file>

<file path=xl/sharedStrings.xml><?xml version="1.0" encoding="utf-8"?>
<sst xmlns="http://schemas.openxmlformats.org/spreadsheetml/2006/main" count="66" uniqueCount="55">
  <si>
    <t>No.</t>
  </si>
  <si>
    <t>Nombre de la biblioteca</t>
  </si>
  <si>
    <t>TOTALES</t>
  </si>
  <si>
    <t xml:space="preserve"> </t>
  </si>
  <si>
    <t xml:space="preserve">COMUNA </t>
  </si>
  <si>
    <t>REPORTE BIBLIOTECA  SEPTIEMBRE</t>
  </si>
  <si>
    <t xml:space="preserve">REPORTE BIBLIOTECA AGOSTO </t>
  </si>
  <si>
    <t>REPORTE BIBLIOTECA  OCTUBRE</t>
  </si>
  <si>
    <t>REPORTE BIBLIOTECA JULIO</t>
  </si>
  <si>
    <t>Corregimiento 8</t>
  </si>
  <si>
    <t>corregimiento11</t>
  </si>
  <si>
    <t>corregimiento 12</t>
  </si>
  <si>
    <t>corregimiento 7</t>
  </si>
  <si>
    <t>Bibliot.sin contrato</t>
  </si>
  <si>
    <t xml:space="preserve">NO REPORTO </t>
  </si>
  <si>
    <t>REPORTE BIBLIOTECA NOVIEMBRE</t>
  </si>
  <si>
    <t xml:space="preserve"> SOLEDAD RENGIFO</t>
  </si>
  <si>
    <t xml:space="preserve"> CLARITA BOTERO</t>
  </si>
  <si>
    <t xml:space="preserve"> JORGE ELIECER GAITAN</t>
  </si>
  <si>
    <t xml:space="preserve"> ALBERTO SANTOFIMIO CAICEDO</t>
  </si>
  <si>
    <t>OVIEDO</t>
  </si>
  <si>
    <t>CASA DE LA CULTURA EL SALADO</t>
  </si>
  <si>
    <t xml:space="preserve"> ALVARO MUTIS</t>
  </si>
  <si>
    <t>INES ROJAS LUNA</t>
  </si>
  <si>
    <t>GERMAN URIBE</t>
  </si>
  <si>
    <t>NICANOR VELASQUEZ</t>
  </si>
  <si>
    <t xml:space="preserve"> VIRTUAL ALFONSO VIÑA CALDERON</t>
  </si>
  <si>
    <t xml:space="preserve"> ISMAEL SANTOFIMIO TRUJILLO</t>
  </si>
  <si>
    <t>COMUNA DOCE RICAURTE</t>
  </si>
  <si>
    <t xml:space="preserve"> GUAMBITO</t>
  </si>
  <si>
    <t xml:space="preserve">COMBAIMA JUNTAS </t>
  </si>
  <si>
    <t xml:space="preserve"> CAÑON DEL COMBEIMA</t>
  </si>
  <si>
    <t xml:space="preserve"> SAN JUAN CHINA </t>
  </si>
  <si>
    <t xml:space="preserve"> SAN BERNARDO</t>
  </si>
  <si>
    <t xml:space="preserve">NOMBRE BIBLIOTECA </t>
  </si>
  <si>
    <t xml:space="preserve">NOMBRE RESPONSABLE </t>
  </si>
  <si>
    <t xml:space="preserve"> MES, AÑO </t>
  </si>
  <si>
    <t>DESPLAZADOS</t>
  </si>
  <si>
    <t>DISCAPACITADOS</t>
  </si>
  <si>
    <t>FAMILIAS EN ACCION</t>
  </si>
  <si>
    <t>HOGARES FAMI</t>
  </si>
  <si>
    <t>HOGARES SUSTITUTOS</t>
  </si>
  <si>
    <t>P. Infancia(0-6)</t>
  </si>
  <si>
    <t>Red de bibliotecas</t>
  </si>
  <si>
    <r>
      <t>Código:</t>
    </r>
    <r>
      <rPr>
        <b/>
        <sz val="11"/>
        <rFont val="Arial"/>
        <family val="2"/>
      </rPr>
      <t xml:space="preserve">                                   </t>
    </r>
  </si>
  <si>
    <r>
      <t>Versión:</t>
    </r>
    <r>
      <rPr>
        <sz val="11"/>
        <rFont val="Arial"/>
        <family val="2"/>
      </rPr>
      <t xml:space="preserve"> </t>
    </r>
  </si>
  <si>
    <t xml:space="preserve">Fecha: </t>
  </si>
  <si>
    <t xml:space="preserve">Página: </t>
  </si>
  <si>
    <t>FORMATO: CONSOLIDADO MENSUAL DE POBLACIÓN</t>
  </si>
  <si>
    <t>MINORIAS (Indigenas, Afros, L.G.B.T.I)</t>
  </si>
  <si>
    <t xml:space="preserve">PAGINA:                                                     1 de 1 </t>
  </si>
  <si>
    <t>PROCESO: GESTIÓN  ARTISTICA Y CULTURAL</t>
  </si>
  <si>
    <t>VERSIÓN:                                                         02</t>
  </si>
  <si>
    <t>FECHA:                                             2019/04/25</t>
  </si>
  <si>
    <t>CODIGO:                       FOR-20-PRO-GAC-02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</si>
</sst>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</font>
    <font>
      <sz val="7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3" borderId="2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justify"/>
    </xf>
    <xf numFmtId="0" fontId="1" fillId="0" borderId="0" xfId="0" applyFont="1"/>
    <xf numFmtId="0" fontId="3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justify"/>
    </xf>
    <xf numFmtId="0" fontId="3" fillId="4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3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justify" vertical="justify"/>
    </xf>
    <xf numFmtId="0" fontId="0" fillId="5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justify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justify"/>
    </xf>
    <xf numFmtId="0" fontId="9" fillId="0" borderId="2" xfId="0" applyFont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6" fillId="4" borderId="0" xfId="0" applyFont="1" applyFill="1" applyBorder="1"/>
    <xf numFmtId="0" fontId="0" fillId="0" borderId="0" xfId="0" applyBorder="1"/>
    <xf numFmtId="0" fontId="0" fillId="4" borderId="7" xfId="0" applyFill="1" applyBorder="1"/>
    <xf numFmtId="0" fontId="1" fillId="4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1" fillId="0" borderId="2" xfId="0" applyFont="1" applyBorder="1" applyAlignment="1"/>
    <xf numFmtId="0" fontId="13" fillId="4" borderId="2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vertical="top"/>
    </xf>
    <xf numFmtId="0" fontId="14" fillId="4" borderId="10" xfId="0" applyFont="1" applyFill="1" applyBorder="1" applyAlignment="1">
      <alignment vertical="top"/>
    </xf>
    <xf numFmtId="0" fontId="14" fillId="4" borderId="4" xfId="0" applyFont="1" applyFill="1" applyBorder="1" applyAlignment="1">
      <alignment vertical="top"/>
    </xf>
    <xf numFmtId="0" fontId="14" fillId="4" borderId="7" xfId="0" applyFont="1" applyFill="1" applyBorder="1" applyAlignment="1">
      <alignment vertical="top"/>
    </xf>
    <xf numFmtId="0" fontId="14" fillId="4" borderId="11" xfId="0" applyFont="1" applyFill="1" applyBorder="1" applyAlignment="1">
      <alignment vertical="top"/>
    </xf>
    <xf numFmtId="0" fontId="14" fillId="4" borderId="8" xfId="0" applyFont="1" applyFill="1" applyBorder="1" applyAlignment="1">
      <alignment vertical="top"/>
    </xf>
    <xf numFmtId="0" fontId="14" fillId="4" borderId="9" xfId="0" applyFont="1" applyFill="1" applyBorder="1" applyAlignment="1"/>
    <xf numFmtId="0" fontId="14" fillId="4" borderId="10" xfId="0" applyFont="1" applyFill="1" applyBorder="1" applyAlignment="1"/>
    <xf numFmtId="0" fontId="14" fillId="4" borderId="4" xfId="0" applyFont="1" applyFill="1" applyBorder="1" applyAlignment="1"/>
    <xf numFmtId="0" fontId="14" fillId="4" borderId="12" xfId="0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0" fontId="14" fillId="4" borderId="13" xfId="0" applyFont="1" applyFill="1" applyBorder="1" applyAlignment="1">
      <alignment vertical="top"/>
    </xf>
    <xf numFmtId="0" fontId="13" fillId="4" borderId="2" xfId="0" applyFont="1" applyFill="1" applyBorder="1" applyAlignment="1">
      <alignment vertical="center"/>
    </xf>
    <xf numFmtId="0" fontId="14" fillId="4" borderId="14" xfId="0" applyFont="1" applyFill="1" applyBorder="1" applyAlignment="1">
      <alignment vertical="top"/>
    </xf>
    <xf numFmtId="0" fontId="14" fillId="4" borderId="15" xfId="0" applyFont="1" applyFill="1" applyBorder="1" applyAlignment="1">
      <alignment vertical="top"/>
    </xf>
    <xf numFmtId="0" fontId="14" fillId="4" borderId="16" xfId="0" applyFont="1" applyFill="1" applyBorder="1" applyAlignment="1">
      <alignment vertical="top"/>
    </xf>
    <xf numFmtId="0" fontId="8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/>
    </xf>
    <xf numFmtId="0" fontId="8" fillId="2" borderId="2" xfId="0" applyFont="1" applyFill="1" applyBorder="1" applyAlignment="1">
      <alignment horizontal="justify" vertical="center" textRotation="90"/>
    </xf>
    <xf numFmtId="0" fontId="8" fillId="2" borderId="2" xfId="0" applyFont="1" applyFill="1" applyBorder="1" applyAlignment="1">
      <alignment horizontal="center" vertical="center" textRotation="90"/>
    </xf>
    <xf numFmtId="0" fontId="12" fillId="2" borderId="2" xfId="0" applyFont="1" applyFill="1" applyBorder="1" applyAlignment="1">
      <alignment horizontal="center" vertical="center" textRotation="90"/>
    </xf>
    <xf numFmtId="0" fontId="16" fillId="4" borderId="9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6" fillId="4" borderId="9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Hoja1!$B$2:$F$19</c:f>
              <c:strCache>
                <c:ptCount val="18"/>
                <c:pt idx="0">
                  <c:v> SOLEDAD RENGIFO</c:v>
                </c:pt>
                <c:pt idx="1">
                  <c:v> CLARITA BOTERO</c:v>
                </c:pt>
                <c:pt idx="2">
                  <c:v> JORGE ELIECER GAITAN</c:v>
                </c:pt>
                <c:pt idx="3">
                  <c:v> ALBERTO SANTOFIMIO CAICEDO</c:v>
                </c:pt>
                <c:pt idx="4">
                  <c:v>OVIEDO</c:v>
                </c:pt>
                <c:pt idx="5">
                  <c:v>CASA DE LA CULTURA EL SALADO</c:v>
                </c:pt>
                <c:pt idx="6">
                  <c:v> ALVARO MUTIS</c:v>
                </c:pt>
                <c:pt idx="7">
                  <c:v>INES ROJAS LUNA</c:v>
                </c:pt>
                <c:pt idx="8">
                  <c:v>GERMAN URIBE</c:v>
                </c:pt>
                <c:pt idx="9">
                  <c:v>NICANOR VELASQUEZ</c:v>
                </c:pt>
                <c:pt idx="10">
                  <c:v> VIRTUAL ALFONSO VIÑA CALDERON</c:v>
                </c:pt>
                <c:pt idx="11">
                  <c:v> ISMAEL SANTOFIMIO TRUJILLO</c:v>
                </c:pt>
                <c:pt idx="12">
                  <c:v>COMUNA DOCE RICAURTE</c:v>
                </c:pt>
                <c:pt idx="13">
                  <c:v> GUAMBITO</c:v>
                </c:pt>
                <c:pt idx="14">
                  <c:v>COMBAIMA JUNTAS </c:v>
                </c:pt>
                <c:pt idx="15">
                  <c:v> CAÑON DEL COMBEIMA</c:v>
                </c:pt>
                <c:pt idx="16">
                  <c:v> SAN JUAN CHINA </c:v>
                </c:pt>
                <c:pt idx="17">
                  <c:v> SAN BERNARDO</c:v>
                </c:pt>
              </c:strCache>
            </c:strRef>
          </c:cat>
          <c:val>
            <c:numRef>
              <c:f>Hoja1!$G$2:$G$19</c:f>
            </c:numRef>
          </c:val>
        </c:ser>
        <c:ser>
          <c:idx val="1"/>
          <c:order val="1"/>
          <c:invertIfNegative val="0"/>
          <c:cat>
            <c:strRef>
              <c:f>Hoja1!$B$2:$F$19</c:f>
              <c:strCache>
                <c:ptCount val="18"/>
                <c:pt idx="0">
                  <c:v> SOLEDAD RENGIFO</c:v>
                </c:pt>
                <c:pt idx="1">
                  <c:v> CLARITA BOTERO</c:v>
                </c:pt>
                <c:pt idx="2">
                  <c:v> JORGE ELIECER GAITAN</c:v>
                </c:pt>
                <c:pt idx="3">
                  <c:v> ALBERTO SANTOFIMIO CAICEDO</c:v>
                </c:pt>
                <c:pt idx="4">
                  <c:v>OVIEDO</c:v>
                </c:pt>
                <c:pt idx="5">
                  <c:v>CASA DE LA CULTURA EL SALADO</c:v>
                </c:pt>
                <c:pt idx="6">
                  <c:v> ALVARO MUTIS</c:v>
                </c:pt>
                <c:pt idx="7">
                  <c:v>INES ROJAS LUNA</c:v>
                </c:pt>
                <c:pt idx="8">
                  <c:v>GERMAN URIBE</c:v>
                </c:pt>
                <c:pt idx="9">
                  <c:v>NICANOR VELASQUEZ</c:v>
                </c:pt>
                <c:pt idx="10">
                  <c:v> VIRTUAL ALFONSO VIÑA CALDERON</c:v>
                </c:pt>
                <c:pt idx="11">
                  <c:v> ISMAEL SANTOFIMIO TRUJILLO</c:v>
                </c:pt>
                <c:pt idx="12">
                  <c:v>COMUNA DOCE RICAURTE</c:v>
                </c:pt>
                <c:pt idx="13">
                  <c:v> GUAMBITO</c:v>
                </c:pt>
                <c:pt idx="14">
                  <c:v>COMBAIMA JUNTAS </c:v>
                </c:pt>
                <c:pt idx="15">
                  <c:v> CAÑON DEL COMBEIMA</c:v>
                </c:pt>
                <c:pt idx="16">
                  <c:v> SAN JUAN CHINA </c:v>
                </c:pt>
                <c:pt idx="17">
                  <c:v> SAN BERNARDO</c:v>
                </c:pt>
              </c:strCache>
            </c:strRef>
          </c:cat>
          <c:val>
            <c:numRef>
              <c:f>Hoja1!$H$2:$H$19</c:f>
              <c:numCache>
                <c:formatCode>General</c:formatCode>
                <c:ptCount val="18"/>
                <c:pt idx="0">
                  <c:v>2077</c:v>
                </c:pt>
                <c:pt idx="1">
                  <c:v>0</c:v>
                </c:pt>
                <c:pt idx="2">
                  <c:v>2735</c:v>
                </c:pt>
                <c:pt idx="3">
                  <c:v>2661</c:v>
                </c:pt>
                <c:pt idx="4">
                  <c:v>1354</c:v>
                </c:pt>
                <c:pt idx="5">
                  <c:v>0</c:v>
                </c:pt>
                <c:pt idx="6">
                  <c:v>1073</c:v>
                </c:pt>
                <c:pt idx="7">
                  <c:v>0</c:v>
                </c:pt>
                <c:pt idx="8">
                  <c:v>1548</c:v>
                </c:pt>
                <c:pt idx="9">
                  <c:v>1025</c:v>
                </c:pt>
                <c:pt idx="10">
                  <c:v>3133</c:v>
                </c:pt>
                <c:pt idx="11">
                  <c:v>401</c:v>
                </c:pt>
                <c:pt idx="12">
                  <c:v>880</c:v>
                </c:pt>
                <c:pt idx="13">
                  <c:v>89</c:v>
                </c:pt>
                <c:pt idx="14">
                  <c:v>1728</c:v>
                </c:pt>
                <c:pt idx="15">
                  <c:v>285</c:v>
                </c:pt>
                <c:pt idx="16">
                  <c:v>330</c:v>
                </c:pt>
                <c:pt idx="17">
                  <c:v>1922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375416"/>
        <c:axId val="282375800"/>
      </c:barChart>
      <c:catAx>
        <c:axId val="282375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2375800"/>
        <c:crosses val="autoZero"/>
        <c:auto val="1"/>
        <c:lblAlgn val="ctr"/>
        <c:lblOffset val="100"/>
        <c:noMultiLvlLbl val="0"/>
      </c:catAx>
      <c:valAx>
        <c:axId val="282375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2375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10584</xdr:colOff>
      <xdr:row>0</xdr:row>
      <xdr:rowOff>10583</xdr:rowOff>
    </xdr:from>
    <xdr:to>
      <xdr:col>30</xdr:col>
      <xdr:colOff>224368</xdr:colOff>
      <xdr:row>3</xdr:row>
      <xdr:rowOff>201083</xdr:rowOff>
    </xdr:to>
    <xdr:pic>
      <xdr:nvPicPr>
        <xdr:cNvPr id="5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5909" y="391583"/>
          <a:ext cx="547159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152400</xdr:rowOff>
        </xdr:from>
        <xdr:to>
          <xdr:col>2</xdr:col>
          <xdr:colOff>1295400</xdr:colOff>
          <xdr:row>3</xdr:row>
          <xdr:rowOff>228600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419100</xdr:colOff>
      <xdr:row>0</xdr:row>
      <xdr:rowOff>85725</xdr:rowOff>
    </xdr:from>
    <xdr:to>
      <xdr:col>12</xdr:col>
      <xdr:colOff>971550</xdr:colOff>
      <xdr:row>3</xdr:row>
      <xdr:rowOff>289983</xdr:rowOff>
    </xdr:to>
    <xdr:pic>
      <xdr:nvPicPr>
        <xdr:cNvPr id="7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85725"/>
          <a:ext cx="552450" cy="804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4</xdr:row>
      <xdr:rowOff>80962</xdr:rowOff>
    </xdr:from>
    <xdr:to>
      <xdr:col>14</xdr:col>
      <xdr:colOff>771525</xdr:colOff>
      <xdr:row>18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7"/>
  <sheetViews>
    <sheetView tabSelected="1" zoomScaleNormal="100" workbookViewId="0">
      <selection activeCell="D6" sqref="D6:M6"/>
    </sheetView>
  </sheetViews>
  <sheetFormatPr baseColWidth="10" defaultColWidth="9" defaultRowHeight="15.75" x14ac:dyDescent="0.25"/>
  <cols>
    <col min="2" max="2" width="4.625" customWidth="1"/>
    <col min="3" max="3" width="17.625" customWidth="1"/>
    <col min="4" max="4" width="18.25" customWidth="1"/>
    <col min="5" max="6" width="10.875" style="4" customWidth="1"/>
    <col min="7" max="7" width="11.875" style="4" customWidth="1"/>
    <col min="8" max="8" width="11.25" customWidth="1"/>
    <col min="9" max="9" width="11" customWidth="1"/>
    <col min="10" max="10" width="9.375" customWidth="1"/>
    <col min="11" max="11" width="11" customWidth="1"/>
    <col min="12" max="12" width="12.125" customWidth="1"/>
    <col min="13" max="13" width="18.875" customWidth="1"/>
  </cols>
  <sheetData>
    <row r="1" spans="1:31" ht="15.75" customHeight="1" x14ac:dyDescent="0.25">
      <c r="B1" s="83"/>
      <c r="C1" s="84"/>
      <c r="D1" s="89" t="s">
        <v>51</v>
      </c>
      <c r="E1" s="90"/>
      <c r="F1" s="90"/>
      <c r="G1" s="90"/>
      <c r="H1" s="90"/>
      <c r="I1" s="91"/>
      <c r="J1" s="69" t="s">
        <v>54</v>
      </c>
      <c r="K1" s="70"/>
      <c r="L1" s="71"/>
      <c r="M1" s="80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8" t="s">
        <v>44</v>
      </c>
      <c r="Z1" s="49"/>
      <c r="AA1" s="49"/>
      <c r="AB1" s="50"/>
      <c r="AC1" s="51"/>
      <c r="AD1" s="52"/>
      <c r="AE1" s="53"/>
    </row>
    <row r="2" spans="1:31" x14ac:dyDescent="0.25">
      <c r="B2" s="85"/>
      <c r="C2" s="86"/>
      <c r="D2" s="92"/>
      <c r="E2" s="93"/>
      <c r="F2" s="93"/>
      <c r="G2" s="93"/>
      <c r="H2" s="93"/>
      <c r="I2" s="94"/>
      <c r="J2" s="69" t="s">
        <v>52</v>
      </c>
      <c r="K2" s="70"/>
      <c r="L2" s="71"/>
      <c r="M2" s="81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54" t="s">
        <v>45</v>
      </c>
      <c r="Z2" s="55"/>
      <c r="AA2" s="55"/>
      <c r="AB2" s="56"/>
      <c r="AC2" s="57"/>
      <c r="AD2" s="58"/>
      <c r="AE2" s="59"/>
    </row>
    <row r="3" spans="1:31" x14ac:dyDescent="0.25">
      <c r="B3" s="85"/>
      <c r="C3" s="86"/>
      <c r="D3" s="95" t="s">
        <v>48</v>
      </c>
      <c r="E3" s="96"/>
      <c r="F3" s="96"/>
      <c r="G3" s="96"/>
      <c r="H3" s="96"/>
      <c r="I3" s="97"/>
      <c r="J3" s="77" t="s">
        <v>53</v>
      </c>
      <c r="K3" s="78"/>
      <c r="L3" s="79"/>
      <c r="M3" s="81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54" t="s">
        <v>46</v>
      </c>
      <c r="Z3" s="55"/>
      <c r="AA3" s="55"/>
      <c r="AB3" s="56"/>
      <c r="AC3" s="57"/>
      <c r="AD3" s="58"/>
      <c r="AE3" s="59"/>
    </row>
    <row r="4" spans="1:31" ht="30.75" customHeight="1" x14ac:dyDescent="0.25">
      <c r="B4" s="87"/>
      <c r="C4" s="88"/>
      <c r="D4" s="98"/>
      <c r="E4" s="99"/>
      <c r="F4" s="99"/>
      <c r="G4" s="99"/>
      <c r="H4" s="99"/>
      <c r="I4" s="100"/>
      <c r="J4" s="77" t="s">
        <v>50</v>
      </c>
      <c r="K4" s="78"/>
      <c r="L4" s="79"/>
      <c r="M4" s="82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54" t="s">
        <v>47</v>
      </c>
      <c r="Z4" s="55"/>
      <c r="AA4" s="55"/>
      <c r="AB4" s="56"/>
      <c r="AC4" s="61"/>
      <c r="AD4" s="62"/>
      <c r="AE4" s="63"/>
    </row>
    <row r="5" spans="1:31" x14ac:dyDescent="0.25">
      <c r="B5" s="46" t="s">
        <v>35</v>
      </c>
      <c r="C5" s="46"/>
      <c r="D5" s="73" t="s">
        <v>43</v>
      </c>
      <c r="E5" s="73"/>
      <c r="F5" s="73"/>
      <c r="G5" s="73"/>
      <c r="H5" s="73"/>
      <c r="I5" s="73"/>
      <c r="J5" s="73"/>
      <c r="K5" s="73"/>
      <c r="L5" s="73"/>
      <c r="M5" s="73"/>
    </row>
    <row r="6" spans="1:31" s="1" customFormat="1" x14ac:dyDescent="0.25">
      <c r="A6" s="43"/>
      <c r="B6" s="73" t="s">
        <v>36</v>
      </c>
      <c r="C6" s="73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31" s="1" customFormat="1" ht="93" customHeight="1" x14ac:dyDescent="0.25">
      <c r="A7" s="43"/>
      <c r="B7" s="75" t="s">
        <v>34</v>
      </c>
      <c r="C7" s="75"/>
      <c r="D7" s="75"/>
      <c r="E7" s="64" t="s">
        <v>4</v>
      </c>
      <c r="F7" s="65" t="s">
        <v>42</v>
      </c>
      <c r="G7" s="66" t="s">
        <v>49</v>
      </c>
      <c r="H7" s="67" t="s">
        <v>37</v>
      </c>
      <c r="I7" s="67" t="s">
        <v>38</v>
      </c>
      <c r="J7" s="67" t="s">
        <v>39</v>
      </c>
      <c r="K7" s="67" t="s">
        <v>40</v>
      </c>
      <c r="L7" s="68" t="s">
        <v>41</v>
      </c>
      <c r="M7" s="64" t="s">
        <v>2</v>
      </c>
    </row>
    <row r="8" spans="1:31" s="9" customFormat="1" x14ac:dyDescent="0.25">
      <c r="A8" s="43"/>
      <c r="B8" s="74"/>
      <c r="C8" s="74"/>
      <c r="D8" s="74"/>
      <c r="E8" s="10"/>
      <c r="F8" s="10"/>
      <c r="G8" s="10"/>
      <c r="H8" s="44"/>
      <c r="I8" s="44"/>
      <c r="J8" s="44"/>
      <c r="K8" s="44"/>
      <c r="L8" s="44"/>
      <c r="M8" s="44">
        <f>G8+H8+I8+J8+K8+L8</f>
        <v>0</v>
      </c>
    </row>
    <row r="9" spans="1:31" s="9" customFormat="1" x14ac:dyDescent="0.25">
      <c r="A9" s="43"/>
      <c r="B9" s="74"/>
      <c r="C9" s="74"/>
      <c r="D9" s="74"/>
      <c r="E9" s="17"/>
      <c r="F9" s="17"/>
      <c r="G9" s="10"/>
      <c r="H9" s="44"/>
      <c r="I9" s="44"/>
      <c r="J9" s="44"/>
      <c r="K9" s="44"/>
      <c r="L9" s="44"/>
      <c r="M9" s="44">
        <f t="shared" ref="M9:M26" si="0">G9+H9+I9+J9+K9+L9</f>
        <v>0</v>
      </c>
    </row>
    <row r="10" spans="1:31" s="9" customFormat="1" x14ac:dyDescent="0.25">
      <c r="A10" s="43"/>
      <c r="B10" s="74"/>
      <c r="C10" s="74"/>
      <c r="D10" s="74"/>
      <c r="E10" s="17"/>
      <c r="F10" s="17"/>
      <c r="G10" s="10"/>
      <c r="H10" s="44"/>
      <c r="I10" s="44"/>
      <c r="J10" s="44"/>
      <c r="K10" s="44"/>
      <c r="L10" s="44"/>
      <c r="M10" s="44">
        <f t="shared" si="0"/>
        <v>0</v>
      </c>
    </row>
    <row r="11" spans="1:31" s="9" customFormat="1" x14ac:dyDescent="0.25">
      <c r="A11" s="43"/>
      <c r="B11" s="74"/>
      <c r="C11" s="74"/>
      <c r="D11" s="74"/>
      <c r="E11" s="17"/>
      <c r="F11" s="17"/>
      <c r="G11" s="10"/>
      <c r="H11" s="44"/>
      <c r="I11" s="44"/>
      <c r="J11" s="44"/>
      <c r="K11" s="44"/>
      <c r="L11" s="44"/>
      <c r="M11" s="44">
        <f t="shared" si="0"/>
        <v>0</v>
      </c>
    </row>
    <row r="12" spans="1:31" s="9" customFormat="1" x14ac:dyDescent="0.25">
      <c r="A12" s="43"/>
      <c r="B12" s="74"/>
      <c r="C12" s="74"/>
      <c r="D12" s="74"/>
      <c r="E12" s="17"/>
      <c r="F12" s="17"/>
      <c r="G12" s="10"/>
      <c r="H12" s="44"/>
      <c r="I12" s="44"/>
      <c r="J12" s="44"/>
      <c r="K12" s="44"/>
      <c r="L12" s="44"/>
      <c r="M12" s="44">
        <f t="shared" si="0"/>
        <v>0</v>
      </c>
    </row>
    <row r="13" spans="1:31" s="9" customFormat="1" x14ac:dyDescent="0.25">
      <c r="A13" s="43"/>
      <c r="B13" s="74"/>
      <c r="C13" s="74"/>
      <c r="D13" s="74"/>
      <c r="E13" s="17"/>
      <c r="F13" s="17"/>
      <c r="G13" s="10"/>
      <c r="H13" s="44"/>
      <c r="I13" s="44"/>
      <c r="J13" s="44"/>
      <c r="K13" s="44"/>
      <c r="L13" s="44"/>
      <c r="M13" s="44">
        <f t="shared" si="0"/>
        <v>0</v>
      </c>
    </row>
    <row r="14" spans="1:31" s="9" customFormat="1" x14ac:dyDescent="0.25">
      <c r="A14" s="43"/>
      <c r="B14" s="74"/>
      <c r="C14" s="74"/>
      <c r="D14" s="74"/>
      <c r="E14" s="17"/>
      <c r="F14" s="17"/>
      <c r="G14" s="10"/>
      <c r="H14" s="44"/>
      <c r="I14" s="44"/>
      <c r="J14" s="44"/>
      <c r="K14" s="44"/>
      <c r="L14" s="44"/>
      <c r="M14" s="44">
        <f t="shared" si="0"/>
        <v>0</v>
      </c>
    </row>
    <row r="15" spans="1:31" s="9" customFormat="1" x14ac:dyDescent="0.25">
      <c r="A15" s="43"/>
      <c r="B15" s="74"/>
      <c r="C15" s="74"/>
      <c r="D15" s="74"/>
      <c r="E15" s="17"/>
      <c r="F15" s="17"/>
      <c r="G15" s="10"/>
      <c r="H15" s="44"/>
      <c r="I15" s="44"/>
      <c r="J15" s="44"/>
      <c r="K15" s="44"/>
      <c r="L15" s="44"/>
      <c r="M15" s="44">
        <f t="shared" si="0"/>
        <v>0</v>
      </c>
    </row>
    <row r="16" spans="1:31" s="9" customFormat="1" x14ac:dyDescent="0.25">
      <c r="A16" s="43"/>
      <c r="B16" s="74"/>
      <c r="C16" s="74"/>
      <c r="D16" s="74"/>
      <c r="E16" s="17"/>
      <c r="F16" s="17"/>
      <c r="G16" s="10"/>
      <c r="H16" s="44"/>
      <c r="I16" s="44"/>
      <c r="J16" s="44"/>
      <c r="K16" s="44"/>
      <c r="L16" s="44"/>
      <c r="M16" s="44">
        <f t="shared" si="0"/>
        <v>0</v>
      </c>
    </row>
    <row r="17" spans="1:13" s="9" customFormat="1" x14ac:dyDescent="0.25">
      <c r="A17" s="43"/>
      <c r="B17" s="74"/>
      <c r="C17" s="74"/>
      <c r="D17" s="74"/>
      <c r="E17" s="17"/>
      <c r="F17" s="17"/>
      <c r="G17" s="10"/>
      <c r="H17" s="44"/>
      <c r="I17" s="44"/>
      <c r="J17" s="44"/>
      <c r="K17" s="44"/>
      <c r="L17" s="44"/>
      <c r="M17" s="44">
        <f t="shared" si="0"/>
        <v>0</v>
      </c>
    </row>
    <row r="18" spans="1:13" s="9" customFormat="1" x14ac:dyDescent="0.25">
      <c r="A18" s="43"/>
      <c r="B18" s="74"/>
      <c r="C18" s="74"/>
      <c r="D18" s="74"/>
      <c r="E18" s="17"/>
      <c r="F18" s="17"/>
      <c r="G18" s="17"/>
      <c r="H18" s="44"/>
      <c r="I18" s="44"/>
      <c r="J18" s="44"/>
      <c r="K18" s="44"/>
      <c r="L18" s="44"/>
      <c r="M18" s="44">
        <f t="shared" si="0"/>
        <v>0</v>
      </c>
    </row>
    <row r="19" spans="1:13" s="9" customFormat="1" x14ac:dyDescent="0.25">
      <c r="A19" s="43"/>
      <c r="B19" s="74"/>
      <c r="C19" s="74"/>
      <c r="D19" s="74"/>
      <c r="E19" s="17"/>
      <c r="F19" s="17"/>
      <c r="G19" s="10"/>
      <c r="H19" s="44"/>
      <c r="I19" s="44"/>
      <c r="J19" s="44"/>
      <c r="K19" s="44"/>
      <c r="L19" s="44"/>
      <c r="M19" s="44">
        <f t="shared" si="0"/>
        <v>0</v>
      </c>
    </row>
    <row r="20" spans="1:13" s="9" customFormat="1" x14ac:dyDescent="0.25">
      <c r="A20" s="43"/>
      <c r="B20" s="74"/>
      <c r="C20" s="74"/>
      <c r="D20" s="74"/>
      <c r="E20" s="17"/>
      <c r="F20" s="17"/>
      <c r="G20" s="10"/>
      <c r="H20" s="44"/>
      <c r="I20" s="44"/>
      <c r="J20" s="44"/>
      <c r="K20" s="44"/>
      <c r="L20" s="44"/>
      <c r="M20" s="44">
        <f t="shared" si="0"/>
        <v>0</v>
      </c>
    </row>
    <row r="21" spans="1:13" s="9" customFormat="1" x14ac:dyDescent="0.25">
      <c r="A21" s="43"/>
      <c r="B21" s="74"/>
      <c r="C21" s="74"/>
      <c r="D21" s="74"/>
      <c r="E21" s="17"/>
      <c r="F21" s="17"/>
      <c r="G21" s="10"/>
      <c r="H21" s="44"/>
      <c r="I21" s="44"/>
      <c r="J21" s="44"/>
      <c r="K21" s="44"/>
      <c r="L21" s="44"/>
      <c r="M21" s="44">
        <f t="shared" si="0"/>
        <v>0</v>
      </c>
    </row>
    <row r="22" spans="1:13" x14ac:dyDescent="0.25">
      <c r="B22" s="74"/>
      <c r="C22" s="74"/>
      <c r="D22" s="74"/>
      <c r="E22" s="42"/>
      <c r="F22" s="42"/>
      <c r="G22" s="10"/>
      <c r="H22" s="44"/>
      <c r="I22" s="45"/>
      <c r="J22" s="45"/>
      <c r="K22" s="45"/>
      <c r="L22" s="45"/>
      <c r="M22" s="44">
        <f t="shared" si="0"/>
        <v>0</v>
      </c>
    </row>
    <row r="23" spans="1:13" x14ac:dyDescent="0.25">
      <c r="B23" s="74"/>
      <c r="C23" s="74"/>
      <c r="D23" s="74"/>
      <c r="E23" s="42"/>
      <c r="F23" s="42"/>
      <c r="G23" s="10"/>
      <c r="H23" s="44"/>
      <c r="I23" s="45"/>
      <c r="J23" s="45"/>
      <c r="K23" s="45"/>
      <c r="L23" s="45"/>
      <c r="M23" s="44">
        <f t="shared" si="0"/>
        <v>0</v>
      </c>
    </row>
    <row r="24" spans="1:13" x14ac:dyDescent="0.25">
      <c r="B24" s="74"/>
      <c r="C24" s="74"/>
      <c r="D24" s="74"/>
      <c r="E24" s="42"/>
      <c r="F24" s="42"/>
      <c r="G24" s="10"/>
      <c r="H24" s="44"/>
      <c r="I24" s="45"/>
      <c r="J24" s="45"/>
      <c r="K24" s="45"/>
      <c r="L24" s="45"/>
      <c r="M24" s="44">
        <f t="shared" si="0"/>
        <v>0</v>
      </c>
    </row>
    <row r="25" spans="1:13" x14ac:dyDescent="0.25">
      <c r="B25" s="74"/>
      <c r="C25" s="74"/>
      <c r="D25" s="74"/>
      <c r="E25" s="42"/>
      <c r="F25" s="42"/>
      <c r="G25" s="10"/>
      <c r="H25" s="44"/>
      <c r="I25" s="45"/>
      <c r="J25" s="45"/>
      <c r="K25" s="45"/>
      <c r="L25" s="45"/>
      <c r="M25" s="44">
        <f t="shared" si="0"/>
        <v>0</v>
      </c>
    </row>
    <row r="26" spans="1:13" x14ac:dyDescent="0.25">
      <c r="B26" s="74"/>
      <c r="C26" s="74"/>
      <c r="D26" s="74"/>
      <c r="E26" s="42"/>
      <c r="F26" s="42"/>
      <c r="G26" s="10"/>
      <c r="H26" s="44"/>
      <c r="I26" s="45"/>
      <c r="J26" s="45"/>
      <c r="K26" s="45"/>
      <c r="L26" s="45"/>
      <c r="M26" s="44">
        <f t="shared" si="0"/>
        <v>0</v>
      </c>
    </row>
    <row r="27" spans="1:13" x14ac:dyDescent="0.25">
      <c r="B27" s="72" t="s">
        <v>2</v>
      </c>
      <c r="C27" s="72"/>
      <c r="D27" s="72"/>
      <c r="E27" s="72"/>
      <c r="F27" s="30"/>
      <c r="G27" s="30">
        <f t="shared" ref="G27:L27" si="1">SUM(G8:G25)</f>
        <v>0</v>
      </c>
      <c r="H27" s="30">
        <f t="shared" si="1"/>
        <v>0</v>
      </c>
      <c r="I27" s="30">
        <f t="shared" si="1"/>
        <v>0</v>
      </c>
      <c r="J27" s="30">
        <f t="shared" si="1"/>
        <v>0</v>
      </c>
      <c r="K27" s="30">
        <f t="shared" si="1"/>
        <v>0</v>
      </c>
      <c r="L27" s="30">
        <f t="shared" si="1"/>
        <v>0</v>
      </c>
      <c r="M27" s="44">
        <f>SUM(G27:L27)</f>
        <v>0</v>
      </c>
    </row>
    <row r="28" spans="1:13" x14ac:dyDescent="0.25">
      <c r="G28" s="12" t="s">
        <v>3</v>
      </c>
    </row>
    <row r="29" spans="1:13" x14ac:dyDescent="0.25">
      <c r="G29" s="12" t="s">
        <v>3</v>
      </c>
    </row>
    <row r="30" spans="1:13" x14ac:dyDescent="0.25">
      <c r="G30" s="12" t="s">
        <v>3</v>
      </c>
    </row>
    <row r="43" spans="2:7" x14ac:dyDescent="0.25">
      <c r="C43" s="2"/>
      <c r="D43" s="2"/>
      <c r="E43" s="11"/>
      <c r="F43" s="11"/>
      <c r="G43" s="11"/>
    </row>
    <row r="44" spans="2:7" x14ac:dyDescent="0.25">
      <c r="B44" s="3" t="s">
        <v>3</v>
      </c>
      <c r="C44" s="2"/>
      <c r="D44" s="2"/>
      <c r="E44" s="11"/>
      <c r="F44" s="11"/>
      <c r="G44" s="11"/>
    </row>
    <row r="45" spans="2:7" x14ac:dyDescent="0.25">
      <c r="C45" s="2"/>
      <c r="D45" s="2"/>
      <c r="E45" s="11"/>
      <c r="F45" s="11"/>
      <c r="G45" s="11"/>
    </row>
    <row r="46" spans="2:7" x14ac:dyDescent="0.25">
      <c r="C46" s="2"/>
      <c r="D46" s="2"/>
      <c r="E46" s="11"/>
      <c r="F46" s="11"/>
      <c r="G46" s="11"/>
    </row>
    <row r="52" spans="3:7" x14ac:dyDescent="0.25">
      <c r="C52" s="2"/>
      <c r="D52" s="2"/>
      <c r="E52" s="11"/>
      <c r="F52" s="11"/>
      <c r="G52" s="11"/>
    </row>
    <row r="53" spans="3:7" x14ac:dyDescent="0.25">
      <c r="C53" s="2"/>
      <c r="D53" s="2"/>
      <c r="E53" s="11"/>
      <c r="F53" s="11"/>
      <c r="G53" s="11"/>
    </row>
    <row r="54" spans="3:7" x14ac:dyDescent="0.25">
      <c r="C54" s="2"/>
      <c r="D54" s="2"/>
      <c r="E54" s="11"/>
      <c r="F54" s="11"/>
      <c r="G54" s="11"/>
    </row>
    <row r="55" spans="3:7" x14ac:dyDescent="0.25">
      <c r="C55" s="2"/>
      <c r="D55" s="2"/>
      <c r="E55" s="11"/>
      <c r="F55" s="11"/>
      <c r="G55" s="11"/>
    </row>
    <row r="56" spans="3:7" x14ac:dyDescent="0.25">
      <c r="C56" s="2"/>
      <c r="D56" s="2"/>
      <c r="E56" s="11"/>
      <c r="F56" s="11"/>
      <c r="G56" s="11"/>
    </row>
    <row r="57" spans="3:7" x14ac:dyDescent="0.25">
      <c r="C57" s="2"/>
      <c r="D57" s="2"/>
      <c r="E57" s="11"/>
      <c r="F57" s="11"/>
      <c r="G57" s="11"/>
    </row>
    <row r="60" spans="3:7" x14ac:dyDescent="0.25">
      <c r="C60" s="2"/>
      <c r="D60" s="2"/>
      <c r="E60" s="11"/>
      <c r="F60" s="11"/>
      <c r="G60" s="11"/>
    </row>
    <row r="61" spans="3:7" x14ac:dyDescent="0.25">
      <c r="C61" s="2"/>
      <c r="D61" s="2"/>
      <c r="E61" s="11"/>
      <c r="F61" s="11"/>
      <c r="G61" s="11"/>
    </row>
    <row r="62" spans="3:7" x14ac:dyDescent="0.25">
      <c r="C62" s="2"/>
      <c r="D62" s="2"/>
      <c r="E62" s="11"/>
      <c r="F62" s="11"/>
      <c r="G62" s="11"/>
    </row>
    <row r="63" spans="3:7" x14ac:dyDescent="0.25">
      <c r="C63" s="2"/>
      <c r="D63" s="2"/>
      <c r="E63" s="11"/>
      <c r="F63" s="11"/>
      <c r="G63" s="11"/>
    </row>
    <row r="64" spans="3:7" x14ac:dyDescent="0.25">
      <c r="C64" s="2"/>
      <c r="D64" s="2"/>
      <c r="E64" s="11"/>
      <c r="F64" s="11"/>
      <c r="G64" s="11"/>
    </row>
    <row r="65" spans="3:7" x14ac:dyDescent="0.25">
      <c r="C65" s="2"/>
      <c r="D65" s="2"/>
      <c r="E65" s="11"/>
      <c r="F65" s="11"/>
      <c r="G65" s="11"/>
    </row>
    <row r="66" spans="3:7" x14ac:dyDescent="0.25">
      <c r="C66" s="2"/>
      <c r="D66" s="2"/>
      <c r="E66" s="11"/>
      <c r="F66" s="11"/>
      <c r="G66" s="11"/>
    </row>
    <row r="67" spans="3:7" x14ac:dyDescent="0.25">
      <c r="C67" s="2"/>
      <c r="D67" s="2"/>
      <c r="E67" s="11"/>
      <c r="F67" s="11"/>
      <c r="G67" s="11"/>
    </row>
  </sheetData>
  <sheetProtection formatCells="0" formatColumns="0" formatRows="0" insertColumns="0" insertRows="0" insertHyperlinks="0" deleteColumns="0" deleteRows="0" sort="0" autoFilter="0" pivotTables="0"/>
  <mergeCells count="32">
    <mergeCell ref="J3:L3"/>
    <mergeCell ref="J4:L4"/>
    <mergeCell ref="M1:M4"/>
    <mergeCell ref="B25:D25"/>
    <mergeCell ref="B26:D26"/>
    <mergeCell ref="B19:D19"/>
    <mergeCell ref="B20:D20"/>
    <mergeCell ref="B21:D21"/>
    <mergeCell ref="B22:D22"/>
    <mergeCell ref="B23:D23"/>
    <mergeCell ref="B17:D17"/>
    <mergeCell ref="B18:D18"/>
    <mergeCell ref="D5:M5"/>
    <mergeCell ref="B1:C4"/>
    <mergeCell ref="D1:I2"/>
    <mergeCell ref="D3:I4"/>
    <mergeCell ref="J1:L1"/>
    <mergeCell ref="J2:L2"/>
    <mergeCell ref="B27:E27"/>
    <mergeCell ref="B6:C6"/>
    <mergeCell ref="B12:D12"/>
    <mergeCell ref="B13:D13"/>
    <mergeCell ref="B14:D14"/>
    <mergeCell ref="B15:D15"/>
    <mergeCell ref="B16:D16"/>
    <mergeCell ref="B7:D7"/>
    <mergeCell ref="B8:D8"/>
    <mergeCell ref="B9:D9"/>
    <mergeCell ref="B10:D10"/>
    <mergeCell ref="B11:D11"/>
    <mergeCell ref="B24:D24"/>
    <mergeCell ref="D6:M6"/>
  </mergeCells>
  <pageMargins left="0.7" right="0.7" top="0.75" bottom="0.75" header="0.3" footer="0.3"/>
  <pageSetup paperSize="5" scale="85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152400</xdr:rowOff>
              </from>
              <to>
                <xdr:col>2</xdr:col>
                <xdr:colOff>1295400</xdr:colOff>
                <xdr:row>3</xdr:row>
                <xdr:rowOff>228600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I20" sqref="I20"/>
    </sheetView>
  </sheetViews>
  <sheetFormatPr baseColWidth="10" defaultRowHeight="15.75" x14ac:dyDescent="0.25"/>
  <cols>
    <col min="1" max="1" width="4.75" customWidth="1"/>
    <col min="2" max="2" width="27.25" customWidth="1"/>
    <col min="3" max="3" width="9.25" hidden="1" customWidth="1"/>
    <col min="4" max="7" width="0" hidden="1" customWidth="1"/>
    <col min="8" max="8" width="10.625" customWidth="1"/>
  </cols>
  <sheetData>
    <row r="1" spans="1:8" ht="45.75" thickBot="1" x14ac:dyDescent="0.3">
      <c r="A1" s="6" t="s">
        <v>0</v>
      </c>
      <c r="B1" s="6" t="s">
        <v>1</v>
      </c>
      <c r="C1" s="7" t="s">
        <v>4</v>
      </c>
      <c r="D1" s="8" t="s">
        <v>8</v>
      </c>
      <c r="E1" s="8" t="s">
        <v>6</v>
      </c>
      <c r="F1" s="8" t="s">
        <v>5</v>
      </c>
      <c r="G1" s="13" t="s">
        <v>7</v>
      </c>
      <c r="H1" s="31" t="s">
        <v>15</v>
      </c>
    </row>
    <row r="2" spans="1:8" x14ac:dyDescent="0.25">
      <c r="A2" s="5">
        <v>1</v>
      </c>
      <c r="B2" s="38" t="s">
        <v>16</v>
      </c>
      <c r="C2" s="10">
        <v>1</v>
      </c>
      <c r="D2" s="10">
        <v>2443</v>
      </c>
      <c r="E2" s="10">
        <f>2393</f>
        <v>2393</v>
      </c>
      <c r="F2" s="23">
        <v>1389</v>
      </c>
      <c r="G2" s="19">
        <v>1422</v>
      </c>
      <c r="H2" s="32">
        <v>2077</v>
      </c>
    </row>
    <row r="3" spans="1:8" x14ac:dyDescent="0.25">
      <c r="A3" s="16">
        <f>A2+1</f>
        <v>2</v>
      </c>
      <c r="B3" s="39" t="s">
        <v>17</v>
      </c>
      <c r="C3" s="17">
        <v>2</v>
      </c>
      <c r="D3" s="17">
        <v>5770</v>
      </c>
      <c r="E3" s="17">
        <f>1200+371+339+216+401+352+409+80+108+428+235</f>
        <v>4139</v>
      </c>
      <c r="F3" s="24">
        <v>4169</v>
      </c>
      <c r="G3" s="19">
        <v>4674</v>
      </c>
      <c r="H3" s="32">
        <v>0</v>
      </c>
    </row>
    <row r="4" spans="1:8" x14ac:dyDescent="0.25">
      <c r="A4" s="16">
        <f t="shared" ref="A4:A19" si="0">A3+1</f>
        <v>3</v>
      </c>
      <c r="B4" s="39" t="s">
        <v>18</v>
      </c>
      <c r="C4" s="17">
        <v>4</v>
      </c>
      <c r="D4" s="17">
        <f>860+210+253+159+1024+411+160+82</f>
        <v>3159</v>
      </c>
      <c r="E4" s="27">
        <v>2741</v>
      </c>
      <c r="F4" s="24">
        <v>1332</v>
      </c>
      <c r="G4" s="19">
        <v>1942</v>
      </c>
      <c r="H4" s="32">
        <v>2735</v>
      </c>
    </row>
    <row r="5" spans="1:8" x14ac:dyDescent="0.25">
      <c r="A5" s="16">
        <f t="shared" si="0"/>
        <v>4</v>
      </c>
      <c r="B5" s="39" t="s">
        <v>19</v>
      </c>
      <c r="C5" s="17">
        <v>5</v>
      </c>
      <c r="D5" s="17">
        <f>510+268+76+364+50+117+14+647+181</f>
        <v>2227</v>
      </c>
      <c r="E5" s="17">
        <f>739+599+96+587+134+35+230</f>
        <v>2420</v>
      </c>
      <c r="F5" s="24">
        <v>1628</v>
      </c>
      <c r="G5" s="19">
        <v>2512</v>
      </c>
      <c r="H5" s="32">
        <v>2661</v>
      </c>
    </row>
    <row r="6" spans="1:8" x14ac:dyDescent="0.25">
      <c r="A6" s="16">
        <f t="shared" si="0"/>
        <v>5</v>
      </c>
      <c r="B6" s="39" t="s">
        <v>20</v>
      </c>
      <c r="C6" s="17">
        <v>7</v>
      </c>
      <c r="D6" s="17">
        <f>546+15+7+60+19+4+60</f>
        <v>711</v>
      </c>
      <c r="E6" s="17">
        <f>738+15+14+24+19+9</f>
        <v>819</v>
      </c>
      <c r="F6" s="24">
        <v>2295</v>
      </c>
      <c r="G6" s="19">
        <v>2472</v>
      </c>
      <c r="H6" s="32">
        <v>1354</v>
      </c>
    </row>
    <row r="7" spans="1:8" x14ac:dyDescent="0.25">
      <c r="A7" s="16">
        <f t="shared" si="0"/>
        <v>6</v>
      </c>
      <c r="B7" s="39" t="s">
        <v>21</v>
      </c>
      <c r="C7" s="17">
        <v>7</v>
      </c>
      <c r="D7" s="17">
        <f>501+136+113+68+23+35+9</f>
        <v>885</v>
      </c>
      <c r="E7" s="17">
        <f>739+599+96+587+47+134+35+230-41-1197</f>
        <v>1229</v>
      </c>
      <c r="F7" s="24">
        <v>0</v>
      </c>
      <c r="G7" s="19">
        <v>1466</v>
      </c>
      <c r="H7" s="32">
        <v>0</v>
      </c>
    </row>
    <row r="8" spans="1:8" x14ac:dyDescent="0.25">
      <c r="A8" s="16">
        <f t="shared" si="0"/>
        <v>7</v>
      </c>
      <c r="B8" s="39" t="s">
        <v>22</v>
      </c>
      <c r="C8" s="17">
        <v>8</v>
      </c>
      <c r="D8" s="17">
        <f>169+249+141+111+146+187+87+48+41</f>
        <v>1179</v>
      </c>
      <c r="E8" s="17">
        <f>198+165+116+76+97+116+73+29</f>
        <v>870</v>
      </c>
      <c r="F8" s="24">
        <v>414</v>
      </c>
      <c r="G8" s="19">
        <v>1266</v>
      </c>
      <c r="H8" s="32">
        <v>1073</v>
      </c>
    </row>
    <row r="9" spans="1:8" x14ac:dyDescent="0.25">
      <c r="A9" s="16">
        <f t="shared" si="0"/>
        <v>8</v>
      </c>
      <c r="B9" s="39" t="s">
        <v>23</v>
      </c>
      <c r="C9" s="17">
        <v>8</v>
      </c>
      <c r="D9" s="17" t="s">
        <v>3</v>
      </c>
      <c r="E9" s="17">
        <f>13+27+1+407+26+396+22+14+413</f>
        <v>1319</v>
      </c>
      <c r="F9" s="15">
        <v>0</v>
      </c>
      <c r="G9" s="22" t="s">
        <v>14</v>
      </c>
      <c r="H9" s="32">
        <v>0</v>
      </c>
    </row>
    <row r="10" spans="1:8" x14ac:dyDescent="0.25">
      <c r="A10" s="16">
        <f t="shared" si="0"/>
        <v>9</v>
      </c>
      <c r="B10" s="39" t="s">
        <v>24</v>
      </c>
      <c r="C10" s="17">
        <v>8</v>
      </c>
      <c r="D10" s="17">
        <v>394</v>
      </c>
      <c r="E10" s="17">
        <f>392+102+11+1+32+201+12+87+5+23+43+6</f>
        <v>915</v>
      </c>
      <c r="F10" s="29"/>
      <c r="G10" s="22" t="s">
        <v>14</v>
      </c>
      <c r="H10" s="33">
        <v>1548</v>
      </c>
    </row>
    <row r="11" spans="1:8" x14ac:dyDescent="0.25">
      <c r="A11" s="16">
        <f t="shared" si="0"/>
        <v>10</v>
      </c>
      <c r="B11" s="39" t="s">
        <v>25</v>
      </c>
      <c r="C11" s="17">
        <v>9</v>
      </c>
      <c r="D11" s="17">
        <f>9516+789+1210+447+46+248+79+439</f>
        <v>12774</v>
      </c>
      <c r="E11" s="17">
        <f>3731+1293+2811+2566+317+1286+357+677-609</f>
        <v>12429</v>
      </c>
      <c r="F11" s="24">
        <v>557</v>
      </c>
      <c r="G11" s="19">
        <v>1347</v>
      </c>
      <c r="H11" s="32">
        <v>1025</v>
      </c>
    </row>
    <row r="12" spans="1:8" x14ac:dyDescent="0.25">
      <c r="A12" s="16">
        <f t="shared" si="0"/>
        <v>11</v>
      </c>
      <c r="B12" s="40" t="s">
        <v>26</v>
      </c>
      <c r="C12" s="14">
        <v>9</v>
      </c>
      <c r="D12" s="14">
        <f>2542+1+3+5+2+73+4</f>
        <v>2630</v>
      </c>
      <c r="E12" s="14">
        <f>1003+9+5+239+2+73+3</f>
        <v>1334</v>
      </c>
      <c r="F12" s="25">
        <v>1484</v>
      </c>
      <c r="G12" s="19">
        <v>1859</v>
      </c>
      <c r="H12" s="32">
        <v>3133</v>
      </c>
    </row>
    <row r="13" spans="1:8" x14ac:dyDescent="0.25">
      <c r="A13" s="16">
        <f t="shared" si="0"/>
        <v>12</v>
      </c>
      <c r="B13" s="39" t="s">
        <v>27</v>
      </c>
      <c r="C13" s="17">
        <v>11</v>
      </c>
      <c r="D13" s="17">
        <f>446+57+278+5+87+100+9+83+6+7+1+1</f>
        <v>1080</v>
      </c>
      <c r="E13" s="17">
        <v>1906</v>
      </c>
      <c r="F13" s="15">
        <v>0</v>
      </c>
      <c r="G13" s="22" t="s">
        <v>14</v>
      </c>
      <c r="H13" s="32">
        <v>401</v>
      </c>
    </row>
    <row r="14" spans="1:8" x14ac:dyDescent="0.25">
      <c r="A14" s="16">
        <f t="shared" si="0"/>
        <v>13</v>
      </c>
      <c r="B14" s="39" t="s">
        <v>28</v>
      </c>
      <c r="C14" s="17">
        <v>12</v>
      </c>
      <c r="D14" s="17">
        <f>25+520+14+24+68+16+87</f>
        <v>754</v>
      </c>
      <c r="E14" s="17">
        <v>668</v>
      </c>
      <c r="F14" s="24">
        <v>391</v>
      </c>
      <c r="G14" s="20">
        <v>721</v>
      </c>
      <c r="H14" s="32">
        <v>880</v>
      </c>
    </row>
    <row r="15" spans="1:8" x14ac:dyDescent="0.25">
      <c r="A15" s="16">
        <f t="shared" si="0"/>
        <v>14</v>
      </c>
      <c r="B15" s="39" t="s">
        <v>29</v>
      </c>
      <c r="C15" s="17">
        <v>13</v>
      </c>
      <c r="D15" s="17">
        <f>298+108+277+227+252+46+216+95</f>
        <v>1519</v>
      </c>
      <c r="E15" s="17">
        <f>366+94+537+83+276+36+93</f>
        <v>1485</v>
      </c>
      <c r="F15" s="24">
        <v>1497</v>
      </c>
      <c r="G15" s="21">
        <v>1068</v>
      </c>
      <c r="H15" s="32">
        <v>89</v>
      </c>
    </row>
    <row r="16" spans="1:8" x14ac:dyDescent="0.25">
      <c r="A16" s="16">
        <f t="shared" si="0"/>
        <v>15</v>
      </c>
      <c r="B16" s="39" t="s">
        <v>30</v>
      </c>
      <c r="C16" s="26" t="s">
        <v>12</v>
      </c>
      <c r="D16" s="17"/>
      <c r="E16" s="17"/>
      <c r="F16" s="24">
        <v>359</v>
      </c>
      <c r="G16" s="19">
        <v>510</v>
      </c>
      <c r="H16" s="32">
        <v>1728</v>
      </c>
    </row>
    <row r="17" spans="1:8" x14ac:dyDescent="0.25">
      <c r="A17" s="16">
        <f t="shared" si="0"/>
        <v>16</v>
      </c>
      <c r="B17" s="39" t="s">
        <v>31</v>
      </c>
      <c r="C17" s="26" t="s">
        <v>9</v>
      </c>
      <c r="D17" s="17"/>
      <c r="E17" s="17">
        <f>16+23+36+35+69+126+16</f>
        <v>321</v>
      </c>
      <c r="F17" s="24">
        <v>97</v>
      </c>
      <c r="G17" s="22" t="s">
        <v>14</v>
      </c>
      <c r="H17" s="32">
        <v>285</v>
      </c>
    </row>
    <row r="18" spans="1:8" x14ac:dyDescent="0.25">
      <c r="A18" s="16">
        <f t="shared" si="0"/>
        <v>17</v>
      </c>
      <c r="B18" s="39" t="s">
        <v>32</v>
      </c>
      <c r="C18" s="26" t="s">
        <v>10</v>
      </c>
      <c r="D18" s="17">
        <f>39+13+38+41+71+33+57</f>
        <v>292</v>
      </c>
      <c r="E18" s="17">
        <f>284+116+67+207+174+117+296</f>
        <v>1261</v>
      </c>
      <c r="F18" s="15">
        <v>0</v>
      </c>
      <c r="G18" s="22" t="s">
        <v>14</v>
      </c>
      <c r="H18" s="32">
        <v>330</v>
      </c>
    </row>
    <row r="19" spans="1:8" ht="24.75" thickBot="1" x14ac:dyDescent="0.3">
      <c r="A19" s="16">
        <f t="shared" si="0"/>
        <v>18</v>
      </c>
      <c r="B19" s="41" t="s">
        <v>33</v>
      </c>
      <c r="C19" s="26" t="s">
        <v>11</v>
      </c>
      <c r="D19" s="17">
        <v>7489</v>
      </c>
      <c r="E19" s="17">
        <f>4202+2420+917+2407+2048+132+278+216</f>
        <v>12620</v>
      </c>
      <c r="F19" s="18" t="s">
        <v>13</v>
      </c>
      <c r="G19" s="19">
        <v>1851</v>
      </c>
      <c r="H19" s="32">
        <v>1922</v>
      </c>
    </row>
    <row r="20" spans="1:8" ht="16.5" thickBot="1" x14ac:dyDescent="0.3">
      <c r="A20" s="36"/>
      <c r="B20" s="37" t="s">
        <v>2</v>
      </c>
      <c r="C20" s="28"/>
      <c r="D20" s="28">
        <f>SUM(D2:D19)</f>
        <v>43306</v>
      </c>
      <c r="E20" s="28">
        <f>SUM(E2:E19)</f>
        <v>48869</v>
      </c>
      <c r="F20" s="28">
        <f>SUM(F2:F19)</f>
        <v>15612</v>
      </c>
      <c r="G20" s="28">
        <f>SUM(G2:G19)</f>
        <v>23110</v>
      </c>
      <c r="H20" s="30">
        <f>SUM(H2:H19)</f>
        <v>21241</v>
      </c>
    </row>
    <row r="21" spans="1:8" x14ac:dyDescent="0.25">
      <c r="A21" s="34"/>
      <c r="B21" s="35"/>
    </row>
    <row r="22" spans="1:8" x14ac:dyDescent="0.25">
      <c r="A22" s="35"/>
      <c r="B22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BIBLIOTECAS</vt:lpstr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personal</cp:lastModifiedBy>
  <cp:lastPrinted>2018-09-11T16:44:33Z</cp:lastPrinted>
  <dcterms:created xsi:type="dcterms:W3CDTF">2017-10-24T19:15:49Z</dcterms:created>
  <dcterms:modified xsi:type="dcterms:W3CDTF">2019-04-25T15:09:26Z</dcterms:modified>
</cp:coreProperties>
</file>