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sonal\Desktop\FORMATOS GAR\"/>
    </mc:Choice>
  </mc:AlternateContent>
  <bookViews>
    <workbookView xWindow="0" yWindow="0" windowWidth="28800" windowHeight="12435"/>
  </bookViews>
  <sheets>
    <sheet name="POR BIBLIOTECAS" sheetId="1" r:id="rId1"/>
    <sheet name="Hoja1" sheetId="2" r:id="rId2"/>
  </sheets>
  <calcPr calcId="152511" iterateDelta="1E-4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H20" i="2"/>
  <c r="G20" i="2"/>
  <c r="F20" i="2"/>
  <c r="E19" i="2"/>
  <c r="E18" i="2"/>
  <c r="D18" i="2"/>
  <c r="E17" i="2"/>
  <c r="E15" i="2"/>
  <c r="D15" i="2"/>
  <c r="D14" i="2"/>
  <c r="D13" i="2"/>
  <c r="E12" i="2"/>
  <c r="D12" i="2"/>
  <c r="E11" i="2"/>
  <c r="D11" i="2"/>
  <c r="E10" i="2"/>
  <c r="E9" i="2"/>
  <c r="E8" i="2"/>
  <c r="D8" i="2"/>
  <c r="E7" i="2"/>
  <c r="D7" i="2"/>
  <c r="E6" i="2"/>
  <c r="D6" i="2"/>
  <c r="E5" i="2"/>
  <c r="D5" i="2"/>
  <c r="D4" i="2"/>
  <c r="E3" i="2"/>
  <c r="E2" i="2"/>
  <c r="D20" i="2" l="1"/>
  <c r="E20" i="2"/>
</calcChain>
</file>

<file path=xl/sharedStrings.xml><?xml version="1.0" encoding="utf-8"?>
<sst xmlns="http://schemas.openxmlformats.org/spreadsheetml/2006/main" count="57" uniqueCount="53">
  <si>
    <t>No.</t>
  </si>
  <si>
    <t>Nombre de la biblioteca</t>
  </si>
  <si>
    <t>TOTALES</t>
  </si>
  <si>
    <t xml:space="preserve"> </t>
  </si>
  <si>
    <t xml:space="preserve">COMUNA </t>
  </si>
  <si>
    <t>REPORTE BIBLIOTECA  SEPTIEMBRE</t>
  </si>
  <si>
    <t xml:space="preserve">REPORTE BIBLIOTECA AGOSTO </t>
  </si>
  <si>
    <t>REPORTE BIBLIOTECA  OCTUBRE</t>
  </si>
  <si>
    <t>REPORTE BIBLIOTECA JULIO</t>
  </si>
  <si>
    <t>Corregimiento 8</t>
  </si>
  <si>
    <t>corregimiento11</t>
  </si>
  <si>
    <t>corregimiento 12</t>
  </si>
  <si>
    <t>corregimiento 7</t>
  </si>
  <si>
    <t>Bibliot.sin contrato</t>
  </si>
  <si>
    <t xml:space="preserve">NO REPORTO </t>
  </si>
  <si>
    <t>REPORTE BIBLIOTECA NOVIEMBRE</t>
  </si>
  <si>
    <t xml:space="preserve"> SOLEDAD RENGIFO</t>
  </si>
  <si>
    <t xml:space="preserve"> CLARITA BOTERO</t>
  </si>
  <si>
    <t xml:space="preserve"> JORGE ELIECER GAITAN</t>
  </si>
  <si>
    <t xml:space="preserve"> ALBERTO SANTOFIMIO CAICEDO</t>
  </si>
  <si>
    <t>OVIEDO</t>
  </si>
  <si>
    <t>CASA DE LA CULTURA EL SALADO</t>
  </si>
  <si>
    <t xml:space="preserve"> ALVARO MUTIS</t>
  </si>
  <si>
    <t>INES ROJAS LUNA</t>
  </si>
  <si>
    <t>GERMAN URIBE</t>
  </si>
  <si>
    <t>NICANOR VELASQUEZ</t>
  </si>
  <si>
    <t xml:space="preserve"> VIRTUAL ALFONSO VIÑA CALDERON</t>
  </si>
  <si>
    <t xml:space="preserve"> ISMAEL SANTOFIMIO TRUJILLO</t>
  </si>
  <si>
    <t>COMUNA DOCE RICAURTE</t>
  </si>
  <si>
    <t xml:space="preserve"> GUAMBITO</t>
  </si>
  <si>
    <t xml:space="preserve">COMBAIMA JUNTAS </t>
  </si>
  <si>
    <t xml:space="preserve"> CAÑON DEL COMBEIMA</t>
  </si>
  <si>
    <t xml:space="preserve"> SAN JUAN CHINA </t>
  </si>
  <si>
    <t xml:space="preserve"> SAN BERNARDO</t>
  </si>
  <si>
    <t xml:space="preserve">CLASIFICACION POR COLECCIÓN Y GENERO </t>
  </si>
  <si>
    <t>CANT</t>
  </si>
  <si>
    <t>N° DE PLACA</t>
  </si>
  <si>
    <t>No. TOPOGRAFICO</t>
  </si>
  <si>
    <t xml:space="preserve">CLAVE DE AUTOR </t>
  </si>
  <si>
    <t>TITULO LIBRO/AUDIOVISUAL</t>
  </si>
  <si>
    <t>AUTOR</t>
  </si>
  <si>
    <t xml:space="preserve">EDITORIAL </t>
  </si>
  <si>
    <t xml:space="preserve">PROCEDENCIA </t>
  </si>
  <si>
    <t>No. DE EJEMPLAR</t>
  </si>
  <si>
    <t>NOMBRE BIBLIOTECA:</t>
  </si>
  <si>
    <t>NOMBRE RESPONSABLE : RED DE BIBLIOTECAS</t>
  </si>
  <si>
    <t xml:space="preserve"> MES, AÑO : </t>
  </si>
  <si>
    <t>FORMATO: INVENTARIO MATERIAL BIBLIOGRAFICO</t>
  </si>
  <si>
    <t>PAGINA:                               1 de 1</t>
  </si>
  <si>
    <t>PROCESO: GESTIÓN  ARTISTICA Y CULTURAL</t>
  </si>
  <si>
    <t>CODIGO:   FOR-24-PRO-GAC-02</t>
  </si>
  <si>
    <t>VERSIÓN:                                 02</t>
  </si>
  <si>
    <t>FECHA:                     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</si>
</sst>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</font>
    <font>
      <sz val="7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3" borderId="2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justify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justify"/>
    </xf>
    <xf numFmtId="0" fontId="3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justify" vertical="justify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justify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justify"/>
    </xf>
    <xf numFmtId="0" fontId="9" fillId="0" borderId="2" xfId="0" applyFont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6" fillId="4" borderId="0" xfId="0" applyFont="1" applyFill="1" applyBorder="1"/>
    <xf numFmtId="0" fontId="0" fillId="0" borderId="0" xfId="0" applyBorder="1"/>
    <xf numFmtId="0" fontId="0" fillId="4" borderId="7" xfId="0" applyFill="1" applyBorder="1"/>
    <xf numFmtId="0" fontId="1" fillId="4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" fillId="0" borderId="2" xfId="0" applyFont="1" applyBorder="1"/>
    <xf numFmtId="0" fontId="0" fillId="0" borderId="2" xfId="0" applyBorder="1"/>
    <xf numFmtId="0" fontId="11" fillId="0" borderId="0" xfId="0" applyFont="1" applyAlignment="1">
      <alignment horizontal="center" vertical="center"/>
    </xf>
    <xf numFmtId="0" fontId="1" fillId="0" borderId="0" xfId="0" applyFont="1" applyBorder="1"/>
    <xf numFmtId="0" fontId="8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2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10" fillId="4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1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Hoja1!$G$2:$G$19</c:f>
            </c:numRef>
          </c:val>
        </c:ser>
        <c:ser>
          <c:idx val="1"/>
          <c:order val="1"/>
          <c:invertIfNegative val="0"/>
          <c:cat>
            <c:strRef>
              <c:f>Hoja1!$B$2:$F$19</c:f>
              <c:strCache>
                <c:ptCount val="18"/>
                <c:pt idx="0">
                  <c:v> SOLEDAD RENGIFO</c:v>
                </c:pt>
                <c:pt idx="1">
                  <c:v> CLARITA BOTERO</c:v>
                </c:pt>
                <c:pt idx="2">
                  <c:v> JORGE ELIECER GAITAN</c:v>
                </c:pt>
                <c:pt idx="3">
                  <c:v> ALBERTO SANTOFIMIO CAICEDO</c:v>
                </c:pt>
                <c:pt idx="4">
                  <c:v>OVIEDO</c:v>
                </c:pt>
                <c:pt idx="5">
                  <c:v>CASA DE LA CULTURA EL SALADO</c:v>
                </c:pt>
                <c:pt idx="6">
                  <c:v> ALVARO MUTIS</c:v>
                </c:pt>
                <c:pt idx="7">
                  <c:v>INES ROJAS LUNA</c:v>
                </c:pt>
                <c:pt idx="8">
                  <c:v>GERMAN URIBE</c:v>
                </c:pt>
                <c:pt idx="9">
                  <c:v>NICANOR VELASQUEZ</c:v>
                </c:pt>
                <c:pt idx="10">
                  <c:v> VIRTUAL ALFONSO VIÑA CALDERON</c:v>
                </c:pt>
                <c:pt idx="11">
                  <c:v> ISMAEL SANTOFIMIO TRUJILLO</c:v>
                </c:pt>
                <c:pt idx="12">
                  <c:v>COMUNA DOCE RICAURTE</c:v>
                </c:pt>
                <c:pt idx="13">
                  <c:v> GUAMBITO</c:v>
                </c:pt>
                <c:pt idx="14">
                  <c:v>COMBAIMA JUNTAS </c:v>
                </c:pt>
                <c:pt idx="15">
                  <c:v> CAÑON DEL COMBEIMA</c:v>
                </c:pt>
                <c:pt idx="16">
                  <c:v> SAN JUAN CHINA </c:v>
                </c:pt>
                <c:pt idx="17">
                  <c:v> SAN BERNARDO</c:v>
                </c:pt>
              </c:strCache>
            </c:strRef>
          </c:cat>
          <c:val>
            <c:numRef>
              <c:f>Hoja1!$H$2:$H$19</c:f>
              <c:numCache>
                <c:formatCode>General</c:formatCode>
                <c:ptCount val="18"/>
                <c:pt idx="0">
                  <c:v>2077</c:v>
                </c:pt>
                <c:pt idx="1">
                  <c:v>0</c:v>
                </c:pt>
                <c:pt idx="2">
                  <c:v>2735</c:v>
                </c:pt>
                <c:pt idx="3">
                  <c:v>2661</c:v>
                </c:pt>
                <c:pt idx="4">
                  <c:v>1354</c:v>
                </c:pt>
                <c:pt idx="5">
                  <c:v>0</c:v>
                </c:pt>
                <c:pt idx="6">
                  <c:v>1073</c:v>
                </c:pt>
                <c:pt idx="7">
                  <c:v>0</c:v>
                </c:pt>
                <c:pt idx="8">
                  <c:v>1548</c:v>
                </c:pt>
                <c:pt idx="9">
                  <c:v>1025</c:v>
                </c:pt>
                <c:pt idx="10">
                  <c:v>3133</c:v>
                </c:pt>
                <c:pt idx="11">
                  <c:v>401</c:v>
                </c:pt>
                <c:pt idx="12">
                  <c:v>880</c:v>
                </c:pt>
                <c:pt idx="13">
                  <c:v>89</c:v>
                </c:pt>
                <c:pt idx="14">
                  <c:v>1728</c:v>
                </c:pt>
                <c:pt idx="15">
                  <c:v>285</c:v>
                </c:pt>
                <c:pt idx="16">
                  <c:v>330</c:v>
                </c:pt>
                <c:pt idx="17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069448"/>
        <c:axId val="285069832"/>
      </c:barChart>
      <c:catAx>
        <c:axId val="285069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069832"/>
        <c:crosses val="autoZero"/>
        <c:auto val="1"/>
        <c:lblAlgn val="ctr"/>
        <c:lblOffset val="100"/>
        <c:noMultiLvlLbl val="0"/>
      </c:catAx>
      <c:valAx>
        <c:axId val="285069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069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152400</xdr:rowOff>
        </xdr:from>
        <xdr:to>
          <xdr:col>2</xdr:col>
          <xdr:colOff>1295400</xdr:colOff>
          <xdr:row>3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728662</xdr:colOff>
      <xdr:row>0</xdr:row>
      <xdr:rowOff>61912</xdr:rowOff>
    </xdr:from>
    <xdr:to>
      <xdr:col>10</xdr:col>
      <xdr:colOff>1464468</xdr:colOff>
      <xdr:row>3</xdr:row>
      <xdr:rowOff>228070</xdr:rowOff>
    </xdr:to>
    <xdr:pic>
      <xdr:nvPicPr>
        <xdr:cNvPr id="6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61912"/>
          <a:ext cx="735806" cy="880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4</xdr:row>
      <xdr:rowOff>80962</xdr:rowOff>
    </xdr:from>
    <xdr:to>
      <xdr:col>14</xdr:col>
      <xdr:colOff>771525</xdr:colOff>
      <xdr:row>18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0"/>
  <sheetViews>
    <sheetView tabSelected="1" zoomScale="80" zoomScaleNormal="80" workbookViewId="0">
      <selection activeCell="D3" sqref="D3:H4"/>
    </sheetView>
  </sheetViews>
  <sheetFormatPr baseColWidth="10" defaultColWidth="9" defaultRowHeight="15.75" x14ac:dyDescent="0.25"/>
  <cols>
    <col min="1" max="1" width="5.125" customWidth="1"/>
    <col min="2" max="2" width="9.625" customWidth="1"/>
    <col min="3" max="3" width="15.375" customWidth="1"/>
    <col min="4" max="4" width="17.125" customWidth="1"/>
    <col min="5" max="5" width="19.5" customWidth="1"/>
    <col min="6" max="6" width="26.125" style="3" customWidth="1"/>
    <col min="7" max="7" width="25.875" style="3" customWidth="1"/>
    <col min="8" max="8" width="23.625" customWidth="1"/>
    <col min="9" max="9" width="9.75" customWidth="1"/>
    <col min="10" max="10" width="18" customWidth="1"/>
    <col min="11" max="11" width="26" customWidth="1"/>
  </cols>
  <sheetData>
    <row r="1" spans="2:14" ht="18.75" customHeight="1" x14ac:dyDescent="0.3">
      <c r="B1" s="72"/>
      <c r="C1" s="73"/>
      <c r="D1" s="83" t="s">
        <v>49</v>
      </c>
      <c r="E1" s="83"/>
      <c r="F1" s="83"/>
      <c r="G1" s="83"/>
      <c r="H1" s="83"/>
      <c r="I1" s="85" t="s">
        <v>50</v>
      </c>
      <c r="J1" s="86"/>
      <c r="K1" s="69"/>
      <c r="L1" s="41"/>
      <c r="M1" s="41"/>
      <c r="N1" s="41"/>
    </row>
    <row r="2" spans="2:14" ht="18.75" x14ac:dyDescent="0.3">
      <c r="B2" s="74"/>
      <c r="C2" s="75"/>
      <c r="D2" s="83"/>
      <c r="E2" s="83"/>
      <c r="F2" s="83"/>
      <c r="G2" s="83"/>
      <c r="H2" s="83"/>
      <c r="I2" s="86" t="s">
        <v>51</v>
      </c>
      <c r="J2" s="86"/>
      <c r="K2" s="70"/>
      <c r="L2" s="41"/>
      <c r="M2" s="41"/>
      <c r="N2" s="41"/>
    </row>
    <row r="3" spans="2:14" ht="18.75" x14ac:dyDescent="0.3">
      <c r="B3" s="74"/>
      <c r="C3" s="75"/>
      <c r="D3" s="84" t="s">
        <v>47</v>
      </c>
      <c r="E3" s="84"/>
      <c r="F3" s="84"/>
      <c r="G3" s="84"/>
      <c r="H3" s="84"/>
      <c r="I3" s="87" t="s">
        <v>52</v>
      </c>
      <c r="J3" s="87"/>
      <c r="K3" s="70"/>
      <c r="L3" s="41"/>
      <c r="M3" s="41"/>
      <c r="N3" s="41"/>
    </row>
    <row r="4" spans="2:14" ht="19.5" thickBot="1" x14ac:dyDescent="0.3">
      <c r="B4" s="76"/>
      <c r="C4" s="77"/>
      <c r="D4" s="84"/>
      <c r="E4" s="84"/>
      <c r="F4" s="84"/>
      <c r="G4" s="84"/>
      <c r="H4" s="84"/>
      <c r="I4" s="87" t="s">
        <v>48</v>
      </c>
      <c r="J4" s="87"/>
      <c r="K4" s="71"/>
      <c r="L4" s="58"/>
      <c r="M4" s="58"/>
      <c r="N4" s="58"/>
    </row>
    <row r="5" spans="2:14" ht="19.5" thickBot="1" x14ac:dyDescent="0.3">
      <c r="B5" s="78" t="s">
        <v>44</v>
      </c>
      <c r="C5" s="79"/>
      <c r="D5" s="79"/>
      <c r="E5" s="80"/>
      <c r="F5" s="81" t="s">
        <v>45</v>
      </c>
      <c r="G5" s="82"/>
      <c r="H5" s="82"/>
      <c r="I5" s="79" t="s">
        <v>46</v>
      </c>
      <c r="J5" s="79"/>
      <c r="K5" s="80"/>
      <c r="L5" s="44"/>
      <c r="M5" s="44"/>
      <c r="N5" s="44"/>
    </row>
    <row r="6" spans="2:14" s="40" customFormat="1" ht="39.75" customHeight="1" thickBot="1" x14ac:dyDescent="0.3">
      <c r="B6" s="63" t="s">
        <v>36</v>
      </c>
      <c r="C6" s="64" t="s">
        <v>34</v>
      </c>
      <c r="D6" s="64" t="s">
        <v>37</v>
      </c>
      <c r="E6" s="64" t="s">
        <v>38</v>
      </c>
      <c r="F6" s="65" t="s">
        <v>39</v>
      </c>
      <c r="G6" s="60" t="s">
        <v>40</v>
      </c>
      <c r="H6" s="66" t="s">
        <v>41</v>
      </c>
      <c r="I6" s="64" t="s">
        <v>35</v>
      </c>
      <c r="J6" s="64" t="s">
        <v>43</v>
      </c>
      <c r="K6" s="67" t="s">
        <v>42</v>
      </c>
    </row>
    <row r="7" spans="2:14" s="45" customFormat="1" ht="23.1" customHeight="1" x14ac:dyDescent="0.25">
      <c r="B7" s="61"/>
      <c r="C7" s="62"/>
      <c r="D7" s="62"/>
      <c r="E7" s="62"/>
      <c r="F7" s="59"/>
      <c r="G7" s="59"/>
      <c r="H7" s="59"/>
      <c r="I7" s="59"/>
      <c r="J7" s="59"/>
      <c r="K7" s="59"/>
      <c r="L7" s="46"/>
      <c r="M7" s="46"/>
      <c r="N7" s="46"/>
    </row>
    <row r="8" spans="2:14" s="45" customFormat="1" ht="23.1" customHeight="1" x14ac:dyDescent="0.25">
      <c r="B8" s="51"/>
      <c r="C8" s="50"/>
      <c r="D8" s="50"/>
      <c r="E8" s="50"/>
      <c r="F8" s="8"/>
      <c r="G8" s="8"/>
      <c r="H8" s="42"/>
      <c r="I8" s="42"/>
      <c r="J8" s="42"/>
      <c r="K8" s="42"/>
    </row>
    <row r="9" spans="2:14" s="45" customFormat="1" ht="23.1" customHeight="1" x14ac:dyDescent="0.25">
      <c r="B9" s="51"/>
      <c r="C9" s="50"/>
      <c r="D9" s="50"/>
      <c r="E9" s="50"/>
      <c r="F9" s="14"/>
      <c r="G9" s="8"/>
      <c r="H9" s="42"/>
      <c r="I9" s="42"/>
      <c r="J9" s="42"/>
      <c r="K9" s="42"/>
    </row>
    <row r="10" spans="2:14" s="45" customFormat="1" ht="23.1" customHeight="1" x14ac:dyDescent="0.25">
      <c r="B10" s="51"/>
      <c r="C10" s="50"/>
      <c r="D10" s="50"/>
      <c r="E10" s="50"/>
      <c r="F10" s="14"/>
      <c r="G10" s="8"/>
      <c r="H10" s="42"/>
      <c r="I10" s="42"/>
      <c r="J10" s="42"/>
      <c r="K10" s="42"/>
    </row>
    <row r="11" spans="2:14" s="45" customFormat="1" ht="23.1" customHeight="1" x14ac:dyDescent="0.25">
      <c r="B11" s="51"/>
      <c r="C11" s="50"/>
      <c r="D11" s="50"/>
      <c r="E11" s="50"/>
      <c r="F11" s="14"/>
      <c r="G11" s="8"/>
      <c r="H11" s="42"/>
      <c r="I11" s="42"/>
      <c r="J11" s="42"/>
      <c r="K11" s="42"/>
    </row>
    <row r="12" spans="2:14" s="45" customFormat="1" ht="23.1" customHeight="1" x14ac:dyDescent="0.25">
      <c r="B12" s="51"/>
      <c r="C12" s="50"/>
      <c r="D12" s="50"/>
      <c r="E12" s="50"/>
      <c r="F12" s="14"/>
      <c r="G12" s="8"/>
      <c r="H12" s="42"/>
      <c r="I12" s="42"/>
      <c r="J12" s="42"/>
      <c r="K12" s="42"/>
    </row>
    <row r="13" spans="2:14" s="45" customFormat="1" ht="23.1" customHeight="1" x14ac:dyDescent="0.25">
      <c r="B13" s="51"/>
      <c r="C13" s="50"/>
      <c r="D13" s="50"/>
      <c r="E13" s="50"/>
      <c r="F13" s="14"/>
      <c r="G13" s="8"/>
      <c r="H13" s="42"/>
      <c r="I13" s="42"/>
      <c r="J13" s="42"/>
      <c r="K13" s="42"/>
    </row>
    <row r="14" spans="2:14" s="45" customFormat="1" ht="23.1" customHeight="1" x14ac:dyDescent="0.25">
      <c r="B14" s="51"/>
      <c r="C14" s="50"/>
      <c r="D14" s="50"/>
      <c r="E14" s="50"/>
      <c r="F14" s="14"/>
      <c r="G14" s="8"/>
      <c r="H14" s="42"/>
      <c r="I14" s="42"/>
      <c r="J14" s="42"/>
      <c r="K14" s="42"/>
    </row>
    <row r="15" spans="2:14" s="45" customFormat="1" ht="23.1" customHeight="1" x14ac:dyDescent="0.25">
      <c r="B15" s="51"/>
      <c r="C15" s="50"/>
      <c r="D15" s="50"/>
      <c r="E15" s="50"/>
      <c r="F15" s="14"/>
      <c r="G15" s="8"/>
      <c r="H15" s="42"/>
      <c r="I15" s="42"/>
      <c r="J15" s="42"/>
      <c r="K15" s="42"/>
    </row>
    <row r="16" spans="2:14" s="45" customFormat="1" ht="23.1" customHeight="1" x14ac:dyDescent="0.25">
      <c r="B16" s="51"/>
      <c r="C16" s="50"/>
      <c r="D16" s="50"/>
      <c r="E16" s="50"/>
      <c r="F16" s="14"/>
      <c r="G16" s="8"/>
      <c r="H16" s="42"/>
      <c r="I16" s="42"/>
      <c r="J16" s="42"/>
      <c r="K16" s="42"/>
    </row>
    <row r="17" spans="2:14" s="45" customFormat="1" ht="23.1" customHeight="1" x14ac:dyDescent="0.25">
      <c r="B17" s="51"/>
      <c r="C17" s="50"/>
      <c r="D17" s="50"/>
      <c r="E17" s="50"/>
      <c r="F17" s="14"/>
      <c r="G17" s="8"/>
      <c r="H17" s="42"/>
      <c r="I17" s="42"/>
      <c r="J17" s="42"/>
      <c r="K17" s="42"/>
    </row>
    <row r="18" spans="2:14" s="45" customFormat="1" ht="23.1" customHeight="1" x14ac:dyDescent="0.25">
      <c r="B18" s="51"/>
      <c r="C18" s="50"/>
      <c r="D18" s="50"/>
      <c r="E18" s="50"/>
      <c r="F18" s="14"/>
      <c r="G18" s="14"/>
      <c r="H18" s="42"/>
      <c r="I18" s="42"/>
      <c r="J18" s="42"/>
      <c r="K18" s="42"/>
    </row>
    <row r="19" spans="2:14" s="45" customFormat="1" ht="23.1" customHeight="1" x14ac:dyDescent="0.25">
      <c r="B19" s="51"/>
      <c r="C19" s="50"/>
      <c r="D19" s="50"/>
      <c r="E19" s="50"/>
      <c r="F19" s="14"/>
      <c r="G19" s="8"/>
      <c r="H19" s="42"/>
      <c r="I19" s="42"/>
      <c r="J19" s="42"/>
      <c r="K19" s="42"/>
    </row>
    <row r="20" spans="2:14" s="45" customFormat="1" ht="23.1" customHeight="1" x14ac:dyDescent="0.25">
      <c r="B20" s="51"/>
      <c r="C20" s="50"/>
      <c r="D20" s="50"/>
      <c r="E20" s="50"/>
      <c r="F20" s="14"/>
      <c r="G20" s="8"/>
      <c r="H20" s="42"/>
      <c r="I20" s="42"/>
      <c r="J20" s="42"/>
      <c r="K20" s="42"/>
    </row>
    <row r="21" spans="2:14" s="45" customFormat="1" ht="23.1" customHeight="1" x14ac:dyDescent="0.25">
      <c r="B21" s="51"/>
      <c r="C21" s="50"/>
      <c r="D21" s="50"/>
      <c r="E21" s="50"/>
      <c r="F21" s="14"/>
      <c r="G21" s="8"/>
      <c r="H21" s="42"/>
      <c r="I21" s="42"/>
      <c r="J21" s="42"/>
      <c r="K21" s="42"/>
    </row>
    <row r="22" spans="2:14" s="32" customFormat="1" ht="23.1" customHeight="1" x14ac:dyDescent="0.25">
      <c r="B22" s="51"/>
      <c r="C22" s="50"/>
      <c r="D22" s="50"/>
      <c r="E22" s="50"/>
      <c r="F22" s="39"/>
      <c r="G22" s="8"/>
      <c r="H22" s="42"/>
      <c r="I22" s="43"/>
      <c r="J22" s="43"/>
      <c r="K22" s="43"/>
      <c r="N22" s="45"/>
    </row>
    <row r="23" spans="2:14" s="32" customFormat="1" ht="23.1" customHeight="1" x14ac:dyDescent="0.25">
      <c r="B23" s="51"/>
      <c r="C23" s="50"/>
      <c r="D23" s="50"/>
      <c r="E23" s="50"/>
      <c r="F23" s="39"/>
      <c r="G23" s="8"/>
      <c r="H23" s="42"/>
      <c r="I23" s="43"/>
      <c r="J23" s="43"/>
      <c r="K23" s="43"/>
      <c r="N23" s="45"/>
    </row>
    <row r="24" spans="2:14" s="32" customFormat="1" ht="23.1" customHeight="1" x14ac:dyDescent="0.25">
      <c r="B24" s="51"/>
      <c r="C24" s="50"/>
      <c r="D24" s="50"/>
      <c r="E24" s="50"/>
      <c r="F24" s="39"/>
      <c r="G24" s="8"/>
      <c r="H24" s="42"/>
      <c r="I24" s="43"/>
      <c r="J24" s="43"/>
      <c r="K24" s="43"/>
      <c r="N24" s="45"/>
    </row>
    <row r="25" spans="2:14" s="32" customFormat="1" ht="23.1" customHeight="1" x14ac:dyDescent="0.25">
      <c r="B25" s="51"/>
      <c r="C25" s="50"/>
      <c r="D25" s="50"/>
      <c r="E25" s="50"/>
      <c r="F25" s="39"/>
      <c r="G25" s="8"/>
      <c r="H25" s="42"/>
      <c r="I25" s="43"/>
      <c r="J25" s="43"/>
      <c r="K25" s="43"/>
      <c r="N25" s="45"/>
    </row>
    <row r="26" spans="2:14" s="32" customFormat="1" ht="23.1" customHeight="1" x14ac:dyDescent="0.25">
      <c r="B26" s="51"/>
      <c r="C26" s="50"/>
      <c r="D26" s="50"/>
      <c r="E26" s="50"/>
      <c r="F26" s="39"/>
      <c r="G26" s="8"/>
      <c r="H26" s="42"/>
      <c r="I26" s="43"/>
      <c r="J26" s="43"/>
      <c r="K26" s="43"/>
      <c r="N26" s="45"/>
    </row>
    <row r="27" spans="2:14" s="32" customFormat="1" ht="23.1" customHeight="1" x14ac:dyDescent="0.25">
      <c r="B27" s="51"/>
      <c r="C27" s="50"/>
      <c r="D27" s="50"/>
      <c r="E27" s="50"/>
      <c r="F27" s="39"/>
      <c r="G27" s="8"/>
      <c r="H27" s="42"/>
      <c r="I27" s="43"/>
      <c r="J27" s="43"/>
      <c r="K27" s="43"/>
      <c r="N27" s="45"/>
    </row>
    <row r="28" spans="2:14" s="32" customFormat="1" ht="23.1" customHeight="1" x14ac:dyDescent="0.25">
      <c r="B28" s="51"/>
      <c r="C28" s="50"/>
      <c r="D28" s="50"/>
      <c r="E28" s="50"/>
      <c r="F28" s="39"/>
      <c r="G28" s="8"/>
      <c r="H28" s="42"/>
      <c r="I28" s="43"/>
      <c r="J28" s="43"/>
      <c r="K28" s="43"/>
      <c r="N28" s="45"/>
    </row>
    <row r="29" spans="2:14" s="32" customFormat="1" ht="23.1" customHeight="1" thickBot="1" x14ac:dyDescent="0.3">
      <c r="B29" s="52"/>
      <c r="C29" s="53"/>
      <c r="D29" s="53"/>
      <c r="E29" s="53"/>
      <c r="F29" s="54"/>
      <c r="G29" s="55"/>
      <c r="H29" s="56"/>
      <c r="I29" s="57"/>
      <c r="J29" s="57"/>
      <c r="K29" s="57"/>
      <c r="N29" s="45"/>
    </row>
    <row r="30" spans="2:14" s="32" customFormat="1" ht="20.100000000000001" customHeight="1" x14ac:dyDescent="0.25">
      <c r="B30" s="68"/>
      <c r="C30" s="68"/>
      <c r="D30" s="68"/>
      <c r="E30" s="68"/>
      <c r="F30" s="68"/>
      <c r="G30" s="47"/>
      <c r="H30" s="47"/>
      <c r="I30" s="47"/>
      <c r="J30" s="47"/>
      <c r="K30" s="47"/>
      <c r="L30" s="47"/>
      <c r="M30" s="47"/>
      <c r="N30" s="45"/>
    </row>
    <row r="31" spans="2:14" s="32" customFormat="1" ht="20.100000000000001" customHeight="1" x14ac:dyDescent="0.25">
      <c r="F31" s="48"/>
      <c r="G31" s="49"/>
    </row>
    <row r="32" spans="2:14" s="32" customFormat="1" ht="20.100000000000001" customHeight="1" x14ac:dyDescent="0.25">
      <c r="F32" s="48"/>
      <c r="G32" s="49"/>
    </row>
    <row r="33" spans="2:7" s="32" customFormat="1" ht="20.100000000000001" customHeight="1" x14ac:dyDescent="0.25">
      <c r="F33" s="48"/>
      <c r="G33" s="49"/>
    </row>
    <row r="34" spans="2:7" ht="20.100000000000001" customHeight="1" x14ac:dyDescent="0.25"/>
    <row r="35" spans="2:7" ht="20.100000000000001" customHeight="1" x14ac:dyDescent="0.25"/>
    <row r="46" spans="2:7" x14ac:dyDescent="0.25">
      <c r="D46" s="1"/>
      <c r="E46" s="1"/>
      <c r="F46" s="9"/>
      <c r="G46" s="9"/>
    </row>
    <row r="47" spans="2:7" x14ac:dyDescent="0.25">
      <c r="B47" s="2"/>
      <c r="C47" s="2"/>
      <c r="D47" s="1"/>
      <c r="E47" s="1"/>
      <c r="F47" s="9"/>
      <c r="G47" s="9"/>
    </row>
    <row r="48" spans="2:7" x14ac:dyDescent="0.25">
      <c r="D48" s="1"/>
      <c r="E48" s="1"/>
      <c r="F48" s="9"/>
      <c r="G48" s="9"/>
    </row>
    <row r="49" spans="4:7" x14ac:dyDescent="0.25">
      <c r="D49" s="1"/>
      <c r="E49" s="1"/>
      <c r="F49" s="9"/>
      <c r="G49" s="9"/>
    </row>
    <row r="55" spans="4:7" x14ac:dyDescent="0.25">
      <c r="D55" s="1"/>
      <c r="E55" s="1"/>
      <c r="F55" s="9"/>
      <c r="G55" s="9"/>
    </row>
    <row r="56" spans="4:7" x14ac:dyDescent="0.25">
      <c r="D56" s="1"/>
      <c r="E56" s="1"/>
      <c r="F56" s="9"/>
      <c r="G56" s="9"/>
    </row>
    <row r="57" spans="4:7" x14ac:dyDescent="0.25">
      <c r="D57" s="1"/>
      <c r="E57" s="1"/>
      <c r="F57" s="9"/>
      <c r="G57" s="9"/>
    </row>
    <row r="58" spans="4:7" x14ac:dyDescent="0.25">
      <c r="D58" s="1"/>
      <c r="E58" s="1"/>
      <c r="F58" s="9"/>
      <c r="G58" s="9"/>
    </row>
    <row r="59" spans="4:7" x14ac:dyDescent="0.25">
      <c r="D59" s="1"/>
      <c r="E59" s="1"/>
      <c r="F59" s="9"/>
      <c r="G59" s="9"/>
    </row>
    <row r="60" spans="4:7" x14ac:dyDescent="0.25">
      <c r="D60" s="1"/>
      <c r="E60" s="1"/>
      <c r="F60" s="9"/>
      <c r="G60" s="9"/>
    </row>
    <row r="63" spans="4:7" x14ac:dyDescent="0.25">
      <c r="D63" s="1"/>
      <c r="E63" s="1"/>
      <c r="F63" s="9"/>
      <c r="G63" s="9"/>
    </row>
    <row r="64" spans="4:7" x14ac:dyDescent="0.25">
      <c r="D64" s="1"/>
      <c r="E64" s="1"/>
      <c r="F64" s="9"/>
      <c r="G64" s="9"/>
    </row>
    <row r="65" spans="4:7" x14ac:dyDescent="0.25">
      <c r="D65" s="1"/>
      <c r="E65" s="1"/>
      <c r="F65" s="9"/>
      <c r="G65" s="9"/>
    </row>
    <row r="66" spans="4:7" x14ac:dyDescent="0.25">
      <c r="D66" s="1"/>
      <c r="E66" s="1"/>
      <c r="F66" s="9"/>
      <c r="G66" s="9"/>
    </row>
    <row r="67" spans="4:7" x14ac:dyDescent="0.25">
      <c r="D67" s="1"/>
      <c r="E67" s="1"/>
      <c r="F67" s="9"/>
      <c r="G67" s="9"/>
    </row>
    <row r="68" spans="4:7" x14ac:dyDescent="0.25">
      <c r="D68" s="1"/>
      <c r="E68" s="1"/>
      <c r="F68" s="9"/>
      <c r="G68" s="9"/>
    </row>
    <row r="69" spans="4:7" x14ac:dyDescent="0.25">
      <c r="D69" s="1"/>
      <c r="E69" s="1"/>
      <c r="F69" s="9"/>
      <c r="G69" s="9"/>
    </row>
    <row r="70" spans="4:7" x14ac:dyDescent="0.25">
      <c r="D70" s="1"/>
      <c r="E70" s="1"/>
      <c r="F70" s="9"/>
      <c r="G70" s="9"/>
    </row>
  </sheetData>
  <sheetProtection formatCells="0" formatColumns="0" formatRows="0" insertColumns="0" insertRows="0" insertHyperlinks="0" deleteColumns="0" deleteRows="0" sort="0" autoFilter="0" pivotTables="0"/>
  <mergeCells count="12">
    <mergeCell ref="B30:F30"/>
    <mergeCell ref="K1:K4"/>
    <mergeCell ref="B1:C4"/>
    <mergeCell ref="B5:E5"/>
    <mergeCell ref="F5:H5"/>
    <mergeCell ref="I5:K5"/>
    <mergeCell ref="D1:H2"/>
    <mergeCell ref="D3:H4"/>
    <mergeCell ref="I1:J1"/>
    <mergeCell ref="I2:J2"/>
    <mergeCell ref="I3:J3"/>
    <mergeCell ref="I4:J4"/>
  </mergeCells>
  <pageMargins left="0.7" right="0.7" top="0.75" bottom="0.75" header="0.3" footer="0.3"/>
  <pageSetup paperSize="5" scale="75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152400</xdr:rowOff>
              </from>
              <to>
                <xdr:col>2</xdr:col>
                <xdr:colOff>1295400</xdr:colOff>
                <xdr:row>3</xdr:row>
                <xdr:rowOff>228600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20" sqref="I20"/>
    </sheetView>
  </sheetViews>
  <sheetFormatPr baseColWidth="10" defaultRowHeight="15.75" x14ac:dyDescent="0.25"/>
  <cols>
    <col min="1" max="1" width="4.75" customWidth="1"/>
    <col min="2" max="2" width="27.25" customWidth="1"/>
    <col min="3" max="3" width="9.25" hidden="1" customWidth="1"/>
    <col min="4" max="7" width="0" hidden="1" customWidth="1"/>
    <col min="8" max="8" width="10.625" customWidth="1"/>
  </cols>
  <sheetData>
    <row r="1" spans="1:8" ht="45.75" thickBot="1" x14ac:dyDescent="0.3">
      <c r="A1" s="5" t="s">
        <v>0</v>
      </c>
      <c r="B1" s="5" t="s">
        <v>1</v>
      </c>
      <c r="C1" s="6" t="s">
        <v>4</v>
      </c>
      <c r="D1" s="7" t="s">
        <v>8</v>
      </c>
      <c r="E1" s="7" t="s">
        <v>6</v>
      </c>
      <c r="F1" s="7" t="s">
        <v>5</v>
      </c>
      <c r="G1" s="10" t="s">
        <v>7</v>
      </c>
      <c r="H1" s="28" t="s">
        <v>15</v>
      </c>
    </row>
    <row r="2" spans="1:8" x14ac:dyDescent="0.25">
      <c r="A2" s="4">
        <v>1</v>
      </c>
      <c r="B2" s="35" t="s">
        <v>16</v>
      </c>
      <c r="C2" s="8">
        <v>1</v>
      </c>
      <c r="D2" s="8">
        <v>2443</v>
      </c>
      <c r="E2" s="8">
        <f>2393</f>
        <v>2393</v>
      </c>
      <c r="F2" s="20">
        <v>1389</v>
      </c>
      <c r="G2" s="16">
        <v>1422</v>
      </c>
      <c r="H2" s="29">
        <v>2077</v>
      </c>
    </row>
    <row r="3" spans="1:8" x14ac:dyDescent="0.25">
      <c r="A3" s="13">
        <f>A2+1</f>
        <v>2</v>
      </c>
      <c r="B3" s="36" t="s">
        <v>17</v>
      </c>
      <c r="C3" s="14">
        <v>2</v>
      </c>
      <c r="D3" s="14">
        <v>5770</v>
      </c>
      <c r="E3" s="14">
        <f>1200+371+339+216+401+352+409+80+108+428+235</f>
        <v>4139</v>
      </c>
      <c r="F3" s="21">
        <v>4169</v>
      </c>
      <c r="G3" s="16">
        <v>4674</v>
      </c>
      <c r="H3" s="29">
        <v>0</v>
      </c>
    </row>
    <row r="4" spans="1:8" x14ac:dyDescent="0.25">
      <c r="A4" s="13">
        <f t="shared" ref="A4:A19" si="0">A3+1</f>
        <v>3</v>
      </c>
      <c r="B4" s="36" t="s">
        <v>18</v>
      </c>
      <c r="C4" s="14">
        <v>4</v>
      </c>
      <c r="D4" s="14">
        <f>860+210+253+159+1024+411+160+82</f>
        <v>3159</v>
      </c>
      <c r="E4" s="24">
        <v>2741</v>
      </c>
      <c r="F4" s="21">
        <v>1332</v>
      </c>
      <c r="G4" s="16">
        <v>1942</v>
      </c>
      <c r="H4" s="29">
        <v>2735</v>
      </c>
    </row>
    <row r="5" spans="1:8" x14ac:dyDescent="0.25">
      <c r="A5" s="13">
        <f t="shared" si="0"/>
        <v>4</v>
      </c>
      <c r="B5" s="36" t="s">
        <v>19</v>
      </c>
      <c r="C5" s="14">
        <v>5</v>
      </c>
      <c r="D5" s="14">
        <f>510+268+76+364+50+117+14+647+181</f>
        <v>2227</v>
      </c>
      <c r="E5" s="14">
        <f>739+599+96+587+134+35+230</f>
        <v>2420</v>
      </c>
      <c r="F5" s="21">
        <v>1628</v>
      </c>
      <c r="G5" s="16">
        <v>2512</v>
      </c>
      <c r="H5" s="29">
        <v>2661</v>
      </c>
    </row>
    <row r="6" spans="1:8" x14ac:dyDescent="0.25">
      <c r="A6" s="13">
        <f t="shared" si="0"/>
        <v>5</v>
      </c>
      <c r="B6" s="36" t="s">
        <v>20</v>
      </c>
      <c r="C6" s="14">
        <v>7</v>
      </c>
      <c r="D6" s="14">
        <f>546+15+7+60+19+4+60</f>
        <v>711</v>
      </c>
      <c r="E6" s="14">
        <f>738+15+14+24+19+9</f>
        <v>819</v>
      </c>
      <c r="F6" s="21">
        <v>2295</v>
      </c>
      <c r="G6" s="16">
        <v>2472</v>
      </c>
      <c r="H6" s="29">
        <v>1354</v>
      </c>
    </row>
    <row r="7" spans="1:8" x14ac:dyDescent="0.25">
      <c r="A7" s="13">
        <f t="shared" si="0"/>
        <v>6</v>
      </c>
      <c r="B7" s="36" t="s">
        <v>21</v>
      </c>
      <c r="C7" s="14">
        <v>7</v>
      </c>
      <c r="D7" s="14">
        <f>501+136+113+68+23+35+9</f>
        <v>885</v>
      </c>
      <c r="E7" s="14">
        <f>739+599+96+587+47+134+35+230-41-1197</f>
        <v>1229</v>
      </c>
      <c r="F7" s="21">
        <v>0</v>
      </c>
      <c r="G7" s="16">
        <v>1466</v>
      </c>
      <c r="H7" s="29">
        <v>0</v>
      </c>
    </row>
    <row r="8" spans="1:8" x14ac:dyDescent="0.25">
      <c r="A8" s="13">
        <f t="shared" si="0"/>
        <v>7</v>
      </c>
      <c r="B8" s="36" t="s">
        <v>22</v>
      </c>
      <c r="C8" s="14">
        <v>8</v>
      </c>
      <c r="D8" s="14">
        <f>169+249+141+111+146+187+87+48+41</f>
        <v>1179</v>
      </c>
      <c r="E8" s="14">
        <f>198+165+116+76+97+116+73+29</f>
        <v>870</v>
      </c>
      <c r="F8" s="21">
        <v>414</v>
      </c>
      <c r="G8" s="16">
        <v>1266</v>
      </c>
      <c r="H8" s="29">
        <v>1073</v>
      </c>
    </row>
    <row r="9" spans="1:8" x14ac:dyDescent="0.25">
      <c r="A9" s="13">
        <f t="shared" si="0"/>
        <v>8</v>
      </c>
      <c r="B9" s="36" t="s">
        <v>23</v>
      </c>
      <c r="C9" s="14">
        <v>8</v>
      </c>
      <c r="D9" s="14" t="s">
        <v>3</v>
      </c>
      <c r="E9" s="14">
        <f>13+27+1+407+26+396+22+14+413</f>
        <v>1319</v>
      </c>
      <c r="F9" s="12">
        <v>0</v>
      </c>
      <c r="G9" s="19" t="s">
        <v>14</v>
      </c>
      <c r="H9" s="29">
        <v>0</v>
      </c>
    </row>
    <row r="10" spans="1:8" x14ac:dyDescent="0.25">
      <c r="A10" s="13">
        <f t="shared" si="0"/>
        <v>9</v>
      </c>
      <c r="B10" s="36" t="s">
        <v>24</v>
      </c>
      <c r="C10" s="14">
        <v>8</v>
      </c>
      <c r="D10" s="14">
        <v>394</v>
      </c>
      <c r="E10" s="14">
        <f>392+102+11+1+32+201+12+87+5+23+43+6</f>
        <v>915</v>
      </c>
      <c r="F10" s="26"/>
      <c r="G10" s="19" t="s">
        <v>14</v>
      </c>
      <c r="H10" s="30">
        <v>1548</v>
      </c>
    </row>
    <row r="11" spans="1:8" x14ac:dyDescent="0.25">
      <c r="A11" s="13">
        <f t="shared" si="0"/>
        <v>10</v>
      </c>
      <c r="B11" s="36" t="s">
        <v>25</v>
      </c>
      <c r="C11" s="14">
        <v>9</v>
      </c>
      <c r="D11" s="14">
        <f>9516+789+1210+447+46+248+79+439</f>
        <v>12774</v>
      </c>
      <c r="E11" s="14">
        <f>3731+1293+2811+2566+317+1286+357+677-609</f>
        <v>12429</v>
      </c>
      <c r="F11" s="21">
        <v>557</v>
      </c>
      <c r="G11" s="16">
        <v>1347</v>
      </c>
      <c r="H11" s="29">
        <v>1025</v>
      </c>
    </row>
    <row r="12" spans="1:8" x14ac:dyDescent="0.25">
      <c r="A12" s="13">
        <f t="shared" si="0"/>
        <v>11</v>
      </c>
      <c r="B12" s="37" t="s">
        <v>26</v>
      </c>
      <c r="C12" s="11">
        <v>9</v>
      </c>
      <c r="D12" s="11">
        <f>2542+1+3+5+2+73+4</f>
        <v>2630</v>
      </c>
      <c r="E12" s="11">
        <f>1003+9+5+239+2+73+3</f>
        <v>1334</v>
      </c>
      <c r="F12" s="22">
        <v>1484</v>
      </c>
      <c r="G12" s="16">
        <v>1859</v>
      </c>
      <c r="H12" s="29">
        <v>3133</v>
      </c>
    </row>
    <row r="13" spans="1:8" x14ac:dyDescent="0.25">
      <c r="A13" s="13">
        <f t="shared" si="0"/>
        <v>12</v>
      </c>
      <c r="B13" s="36" t="s">
        <v>27</v>
      </c>
      <c r="C13" s="14">
        <v>11</v>
      </c>
      <c r="D13" s="14">
        <f>446+57+278+5+87+100+9+83+6+7+1+1</f>
        <v>1080</v>
      </c>
      <c r="E13" s="14">
        <v>1906</v>
      </c>
      <c r="F13" s="12">
        <v>0</v>
      </c>
      <c r="G13" s="19" t="s">
        <v>14</v>
      </c>
      <c r="H13" s="29">
        <v>401</v>
      </c>
    </row>
    <row r="14" spans="1:8" x14ac:dyDescent="0.25">
      <c r="A14" s="13">
        <f t="shared" si="0"/>
        <v>13</v>
      </c>
      <c r="B14" s="36" t="s">
        <v>28</v>
      </c>
      <c r="C14" s="14">
        <v>12</v>
      </c>
      <c r="D14" s="14">
        <f>25+520+14+24+68+16+87</f>
        <v>754</v>
      </c>
      <c r="E14" s="14">
        <v>668</v>
      </c>
      <c r="F14" s="21">
        <v>391</v>
      </c>
      <c r="G14" s="17">
        <v>721</v>
      </c>
      <c r="H14" s="29">
        <v>880</v>
      </c>
    </row>
    <row r="15" spans="1:8" x14ac:dyDescent="0.25">
      <c r="A15" s="13">
        <f t="shared" si="0"/>
        <v>14</v>
      </c>
      <c r="B15" s="36" t="s">
        <v>29</v>
      </c>
      <c r="C15" s="14">
        <v>13</v>
      </c>
      <c r="D15" s="14">
        <f>298+108+277+227+252+46+216+95</f>
        <v>1519</v>
      </c>
      <c r="E15" s="14">
        <f>366+94+537+83+276+36+93</f>
        <v>1485</v>
      </c>
      <c r="F15" s="21">
        <v>1497</v>
      </c>
      <c r="G15" s="18">
        <v>1068</v>
      </c>
      <c r="H15" s="29">
        <v>89</v>
      </c>
    </row>
    <row r="16" spans="1:8" x14ac:dyDescent="0.25">
      <c r="A16" s="13">
        <f t="shared" si="0"/>
        <v>15</v>
      </c>
      <c r="B16" s="36" t="s">
        <v>30</v>
      </c>
      <c r="C16" s="23" t="s">
        <v>12</v>
      </c>
      <c r="D16" s="14"/>
      <c r="E16" s="14"/>
      <c r="F16" s="21">
        <v>359</v>
      </c>
      <c r="G16" s="16">
        <v>510</v>
      </c>
      <c r="H16" s="29">
        <v>1728</v>
      </c>
    </row>
    <row r="17" spans="1:8" x14ac:dyDescent="0.25">
      <c r="A17" s="13">
        <f t="shared" si="0"/>
        <v>16</v>
      </c>
      <c r="B17" s="36" t="s">
        <v>31</v>
      </c>
      <c r="C17" s="23" t="s">
        <v>9</v>
      </c>
      <c r="D17" s="14"/>
      <c r="E17" s="14">
        <f>16+23+36+35+69+126+16</f>
        <v>321</v>
      </c>
      <c r="F17" s="21">
        <v>97</v>
      </c>
      <c r="G17" s="19" t="s">
        <v>14</v>
      </c>
      <c r="H17" s="29">
        <v>285</v>
      </c>
    </row>
    <row r="18" spans="1:8" x14ac:dyDescent="0.25">
      <c r="A18" s="13">
        <f t="shared" si="0"/>
        <v>17</v>
      </c>
      <c r="B18" s="36" t="s">
        <v>32</v>
      </c>
      <c r="C18" s="23" t="s">
        <v>10</v>
      </c>
      <c r="D18" s="14">
        <f>39+13+38+41+71+33+57</f>
        <v>292</v>
      </c>
      <c r="E18" s="14">
        <f>284+116+67+207+174+117+296</f>
        <v>1261</v>
      </c>
      <c r="F18" s="12">
        <v>0</v>
      </c>
      <c r="G18" s="19" t="s">
        <v>14</v>
      </c>
      <c r="H18" s="29">
        <v>330</v>
      </c>
    </row>
    <row r="19" spans="1:8" ht="24.75" thickBot="1" x14ac:dyDescent="0.3">
      <c r="A19" s="13">
        <f t="shared" si="0"/>
        <v>18</v>
      </c>
      <c r="B19" s="38" t="s">
        <v>33</v>
      </c>
      <c r="C19" s="23" t="s">
        <v>11</v>
      </c>
      <c r="D19" s="14">
        <v>7489</v>
      </c>
      <c r="E19" s="14">
        <f>4202+2420+917+2407+2048+132+278+216</f>
        <v>12620</v>
      </c>
      <c r="F19" s="15" t="s">
        <v>13</v>
      </c>
      <c r="G19" s="16">
        <v>1851</v>
      </c>
      <c r="H19" s="29">
        <v>1922</v>
      </c>
    </row>
    <row r="20" spans="1:8" ht="16.5" thickBot="1" x14ac:dyDescent="0.3">
      <c r="A20" s="33"/>
      <c r="B20" s="34" t="s">
        <v>2</v>
      </c>
      <c r="C20" s="25"/>
      <c r="D20" s="25">
        <f>SUM(D2:D19)</f>
        <v>43306</v>
      </c>
      <c r="E20" s="25">
        <f>SUM(E2:E19)</f>
        <v>48869</v>
      </c>
      <c r="F20" s="25">
        <f>SUM(F2:F19)</f>
        <v>15612</v>
      </c>
      <c r="G20" s="25">
        <f>SUM(G2:G19)</f>
        <v>23110</v>
      </c>
      <c r="H20" s="27">
        <f>SUM(H2:H19)</f>
        <v>21241</v>
      </c>
    </row>
    <row r="21" spans="1:8" x14ac:dyDescent="0.25">
      <c r="A21" s="31"/>
      <c r="B21" s="32"/>
    </row>
    <row r="22" spans="1:8" x14ac:dyDescent="0.25">
      <c r="A22" s="32"/>
      <c r="B22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BIBLIOTECAS</vt:lpstr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personal</cp:lastModifiedBy>
  <cp:lastPrinted>2018-09-11T19:47:59Z</cp:lastPrinted>
  <dcterms:created xsi:type="dcterms:W3CDTF">2017-10-24T19:15:49Z</dcterms:created>
  <dcterms:modified xsi:type="dcterms:W3CDTF">2019-04-25T14:54:16Z</dcterms:modified>
</cp:coreProperties>
</file>