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"/>
    </mc:Choice>
  </mc:AlternateContent>
  <bookViews>
    <workbookView xWindow="0" yWindow="0" windowWidth="20400" windowHeight="7065" tabRatio="753"/>
  </bookViews>
  <sheets>
    <sheet name="Ficha tecnica Indicadores " sheetId="34" r:id="rId1"/>
    <sheet name="Consolidado  mensual" sheetId="12" state="hidden" r:id="rId2"/>
  </sheets>
  <externalReferences>
    <externalReference r:id="rId3"/>
  </externalReferences>
  <definedNames>
    <definedName name="_xlnm._FilterDatabase" localSheetId="1" hidden="1">'Consolidado  mensual'!$B$145:$T$145</definedName>
    <definedName name="ALEJA">'[1]Consolidado '!#REF!</definedName>
    <definedName name="_xlnm.Print_Area" localSheetId="0">'Ficha tecnica Indicadores '!$A$1:$N$52</definedName>
    <definedName name="cod_ind" localSheetId="1">'Consolidado  mensual'!#REF!</definedName>
    <definedName name="cod_ind">'Consolidado  mensual'!#REF!</definedName>
    <definedName name="DESCUENTO">#REF!</definedName>
    <definedName name="ROA">#REF!</definedName>
    <definedName name="TablaDes">#REF!</definedName>
  </definedNames>
  <calcPr calcId="162913"/>
</workbook>
</file>

<file path=xl/calcChain.xml><?xml version="1.0" encoding="utf-8"?>
<calcChain xmlns="http://schemas.openxmlformats.org/spreadsheetml/2006/main">
  <c r="H107" i="12" l="1"/>
  <c r="D9" i="12"/>
  <c r="D149" i="12" s="1"/>
  <c r="E9" i="12"/>
  <c r="E141" i="12"/>
  <c r="H9" i="12"/>
  <c r="K9" i="12"/>
  <c r="D10" i="12"/>
  <c r="D151" i="12" s="1"/>
  <c r="E10" i="12"/>
  <c r="H10" i="12"/>
  <c r="K10" i="12"/>
  <c r="AF10" i="12"/>
  <c r="D11" i="12"/>
  <c r="E11" i="12"/>
  <c r="H11" i="12"/>
  <c r="K11" i="12"/>
  <c r="D12" i="12"/>
  <c r="E12" i="12"/>
  <c r="H12" i="12"/>
  <c r="K12" i="12"/>
  <c r="D13" i="12"/>
  <c r="D146" i="12"/>
  <c r="D14" i="12"/>
  <c r="D148" i="12" s="1"/>
  <c r="D15" i="12"/>
  <c r="E15" i="12"/>
  <c r="H15" i="12"/>
  <c r="K15" i="12"/>
  <c r="D16" i="12"/>
  <c r="E16" i="12"/>
  <c r="H16" i="12"/>
  <c r="K16" i="12"/>
  <c r="D17" i="12"/>
  <c r="E17" i="12"/>
  <c r="H17" i="12"/>
  <c r="K17" i="12"/>
  <c r="D18" i="12"/>
  <c r="E18" i="12"/>
  <c r="E19" i="12" s="1"/>
  <c r="H18" i="12"/>
  <c r="K18" i="12"/>
  <c r="D19" i="12"/>
  <c r="D150" i="12" s="1"/>
  <c r="H19" i="12"/>
  <c r="K19" i="12"/>
  <c r="D20" i="12"/>
  <c r="E20" i="12"/>
  <c r="H20" i="12"/>
  <c r="F28" i="12" s="1"/>
  <c r="I20" i="12" s="1"/>
  <c r="K20" i="12"/>
  <c r="D21" i="12"/>
  <c r="E151" i="12" s="1"/>
  <c r="E21" i="12"/>
  <c r="H21" i="12"/>
  <c r="K21" i="12"/>
  <c r="D22" i="12"/>
  <c r="E152" i="12" s="1"/>
  <c r="E22" i="12"/>
  <c r="H22" i="12"/>
  <c r="K22" i="12"/>
  <c r="D23" i="12"/>
  <c r="E23" i="12"/>
  <c r="H23" i="12"/>
  <c r="K23" i="12"/>
  <c r="D24" i="12"/>
  <c r="D25" i="12"/>
  <c r="E148" i="12" s="1"/>
  <c r="D26" i="12"/>
  <c r="E26" i="12"/>
  <c r="H26" i="12"/>
  <c r="K26" i="12"/>
  <c r="D27" i="12"/>
  <c r="E27" i="12"/>
  <c r="H27" i="12"/>
  <c r="K27" i="12"/>
  <c r="D28" i="12"/>
  <c r="E28" i="12"/>
  <c r="H28" i="12"/>
  <c r="K28" i="12"/>
  <c r="D29" i="12"/>
  <c r="E29" i="12"/>
  <c r="H29" i="12"/>
  <c r="K29" i="12"/>
  <c r="D30" i="12"/>
  <c r="E150" i="12" s="1"/>
  <c r="E30" i="12"/>
  <c r="H30" i="12"/>
  <c r="K30" i="12"/>
  <c r="D31" i="12"/>
  <c r="E31" i="12"/>
  <c r="H31" i="12"/>
  <c r="F39" i="12" s="1"/>
  <c r="K31" i="12"/>
  <c r="D32" i="12"/>
  <c r="F151" i="12" s="1"/>
  <c r="E32" i="12"/>
  <c r="H32" i="12"/>
  <c r="K32" i="12"/>
  <c r="D33" i="12"/>
  <c r="F152" i="12"/>
  <c r="E33" i="12"/>
  <c r="H33" i="12"/>
  <c r="K33" i="12"/>
  <c r="D34" i="12"/>
  <c r="E34" i="12"/>
  <c r="H34" i="12"/>
  <c r="K34" i="12"/>
  <c r="D35" i="12"/>
  <c r="D36" i="12"/>
  <c r="F148" i="12" s="1"/>
  <c r="D37" i="12"/>
  <c r="F147" i="12" s="1"/>
  <c r="E37" i="12"/>
  <c r="H37" i="12"/>
  <c r="K37" i="12"/>
  <c r="D38" i="12"/>
  <c r="E38" i="12"/>
  <c r="H38" i="12"/>
  <c r="K38" i="12"/>
  <c r="D39" i="12"/>
  <c r="E39" i="12"/>
  <c r="H39" i="12"/>
  <c r="K39" i="12"/>
  <c r="D40" i="12"/>
  <c r="E40" i="12"/>
  <c r="H40" i="12"/>
  <c r="K40" i="12"/>
  <c r="D41" i="12"/>
  <c r="F150" i="12"/>
  <c r="E41" i="12"/>
  <c r="H41" i="12"/>
  <c r="K41" i="12"/>
  <c r="D42" i="12"/>
  <c r="E42" i="12"/>
  <c r="H42" i="12"/>
  <c r="F50" i="12" s="1"/>
  <c r="I42" i="12" s="1"/>
  <c r="K42" i="12"/>
  <c r="D43" i="12"/>
  <c r="G151" i="12"/>
  <c r="E43" i="12"/>
  <c r="H43" i="12"/>
  <c r="K43" i="12"/>
  <c r="D44" i="12"/>
  <c r="G152" i="12" s="1"/>
  <c r="E44" i="12"/>
  <c r="H44" i="12"/>
  <c r="K44" i="12"/>
  <c r="D45" i="12"/>
  <c r="E45" i="12"/>
  <c r="H45" i="12"/>
  <c r="K45" i="12"/>
  <c r="D46" i="12"/>
  <c r="D47" i="12"/>
  <c r="G148" i="12"/>
  <c r="D48" i="12"/>
  <c r="G155" i="12" s="1"/>
  <c r="D49" i="12"/>
  <c r="E49" i="12"/>
  <c r="H49" i="12"/>
  <c r="K49" i="12"/>
  <c r="D50" i="12"/>
  <c r="E50" i="12"/>
  <c r="H50" i="12"/>
  <c r="K50" i="12"/>
  <c r="D51" i="12"/>
  <c r="E51" i="12"/>
  <c r="H51" i="12"/>
  <c r="K51" i="12"/>
  <c r="D52" i="12"/>
  <c r="E52" i="12"/>
  <c r="H52" i="12"/>
  <c r="K52" i="12"/>
  <c r="D53" i="12"/>
  <c r="H149" i="12" s="1"/>
  <c r="E53" i="12"/>
  <c r="H53" i="12"/>
  <c r="F61" i="12"/>
  <c r="I53" i="12" s="1"/>
  <c r="K53" i="12"/>
  <c r="D54" i="12"/>
  <c r="H151" i="12" s="1"/>
  <c r="E54" i="12"/>
  <c r="H54" i="12"/>
  <c r="K54" i="12"/>
  <c r="D55" i="12"/>
  <c r="H152" i="12" s="1"/>
  <c r="E55" i="12"/>
  <c r="H55" i="12"/>
  <c r="K55" i="12"/>
  <c r="D56" i="12"/>
  <c r="E56" i="12"/>
  <c r="H56" i="12"/>
  <c r="K56" i="12"/>
  <c r="D57" i="12"/>
  <c r="H146" i="12" s="1"/>
  <c r="D58" i="12"/>
  <c r="H148" i="12" s="1"/>
  <c r="D59" i="12"/>
  <c r="E59" i="12"/>
  <c r="H59" i="12"/>
  <c r="K59" i="12"/>
  <c r="D60" i="12"/>
  <c r="E60" i="12"/>
  <c r="H60" i="12"/>
  <c r="K60" i="12"/>
  <c r="D61" i="12"/>
  <c r="J61" i="12" s="1"/>
  <c r="E61" i="12"/>
  <c r="H61" i="12"/>
  <c r="K61" i="12"/>
  <c r="D62" i="12"/>
  <c r="E62" i="12"/>
  <c r="H62" i="12"/>
  <c r="K62" i="12"/>
  <c r="D63" i="12"/>
  <c r="H150" i="12" s="1"/>
  <c r="E63" i="12"/>
  <c r="H63" i="12"/>
  <c r="K63" i="12"/>
  <c r="D64" i="12"/>
  <c r="F64" i="12"/>
  <c r="E64" i="12"/>
  <c r="H64" i="12"/>
  <c r="F72" i="12" s="1"/>
  <c r="I64" i="12"/>
  <c r="K64" i="12"/>
  <c r="D65" i="12"/>
  <c r="I151" i="12" s="1"/>
  <c r="E65" i="12"/>
  <c r="H65" i="12"/>
  <c r="K65" i="12"/>
  <c r="D66" i="12"/>
  <c r="I152" i="12"/>
  <c r="E66" i="12"/>
  <c r="H66" i="12"/>
  <c r="K66" i="12"/>
  <c r="D67" i="12"/>
  <c r="J67" i="12" s="1"/>
  <c r="E67" i="12"/>
  <c r="H67" i="12"/>
  <c r="K67" i="12"/>
  <c r="D68" i="12"/>
  <c r="I146" i="12" s="1"/>
  <c r="D69" i="12"/>
  <c r="I148" i="12" s="1"/>
  <c r="D70" i="12"/>
  <c r="E70" i="12"/>
  <c r="H70" i="12"/>
  <c r="K70" i="12"/>
  <c r="D71" i="12"/>
  <c r="E71" i="12"/>
  <c r="H71" i="12"/>
  <c r="K71" i="12"/>
  <c r="D72" i="12"/>
  <c r="E72" i="12"/>
  <c r="H72" i="12"/>
  <c r="K72" i="12"/>
  <c r="D73" i="12"/>
  <c r="E73" i="12"/>
  <c r="H73" i="12"/>
  <c r="K73" i="12"/>
  <c r="D74" i="12"/>
  <c r="I150" i="12" s="1"/>
  <c r="D75" i="12"/>
  <c r="J149" i="12" s="1"/>
  <c r="E75" i="12"/>
  <c r="H75" i="12"/>
  <c r="K75" i="12"/>
  <c r="D76" i="12"/>
  <c r="J151" i="12"/>
  <c r="E76" i="12"/>
  <c r="H76" i="12"/>
  <c r="K76" i="12"/>
  <c r="D77" i="12"/>
  <c r="J152" i="12" s="1"/>
  <c r="E77" i="12"/>
  <c r="H77" i="12"/>
  <c r="F83" i="12" s="1"/>
  <c r="I75" i="12" s="1"/>
  <c r="K77" i="12"/>
  <c r="D78" i="12"/>
  <c r="E78" i="12"/>
  <c r="H78" i="12"/>
  <c r="K78" i="12"/>
  <c r="D79" i="12"/>
  <c r="J146" i="12"/>
  <c r="D80" i="12"/>
  <c r="J148" i="12" s="1"/>
  <c r="D81" i="12"/>
  <c r="E81" i="12"/>
  <c r="H81" i="12"/>
  <c r="K81" i="12"/>
  <c r="D82" i="12"/>
  <c r="D83" i="12"/>
  <c r="E83" i="12"/>
  <c r="H83" i="12"/>
  <c r="K83" i="12"/>
  <c r="D84" i="12"/>
  <c r="E84" i="12"/>
  <c r="H84" i="12"/>
  <c r="K84" i="12"/>
  <c r="D85" i="12"/>
  <c r="J150" i="12" s="1"/>
  <c r="D86" i="12"/>
  <c r="K149" i="12"/>
  <c r="E86" i="12"/>
  <c r="H86" i="12"/>
  <c r="F94" i="12" s="1"/>
  <c r="I86" i="12"/>
  <c r="K86" i="12"/>
  <c r="D87" i="12"/>
  <c r="K151" i="12" s="1"/>
  <c r="E87" i="12"/>
  <c r="H87" i="12"/>
  <c r="K87" i="12"/>
  <c r="D88" i="12"/>
  <c r="K152" i="12"/>
  <c r="E88" i="12"/>
  <c r="H88" i="12"/>
  <c r="K88" i="12"/>
  <c r="D89" i="12"/>
  <c r="E89" i="12"/>
  <c r="H89" i="12"/>
  <c r="K89" i="12"/>
  <c r="D90" i="12"/>
  <c r="D91" i="12"/>
  <c r="K148" i="12"/>
  <c r="D92" i="12"/>
  <c r="K147" i="12" s="1"/>
  <c r="E92" i="12"/>
  <c r="H92" i="12"/>
  <c r="K92" i="12"/>
  <c r="D93" i="12"/>
  <c r="D94" i="12"/>
  <c r="E94" i="12"/>
  <c r="H94" i="12"/>
  <c r="K94" i="12"/>
  <c r="D95" i="12"/>
  <c r="E95" i="12"/>
  <c r="H95" i="12"/>
  <c r="K95" i="12"/>
  <c r="D96" i="12"/>
  <c r="K150" i="12" s="1"/>
  <c r="D97" i="12"/>
  <c r="E97" i="12"/>
  <c r="H97" i="12"/>
  <c r="F105" i="12" s="1"/>
  <c r="I97" i="12" s="1"/>
  <c r="K97" i="12"/>
  <c r="D98" i="12"/>
  <c r="L151" i="12"/>
  <c r="E98" i="12"/>
  <c r="H98" i="12"/>
  <c r="K98" i="12"/>
  <c r="D99" i="12"/>
  <c r="L152" i="12" s="1"/>
  <c r="E99" i="12"/>
  <c r="H99" i="12"/>
  <c r="K99" i="12"/>
  <c r="D100" i="12"/>
  <c r="E100" i="12"/>
  <c r="H100" i="12"/>
  <c r="K100" i="12"/>
  <c r="D101" i="12"/>
  <c r="L146" i="12" s="1"/>
  <c r="E101" i="12"/>
  <c r="H101" i="12"/>
  <c r="K101" i="12"/>
  <c r="D102" i="12"/>
  <c r="L148" i="12" s="1"/>
  <c r="E102" i="12"/>
  <c r="L154" i="12" s="1"/>
  <c r="H102" i="12"/>
  <c r="K102" i="12"/>
  <c r="D103" i="12"/>
  <c r="L147" i="12"/>
  <c r="E103" i="12"/>
  <c r="H103" i="12"/>
  <c r="K103" i="12"/>
  <c r="D104" i="12"/>
  <c r="E104" i="12"/>
  <c r="H104" i="12"/>
  <c r="K104" i="12"/>
  <c r="D105" i="12"/>
  <c r="E105" i="12"/>
  <c r="H105" i="12"/>
  <c r="K105" i="12"/>
  <c r="D106" i="12"/>
  <c r="E106" i="12"/>
  <c r="H106" i="12"/>
  <c r="K106" i="12"/>
  <c r="D107" i="12"/>
  <c r="L150" i="12" s="1"/>
  <c r="D108" i="12"/>
  <c r="F108" i="12"/>
  <c r="J108" i="12" s="1"/>
  <c r="M149" i="12"/>
  <c r="E108" i="12"/>
  <c r="H108" i="12"/>
  <c r="F116" i="12" s="1"/>
  <c r="K108" i="12"/>
  <c r="L108" i="12" s="1"/>
  <c r="D109" i="12"/>
  <c r="M151" i="12"/>
  <c r="E109" i="12"/>
  <c r="H109" i="12"/>
  <c r="K109" i="12"/>
  <c r="D110" i="12"/>
  <c r="E110" i="12"/>
  <c r="H110" i="12"/>
  <c r="K110" i="12"/>
  <c r="D111" i="12"/>
  <c r="J111" i="12" s="1"/>
  <c r="E111" i="12"/>
  <c r="H111" i="12"/>
  <c r="K111" i="12"/>
  <c r="D112" i="12"/>
  <c r="M146" i="12" s="1"/>
  <c r="E112" i="12"/>
  <c r="H112" i="12"/>
  <c r="K112" i="12"/>
  <c r="D113" i="12"/>
  <c r="M148" i="12" s="1"/>
  <c r="E113" i="12"/>
  <c r="H113" i="12"/>
  <c r="K113" i="12"/>
  <c r="D114" i="12"/>
  <c r="M155" i="12"/>
  <c r="E114" i="12"/>
  <c r="H114" i="12"/>
  <c r="K114" i="12"/>
  <c r="D115" i="12"/>
  <c r="E115" i="12"/>
  <c r="H115" i="12"/>
  <c r="K115" i="12"/>
  <c r="D116" i="12"/>
  <c r="E116" i="12"/>
  <c r="H116" i="12"/>
  <c r="K116" i="12"/>
  <c r="D117" i="12"/>
  <c r="E117" i="12"/>
  <c r="H117" i="12"/>
  <c r="K117" i="12"/>
  <c r="D118" i="12"/>
  <c r="E118" i="12"/>
  <c r="H118" i="12"/>
  <c r="K118" i="12"/>
  <c r="D119" i="12"/>
  <c r="E119" i="12"/>
  <c r="H119" i="12"/>
  <c r="F127" i="12" s="1"/>
  <c r="I119" i="12" s="1"/>
  <c r="K119" i="12"/>
  <c r="D120" i="12"/>
  <c r="N151" i="12" s="1"/>
  <c r="E120" i="12"/>
  <c r="H120" i="12"/>
  <c r="K120" i="12"/>
  <c r="D121" i="12"/>
  <c r="N152" i="12" s="1"/>
  <c r="E121" i="12"/>
  <c r="H121" i="12"/>
  <c r="K121" i="12"/>
  <c r="D122" i="12"/>
  <c r="E122" i="12"/>
  <c r="H122" i="12"/>
  <c r="K122" i="12"/>
  <c r="D123" i="12"/>
  <c r="N146" i="12" s="1"/>
  <c r="D124" i="12"/>
  <c r="N153" i="12" s="1"/>
  <c r="E124" i="12"/>
  <c r="H124" i="12"/>
  <c r="K124" i="12"/>
  <c r="D125" i="12"/>
  <c r="N147" i="12" s="1"/>
  <c r="E125" i="12"/>
  <c r="H125" i="12"/>
  <c r="K125" i="12"/>
  <c r="D126" i="12"/>
  <c r="E126" i="12"/>
  <c r="H126" i="12"/>
  <c r="K126" i="12"/>
  <c r="D127" i="12"/>
  <c r="E127" i="12"/>
  <c r="H127" i="12"/>
  <c r="K127" i="12"/>
  <c r="D128" i="12"/>
  <c r="E128" i="12"/>
  <c r="H128" i="12"/>
  <c r="K128" i="12"/>
  <c r="D129" i="12"/>
  <c r="N150" i="12" s="1"/>
  <c r="E129" i="12"/>
  <c r="H129" i="12"/>
  <c r="K129" i="12"/>
  <c r="D130" i="12"/>
  <c r="F130" i="12" s="1"/>
  <c r="E130" i="12"/>
  <c r="H130" i="12"/>
  <c r="F138" i="12" s="1"/>
  <c r="I130" i="12" s="1"/>
  <c r="K130" i="12"/>
  <c r="D131" i="12"/>
  <c r="O151" i="12" s="1"/>
  <c r="E131" i="12"/>
  <c r="H131" i="12"/>
  <c r="K131" i="12"/>
  <c r="D132" i="12"/>
  <c r="O152" i="12" s="1"/>
  <c r="E132" i="12"/>
  <c r="H132" i="12"/>
  <c r="K132" i="12"/>
  <c r="D133" i="12"/>
  <c r="E133" i="12"/>
  <c r="H133" i="12"/>
  <c r="K133" i="12"/>
  <c r="D134" i="12"/>
  <c r="E134" i="12"/>
  <c r="H134" i="12"/>
  <c r="K134" i="12"/>
  <c r="D135" i="12"/>
  <c r="O148" i="12"/>
  <c r="E135" i="12"/>
  <c r="H135" i="12"/>
  <c r="K135" i="12"/>
  <c r="D136" i="12"/>
  <c r="E136" i="12"/>
  <c r="H136" i="12"/>
  <c r="K136" i="12"/>
  <c r="D137" i="12"/>
  <c r="E137" i="12"/>
  <c r="H137" i="12"/>
  <c r="K137" i="12"/>
  <c r="D138" i="12"/>
  <c r="E138" i="12"/>
  <c r="H138" i="12"/>
  <c r="K138" i="12"/>
  <c r="D139" i="12"/>
  <c r="E139" i="12"/>
  <c r="H139" i="12"/>
  <c r="K139" i="12"/>
  <c r="D140" i="12"/>
  <c r="O150" i="12" s="1"/>
  <c r="E140" i="12"/>
  <c r="H140" i="12"/>
  <c r="K140" i="12"/>
  <c r="G141" i="12"/>
  <c r="I142" i="12"/>
  <c r="D15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H74" i="12"/>
  <c r="K74" i="12"/>
  <c r="H123" i="12"/>
  <c r="E74" i="12"/>
  <c r="H48" i="12"/>
  <c r="H14" i="12"/>
  <c r="H69" i="12"/>
  <c r="E48" i="12"/>
  <c r="H85" i="12"/>
  <c r="E85" i="12"/>
  <c r="F146" i="12"/>
  <c r="H93" i="12"/>
  <c r="E123" i="12"/>
  <c r="N154" i="12" s="1"/>
  <c r="E14" i="12"/>
  <c r="H91" i="12"/>
  <c r="H82" i="12"/>
  <c r="H36" i="12"/>
  <c r="H80" i="12"/>
  <c r="H58" i="12"/>
  <c r="K36" i="12"/>
  <c r="H47" i="12"/>
  <c r="K123" i="12"/>
  <c r="L119" i="12" s="1"/>
  <c r="K25" i="12"/>
  <c r="E47" i="12"/>
  <c r="E69" i="12"/>
  <c r="H25" i="12"/>
  <c r="K58" i="12"/>
  <c r="E25" i="12"/>
  <c r="E154" i="12" s="1"/>
  <c r="K82" i="12"/>
  <c r="E58" i="12"/>
  <c r="E93" i="12"/>
  <c r="H90" i="12"/>
  <c r="K13" i="12"/>
  <c r="E82" i="12"/>
  <c r="K47" i="12"/>
  <c r="H35" i="12"/>
  <c r="K107" i="12"/>
  <c r="K69" i="12"/>
  <c r="K48" i="12"/>
  <c r="H79" i="12"/>
  <c r="E96" i="12"/>
  <c r="K91" i="12"/>
  <c r="K93" i="12"/>
  <c r="K85" i="12"/>
  <c r="H96" i="12"/>
  <c r="K96" i="12"/>
  <c r="H68" i="12"/>
  <c r="H57" i="12"/>
  <c r="E107" i="12"/>
  <c r="E80" i="12"/>
  <c r="J154" i="12" s="1"/>
  <c r="H13" i="12"/>
  <c r="F17" i="12"/>
  <c r="I9" i="12" s="1"/>
  <c r="I141" i="12"/>
  <c r="H24" i="12"/>
  <c r="H46" i="12"/>
  <c r="E36" i="12"/>
  <c r="K90" i="12"/>
  <c r="E90" i="12"/>
  <c r="K35" i="12"/>
  <c r="K14" i="12"/>
  <c r="K68" i="12"/>
  <c r="L64" i="12" s="1"/>
  <c r="E68" i="12"/>
  <c r="E35" i="12"/>
  <c r="K57" i="12"/>
  <c r="E57" i="12"/>
  <c r="H154" i="12" s="1"/>
  <c r="E24" i="12"/>
  <c r="K24" i="12"/>
  <c r="E46" i="12"/>
  <c r="K46" i="12"/>
  <c r="E79" i="12"/>
  <c r="E13" i="12"/>
  <c r="E91" i="12"/>
  <c r="H141" i="12"/>
  <c r="K80" i="12"/>
  <c r="K79" i="12"/>
  <c r="G147" i="12"/>
  <c r="F155" i="12"/>
  <c r="M153" i="12"/>
  <c r="L75" i="12"/>
  <c r="J73" i="12"/>
  <c r="I149" i="12"/>
  <c r="L53" i="12"/>
  <c r="L97" i="12"/>
  <c r="F153" i="12"/>
  <c r="N155" i="12"/>
  <c r="J74" i="12"/>
  <c r="J68" i="12"/>
  <c r="J71" i="12"/>
  <c r="J66" i="12"/>
  <c r="F86" i="12"/>
  <c r="J86" i="12" s="1"/>
  <c r="M147" i="12"/>
  <c r="H153" i="12"/>
  <c r="K155" i="12"/>
  <c r="G154" i="12"/>
  <c r="E146" i="12"/>
  <c r="I153" i="12"/>
  <c r="L20" i="12"/>
  <c r="J112" i="12"/>
  <c r="L153" i="12"/>
  <c r="F53" i="12"/>
  <c r="L155" i="12"/>
  <c r="O146" i="12"/>
  <c r="N148" i="12"/>
  <c r="I155" i="12"/>
  <c r="J113" i="12"/>
  <c r="J96" i="12"/>
  <c r="J92" i="12"/>
  <c r="J91" i="12"/>
  <c r="J94" i="12"/>
  <c r="J88" i="12"/>
  <c r="J93" i="12"/>
  <c r="J56" i="12"/>
  <c r="J53" i="12"/>
  <c r="M152" i="12" l="1"/>
  <c r="J110" i="12"/>
  <c r="L149" i="12"/>
  <c r="F97" i="12"/>
  <c r="J155" i="12"/>
  <c r="J153" i="12"/>
  <c r="H155" i="12"/>
  <c r="H147" i="12"/>
  <c r="G149" i="12"/>
  <c r="F42" i="12"/>
  <c r="F149" i="12"/>
  <c r="F31" i="12"/>
  <c r="E147" i="12"/>
  <c r="E155" i="12"/>
  <c r="F20" i="12"/>
  <c r="E149" i="12"/>
  <c r="K141" i="12"/>
  <c r="L9" i="12"/>
  <c r="L141" i="12" s="1"/>
  <c r="J89" i="12"/>
  <c r="J95" i="12"/>
  <c r="J90" i="12"/>
  <c r="J87" i="12"/>
  <c r="J42" i="12"/>
  <c r="J116" i="12"/>
  <c r="J54" i="12"/>
  <c r="J65" i="12"/>
  <c r="J109" i="12"/>
  <c r="O149" i="12"/>
  <c r="J114" i="12"/>
  <c r="E153" i="12"/>
  <c r="J115" i="12"/>
  <c r="F75" i="12"/>
  <c r="J147" i="12"/>
  <c r="D141" i="12"/>
  <c r="D154" i="12"/>
  <c r="O162" i="12"/>
  <c r="O147" i="12"/>
  <c r="O155" i="12"/>
  <c r="O153" i="12"/>
  <c r="O154" i="12"/>
  <c r="L130" i="12"/>
  <c r="F119" i="12"/>
  <c r="N149" i="12"/>
  <c r="M150" i="12"/>
  <c r="J118" i="12"/>
  <c r="J117" i="12"/>
  <c r="M154" i="12"/>
  <c r="I108" i="12"/>
  <c r="K154" i="12"/>
  <c r="K146" i="12"/>
  <c r="K153" i="12"/>
  <c r="L86" i="12"/>
  <c r="J83" i="12"/>
  <c r="I147" i="12"/>
  <c r="J70" i="12"/>
  <c r="J64" i="12"/>
  <c r="J72" i="12"/>
  <c r="J69" i="12"/>
  <c r="G150" i="12"/>
  <c r="J51" i="12"/>
  <c r="G146" i="12"/>
  <c r="G153" i="12"/>
  <c r="L42" i="12"/>
  <c r="L31" i="12"/>
  <c r="D155" i="12"/>
  <c r="D153" i="12"/>
  <c r="D147" i="12"/>
  <c r="I154" i="12"/>
  <c r="F154" i="12"/>
  <c r="I31" i="12"/>
  <c r="J138" i="12"/>
  <c r="J139" i="12"/>
  <c r="J133" i="12"/>
  <c r="J137" i="12"/>
  <c r="J134" i="12"/>
  <c r="J135" i="12"/>
  <c r="J131" i="12"/>
  <c r="J130" i="12"/>
  <c r="J136" i="12"/>
  <c r="J132" i="12"/>
  <c r="J140" i="12"/>
  <c r="J126" i="12"/>
  <c r="J122" i="12"/>
  <c r="J123" i="12"/>
  <c r="J119" i="12"/>
  <c r="J121" i="12"/>
  <c r="J127" i="12"/>
  <c r="J128" i="12"/>
  <c r="J129" i="12"/>
  <c r="J120" i="12"/>
  <c r="J125" i="12"/>
  <c r="J124" i="12"/>
  <c r="J21" i="12"/>
  <c r="J28" i="12"/>
  <c r="J26" i="12"/>
  <c r="J25" i="12"/>
  <c r="J23" i="12"/>
  <c r="J30" i="12"/>
  <c r="J22" i="12"/>
  <c r="J20" i="12"/>
  <c r="J29" i="12"/>
  <c r="J27" i="12"/>
  <c r="J24" i="12"/>
  <c r="J63" i="12"/>
  <c r="J59" i="12"/>
  <c r="J62" i="12"/>
  <c r="J99" i="12"/>
  <c r="J58" i="12"/>
  <c r="J102" i="12"/>
  <c r="J60" i="12"/>
  <c r="J106" i="12"/>
  <c r="J75" i="12"/>
  <c r="F9" i="12"/>
  <c r="J57" i="12"/>
  <c r="J97" i="12"/>
  <c r="J55" i="12"/>
  <c r="J104" i="12"/>
  <c r="J85" i="12"/>
  <c r="J79" i="12"/>
  <c r="J84" i="12"/>
  <c r="J107" i="12"/>
  <c r="J36" i="12" l="1"/>
  <c r="J40" i="12"/>
  <c r="J32" i="12"/>
  <c r="J38" i="12"/>
  <c r="J39" i="12"/>
  <c r="J37" i="12"/>
  <c r="J33" i="12"/>
  <c r="J34" i="12"/>
  <c r="J41" i="12"/>
  <c r="J43" i="12"/>
  <c r="J47" i="12"/>
  <c r="J48" i="12"/>
  <c r="J46" i="12"/>
  <c r="J44" i="12"/>
  <c r="J45" i="12"/>
  <c r="J49" i="12"/>
  <c r="J98" i="12"/>
  <c r="J105" i="12"/>
  <c r="J100" i="12"/>
  <c r="J101" i="12"/>
  <c r="J103" i="12"/>
  <c r="J35" i="12"/>
  <c r="J50" i="12"/>
  <c r="J52" i="12"/>
  <c r="J81" i="12"/>
  <c r="J80" i="12"/>
  <c r="J78" i="12"/>
  <c r="J76" i="12"/>
  <c r="J82" i="12"/>
  <c r="J77" i="12"/>
  <c r="J31" i="12"/>
  <c r="J12" i="12"/>
  <c r="J13" i="12"/>
  <c r="J15" i="12"/>
  <c r="J19" i="12"/>
  <c r="J16" i="12"/>
  <c r="J10" i="12"/>
  <c r="J17" i="12"/>
  <c r="J14" i="12"/>
  <c r="J11" i="12"/>
  <c r="J18" i="12"/>
  <c r="J9" i="12"/>
</calcChain>
</file>

<file path=xl/comments1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Es el mismo nombre del indicador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Detallar el objetivo que busca el indicador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Detallar lo que se puede interpretar con el resultado del indicador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Detallar de que parte se obtienen los datos para la medición del indicador</t>
        </r>
      </text>
    </comment>
    <comment ref="A13" authorId="0" shapeId="0">
      <text>
        <r>
          <rPr>
            <b/>
            <sz val="9"/>
            <color indexed="81"/>
            <rFont val="Tahoma"/>
            <charset val="1"/>
          </rPr>
          <t>Indicar si es de proceso, estructura o resultado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 xml:space="preserve">En esta columna se debe colocar hacia abajo los criterios que se requieren para la medición del indicador. 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Planta 432
contrato promedio de 1600</t>
        </r>
      </text>
    </comment>
  </commentList>
</comments>
</file>

<file path=xl/sharedStrings.xml><?xml version="1.0" encoding="utf-8"?>
<sst xmlns="http://schemas.openxmlformats.org/spreadsheetml/2006/main" count="278" uniqueCount="109">
  <si>
    <t>SISTEMA INTEGRADO DE GESTION</t>
  </si>
  <si>
    <t>TIPO DE AUSENTISMO</t>
  </si>
  <si>
    <t>MES</t>
  </si>
  <si>
    <t>Diligencia personal</t>
  </si>
  <si>
    <t>Abril</t>
  </si>
  <si>
    <t>Permiso x convención</t>
  </si>
  <si>
    <t>Marzo</t>
  </si>
  <si>
    <t>Exámenes médicos</t>
  </si>
  <si>
    <t>Cita médica</t>
  </si>
  <si>
    <t>Cumpleaños x convención</t>
  </si>
  <si>
    <t>Calamidad doméstica</t>
  </si>
  <si>
    <t>Incapacidad por enfermedad común</t>
  </si>
  <si>
    <t>Enero</t>
  </si>
  <si>
    <t>Licencia</t>
  </si>
  <si>
    <t>Incapacidad por Accidente de Trabajo</t>
  </si>
  <si>
    <t>Prórroga incapacidad por AT</t>
  </si>
  <si>
    <t>Febrero</t>
  </si>
  <si>
    <t>Incapacidad por Enfermedad Laboral</t>
  </si>
  <si>
    <t>Mayo</t>
  </si>
  <si>
    <t>CONSOLIDADO AUSENTISMO LABORAL</t>
  </si>
  <si>
    <t># Casos de Ausencias Presentadas</t>
  </si>
  <si>
    <t># Días ausentes</t>
  </si>
  <si>
    <r>
      <t xml:space="preserve">#  Ausencias totales 
</t>
    </r>
    <r>
      <rPr>
        <b/>
        <sz val="10"/>
        <color indexed="62"/>
        <rFont val="Arial"/>
        <family val="2"/>
      </rPr>
      <t>(Cantidad de casos presentados)</t>
    </r>
  </si>
  <si>
    <t># Trabajadores en el mes</t>
  </si>
  <si>
    <t># Horas ausentes</t>
  </si>
  <si>
    <r>
      <t xml:space="preserve">% General de ausentismo laboral 
</t>
    </r>
    <r>
      <rPr>
        <b/>
        <u/>
        <sz val="10"/>
        <color indexed="62"/>
        <rFont val="Arial"/>
        <family val="2"/>
      </rPr>
      <t xml:space="preserve">(Con base a horas perdidas) </t>
    </r>
  </si>
  <si>
    <t>% de ausentismo según el tipo de ausencia</t>
  </si>
  <si>
    <t>Costo total por horas de ausencia laboral</t>
  </si>
  <si>
    <t>Costo total en el mes</t>
  </si>
  <si>
    <t>GRÁFICOS</t>
  </si>
  <si>
    <t>Total</t>
  </si>
  <si>
    <t>ENERO</t>
  </si>
  <si>
    <r>
      <rPr>
        <b/>
        <sz val="17"/>
        <color indexed="56"/>
        <rFont val="Calibri"/>
        <family val="2"/>
      </rPr>
      <t>#  Horas totales perdidas</t>
    </r>
    <r>
      <rPr>
        <b/>
        <sz val="13"/>
        <color indexed="56"/>
        <rFont val="Calibri"/>
        <family val="2"/>
      </rPr>
      <t xml:space="preserve">
</t>
    </r>
    <r>
      <rPr>
        <b/>
        <sz val="10"/>
        <color indexed="56"/>
        <rFont val="Calibri"/>
        <family val="2"/>
      </rPr>
      <t>(Cantidad de casos presentados)</t>
    </r>
  </si>
  <si>
    <t>FEBRERO</t>
  </si>
  <si>
    <t>#  Horas totales perdidas
(Cantidad de casos presentados)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</si>
  <si>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</si>
  <si>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</si>
  <si>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</si>
  <si>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</si>
  <si>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</si>
  <si>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</si>
  <si>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</si>
  <si>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</si>
  <si>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</si>
  <si>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</si>
  <si>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</si>
  <si>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Indices de Ausentismo por categoria</t>
  </si>
  <si>
    <t>Tipo de ausentismo</t>
  </si>
  <si>
    <t xml:space="preserve">Formula </t>
  </si>
  <si>
    <t>Indice Aus. Enfermedad común</t>
  </si>
  <si>
    <t>No. ausencias por enfermedad general / No. Trabajadores * 100</t>
  </si>
  <si>
    <t>Indice Aus. Enfermedad laboral</t>
  </si>
  <si>
    <t>No. ausencias por Enfermedad laboral/ No. Trabajadores * 100</t>
  </si>
  <si>
    <t>Indice Aus. Accidente de trabajo</t>
  </si>
  <si>
    <t>No. ausencias por Accidente de trabajo/ No. Trabajadores * 100</t>
  </si>
  <si>
    <t xml:space="preserve">Indice Aus. Diligencias personales </t>
  </si>
  <si>
    <t>No. Permisos personales/ No. Trabajadores * 100</t>
  </si>
  <si>
    <t xml:space="preserve">Indice Aus.  Licencias </t>
  </si>
  <si>
    <t>No. Licencias / No. Trabajadores * 100</t>
  </si>
  <si>
    <t>Indice Aus.  Citas médicas</t>
  </si>
  <si>
    <t>No. Citas médicaos / No. Trabajadores * 100</t>
  </si>
  <si>
    <t>Indice Aus.  Exámenes médicos</t>
  </si>
  <si>
    <t>No. Exámenes médicos / No. Trabajadores * 100</t>
  </si>
  <si>
    <t>Indice de frecuencia de Aus por salud. (Enf genereral, laboral y Accidentes)</t>
  </si>
  <si>
    <t xml:space="preserve">No. De eventos de ausencia por causa de salud * 240000 / No. Horas hombre programadas </t>
  </si>
  <si>
    <t>Indice de severidad de Aus. (Enf genereral, laboral y Accidentes)</t>
  </si>
  <si>
    <t xml:space="preserve">No. De días de Aus. Por causa de salud * 240000 / No. Horas hombre programadas  </t>
  </si>
  <si>
    <t>Indice de prevalencia general de enfermedad laboral</t>
  </si>
  <si>
    <t>No. De casos existentes reconocidos (Nuevos y Antiguos)de EL * 1000 / No. Promedio de trabajadores en el periodo</t>
  </si>
  <si>
    <t>Horas extra</t>
  </si>
  <si>
    <t>Horas extras en el mes</t>
  </si>
  <si>
    <t>Horas recargos</t>
  </si>
  <si>
    <t>No. Horas hombre trabajadas</t>
  </si>
  <si>
    <t>PROMEDIO AÑO</t>
  </si>
  <si>
    <t xml:space="preserve">No. Trabajadores en el mes * días trabajados en el mes * horas al día trabajadas + horas extras 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</si>
  <si>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</si>
  <si>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</si>
  <si>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</si>
  <si>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</si>
  <si>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</si>
  <si>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</si>
  <si>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</si>
  <si>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Definición indicador: </t>
  </si>
  <si>
    <t>Objetivo indicador:</t>
  </si>
  <si>
    <t>Periodo analizado:</t>
  </si>
  <si>
    <t>Interpretación indicador:</t>
  </si>
  <si>
    <t>Categoría:</t>
  </si>
  <si>
    <t>Fuente de la información:</t>
  </si>
  <si>
    <t>Personas que deben conocer el resultado:</t>
  </si>
  <si>
    <t>Método de cálculo - Fórmula:</t>
  </si>
  <si>
    <t xml:space="preserve">Periodicidad de medición: </t>
  </si>
  <si>
    <t xml:space="preserve">Límite del indicador (Rango de evaluación): </t>
  </si>
  <si>
    <t>Datos para cálculo</t>
  </si>
  <si>
    <t>TOTAL AÑO</t>
  </si>
  <si>
    <t>Mes</t>
  </si>
  <si>
    <r>
      <t xml:space="preserve">FORMATO:
</t>
    </r>
    <r>
      <rPr>
        <sz val="13"/>
        <color indexed="8"/>
        <rFont val="Arial"/>
        <family val="2"/>
      </rPr>
      <t>FICHA TÉCNICA INDICADORES DEL SISTEMA DE GESTIÓN DE SEGURIDAD Y SALUD EN EL TRABAJO</t>
    </r>
  </si>
  <si>
    <t>Malo:</t>
  </si>
  <si>
    <t>Criterios a evaluar según el indicador</t>
  </si>
  <si>
    <t>Responsable de calcularlo:</t>
  </si>
  <si>
    <t>Meta:</t>
  </si>
  <si>
    <t xml:space="preserve">Aceptable:     </t>
  </si>
  <si>
    <t>Regular:</t>
  </si>
  <si>
    <t xml:space="preserve">Análisis </t>
  </si>
  <si>
    <t xml:space="preserve">Espacio para gráficas </t>
  </si>
  <si>
    <t xml:space="preserve"> Página:  1</t>
  </si>
  <si>
    <r>
      <rPr>
        <b/>
        <sz val="13"/>
        <color indexed="8"/>
        <rFont val="Arial"/>
        <family val="2"/>
      </rPr>
      <t xml:space="preserve">PROCESO: </t>
    </r>
    <r>
      <rPr>
        <sz val="13"/>
        <color indexed="8"/>
        <rFont val="Arial"/>
        <family val="2"/>
      </rPr>
      <t xml:space="preserve">SISTEMA INTEGRADO DE GESTION </t>
    </r>
  </si>
  <si>
    <t>Código: FOR-233-PRO-SIG-02</t>
  </si>
  <si>
    <t>Versión:02</t>
  </si>
  <si>
    <t>Fecha: 2019/04/25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</si>
</sst>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0.0%"/>
    <numFmt numFmtId="167" formatCode="_ [$€-2]\ * #,##0.00_ ;_ [$€-2]\ * \-#,##0.00_ ;_ [$€-2]\ * &quot;-&quot;??_ "/>
    <numFmt numFmtId="168" formatCode="_-[$$-240A]\ * #,##0_ ;_-[$$-240A]\ * \-#,##0\ ;_-[$$-240A]\ * &quot;-&quot;??_ ;_-@_ "/>
    <numFmt numFmtId="169" formatCode="mmm"/>
    <numFmt numFmtId="170" formatCode="0.0"/>
    <numFmt numFmtId="171" formatCode="_-&quot;$&quot;* #,##0_-;\-&quot;$&quot;* #,##0_-;_-&quot;$&quot;* &quot;-&quot;??_-;_-@_-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   "/>
    </font>
    <font>
      <b/>
      <sz val="10"/>
      <name val="Arial"/>
      <family val="2"/>
    </font>
    <font>
      <b/>
      <sz val="10"/>
      <color indexed="62"/>
      <name val="Arial"/>
      <family val="2"/>
    </font>
    <font>
      <b/>
      <u/>
      <sz val="10"/>
      <color indexed="62"/>
      <name val="Arial"/>
      <family val="2"/>
    </font>
    <font>
      <b/>
      <sz val="13"/>
      <color indexed="56"/>
      <name val="Calibri"/>
      <family val="2"/>
    </font>
    <font>
      <b/>
      <sz val="10"/>
      <color indexed="56"/>
      <name val="Calibri"/>
      <family val="2"/>
    </font>
    <font>
      <b/>
      <sz val="17"/>
      <color indexed="56"/>
      <name val="Calibri"/>
      <family val="2"/>
    </font>
    <font>
      <sz val="12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13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7"/>
      <name val="Century Gothic"/>
      <family val="2"/>
    </font>
    <font>
      <u/>
      <sz val="6"/>
      <color indexed="12"/>
      <name val="Arial"/>
      <family val="2"/>
    </font>
    <font>
      <b/>
      <sz val="9"/>
      <color indexed="81"/>
      <name val="Tahoma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3"/>
      <color theme="0"/>
      <name val="Arial Narrow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0"/>
      <name val="Arial"/>
      <family val="2"/>
    </font>
    <font>
      <sz val="16"/>
      <color theme="1"/>
      <name val="Calibri"/>
      <family val="2"/>
      <scheme val="minor"/>
    </font>
    <font>
      <b/>
      <sz val="17"/>
      <color theme="4" tint="-0.249977111117893"/>
      <name val="Arial"/>
      <family val="2"/>
    </font>
    <font>
      <b/>
      <sz val="25"/>
      <color theme="1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b/>
      <sz val="13"/>
      <color theme="8" tint="-0.249977111117893"/>
      <name val="Century Gothic"/>
      <family val="2"/>
    </font>
    <font>
      <b/>
      <sz val="40"/>
      <color theme="1"/>
      <name val="Century Gothic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30"/>
      <color rgb="FF0070C0"/>
      <name val="Arial"/>
      <family val="2"/>
    </font>
    <font>
      <b/>
      <sz val="20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u/>
      <sz val="17"/>
      <color theme="4" tint="-0.249977111117893"/>
      <name val="Arial"/>
      <family val="2"/>
    </font>
    <font>
      <b/>
      <sz val="30"/>
      <color theme="4" tint="-0.249977111117893"/>
      <name val="Arial"/>
      <family val="2"/>
    </font>
    <font>
      <b/>
      <sz val="16"/>
      <color theme="3"/>
      <name val="Calibri"/>
      <family val="2"/>
      <scheme val="minor"/>
    </font>
    <font>
      <b/>
      <sz val="15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" fillId="0" borderId="0"/>
    <xf numFmtId="0" fontId="1" fillId="0" borderId="0"/>
    <xf numFmtId="168" fontId="23" fillId="0" borderId="0"/>
    <xf numFmtId="0" fontId="9" fillId="0" borderId="0"/>
    <xf numFmtId="0" fontId="1" fillId="0" borderId="0"/>
    <xf numFmtId="168" fontId="2" fillId="0" borderId="0"/>
    <xf numFmtId="168" fontId="1" fillId="0" borderId="0"/>
    <xf numFmtId="0" fontId="2" fillId="0" borderId="0"/>
    <xf numFmtId="0" fontId="23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 applyBorder="1"/>
    <xf numFmtId="169" fontId="26" fillId="2" borderId="0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vertical="center"/>
    </xf>
    <xf numFmtId="166" fontId="26" fillId="2" borderId="0" xfId="16" applyNumberFormat="1" applyFont="1" applyFill="1" applyBorder="1" applyAlignment="1">
      <alignment horizontal="center" vertical="center"/>
    </xf>
    <xf numFmtId="9" fontId="26" fillId="2" borderId="0" xfId="16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7" fillId="0" borderId="1" xfId="16" applyNumberFormat="1" applyFont="1" applyBorder="1" applyAlignment="1">
      <alignment horizontal="center" vertical="center"/>
    </xf>
    <xf numFmtId="0" fontId="0" fillId="0" borderId="0" xfId="0" applyAlignment="1"/>
    <xf numFmtId="0" fontId="28" fillId="4" borderId="1" xfId="0" applyFont="1" applyFill="1" applyBorder="1" applyAlignment="1">
      <alignment horizontal="center" vertical="center"/>
    </xf>
    <xf numFmtId="169" fontId="28" fillId="4" borderId="1" xfId="0" applyNumberFormat="1" applyFont="1" applyFill="1" applyBorder="1" applyAlignment="1">
      <alignment horizontal="center" vertical="center"/>
    </xf>
    <xf numFmtId="169" fontId="29" fillId="5" borderId="1" xfId="0" applyNumberFormat="1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left" vertical="center"/>
    </xf>
    <xf numFmtId="169" fontId="25" fillId="2" borderId="0" xfId="0" applyNumberFormat="1" applyFont="1" applyFill="1" applyBorder="1" applyAlignment="1">
      <alignment horizontal="left" vertical="center"/>
    </xf>
    <xf numFmtId="165" fontId="23" fillId="2" borderId="0" xfId="6" applyFont="1" applyFill="1" applyBorder="1" applyAlignment="1">
      <alignment horizontal="center" vertical="center"/>
    </xf>
    <xf numFmtId="165" fontId="23" fillId="2" borderId="0" xfId="6" applyNumberFormat="1" applyFont="1" applyFill="1" applyBorder="1" applyAlignment="1">
      <alignment horizontal="center" vertical="center"/>
    </xf>
    <xf numFmtId="165" fontId="25" fillId="2" borderId="0" xfId="6" applyFont="1" applyFill="1" applyBorder="1" applyAlignment="1">
      <alignment vertical="center"/>
    </xf>
    <xf numFmtId="165" fontId="23" fillId="2" borderId="0" xfId="6" applyFont="1" applyFill="1" applyBorder="1" applyAlignment="1">
      <alignment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1" fillId="0" borderId="2" xfId="0" applyFont="1" applyBorder="1" applyAlignment="1">
      <alignment horizontal="center" vertical="center" wrapText="1"/>
    </xf>
    <xf numFmtId="2" fontId="31" fillId="0" borderId="2" xfId="16" applyNumberFormat="1" applyFont="1" applyBorder="1" applyAlignment="1">
      <alignment horizontal="center" vertical="center"/>
    </xf>
    <xf numFmtId="10" fontId="31" fillId="0" borderId="2" xfId="6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2" fontId="31" fillId="0" borderId="1" xfId="16" applyNumberFormat="1" applyFont="1" applyBorder="1" applyAlignment="1">
      <alignment horizontal="center" vertical="center"/>
    </xf>
    <xf numFmtId="10" fontId="31" fillId="0" borderId="1" xfId="6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2" fontId="31" fillId="0" borderId="3" xfId="16" applyNumberFormat="1" applyFont="1" applyBorder="1" applyAlignment="1">
      <alignment horizontal="center" vertical="center"/>
    </xf>
    <xf numFmtId="10" fontId="31" fillId="0" borderId="3" xfId="6" applyNumberFormat="1" applyFont="1" applyBorder="1" applyAlignment="1">
      <alignment horizontal="center" vertical="center" wrapText="1"/>
    </xf>
    <xf numFmtId="171" fontId="32" fillId="0" borderId="2" xfId="6" applyNumberFormat="1" applyFont="1" applyBorder="1" applyAlignment="1">
      <alignment horizontal="center" vertical="center" wrapText="1"/>
    </xf>
    <xf numFmtId="171" fontId="32" fillId="0" borderId="1" xfId="6" applyNumberFormat="1" applyFont="1" applyBorder="1" applyAlignment="1">
      <alignment horizontal="center" vertical="center" wrapText="1"/>
    </xf>
    <xf numFmtId="1" fontId="31" fillId="0" borderId="2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 wrapText="1"/>
    </xf>
    <xf numFmtId="166" fontId="31" fillId="0" borderId="2" xfId="6" applyNumberFormat="1" applyFont="1" applyBorder="1" applyAlignment="1">
      <alignment horizontal="center" vertical="center" wrapText="1"/>
    </xf>
    <xf numFmtId="166" fontId="31" fillId="0" borderId="1" xfId="6" applyNumberFormat="1" applyFont="1" applyBorder="1" applyAlignment="1">
      <alignment horizontal="center" vertical="center" wrapText="1"/>
    </xf>
    <xf numFmtId="166" fontId="31" fillId="0" borderId="3" xfId="6" applyNumberFormat="1" applyFont="1" applyBorder="1" applyAlignment="1">
      <alignment horizontal="center" vertical="center" wrapText="1"/>
    </xf>
    <xf numFmtId="10" fontId="33" fillId="4" borderId="4" xfId="16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1" fontId="34" fillId="0" borderId="2" xfId="0" applyNumberFormat="1" applyFont="1" applyBorder="1" applyAlignment="1">
      <alignment horizontal="center" vertical="center" wrapText="1"/>
    </xf>
    <xf numFmtId="2" fontId="34" fillId="0" borderId="2" xfId="16" applyNumberFormat="1" applyFont="1" applyBorder="1" applyAlignment="1">
      <alignment horizontal="center" vertical="center"/>
    </xf>
    <xf numFmtId="10" fontId="34" fillId="0" borderId="2" xfId="6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2" fontId="34" fillId="0" borderId="1" xfId="16" applyNumberFormat="1" applyFont="1" applyBorder="1" applyAlignment="1">
      <alignment horizontal="center" vertical="center"/>
    </xf>
    <xf numFmtId="10" fontId="34" fillId="0" borderId="1" xfId="6" applyNumberFormat="1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1" fontId="34" fillId="0" borderId="3" xfId="0" applyNumberFormat="1" applyFont="1" applyBorder="1" applyAlignment="1">
      <alignment horizontal="center" vertical="center" wrapText="1"/>
    </xf>
    <xf numFmtId="2" fontId="34" fillId="0" borderId="3" xfId="16" applyNumberFormat="1" applyFont="1" applyBorder="1" applyAlignment="1">
      <alignment horizontal="center" vertical="center"/>
    </xf>
    <xf numFmtId="10" fontId="34" fillId="0" borderId="3" xfId="6" applyNumberFormat="1" applyFont="1" applyBorder="1" applyAlignment="1">
      <alignment horizontal="center" vertical="center" wrapText="1"/>
    </xf>
    <xf numFmtId="171" fontId="32" fillId="0" borderId="3" xfId="6" applyNumberFormat="1" applyFont="1" applyBorder="1" applyAlignment="1">
      <alignment horizontal="center" vertical="center" wrapText="1"/>
    </xf>
    <xf numFmtId="169" fontId="25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/>
    <xf numFmtId="3" fontId="0" fillId="2" borderId="2" xfId="0" applyNumberFormat="1" applyFill="1" applyBorder="1" applyAlignment="1" applyProtection="1">
      <protection locked="0"/>
    </xf>
    <xf numFmtId="10" fontId="23" fillId="2" borderId="2" xfId="16" applyNumberFormat="1" applyFont="1" applyFill="1" applyBorder="1"/>
    <xf numFmtId="9" fontId="23" fillId="2" borderId="2" xfId="16" applyFont="1" applyFill="1" applyBorder="1"/>
    <xf numFmtId="0" fontId="0" fillId="2" borderId="2" xfId="0" applyFill="1" applyBorder="1"/>
    <xf numFmtId="0" fontId="0" fillId="0" borderId="2" xfId="0" applyBorder="1"/>
    <xf numFmtId="0" fontId="0" fillId="0" borderId="5" xfId="0" applyBorder="1"/>
    <xf numFmtId="169" fontId="25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/>
    <xf numFmtId="3" fontId="0" fillId="2" borderId="1" xfId="0" applyNumberFormat="1" applyFill="1" applyBorder="1" applyAlignment="1" applyProtection="1">
      <protection locked="0"/>
    </xf>
    <xf numFmtId="10" fontId="23" fillId="2" borderId="1" xfId="16" applyNumberFormat="1" applyFont="1" applyFill="1" applyBorder="1"/>
    <xf numFmtId="9" fontId="23" fillId="2" borderId="1" xfId="16" applyFont="1" applyFill="1" applyBorder="1"/>
    <xf numFmtId="0" fontId="0" fillId="2" borderId="1" xfId="0" applyFill="1" applyBorder="1"/>
    <xf numFmtId="0" fontId="0" fillId="0" borderId="6" xfId="0" applyBorder="1"/>
    <xf numFmtId="169" fontId="25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/>
    <xf numFmtId="3" fontId="0" fillId="2" borderId="3" xfId="0" applyNumberFormat="1" applyFill="1" applyBorder="1" applyAlignment="1" applyProtection="1">
      <protection locked="0"/>
    </xf>
    <xf numFmtId="10" fontId="23" fillId="2" borderId="3" xfId="16" applyNumberFormat="1" applyFont="1" applyFill="1" applyBorder="1"/>
    <xf numFmtId="9" fontId="23" fillId="2" borderId="3" xfId="16" applyFont="1" applyFill="1" applyBorder="1"/>
    <xf numFmtId="0" fontId="0" fillId="2" borderId="3" xfId="0" applyFill="1" applyBorder="1"/>
    <xf numFmtId="0" fontId="0" fillId="0" borderId="3" xfId="0" applyBorder="1"/>
    <xf numFmtId="0" fontId="0" fillId="0" borderId="7" xfId="0" applyBorder="1"/>
    <xf numFmtId="3" fontId="0" fillId="2" borderId="2" xfId="0" applyNumberFormat="1" applyFill="1" applyBorder="1" applyAlignment="1" applyProtection="1">
      <alignment horizontal="right"/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3" fontId="0" fillId="2" borderId="3" xfId="0" applyNumberFormat="1" applyFill="1" applyBorder="1" applyAlignment="1" applyProtection="1">
      <alignment horizontal="right"/>
      <protection locked="0"/>
    </xf>
    <xf numFmtId="169" fontId="25" fillId="2" borderId="2" xfId="0" applyNumberFormat="1" applyFont="1" applyFill="1" applyBorder="1" applyAlignment="1">
      <alignment horizontal="left" wrapText="1"/>
    </xf>
    <xf numFmtId="0" fontId="0" fillId="2" borderId="2" xfId="0" applyFill="1" applyBorder="1" applyAlignment="1">
      <alignment vertical="center" wrapText="1"/>
    </xf>
    <xf numFmtId="169" fontId="25" fillId="2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0" fillId="2" borderId="0" xfId="0" applyFill="1" applyBorder="1" applyProtection="1">
      <protection locked="0"/>
    </xf>
    <xf numFmtId="10" fontId="23" fillId="0" borderId="0" xfId="16" applyNumberFormat="1" applyFont="1" applyFill="1" applyBorder="1" applyProtection="1">
      <protection locked="0"/>
    </xf>
    <xf numFmtId="169" fontId="29" fillId="5" borderId="1" xfId="0" applyNumberFormat="1" applyFont="1" applyFill="1" applyBorder="1" applyAlignment="1" applyProtection="1">
      <alignment horizontal="center" vertical="center"/>
      <protection locked="0"/>
    </xf>
    <xf numFmtId="171" fontId="36" fillId="0" borderId="0" xfId="0" applyNumberFormat="1" applyFont="1" applyBorder="1"/>
    <xf numFmtId="169" fontId="37" fillId="7" borderId="2" xfId="0" applyNumberFormat="1" applyFont="1" applyFill="1" applyBorder="1" applyAlignment="1">
      <alignment horizontal="left" vertical="center"/>
    </xf>
    <xf numFmtId="169" fontId="37" fillId="7" borderId="1" xfId="0" applyNumberFormat="1" applyFont="1" applyFill="1" applyBorder="1" applyAlignment="1">
      <alignment horizontal="left" vertical="center"/>
    </xf>
    <xf numFmtId="169" fontId="37" fillId="7" borderId="1" xfId="0" applyNumberFormat="1" applyFont="1" applyFill="1" applyBorder="1" applyAlignment="1">
      <alignment horizontal="left" vertical="center" wrapText="1"/>
    </xf>
    <xf numFmtId="169" fontId="37" fillId="7" borderId="3" xfId="0" applyNumberFormat="1" applyFont="1" applyFill="1" applyBorder="1" applyAlignment="1">
      <alignment horizontal="left" vertical="center"/>
    </xf>
    <xf numFmtId="169" fontId="37" fillId="6" borderId="2" xfId="0" applyNumberFormat="1" applyFont="1" applyFill="1" applyBorder="1" applyAlignment="1">
      <alignment horizontal="left" vertical="center"/>
    </xf>
    <xf numFmtId="169" fontId="37" fillId="6" borderId="1" xfId="0" applyNumberFormat="1" applyFont="1" applyFill="1" applyBorder="1" applyAlignment="1">
      <alignment horizontal="left" vertical="center"/>
    </xf>
    <xf numFmtId="169" fontId="37" fillId="6" borderId="1" xfId="0" applyNumberFormat="1" applyFont="1" applyFill="1" applyBorder="1" applyAlignment="1">
      <alignment horizontal="left" vertical="center" wrapText="1"/>
    </xf>
    <xf numFmtId="169" fontId="37" fillId="6" borderId="3" xfId="0" applyNumberFormat="1" applyFont="1" applyFill="1" applyBorder="1" applyAlignment="1">
      <alignment horizontal="left" vertical="center"/>
    </xf>
    <xf numFmtId="169" fontId="38" fillId="8" borderId="2" xfId="0" applyNumberFormat="1" applyFont="1" applyFill="1" applyBorder="1" applyAlignment="1">
      <alignment horizontal="left" vertical="center"/>
    </xf>
    <xf numFmtId="169" fontId="38" fillId="8" borderId="1" xfId="0" applyNumberFormat="1" applyFont="1" applyFill="1" applyBorder="1" applyAlignment="1">
      <alignment horizontal="left" vertical="center"/>
    </xf>
    <xf numFmtId="169" fontId="38" fillId="8" borderId="1" xfId="0" applyNumberFormat="1" applyFont="1" applyFill="1" applyBorder="1" applyAlignment="1">
      <alignment horizontal="left" vertical="center" wrapText="1"/>
    </xf>
    <xf numFmtId="169" fontId="38" fillId="8" borderId="3" xfId="0" applyNumberFormat="1" applyFont="1" applyFill="1" applyBorder="1" applyAlignment="1">
      <alignment horizontal="left" vertical="center"/>
    </xf>
    <xf numFmtId="169" fontId="37" fillId="9" borderId="2" xfId="0" applyNumberFormat="1" applyFont="1" applyFill="1" applyBorder="1" applyAlignment="1">
      <alignment horizontal="left" vertical="center"/>
    </xf>
    <xf numFmtId="169" fontId="37" fillId="9" borderId="1" xfId="0" applyNumberFormat="1" applyFont="1" applyFill="1" applyBorder="1" applyAlignment="1">
      <alignment horizontal="left" vertical="center"/>
    </xf>
    <xf numFmtId="169" fontId="37" fillId="9" borderId="1" xfId="0" applyNumberFormat="1" applyFont="1" applyFill="1" applyBorder="1" applyAlignment="1">
      <alignment horizontal="left" vertical="center" wrapText="1"/>
    </xf>
    <xf numFmtId="169" fontId="37" fillId="9" borderId="3" xfId="0" applyNumberFormat="1" applyFont="1" applyFill="1" applyBorder="1" applyAlignment="1">
      <alignment horizontal="left" vertical="center"/>
    </xf>
    <xf numFmtId="169" fontId="37" fillId="10" borderId="2" xfId="0" applyNumberFormat="1" applyFont="1" applyFill="1" applyBorder="1" applyAlignment="1">
      <alignment horizontal="left" vertical="center"/>
    </xf>
    <xf numFmtId="169" fontId="37" fillId="10" borderId="1" xfId="0" applyNumberFormat="1" applyFont="1" applyFill="1" applyBorder="1" applyAlignment="1">
      <alignment horizontal="left" vertical="center"/>
    </xf>
    <xf numFmtId="169" fontId="37" fillId="10" borderId="1" xfId="0" applyNumberFormat="1" applyFont="1" applyFill="1" applyBorder="1" applyAlignment="1">
      <alignment horizontal="left" vertical="center" wrapText="1"/>
    </xf>
    <xf numFmtId="169" fontId="37" fillId="10" borderId="3" xfId="0" applyNumberFormat="1" applyFont="1" applyFill="1" applyBorder="1" applyAlignment="1">
      <alignment horizontal="left" vertical="center"/>
    </xf>
    <xf numFmtId="169" fontId="37" fillId="11" borderId="2" xfId="0" applyNumberFormat="1" applyFont="1" applyFill="1" applyBorder="1" applyAlignment="1">
      <alignment horizontal="left" vertical="center"/>
    </xf>
    <xf numFmtId="169" fontId="37" fillId="11" borderId="1" xfId="0" applyNumberFormat="1" applyFont="1" applyFill="1" applyBorder="1" applyAlignment="1">
      <alignment horizontal="left" vertical="center"/>
    </xf>
    <xf numFmtId="169" fontId="37" fillId="11" borderId="1" xfId="0" applyNumberFormat="1" applyFont="1" applyFill="1" applyBorder="1" applyAlignment="1">
      <alignment horizontal="left" vertical="center" wrapText="1"/>
    </xf>
    <xf numFmtId="169" fontId="37" fillId="11" borderId="3" xfId="0" applyNumberFormat="1" applyFont="1" applyFill="1" applyBorder="1" applyAlignment="1">
      <alignment horizontal="left" vertical="center"/>
    </xf>
    <xf numFmtId="169" fontId="37" fillId="12" borderId="2" xfId="0" applyNumberFormat="1" applyFont="1" applyFill="1" applyBorder="1" applyAlignment="1">
      <alignment horizontal="left" vertical="center"/>
    </xf>
    <xf numFmtId="169" fontId="37" fillId="12" borderId="1" xfId="0" applyNumberFormat="1" applyFont="1" applyFill="1" applyBorder="1" applyAlignment="1">
      <alignment horizontal="left" vertical="center"/>
    </xf>
    <xf numFmtId="169" fontId="37" fillId="12" borderId="1" xfId="0" applyNumberFormat="1" applyFont="1" applyFill="1" applyBorder="1" applyAlignment="1">
      <alignment horizontal="left" vertical="center" wrapText="1"/>
    </xf>
    <xf numFmtId="169" fontId="37" fillId="12" borderId="3" xfId="0" applyNumberFormat="1" applyFont="1" applyFill="1" applyBorder="1" applyAlignment="1">
      <alignment horizontal="left" vertical="center"/>
    </xf>
    <xf numFmtId="169" fontId="37" fillId="13" borderId="2" xfId="0" applyNumberFormat="1" applyFont="1" applyFill="1" applyBorder="1" applyAlignment="1">
      <alignment horizontal="left" vertical="center"/>
    </xf>
    <xf numFmtId="169" fontId="37" fillId="13" borderId="1" xfId="0" applyNumberFormat="1" applyFont="1" applyFill="1" applyBorder="1" applyAlignment="1">
      <alignment horizontal="left" vertical="center"/>
    </xf>
    <xf numFmtId="169" fontId="37" fillId="13" borderId="1" xfId="0" applyNumberFormat="1" applyFont="1" applyFill="1" applyBorder="1" applyAlignment="1">
      <alignment horizontal="left" vertical="center" wrapText="1"/>
    </xf>
    <xf numFmtId="169" fontId="37" fillId="13" borderId="3" xfId="0" applyNumberFormat="1" applyFont="1" applyFill="1" applyBorder="1" applyAlignment="1">
      <alignment horizontal="left" vertical="center"/>
    </xf>
    <xf numFmtId="169" fontId="37" fillId="14" borderId="2" xfId="0" applyNumberFormat="1" applyFont="1" applyFill="1" applyBorder="1" applyAlignment="1">
      <alignment horizontal="left" vertical="center"/>
    </xf>
    <xf numFmtId="169" fontId="37" fillId="14" borderId="1" xfId="0" applyNumberFormat="1" applyFont="1" applyFill="1" applyBorder="1" applyAlignment="1">
      <alignment horizontal="left" vertical="center"/>
    </xf>
    <xf numFmtId="169" fontId="37" fillId="14" borderId="1" xfId="0" applyNumberFormat="1" applyFont="1" applyFill="1" applyBorder="1" applyAlignment="1">
      <alignment horizontal="left" vertical="center" wrapText="1"/>
    </xf>
    <xf numFmtId="169" fontId="37" fillId="14" borderId="3" xfId="0" applyNumberFormat="1" applyFont="1" applyFill="1" applyBorder="1" applyAlignment="1">
      <alignment horizontal="left" vertical="center"/>
    </xf>
    <xf numFmtId="0" fontId="39" fillId="4" borderId="8" xfId="0" applyFont="1" applyFill="1" applyBorder="1" applyAlignment="1">
      <alignment horizontal="center" vertical="center"/>
    </xf>
    <xf numFmtId="1" fontId="39" fillId="4" borderId="8" xfId="0" applyNumberFormat="1" applyFont="1" applyFill="1" applyBorder="1" applyAlignment="1">
      <alignment horizontal="center" vertical="center"/>
    </xf>
    <xf numFmtId="3" fontId="39" fillId="4" borderId="8" xfId="0" applyNumberFormat="1" applyFont="1" applyFill="1" applyBorder="1" applyAlignment="1">
      <alignment horizontal="center" vertical="center"/>
    </xf>
    <xf numFmtId="1" fontId="39" fillId="4" borderId="4" xfId="16" applyNumberFormat="1" applyFont="1" applyFill="1" applyBorder="1" applyAlignment="1">
      <alignment horizontal="center" vertical="center"/>
    </xf>
    <xf numFmtId="10" fontId="39" fillId="4" borderId="4" xfId="16" applyNumberFormat="1" applyFont="1" applyFill="1" applyBorder="1" applyAlignment="1">
      <alignment horizontal="center" vertical="center"/>
    </xf>
    <xf numFmtId="171" fontId="39" fillId="4" borderId="4" xfId="6" applyNumberFormat="1" applyFont="1" applyFill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10" fillId="0" borderId="0" xfId="7" applyFont="1"/>
    <xf numFmtId="0" fontId="40" fillId="0" borderId="0" xfId="0" applyFont="1"/>
    <xf numFmtId="0" fontId="41" fillId="15" borderId="9" xfId="7" applyFont="1" applyFill="1" applyBorder="1" applyAlignment="1" applyProtection="1">
      <alignment horizontal="center" vertical="center" wrapText="1"/>
    </xf>
    <xf numFmtId="0" fontId="41" fillId="15" borderId="10" xfId="7" applyFont="1" applyFill="1" applyBorder="1" applyAlignment="1" applyProtection="1">
      <alignment horizontal="center" vertical="center"/>
    </xf>
    <xf numFmtId="0" fontId="41" fillId="15" borderId="11" xfId="7" applyFont="1" applyFill="1" applyBorder="1" applyAlignment="1" applyProtection="1">
      <alignment horizontal="center" vertical="center"/>
    </xf>
    <xf numFmtId="0" fontId="41" fillId="15" borderId="12" xfId="7" applyFont="1" applyFill="1" applyBorder="1" applyAlignment="1" applyProtection="1">
      <alignment horizontal="center" vertical="center" wrapText="1"/>
    </xf>
    <xf numFmtId="0" fontId="13" fillId="16" borderId="13" xfId="7" applyFont="1" applyFill="1" applyBorder="1" applyAlignment="1" applyProtection="1">
      <alignment vertical="center" wrapText="1"/>
    </xf>
    <xf numFmtId="170" fontId="15" fillId="2" borderId="2" xfId="7" applyNumberFormat="1" applyFont="1" applyFill="1" applyBorder="1" applyAlignment="1" applyProtection="1">
      <alignment horizontal="center" vertical="center"/>
    </xf>
    <xf numFmtId="170" fontId="12" fillId="16" borderId="5" xfId="7" applyNumberFormat="1" applyFont="1" applyFill="1" applyBorder="1" applyAlignment="1" applyProtection="1">
      <alignment horizontal="center" vertical="center"/>
    </xf>
    <xf numFmtId="0" fontId="10" fillId="0" borderId="0" xfId="7" applyFont="1" applyFill="1" applyBorder="1" applyAlignment="1">
      <alignment vertical="center" wrapText="1"/>
    </xf>
    <xf numFmtId="0" fontId="13" fillId="16" borderId="14" xfId="7" applyFont="1" applyFill="1" applyBorder="1" applyAlignment="1" applyProtection="1">
      <alignment vertical="center" wrapText="1"/>
    </xf>
    <xf numFmtId="170" fontId="15" fillId="2" borderId="1" xfId="7" applyNumberFormat="1" applyFont="1" applyFill="1" applyBorder="1" applyAlignment="1" applyProtection="1">
      <alignment horizontal="center" vertical="center"/>
    </xf>
    <xf numFmtId="170" fontId="12" fillId="16" borderId="6" xfId="7" applyNumberFormat="1" applyFont="1" applyFill="1" applyBorder="1" applyAlignment="1" applyProtection="1">
      <alignment horizontal="center" vertical="center"/>
    </xf>
    <xf numFmtId="1" fontId="12" fillId="16" borderId="6" xfId="7" applyNumberFormat="1" applyFont="1" applyFill="1" applyBorder="1" applyAlignment="1" applyProtection="1">
      <alignment horizontal="center" vertical="center"/>
    </xf>
    <xf numFmtId="0" fontId="16" fillId="16" borderId="15" xfId="7" applyFont="1" applyFill="1" applyBorder="1" applyAlignment="1" applyProtection="1">
      <alignment vertical="center" wrapText="1"/>
    </xf>
    <xf numFmtId="0" fontId="10" fillId="0" borderId="3" xfId="7" applyFont="1" applyFill="1" applyBorder="1" applyAlignment="1" applyProtection="1">
      <alignment horizontal="center" vertical="center"/>
    </xf>
    <xf numFmtId="1" fontId="15" fillId="17" borderId="1" xfId="7" applyNumberFormat="1" applyFont="1" applyFill="1" applyBorder="1" applyAlignment="1" applyProtection="1">
      <alignment horizontal="center" vertical="center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7" applyFont="1" applyFill="1" applyBorder="1" applyAlignment="1" applyProtection="1">
      <alignment horizontal="center" vertical="center"/>
    </xf>
    <xf numFmtId="0" fontId="12" fillId="2" borderId="6" xfId="7" applyFont="1" applyFill="1" applyBorder="1" applyAlignment="1" applyProtection="1">
      <alignment horizontal="center" vertical="center"/>
    </xf>
    <xf numFmtId="0" fontId="3" fillId="16" borderId="13" xfId="7" applyFont="1" applyFill="1" applyBorder="1" applyAlignment="1" applyProtection="1">
      <alignment vertical="center" wrapText="1"/>
    </xf>
    <xf numFmtId="0" fontId="42" fillId="2" borderId="13" xfId="0" applyFont="1" applyFill="1" applyBorder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</xf>
    <xf numFmtId="0" fontId="42" fillId="2" borderId="5" xfId="0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42" fillId="2" borderId="6" xfId="0" applyFont="1" applyFill="1" applyBorder="1" applyAlignment="1" applyProtection="1">
      <alignment horizontal="center" vertical="center"/>
      <protection locked="0"/>
    </xf>
    <xf numFmtId="0" fontId="43" fillId="0" borderId="16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0" fontId="11" fillId="2" borderId="17" xfId="7" applyFont="1" applyFill="1" applyBorder="1" applyAlignment="1" applyProtection="1">
      <alignment horizontal="center" vertical="center" wrapText="1"/>
    </xf>
    <xf numFmtId="0" fontId="11" fillId="2" borderId="18" xfId="7" applyFont="1" applyFill="1" applyBorder="1" applyAlignment="1" applyProtection="1">
      <alignment horizontal="center" vertical="center" wrapText="1"/>
    </xf>
    <xf numFmtId="0" fontId="11" fillId="2" borderId="19" xfId="7" applyFont="1" applyFill="1" applyBorder="1" applyAlignment="1" applyProtection="1">
      <alignment horizontal="center" vertical="center" wrapText="1"/>
    </xf>
    <xf numFmtId="0" fontId="12" fillId="18" borderId="17" xfId="7" applyFont="1" applyFill="1" applyBorder="1" applyAlignment="1" applyProtection="1">
      <alignment horizontal="center" vertical="center" wrapText="1"/>
    </xf>
    <xf numFmtId="0" fontId="12" fillId="18" borderId="18" xfId="7" applyFont="1" applyFill="1" applyBorder="1" applyAlignment="1" applyProtection="1">
      <alignment horizontal="center" vertical="center" wrapText="1"/>
    </xf>
    <xf numFmtId="0" fontId="12" fillId="19" borderId="18" xfId="7" applyFont="1" applyFill="1" applyBorder="1" applyAlignment="1" applyProtection="1">
      <alignment horizontal="center" vertical="center" wrapText="1"/>
    </xf>
    <xf numFmtId="0" fontId="12" fillId="20" borderId="18" xfId="7" applyFont="1" applyFill="1" applyBorder="1" applyAlignment="1" applyProtection="1">
      <alignment horizontal="center" vertical="center" wrapText="1"/>
    </xf>
    <xf numFmtId="0" fontId="12" fillId="20" borderId="19" xfId="7" applyFont="1" applyFill="1" applyBorder="1" applyAlignment="1" applyProtection="1">
      <alignment horizontal="center" vertical="center" wrapText="1"/>
    </xf>
    <xf numFmtId="0" fontId="12" fillId="21" borderId="20" xfId="7" applyFont="1" applyFill="1" applyBorder="1" applyAlignment="1" applyProtection="1">
      <alignment horizontal="left" vertical="center" wrapText="1"/>
    </xf>
    <xf numFmtId="0" fontId="12" fillId="21" borderId="21" xfId="7" applyFont="1" applyFill="1" applyBorder="1" applyAlignment="1" applyProtection="1">
      <alignment horizontal="left" vertical="center" wrapText="1"/>
    </xf>
    <xf numFmtId="0" fontId="44" fillId="0" borderId="16" xfId="7" applyFont="1" applyBorder="1" applyAlignment="1" applyProtection="1">
      <alignment horizontal="center" vertical="center" wrapText="1"/>
    </xf>
    <xf numFmtId="0" fontId="44" fillId="0" borderId="22" xfId="7" applyFont="1" applyBorder="1" applyAlignment="1" applyProtection="1">
      <alignment horizontal="center" vertical="center" wrapText="1"/>
    </xf>
    <xf numFmtId="0" fontId="44" fillId="0" borderId="0" xfId="7" applyFont="1" applyBorder="1" applyAlignment="1" applyProtection="1">
      <alignment horizontal="center" vertical="center" wrapText="1"/>
    </xf>
    <xf numFmtId="0" fontId="45" fillId="0" borderId="22" xfId="7" applyFont="1" applyBorder="1" applyAlignment="1" applyProtection="1">
      <alignment horizontal="center" vertical="center" wrapText="1"/>
    </xf>
    <xf numFmtId="0" fontId="45" fillId="0" borderId="0" xfId="7" applyFont="1" applyBorder="1" applyAlignment="1" applyProtection="1">
      <alignment horizontal="center" vertical="center" wrapText="1"/>
    </xf>
    <xf numFmtId="0" fontId="45" fillId="0" borderId="23" xfId="7" applyFont="1" applyBorder="1" applyAlignment="1" applyProtection="1">
      <alignment horizontal="center" vertical="center" wrapText="1"/>
    </xf>
    <xf numFmtId="0" fontId="45" fillId="0" borderId="24" xfId="7" applyFont="1" applyBorder="1" applyAlignment="1" applyProtection="1">
      <alignment horizontal="center" vertical="center" wrapText="1"/>
    </xf>
    <xf numFmtId="0" fontId="12" fillId="21" borderId="14" xfId="7" applyFont="1" applyFill="1" applyBorder="1" applyAlignment="1" applyProtection="1">
      <alignment horizontal="left" vertical="center" wrapText="1"/>
    </xf>
    <xf numFmtId="0" fontId="12" fillId="21" borderId="6" xfId="7" applyFont="1" applyFill="1" applyBorder="1" applyAlignment="1" applyProtection="1">
      <alignment horizontal="left" vertical="center" wrapText="1"/>
    </xf>
    <xf numFmtId="0" fontId="11" fillId="2" borderId="25" xfId="7" applyFont="1" applyFill="1" applyBorder="1" applyAlignment="1" applyProtection="1">
      <alignment horizontal="center" vertical="center" wrapText="1"/>
    </xf>
    <xf numFmtId="0" fontId="11" fillId="2" borderId="26" xfId="7" applyFont="1" applyFill="1" applyBorder="1" applyAlignment="1" applyProtection="1">
      <alignment horizontal="center" vertical="center" wrapText="1"/>
    </xf>
    <xf numFmtId="0" fontId="11" fillId="2" borderId="27" xfId="7" applyFont="1" applyFill="1" applyBorder="1" applyAlignment="1" applyProtection="1">
      <alignment horizontal="center" vertical="center" wrapText="1"/>
    </xf>
    <xf numFmtId="0" fontId="12" fillId="21" borderId="13" xfId="7" applyFont="1" applyFill="1" applyBorder="1" applyAlignment="1" applyProtection="1">
      <alignment horizontal="left" vertical="center" wrapText="1"/>
    </xf>
    <xf numFmtId="0" fontId="12" fillId="21" borderId="5" xfId="7" applyFont="1" applyFill="1" applyBorder="1" applyAlignment="1" applyProtection="1">
      <alignment horizontal="left" vertical="center" wrapText="1"/>
    </xf>
    <xf numFmtId="0" fontId="17" fillId="17" borderId="28" xfId="7" applyFont="1" applyFill="1" applyBorder="1" applyAlignment="1" applyProtection="1">
      <alignment horizontal="center" vertical="center" wrapText="1"/>
    </xf>
    <xf numFmtId="0" fontId="17" fillId="17" borderId="29" xfId="7" applyFont="1" applyFill="1" applyBorder="1" applyAlignment="1" applyProtection="1">
      <alignment horizontal="center" vertical="center" wrapText="1"/>
    </xf>
    <xf numFmtId="0" fontId="17" fillId="17" borderId="30" xfId="7" applyFont="1" applyFill="1" applyBorder="1" applyAlignment="1" applyProtection="1">
      <alignment horizontal="center" vertical="center" wrapText="1"/>
    </xf>
    <xf numFmtId="1" fontId="11" fillId="2" borderId="20" xfId="7" applyNumberFormat="1" applyFont="1" applyFill="1" applyBorder="1" applyAlignment="1" applyProtection="1">
      <alignment horizontal="center" vertical="center" wrapText="1"/>
    </xf>
    <xf numFmtId="1" fontId="11" fillId="2" borderId="31" xfId="7" applyNumberFormat="1" applyFont="1" applyFill="1" applyBorder="1" applyAlignment="1" applyProtection="1">
      <alignment horizontal="center" vertical="center" wrapText="1"/>
    </xf>
    <xf numFmtId="1" fontId="11" fillId="2" borderId="21" xfId="7" applyNumberFormat="1" applyFont="1" applyFill="1" applyBorder="1" applyAlignment="1" applyProtection="1">
      <alignment horizontal="center" vertical="center" wrapText="1"/>
    </xf>
    <xf numFmtId="0" fontId="11" fillId="2" borderId="20" xfId="7" applyFont="1" applyFill="1" applyBorder="1" applyAlignment="1" applyProtection="1">
      <alignment horizontal="center" vertical="center" wrapText="1"/>
    </xf>
    <xf numFmtId="0" fontId="11" fillId="2" borderId="31" xfId="7" applyFont="1" applyFill="1" applyBorder="1" applyAlignment="1" applyProtection="1">
      <alignment horizontal="center" vertical="center" wrapText="1"/>
    </xf>
    <xf numFmtId="0" fontId="11" fillId="2" borderId="21" xfId="7" applyFont="1" applyFill="1" applyBorder="1" applyAlignment="1" applyProtection="1">
      <alignment horizontal="center" vertical="center" wrapText="1"/>
    </xf>
    <xf numFmtId="0" fontId="12" fillId="21" borderId="17" xfId="7" applyFont="1" applyFill="1" applyBorder="1" applyAlignment="1" applyProtection="1">
      <alignment horizontal="left" vertical="center" wrapText="1"/>
    </xf>
    <xf numFmtId="0" fontId="12" fillId="21" borderId="19" xfId="7" applyFont="1" applyFill="1" applyBorder="1" applyAlignment="1" applyProtection="1">
      <alignment horizontal="left" vertical="center" wrapText="1"/>
    </xf>
    <xf numFmtId="0" fontId="14" fillId="16" borderId="32" xfId="7" applyFont="1" applyFill="1" applyBorder="1" applyAlignment="1" applyProtection="1">
      <alignment horizontal="center"/>
    </xf>
    <xf numFmtId="0" fontId="14" fillId="16" borderId="8" xfId="7" applyFont="1" applyFill="1" applyBorder="1" applyAlignment="1" applyProtection="1">
      <alignment horizontal="center"/>
    </xf>
    <xf numFmtId="0" fontId="14" fillId="16" borderId="4" xfId="7" applyFont="1" applyFill="1" applyBorder="1" applyAlignment="1" applyProtection="1">
      <alignment horizontal="center"/>
    </xf>
    <xf numFmtId="0" fontId="10" fillId="0" borderId="9" xfId="7" applyFont="1" applyBorder="1" applyAlignment="1" applyProtection="1">
      <alignment horizontal="center" vertical="center" wrapText="1"/>
    </xf>
    <xf numFmtId="0" fontId="10" fillId="0" borderId="32" xfId="7" applyFont="1" applyBorder="1" applyAlignment="1" applyProtection="1">
      <alignment horizontal="center" vertical="center" wrapText="1"/>
    </xf>
    <xf numFmtId="0" fontId="10" fillId="0" borderId="33" xfId="7" applyFont="1" applyBorder="1" applyAlignment="1" applyProtection="1">
      <alignment horizontal="center" vertical="center" wrapText="1"/>
    </xf>
    <xf numFmtId="0" fontId="46" fillId="0" borderId="34" xfId="7" applyFont="1" applyBorder="1" applyAlignment="1" applyProtection="1">
      <alignment horizontal="left" vertical="center" wrapText="1"/>
    </xf>
    <xf numFmtId="0" fontId="46" fillId="0" borderId="35" xfId="7" applyFont="1" applyBorder="1" applyAlignment="1" applyProtection="1">
      <alignment horizontal="left" vertical="center" wrapText="1"/>
    </xf>
    <xf numFmtId="0" fontId="46" fillId="0" borderId="18" xfId="7" applyFont="1" applyBorder="1" applyAlignment="1" applyProtection="1">
      <alignment horizontal="left" vertical="center" wrapText="1"/>
    </xf>
    <xf numFmtId="0" fontId="46" fillId="0" borderId="36" xfId="7" applyFont="1" applyBorder="1" applyAlignment="1" applyProtection="1">
      <alignment horizontal="left" vertical="center" wrapText="1"/>
    </xf>
    <xf numFmtId="0" fontId="46" fillId="0" borderId="37" xfId="7" applyFont="1" applyBorder="1" applyAlignment="1" applyProtection="1">
      <alignment horizontal="left" vertical="center" wrapText="1"/>
    </xf>
    <xf numFmtId="0" fontId="46" fillId="0" borderId="38" xfId="7" applyFont="1" applyBorder="1" applyAlignment="1" applyProtection="1">
      <alignment horizontal="left" vertical="center" wrapText="1"/>
    </xf>
    <xf numFmtId="0" fontId="46" fillId="0" borderId="39" xfId="7" applyFont="1" applyBorder="1" applyAlignment="1" applyProtection="1">
      <alignment horizontal="left" vertical="center" wrapText="1"/>
    </xf>
    <xf numFmtId="0" fontId="46" fillId="0" borderId="40" xfId="7" applyFont="1" applyBorder="1" applyAlignment="1" applyProtection="1">
      <alignment horizontal="left" vertical="center" wrapText="1"/>
    </xf>
    <xf numFmtId="0" fontId="47" fillId="0" borderId="41" xfId="7" applyFont="1" applyBorder="1" applyAlignment="1" applyProtection="1">
      <alignment horizontal="center" vertical="center" wrapText="1"/>
    </xf>
    <xf numFmtId="0" fontId="47" fillId="0" borderId="42" xfId="7" applyFont="1" applyBorder="1" applyAlignment="1" applyProtection="1">
      <alignment horizontal="center" vertical="center" wrapText="1"/>
    </xf>
    <xf numFmtId="0" fontId="47" fillId="0" borderId="4" xfId="7" applyFont="1" applyBorder="1" applyAlignment="1" applyProtection="1">
      <alignment horizontal="center" vertical="center" wrapText="1"/>
    </xf>
    <xf numFmtId="10" fontId="48" fillId="0" borderId="2" xfId="16" applyNumberFormat="1" applyFont="1" applyBorder="1" applyAlignment="1">
      <alignment horizontal="center" vertical="center"/>
    </xf>
    <xf numFmtId="10" fontId="48" fillId="0" borderId="1" xfId="16" applyNumberFormat="1" applyFont="1" applyBorder="1" applyAlignment="1">
      <alignment horizontal="center" vertical="center"/>
    </xf>
    <xf numFmtId="10" fontId="48" fillId="0" borderId="3" xfId="16" applyNumberFormat="1" applyFont="1" applyBorder="1" applyAlignment="1">
      <alignment horizontal="center" vertical="center"/>
    </xf>
    <xf numFmtId="171" fontId="36" fillId="0" borderId="2" xfId="6" applyNumberFormat="1" applyFont="1" applyBorder="1" applyAlignment="1">
      <alignment horizontal="center" vertical="center"/>
    </xf>
    <xf numFmtId="171" fontId="36" fillId="0" borderId="1" xfId="6" applyNumberFormat="1" applyFont="1" applyBorder="1" applyAlignment="1">
      <alignment horizontal="center" vertical="center"/>
    </xf>
    <xf numFmtId="171" fontId="36" fillId="0" borderId="3" xfId="6" applyNumberFormat="1" applyFont="1" applyBorder="1" applyAlignment="1">
      <alignment horizontal="center" vertical="center"/>
    </xf>
    <xf numFmtId="0" fontId="49" fillId="22" borderId="43" xfId="0" applyFont="1" applyFill="1" applyBorder="1" applyAlignment="1">
      <alignment horizontal="center" vertical="center"/>
    </xf>
    <xf numFmtId="0" fontId="49" fillId="22" borderId="37" xfId="0" applyFont="1" applyFill="1" applyBorder="1" applyAlignment="1">
      <alignment horizontal="center" vertical="center"/>
    </xf>
    <xf numFmtId="3" fontId="48" fillId="0" borderId="2" xfId="0" applyNumberFormat="1" applyFont="1" applyBorder="1" applyAlignment="1" applyProtection="1">
      <alignment horizontal="center" vertical="center"/>
      <protection locked="0"/>
    </xf>
    <xf numFmtId="3" fontId="48" fillId="0" borderId="1" xfId="0" applyNumberFormat="1" applyFont="1" applyBorder="1" applyAlignment="1" applyProtection="1">
      <alignment horizontal="center" vertical="center"/>
      <protection locked="0"/>
    </xf>
    <xf numFmtId="3" fontId="48" fillId="0" borderId="3" xfId="0" applyNumberFormat="1" applyFont="1" applyBorder="1" applyAlignment="1" applyProtection="1">
      <alignment horizontal="center" vertical="center"/>
      <protection locked="0"/>
    </xf>
    <xf numFmtId="0" fontId="35" fillId="6" borderId="13" xfId="0" applyFont="1" applyFill="1" applyBorder="1" applyAlignment="1">
      <alignment horizontal="center" vertical="center"/>
    </xf>
    <xf numFmtId="0" fontId="35" fillId="6" borderId="14" xfId="0" applyFont="1" applyFill="1" applyBorder="1" applyAlignment="1">
      <alignment horizontal="center" vertical="center"/>
    </xf>
    <xf numFmtId="0" fontId="35" fillId="6" borderId="15" xfId="0" applyFont="1" applyFill="1" applyBorder="1" applyAlignment="1">
      <alignment horizontal="center" vertical="center"/>
    </xf>
    <xf numFmtId="169" fontId="36" fillId="6" borderId="13" xfId="0" applyNumberFormat="1" applyFont="1" applyFill="1" applyBorder="1" applyAlignment="1">
      <alignment horizontal="center" vertical="center"/>
    </xf>
    <xf numFmtId="169" fontId="36" fillId="6" borderId="14" xfId="0" applyNumberFormat="1" applyFont="1" applyFill="1" applyBorder="1" applyAlignment="1">
      <alignment horizontal="center" vertical="center"/>
    </xf>
    <xf numFmtId="169" fontId="36" fillId="6" borderId="15" xfId="0" applyNumberFormat="1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169" fontId="36" fillId="7" borderId="13" xfId="0" applyNumberFormat="1" applyFont="1" applyFill="1" applyBorder="1" applyAlignment="1">
      <alignment horizontal="center" vertical="center"/>
    </xf>
    <xf numFmtId="169" fontId="36" fillId="7" borderId="14" xfId="0" applyNumberFormat="1" applyFont="1" applyFill="1" applyBorder="1" applyAlignment="1">
      <alignment horizontal="center" vertical="center"/>
    </xf>
    <xf numFmtId="169" fontId="36" fillId="7" borderId="15" xfId="0" applyNumberFormat="1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169" fontId="36" fillId="8" borderId="13" xfId="0" applyNumberFormat="1" applyFont="1" applyFill="1" applyBorder="1" applyAlignment="1">
      <alignment horizontal="center" vertical="center"/>
    </xf>
    <xf numFmtId="169" fontId="36" fillId="8" borderId="14" xfId="0" applyNumberFormat="1" applyFont="1" applyFill="1" applyBorder="1" applyAlignment="1">
      <alignment horizontal="center" vertical="center"/>
    </xf>
    <xf numFmtId="169" fontId="36" fillId="8" borderId="15" xfId="0" applyNumberFormat="1" applyFont="1" applyFill="1" applyBorder="1" applyAlignment="1">
      <alignment horizontal="center" vertical="center"/>
    </xf>
    <xf numFmtId="169" fontId="36" fillId="9" borderId="13" xfId="0" applyNumberFormat="1" applyFont="1" applyFill="1" applyBorder="1" applyAlignment="1">
      <alignment horizontal="center" vertical="center"/>
    </xf>
    <xf numFmtId="169" fontId="36" fillId="9" borderId="14" xfId="0" applyNumberFormat="1" applyFont="1" applyFill="1" applyBorder="1" applyAlignment="1">
      <alignment horizontal="center" vertical="center"/>
    </xf>
    <xf numFmtId="169" fontId="36" fillId="9" borderId="15" xfId="0" applyNumberFormat="1" applyFont="1" applyFill="1" applyBorder="1" applyAlignment="1">
      <alignment horizontal="center" vertical="center"/>
    </xf>
    <xf numFmtId="169" fontId="36" fillId="13" borderId="13" xfId="0" applyNumberFormat="1" applyFont="1" applyFill="1" applyBorder="1" applyAlignment="1">
      <alignment horizontal="center" vertical="center"/>
    </xf>
    <xf numFmtId="169" fontId="36" fillId="13" borderId="14" xfId="0" applyNumberFormat="1" applyFont="1" applyFill="1" applyBorder="1" applyAlignment="1">
      <alignment horizontal="center" vertical="center"/>
    </xf>
    <xf numFmtId="169" fontId="36" fillId="13" borderId="15" xfId="0" applyNumberFormat="1" applyFont="1" applyFill="1" applyBorder="1" applyAlignment="1">
      <alignment horizontal="center" vertical="center"/>
    </xf>
    <xf numFmtId="169" fontId="36" fillId="11" borderId="13" xfId="0" applyNumberFormat="1" applyFont="1" applyFill="1" applyBorder="1" applyAlignment="1">
      <alignment horizontal="center" vertical="center"/>
    </xf>
    <xf numFmtId="169" fontId="36" fillId="11" borderId="14" xfId="0" applyNumberFormat="1" applyFont="1" applyFill="1" applyBorder="1" applyAlignment="1">
      <alignment horizontal="center" vertical="center"/>
    </xf>
    <xf numFmtId="169" fontId="36" fillId="11" borderId="15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4" fillId="23" borderId="1" xfId="0" applyFont="1" applyFill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/>
    </xf>
    <xf numFmtId="1" fontId="34" fillId="0" borderId="3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" fontId="31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0" fillId="0" borderId="1" xfId="0" applyFont="1" applyBorder="1" applyAlignment="1" applyProtection="1">
      <alignment horizontal="center" vertical="center"/>
      <protection locked="0"/>
    </xf>
    <xf numFmtId="0" fontId="51" fillId="6" borderId="2" xfId="0" applyFont="1" applyFill="1" applyBorder="1" applyAlignment="1">
      <alignment horizontal="center" vertical="center" wrapText="1"/>
    </xf>
    <xf numFmtId="0" fontId="51" fillId="6" borderId="1" xfId="0" applyFont="1" applyFill="1" applyBorder="1" applyAlignment="1">
      <alignment horizontal="center" vertical="center" wrapText="1"/>
    </xf>
    <xf numFmtId="0" fontId="51" fillId="6" borderId="3" xfId="0" applyFont="1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52" fillId="6" borderId="0" xfId="0" applyFont="1" applyFill="1" applyBorder="1" applyAlignment="1">
      <alignment horizontal="center" vertical="center" wrapText="1"/>
    </xf>
    <xf numFmtId="0" fontId="52" fillId="6" borderId="24" xfId="0" applyFont="1" applyFill="1" applyBorder="1" applyAlignment="1">
      <alignment horizontal="center" vertical="center" wrapText="1"/>
    </xf>
    <xf numFmtId="0" fontId="53" fillId="23" borderId="1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54" fillId="0" borderId="1" xfId="0" applyFont="1" applyBorder="1" applyAlignment="1" applyProtection="1">
      <alignment horizontal="center" vertical="center"/>
      <protection locked="0"/>
    </xf>
    <xf numFmtId="0" fontId="51" fillId="6" borderId="10" xfId="0" applyFont="1" applyFill="1" applyBorder="1" applyAlignment="1">
      <alignment horizontal="center" vertical="center" wrapText="1"/>
    </xf>
    <xf numFmtId="0" fontId="51" fillId="6" borderId="44" xfId="0" applyFont="1" applyFill="1" applyBorder="1" applyAlignment="1">
      <alignment horizontal="center" vertical="center" wrapText="1"/>
    </xf>
    <xf numFmtId="0" fontId="51" fillId="6" borderId="8" xfId="0" applyFont="1" applyFill="1" applyBorder="1" applyAlignment="1">
      <alignment horizontal="center" vertical="center" wrapText="1"/>
    </xf>
    <xf numFmtId="0" fontId="51" fillId="6" borderId="41" xfId="0" applyFont="1" applyFill="1" applyBorder="1" applyAlignment="1">
      <alignment horizontal="center" vertical="center" wrapText="1"/>
    </xf>
    <xf numFmtId="0" fontId="51" fillId="6" borderId="42" xfId="0" applyFont="1" applyFill="1" applyBorder="1" applyAlignment="1">
      <alignment horizontal="center" vertical="center" wrapText="1"/>
    </xf>
    <xf numFmtId="0" fontId="51" fillId="6" borderId="4" xfId="0" applyFont="1" applyFill="1" applyBorder="1" applyAlignment="1">
      <alignment horizontal="center" vertical="center" wrapText="1"/>
    </xf>
    <xf numFmtId="10" fontId="23" fillId="2" borderId="11" xfId="16" applyNumberFormat="1" applyFont="1" applyFill="1" applyBorder="1" applyAlignment="1">
      <alignment horizontal="center"/>
    </xf>
    <xf numFmtId="10" fontId="23" fillId="2" borderId="16" xfId="16" applyNumberFormat="1" applyFont="1" applyFill="1" applyBorder="1" applyAlignment="1">
      <alignment horizontal="center"/>
    </xf>
    <xf numFmtId="10" fontId="23" fillId="2" borderId="45" xfId="16" applyNumberFormat="1" applyFont="1" applyFill="1" applyBorder="1" applyAlignment="1">
      <alignment horizontal="center"/>
    </xf>
    <xf numFmtId="10" fontId="23" fillId="2" borderId="22" xfId="16" applyNumberFormat="1" applyFont="1" applyFill="1" applyBorder="1" applyAlignment="1">
      <alignment horizontal="center"/>
    </xf>
    <xf numFmtId="10" fontId="23" fillId="2" borderId="0" xfId="16" applyNumberFormat="1" applyFont="1" applyFill="1" applyBorder="1" applyAlignment="1">
      <alignment horizontal="center"/>
    </xf>
    <xf numFmtId="10" fontId="23" fillId="2" borderId="46" xfId="16" applyNumberFormat="1" applyFont="1" applyFill="1" applyBorder="1" applyAlignment="1">
      <alignment horizontal="center"/>
    </xf>
    <xf numFmtId="10" fontId="23" fillId="2" borderId="23" xfId="16" applyNumberFormat="1" applyFont="1" applyFill="1" applyBorder="1" applyAlignment="1">
      <alignment horizontal="center"/>
    </xf>
    <xf numFmtId="10" fontId="23" fillId="2" borderId="24" xfId="16" applyNumberFormat="1" applyFont="1" applyFill="1" applyBorder="1" applyAlignment="1">
      <alignment horizontal="center"/>
    </xf>
    <xf numFmtId="10" fontId="23" fillId="2" borderId="47" xfId="16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9" fontId="36" fillId="12" borderId="13" xfId="0" applyNumberFormat="1" applyFont="1" applyFill="1" applyBorder="1" applyAlignment="1">
      <alignment horizontal="center" vertical="center"/>
    </xf>
    <xf numFmtId="169" fontId="36" fillId="12" borderId="14" xfId="0" applyNumberFormat="1" applyFont="1" applyFill="1" applyBorder="1" applyAlignment="1">
      <alignment horizontal="center" vertical="center"/>
    </xf>
    <xf numFmtId="169" fontId="36" fillId="12" borderId="15" xfId="0" applyNumberFormat="1" applyFont="1" applyFill="1" applyBorder="1" applyAlignment="1">
      <alignment horizontal="center" vertical="center"/>
    </xf>
    <xf numFmtId="169" fontId="36" fillId="14" borderId="13" xfId="0" applyNumberFormat="1" applyFont="1" applyFill="1" applyBorder="1" applyAlignment="1">
      <alignment horizontal="center" vertical="center"/>
    </xf>
    <xf numFmtId="169" fontId="36" fillId="14" borderId="14" xfId="0" applyNumberFormat="1" applyFont="1" applyFill="1" applyBorder="1" applyAlignment="1">
      <alignment horizontal="center" vertical="center"/>
    </xf>
    <xf numFmtId="169" fontId="36" fillId="14" borderId="15" xfId="0" applyNumberFormat="1" applyFont="1" applyFill="1" applyBorder="1" applyAlignment="1">
      <alignment horizontal="center" vertical="center"/>
    </xf>
    <xf numFmtId="169" fontId="36" fillId="10" borderId="13" xfId="0" applyNumberFormat="1" applyFont="1" applyFill="1" applyBorder="1" applyAlignment="1">
      <alignment horizontal="center" vertical="center"/>
    </xf>
    <xf numFmtId="169" fontId="36" fillId="10" borderId="14" xfId="0" applyNumberFormat="1" applyFont="1" applyFill="1" applyBorder="1" applyAlignment="1">
      <alignment horizontal="center" vertical="center"/>
    </xf>
    <xf numFmtId="169" fontId="36" fillId="10" borderId="15" xfId="0" applyNumberFormat="1" applyFont="1" applyFill="1" applyBorder="1" applyAlignment="1">
      <alignment horizontal="center" vertical="center"/>
    </xf>
    <xf numFmtId="169" fontId="49" fillId="4" borderId="48" xfId="0" applyNumberFormat="1" applyFont="1" applyFill="1" applyBorder="1" applyAlignment="1">
      <alignment horizontal="center" vertical="center"/>
    </xf>
    <xf numFmtId="169" fontId="49" fillId="4" borderId="49" xfId="0" applyNumberFormat="1" applyFont="1" applyFill="1" applyBorder="1" applyAlignment="1">
      <alignment horizontal="center" vertical="center"/>
    </xf>
    <xf numFmtId="0" fontId="20" fillId="0" borderId="11" xfId="7" applyFont="1" applyBorder="1" applyAlignment="1" applyProtection="1">
      <alignment horizontal="center" vertical="center" wrapText="1"/>
    </xf>
  </cellXfs>
  <cellStyles count="20">
    <cellStyle name="Euro" xfId="1"/>
    <cellStyle name="Hipervínculo 2_PLANTA DE PERSONAL 2012" xfId="2"/>
    <cellStyle name="Millares 2" xfId="3"/>
    <cellStyle name="Millares 3" xfId="4"/>
    <cellStyle name="Millares 5" xfId="5"/>
    <cellStyle name="Moneda" xfId="6" builtinId="4"/>
    <cellStyle name="Normal" xfId="0" builtinId="0"/>
    <cellStyle name="Normal 2" xfId="7"/>
    <cellStyle name="Normal 2 2" xfId="8"/>
    <cellStyle name="Normal 2 3" xfId="9"/>
    <cellStyle name="Normal 2_PLANTA DE PERSONAL 2012" xfId="10"/>
    <cellStyle name="Normal 3" xfId="11"/>
    <cellStyle name="Normal 3 2" xfId="12"/>
    <cellStyle name="Normal 4" xfId="13"/>
    <cellStyle name="Normal 5" xfId="14"/>
    <cellStyle name="Normal 5 2" xfId="15"/>
    <cellStyle name="Porcentaje" xfId="16" builtinId="5"/>
    <cellStyle name="Porcentaje 2" xfId="17"/>
    <cellStyle name="Porcentual 2" xfId="18"/>
    <cellStyle name="Porcentual 3" xfId="19"/>
  </cellStyles>
  <dxfs count="15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mensual'!$B$9:$C$19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ENERO</c:v>
                  </c:pt>
                </c:lvl>
              </c:multiLvlStrCache>
            </c:multiLvlStrRef>
          </c:cat>
          <c:val>
            <c:numRef>
              <c:f>'Consolidado  mensual'!$D$9:$D$19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5-4AFE-8AE3-25D16DEE1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006848"/>
        <c:axId val="71020928"/>
        <c:axId val="0"/>
      </c:bar3DChart>
      <c:catAx>
        <c:axId val="7100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1020928"/>
        <c:crosses val="autoZero"/>
        <c:auto val="1"/>
        <c:lblAlgn val="ctr"/>
        <c:lblOffset val="100"/>
        <c:noMultiLvlLbl val="0"/>
      </c:catAx>
      <c:valAx>
        <c:axId val="7102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1006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mensual'!$B$53:$C$63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MAYO</c:v>
                  </c:pt>
                </c:lvl>
              </c:multiLvlStrCache>
            </c:multiLvlStrRef>
          </c:cat>
          <c:val>
            <c:numRef>
              <c:f>'Consolidado  mensual'!$E$53:$E$63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F-45A5-A2C1-589C1C799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778048"/>
        <c:axId val="87779584"/>
        <c:axId val="0"/>
      </c:bar3DChart>
      <c:catAx>
        <c:axId val="877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779584"/>
        <c:crosses val="autoZero"/>
        <c:auto val="1"/>
        <c:lblAlgn val="ctr"/>
        <c:lblOffset val="100"/>
        <c:noMultiLvlLbl val="0"/>
      </c:catAx>
      <c:valAx>
        <c:axId val="877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77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mensual'!$B$64:$C$74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JUNIO</c:v>
                  </c:pt>
                </c:lvl>
              </c:multiLvlStrCache>
            </c:multiLvlStrRef>
          </c:cat>
          <c:val>
            <c:numRef>
              <c:f>'Consolidado  mensual'!$D$64:$D$74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D-4925-A94D-BEF11495D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808256"/>
        <c:axId val="87814144"/>
        <c:axId val="0"/>
      </c:bar3DChart>
      <c:catAx>
        <c:axId val="878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14144"/>
        <c:crosses val="autoZero"/>
        <c:auto val="1"/>
        <c:lblAlgn val="ctr"/>
        <c:lblOffset val="100"/>
        <c:noMultiLvlLbl val="0"/>
      </c:catAx>
      <c:valAx>
        <c:axId val="8781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0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mensual'!$B$64:$C$74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JUNIO</c:v>
                  </c:pt>
                </c:lvl>
              </c:multiLvlStrCache>
            </c:multiLvlStrRef>
          </c:cat>
          <c:val>
            <c:numRef>
              <c:f>'Consolidado  mensual'!$E$64:$E$74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5-4DF7-AED4-E676A1CF5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851008"/>
        <c:axId val="87852544"/>
        <c:axId val="0"/>
      </c:bar3DChart>
      <c:catAx>
        <c:axId val="878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52544"/>
        <c:crosses val="autoZero"/>
        <c:auto val="1"/>
        <c:lblAlgn val="ctr"/>
        <c:lblOffset val="100"/>
        <c:noMultiLvlLbl val="0"/>
      </c:catAx>
      <c:valAx>
        <c:axId val="8785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51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mensual'!$B$75:$C$85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JULIO</c:v>
                  </c:pt>
                </c:lvl>
              </c:multiLvlStrCache>
            </c:multiLvlStrRef>
          </c:cat>
          <c:val>
            <c:numRef>
              <c:f>'Consolidado  mensual'!$D$75:$D$85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A-49D9-9156-DBBDB9D4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881216"/>
        <c:axId val="87882752"/>
        <c:axId val="0"/>
      </c:bar3DChart>
      <c:catAx>
        <c:axId val="878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82752"/>
        <c:crosses val="autoZero"/>
        <c:auto val="1"/>
        <c:lblAlgn val="ctr"/>
        <c:lblOffset val="100"/>
        <c:noMultiLvlLbl val="0"/>
      </c:catAx>
      <c:valAx>
        <c:axId val="8788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8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mensual'!$B$75:$C$85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JULIO</c:v>
                  </c:pt>
                </c:lvl>
              </c:multiLvlStrCache>
            </c:multiLvlStrRef>
          </c:cat>
          <c:val>
            <c:numRef>
              <c:f>'Consolidado  mensual'!$E$75:$E$85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D-4429-B87D-1B9DCAC00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992768"/>
        <c:axId val="88998656"/>
        <c:axId val="0"/>
      </c:bar3DChart>
      <c:catAx>
        <c:axId val="889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8998656"/>
        <c:crosses val="autoZero"/>
        <c:auto val="1"/>
        <c:lblAlgn val="ctr"/>
        <c:lblOffset val="100"/>
        <c:noMultiLvlLbl val="0"/>
      </c:catAx>
      <c:valAx>
        <c:axId val="889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8992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mensual'!$B$86:$C$96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AGOSTO</c:v>
                  </c:pt>
                </c:lvl>
              </c:multiLvlStrCache>
            </c:multiLvlStrRef>
          </c:cat>
          <c:val>
            <c:numRef>
              <c:f>'Consolidado  mensual'!$D$86:$D$96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1-4D29-B618-F4279EDFA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031808"/>
        <c:axId val="89033344"/>
        <c:axId val="0"/>
      </c:bar3DChart>
      <c:catAx>
        <c:axId val="890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033344"/>
        <c:crosses val="autoZero"/>
        <c:auto val="1"/>
        <c:lblAlgn val="ctr"/>
        <c:lblOffset val="100"/>
        <c:noMultiLvlLbl val="0"/>
      </c:catAx>
      <c:valAx>
        <c:axId val="8903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03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mensual'!$B$86:$C$96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AGOSTO</c:v>
                  </c:pt>
                </c:lvl>
              </c:multiLvlStrCache>
            </c:multiLvlStrRef>
          </c:cat>
          <c:val>
            <c:numRef>
              <c:f>'Consolidado  mensual'!$E$86:$E$96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C-49A7-A200-40A9E2825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070208"/>
        <c:axId val="89072000"/>
        <c:axId val="0"/>
      </c:bar3DChart>
      <c:catAx>
        <c:axId val="8907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072000"/>
        <c:crosses val="autoZero"/>
        <c:auto val="1"/>
        <c:lblAlgn val="ctr"/>
        <c:lblOffset val="100"/>
        <c:noMultiLvlLbl val="0"/>
      </c:catAx>
      <c:valAx>
        <c:axId val="8907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07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mensual'!$B$97:$C$107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SEPTIEMBRE</c:v>
                  </c:pt>
                </c:lvl>
              </c:multiLvlStrCache>
            </c:multiLvlStrRef>
          </c:cat>
          <c:val>
            <c:numRef>
              <c:f>'Consolidado  mensual'!$D$97:$D$107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5-4D24-9D4C-7575C179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129344"/>
        <c:axId val="89130880"/>
        <c:axId val="0"/>
      </c:bar3DChart>
      <c:catAx>
        <c:axId val="891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30880"/>
        <c:crosses val="autoZero"/>
        <c:auto val="1"/>
        <c:lblAlgn val="ctr"/>
        <c:lblOffset val="100"/>
        <c:noMultiLvlLbl val="0"/>
      </c:catAx>
      <c:valAx>
        <c:axId val="8913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29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mensual'!$B$97:$C$107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SEPTIEMBRE</c:v>
                  </c:pt>
                </c:lvl>
              </c:multiLvlStrCache>
            </c:multiLvlStrRef>
          </c:cat>
          <c:val>
            <c:numRef>
              <c:f>'Consolidado  mensual'!$E$97:$E$107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4-4FC4-9BF6-4F7CAC0B4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159552"/>
        <c:axId val="89161088"/>
        <c:axId val="0"/>
      </c:bar3DChart>
      <c:catAx>
        <c:axId val="8915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61088"/>
        <c:crosses val="autoZero"/>
        <c:auto val="1"/>
        <c:lblAlgn val="ctr"/>
        <c:lblOffset val="100"/>
        <c:noMultiLvlLbl val="0"/>
      </c:catAx>
      <c:valAx>
        <c:axId val="8916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5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mensual'!$B$108:$C$118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OCTUBRE</c:v>
                  </c:pt>
                </c:lvl>
              </c:multiLvlStrCache>
            </c:multiLvlStrRef>
          </c:cat>
          <c:val>
            <c:numRef>
              <c:f>'Consolidado  mensual'!$D$108:$D$118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6-44FF-99DC-736A794B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197952"/>
        <c:axId val="89203840"/>
        <c:axId val="0"/>
      </c:bar3DChart>
      <c:catAx>
        <c:axId val="8919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03840"/>
        <c:crosses val="autoZero"/>
        <c:auto val="1"/>
        <c:lblAlgn val="ctr"/>
        <c:lblOffset val="100"/>
        <c:noMultiLvlLbl val="0"/>
      </c:catAx>
      <c:valAx>
        <c:axId val="8920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9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mensual'!$B$9:$C$19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ENERO</c:v>
                  </c:pt>
                </c:lvl>
              </c:multiLvlStrCache>
            </c:multiLvlStrRef>
          </c:cat>
          <c:val>
            <c:numRef>
              <c:f>'Consolidado  mensual'!$E$9:$E$19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9-4AFD-8B90-6139D1E23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79968"/>
        <c:axId val="87381504"/>
      </c:barChart>
      <c:catAx>
        <c:axId val="8737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381504"/>
        <c:crosses val="autoZero"/>
        <c:auto val="1"/>
        <c:lblAlgn val="ctr"/>
        <c:lblOffset val="100"/>
        <c:noMultiLvlLbl val="0"/>
      </c:catAx>
      <c:valAx>
        <c:axId val="87381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379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mensual'!$B$108:$C$118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OCTUBRE</c:v>
                  </c:pt>
                </c:lvl>
              </c:multiLvlStrCache>
            </c:multiLvlStrRef>
          </c:cat>
          <c:val>
            <c:numRef>
              <c:f>'Consolidado  mensual'!$E$108:$E$118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5-4E83-A6AC-529B98D91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44800"/>
        <c:axId val="89246336"/>
        <c:axId val="0"/>
      </c:bar3DChart>
      <c:catAx>
        <c:axId val="892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46336"/>
        <c:crosses val="autoZero"/>
        <c:auto val="1"/>
        <c:lblAlgn val="ctr"/>
        <c:lblOffset val="100"/>
        <c:noMultiLvlLbl val="0"/>
      </c:catAx>
      <c:valAx>
        <c:axId val="892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4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mensual'!$B$119:$C$129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NOVIEMBRE</c:v>
                  </c:pt>
                </c:lvl>
              </c:multiLvlStrCache>
            </c:multiLvlStrRef>
          </c:cat>
          <c:val>
            <c:numRef>
              <c:f>'Consolidado  mensual'!$D$119:$D$129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4-4F54-B2F5-07092C211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79104"/>
        <c:axId val="89284992"/>
        <c:axId val="0"/>
      </c:bar3DChart>
      <c:catAx>
        <c:axId val="892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84992"/>
        <c:crosses val="autoZero"/>
        <c:auto val="1"/>
        <c:lblAlgn val="ctr"/>
        <c:lblOffset val="100"/>
        <c:noMultiLvlLbl val="0"/>
      </c:catAx>
      <c:valAx>
        <c:axId val="892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mensual'!$B$119:$C$129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NOVIEMBRE</c:v>
                  </c:pt>
                </c:lvl>
              </c:multiLvlStrCache>
            </c:multiLvlStrRef>
          </c:cat>
          <c:val>
            <c:numRef>
              <c:f>'Consolidado  mensual'!$E$119:$E$129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3-4AB9-8C58-46A93D47F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17760"/>
        <c:axId val="89319296"/>
        <c:axId val="0"/>
      </c:bar3DChart>
      <c:catAx>
        <c:axId val="8931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19296"/>
        <c:crosses val="autoZero"/>
        <c:auto val="1"/>
        <c:lblAlgn val="ctr"/>
        <c:lblOffset val="100"/>
        <c:noMultiLvlLbl val="0"/>
      </c:catAx>
      <c:valAx>
        <c:axId val="8931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1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mensual'!$B$130:$C$140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DICIEMBRE</c:v>
                  </c:pt>
                </c:lvl>
              </c:multiLvlStrCache>
            </c:multiLvlStrRef>
          </c:cat>
          <c:val>
            <c:numRef>
              <c:f>'Consolidado  mensual'!$D$130:$D$140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3-4763-A45D-011778734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76256"/>
        <c:axId val="89377792"/>
        <c:axId val="0"/>
      </c:bar3DChart>
      <c:catAx>
        <c:axId val="8937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77792"/>
        <c:crosses val="autoZero"/>
        <c:auto val="1"/>
        <c:lblAlgn val="ctr"/>
        <c:lblOffset val="100"/>
        <c:noMultiLvlLbl val="0"/>
      </c:catAx>
      <c:valAx>
        <c:axId val="8937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76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mensual'!$B$130:$C$140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DICIEMBRE</c:v>
                  </c:pt>
                </c:lvl>
              </c:multiLvlStrCache>
            </c:multiLvlStrRef>
          </c:cat>
          <c:val>
            <c:numRef>
              <c:f>'Consolidado  mensual'!$E$130:$E$140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885-AB31-62D09FCD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22848"/>
        <c:axId val="89424640"/>
        <c:axId val="0"/>
      </c:bar3DChart>
      <c:catAx>
        <c:axId val="894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424640"/>
        <c:crosses val="autoZero"/>
        <c:auto val="1"/>
        <c:lblAlgn val="ctr"/>
        <c:lblOffset val="100"/>
        <c:noMultiLvlLbl val="0"/>
      </c:catAx>
      <c:valAx>
        <c:axId val="8942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42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mensual'!$B$20:$C$30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FEBRERO</c:v>
                  </c:pt>
                </c:lvl>
              </c:multiLvlStrCache>
            </c:multiLvlStrRef>
          </c:cat>
          <c:val>
            <c:numRef>
              <c:f>'Consolidado  mensual'!$D$20:$D$30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C-4AF1-BFE5-9B1BB6465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14272"/>
        <c:axId val="87415808"/>
        <c:axId val="0"/>
      </c:bar3DChart>
      <c:catAx>
        <c:axId val="874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15808"/>
        <c:crosses val="autoZero"/>
        <c:auto val="1"/>
        <c:lblAlgn val="ctr"/>
        <c:lblOffset val="100"/>
        <c:noMultiLvlLbl val="0"/>
      </c:catAx>
      <c:valAx>
        <c:axId val="8741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14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mensual'!$B$20:$C$30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FEBRERO</c:v>
                  </c:pt>
                </c:lvl>
              </c:multiLvlStrCache>
            </c:multiLvlStrRef>
          </c:cat>
          <c:val>
            <c:numRef>
              <c:f>'Consolidado  mensual'!$E$20:$E$30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7-48B9-BDC7-1A3D0A019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64960"/>
        <c:axId val="87466752"/>
        <c:axId val="0"/>
      </c:bar3DChart>
      <c:catAx>
        <c:axId val="8746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66752"/>
        <c:crosses val="autoZero"/>
        <c:auto val="1"/>
        <c:lblAlgn val="ctr"/>
        <c:lblOffset val="100"/>
        <c:noMultiLvlLbl val="0"/>
      </c:catAx>
      <c:valAx>
        <c:axId val="8746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64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mensual'!$B$31:$C$41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MARZO</c:v>
                  </c:pt>
                </c:lvl>
              </c:multiLvlStrCache>
            </c:multiLvlStrRef>
          </c:cat>
          <c:val>
            <c:numRef>
              <c:f>'Consolidado  mensual'!$D$31:$D$41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4-4471-8AE0-A2C4A53F3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99520"/>
        <c:axId val="87501056"/>
        <c:axId val="0"/>
      </c:bar3DChart>
      <c:catAx>
        <c:axId val="8749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01056"/>
        <c:crosses val="autoZero"/>
        <c:auto val="1"/>
        <c:lblAlgn val="ctr"/>
        <c:lblOffset val="100"/>
        <c:noMultiLvlLbl val="0"/>
      </c:catAx>
      <c:valAx>
        <c:axId val="8750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9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mensual'!$B$31:$C$41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MARZO</c:v>
                  </c:pt>
                </c:lvl>
              </c:multiLvlStrCache>
            </c:multiLvlStrRef>
          </c:cat>
          <c:val>
            <c:numRef>
              <c:f>'Consolidado  mensual'!$E$31:$E$41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1A-A8C0-4B09F07E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525632"/>
        <c:axId val="87531520"/>
        <c:axId val="0"/>
      </c:bar3DChart>
      <c:catAx>
        <c:axId val="8752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31520"/>
        <c:crosses val="autoZero"/>
        <c:auto val="1"/>
        <c:lblAlgn val="ctr"/>
        <c:lblOffset val="100"/>
        <c:noMultiLvlLbl val="0"/>
      </c:catAx>
      <c:valAx>
        <c:axId val="8753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2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mensual'!$B$42:$C$52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ABRIL</c:v>
                  </c:pt>
                </c:lvl>
              </c:multiLvlStrCache>
            </c:multiLvlStrRef>
          </c:cat>
          <c:val>
            <c:numRef>
              <c:f>'Consolidado  mensual'!$D$42:$D$52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2-4E61-B2CB-8479A6430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592960"/>
        <c:axId val="87594496"/>
        <c:axId val="0"/>
      </c:bar3DChart>
      <c:catAx>
        <c:axId val="8759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94496"/>
        <c:crosses val="autoZero"/>
        <c:auto val="1"/>
        <c:lblAlgn val="ctr"/>
        <c:lblOffset val="100"/>
        <c:noMultiLvlLbl val="0"/>
      </c:catAx>
      <c:valAx>
        <c:axId val="875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92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mensual'!$B$42:$C$52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ABRIL</c:v>
                  </c:pt>
                </c:lvl>
              </c:multiLvlStrCache>
            </c:multiLvlStrRef>
          </c:cat>
          <c:val>
            <c:numRef>
              <c:f>'Consolidado  mensual'!$E$42:$E$52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8-45E9-A979-A5D5B726F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688704"/>
        <c:axId val="87690240"/>
        <c:axId val="0"/>
      </c:bar3DChart>
      <c:catAx>
        <c:axId val="8768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690240"/>
        <c:crosses val="autoZero"/>
        <c:auto val="1"/>
        <c:lblAlgn val="ctr"/>
        <c:lblOffset val="100"/>
        <c:noMultiLvlLbl val="0"/>
      </c:catAx>
      <c:valAx>
        <c:axId val="876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68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mensual'!$B$53:$C$63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MAYO</c:v>
                  </c:pt>
                </c:lvl>
              </c:multiLvlStrCache>
            </c:multiLvlStrRef>
          </c:cat>
          <c:val>
            <c:numRef>
              <c:f>'Consolidado  mensual'!$D$53:$D$63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3-4B37-99F8-D4E00F3D9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723008"/>
        <c:axId val="87732992"/>
        <c:axId val="0"/>
      </c:bar3DChart>
      <c:catAx>
        <c:axId val="877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732992"/>
        <c:crosses val="autoZero"/>
        <c:auto val="1"/>
        <c:lblAlgn val="ctr"/>
        <c:lblOffset val="100"/>
        <c:noMultiLvlLbl val="0"/>
      </c:catAx>
      <c:valAx>
        <c:axId val="8773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723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66675</xdr:rowOff>
    </xdr:from>
    <xdr:to>
      <xdr:col>0</xdr:col>
      <xdr:colOff>1771650</xdr:colOff>
      <xdr:row>3</xdr:row>
      <xdr:rowOff>504825</xdr:rowOff>
    </xdr:to>
    <xdr:pic>
      <xdr:nvPicPr>
        <xdr:cNvPr id="1468469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66675"/>
          <a:ext cx="15525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0</xdr:row>
      <xdr:rowOff>123825</xdr:rowOff>
    </xdr:from>
    <xdr:to>
      <xdr:col>13</xdr:col>
      <xdr:colOff>1019175</xdr:colOff>
      <xdr:row>3</xdr:row>
      <xdr:rowOff>447675</xdr:rowOff>
    </xdr:to>
    <xdr:pic>
      <xdr:nvPicPr>
        <xdr:cNvPr id="14684693" name="Imagen 3" descr="logocapitalmusica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077825" y="12382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8</xdr:row>
      <xdr:rowOff>161925</xdr:rowOff>
    </xdr:from>
    <xdr:to>
      <xdr:col>16</xdr:col>
      <xdr:colOff>47625</xdr:colOff>
      <xdr:row>18</xdr:row>
      <xdr:rowOff>142875</xdr:rowOff>
    </xdr:to>
    <xdr:graphicFrame macro="">
      <xdr:nvGraphicFramePr>
        <xdr:cNvPr id="1714808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323850</xdr:colOff>
      <xdr:row>8</xdr:row>
      <xdr:rowOff>161925</xdr:rowOff>
    </xdr:from>
    <xdr:to>
      <xdr:col>22</xdr:col>
      <xdr:colOff>228600</xdr:colOff>
      <xdr:row>18</xdr:row>
      <xdr:rowOff>123825</xdr:rowOff>
    </xdr:to>
    <xdr:graphicFrame macro="">
      <xdr:nvGraphicFramePr>
        <xdr:cNvPr id="1714809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47625</xdr:colOff>
      <xdr:row>19</xdr:row>
      <xdr:rowOff>114300</xdr:rowOff>
    </xdr:from>
    <xdr:to>
      <xdr:col>16</xdr:col>
      <xdr:colOff>0</xdr:colOff>
      <xdr:row>29</xdr:row>
      <xdr:rowOff>323850</xdr:rowOff>
    </xdr:to>
    <xdr:graphicFrame macro="">
      <xdr:nvGraphicFramePr>
        <xdr:cNvPr id="17148091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161925</xdr:colOff>
      <xdr:row>19</xdr:row>
      <xdr:rowOff>133350</xdr:rowOff>
    </xdr:from>
    <xdr:to>
      <xdr:col>22</xdr:col>
      <xdr:colOff>257175</xdr:colOff>
      <xdr:row>29</xdr:row>
      <xdr:rowOff>285750</xdr:rowOff>
    </xdr:to>
    <xdr:graphicFrame macro="">
      <xdr:nvGraphicFramePr>
        <xdr:cNvPr id="1714809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76200</xdr:colOff>
      <xdr:row>30</xdr:row>
      <xdr:rowOff>76200</xdr:rowOff>
    </xdr:from>
    <xdr:to>
      <xdr:col>16</xdr:col>
      <xdr:colOff>95250</xdr:colOff>
      <xdr:row>40</xdr:row>
      <xdr:rowOff>257175</xdr:rowOff>
    </xdr:to>
    <xdr:graphicFrame macro="">
      <xdr:nvGraphicFramePr>
        <xdr:cNvPr id="17148093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200025</xdr:colOff>
      <xdr:row>30</xdr:row>
      <xdr:rowOff>47625</xdr:rowOff>
    </xdr:from>
    <xdr:to>
      <xdr:col>22</xdr:col>
      <xdr:colOff>266700</xdr:colOff>
      <xdr:row>40</xdr:row>
      <xdr:rowOff>247650</xdr:rowOff>
    </xdr:to>
    <xdr:graphicFrame macro="">
      <xdr:nvGraphicFramePr>
        <xdr:cNvPr id="1714809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47625</xdr:colOff>
      <xdr:row>41</xdr:row>
      <xdr:rowOff>76200</xdr:rowOff>
    </xdr:from>
    <xdr:to>
      <xdr:col>16</xdr:col>
      <xdr:colOff>76200</xdr:colOff>
      <xdr:row>51</xdr:row>
      <xdr:rowOff>304800</xdr:rowOff>
    </xdr:to>
    <xdr:graphicFrame macro="">
      <xdr:nvGraphicFramePr>
        <xdr:cNvPr id="1714809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123825</xdr:colOff>
      <xdr:row>41</xdr:row>
      <xdr:rowOff>9525</xdr:rowOff>
    </xdr:from>
    <xdr:to>
      <xdr:col>22</xdr:col>
      <xdr:colOff>295275</xdr:colOff>
      <xdr:row>51</xdr:row>
      <xdr:rowOff>190500</xdr:rowOff>
    </xdr:to>
    <xdr:graphicFrame macro="">
      <xdr:nvGraphicFramePr>
        <xdr:cNvPr id="1714809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47625</xdr:colOff>
      <xdr:row>52</xdr:row>
      <xdr:rowOff>47625</xdr:rowOff>
    </xdr:from>
    <xdr:to>
      <xdr:col>16</xdr:col>
      <xdr:colOff>28575</xdr:colOff>
      <xdr:row>62</xdr:row>
      <xdr:rowOff>266700</xdr:rowOff>
    </xdr:to>
    <xdr:graphicFrame macro="">
      <xdr:nvGraphicFramePr>
        <xdr:cNvPr id="17148097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95250</xdr:colOff>
      <xdr:row>52</xdr:row>
      <xdr:rowOff>38100</xdr:rowOff>
    </xdr:from>
    <xdr:to>
      <xdr:col>22</xdr:col>
      <xdr:colOff>314325</xdr:colOff>
      <xdr:row>62</xdr:row>
      <xdr:rowOff>257175</xdr:rowOff>
    </xdr:to>
    <xdr:graphicFrame macro="">
      <xdr:nvGraphicFramePr>
        <xdr:cNvPr id="17148098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28575</xdr:colOff>
      <xdr:row>63</xdr:row>
      <xdr:rowOff>66675</xdr:rowOff>
    </xdr:from>
    <xdr:to>
      <xdr:col>15</xdr:col>
      <xdr:colOff>971550</xdr:colOff>
      <xdr:row>73</xdr:row>
      <xdr:rowOff>285750</xdr:rowOff>
    </xdr:to>
    <xdr:graphicFrame macro="">
      <xdr:nvGraphicFramePr>
        <xdr:cNvPr id="17148099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9525</xdr:colOff>
      <xdr:row>63</xdr:row>
      <xdr:rowOff>85725</xdr:rowOff>
    </xdr:from>
    <xdr:to>
      <xdr:col>22</xdr:col>
      <xdr:colOff>285750</xdr:colOff>
      <xdr:row>73</xdr:row>
      <xdr:rowOff>285750</xdr:rowOff>
    </xdr:to>
    <xdr:graphicFrame macro="">
      <xdr:nvGraphicFramePr>
        <xdr:cNvPr id="17148100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19050</xdr:colOff>
      <xdr:row>74</xdr:row>
      <xdr:rowOff>28575</xdr:rowOff>
    </xdr:from>
    <xdr:to>
      <xdr:col>15</xdr:col>
      <xdr:colOff>904875</xdr:colOff>
      <xdr:row>84</xdr:row>
      <xdr:rowOff>266700</xdr:rowOff>
    </xdr:to>
    <xdr:graphicFrame macro="">
      <xdr:nvGraphicFramePr>
        <xdr:cNvPr id="17148101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981075</xdr:colOff>
      <xdr:row>74</xdr:row>
      <xdr:rowOff>66675</xdr:rowOff>
    </xdr:from>
    <xdr:to>
      <xdr:col>22</xdr:col>
      <xdr:colOff>276225</xdr:colOff>
      <xdr:row>84</xdr:row>
      <xdr:rowOff>266700</xdr:rowOff>
    </xdr:to>
    <xdr:graphicFrame macro="">
      <xdr:nvGraphicFramePr>
        <xdr:cNvPr id="17148102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76200</xdr:colOff>
      <xdr:row>85</xdr:row>
      <xdr:rowOff>57150</xdr:rowOff>
    </xdr:from>
    <xdr:to>
      <xdr:col>15</xdr:col>
      <xdr:colOff>895350</xdr:colOff>
      <xdr:row>95</xdr:row>
      <xdr:rowOff>200025</xdr:rowOff>
    </xdr:to>
    <xdr:graphicFrame macro="">
      <xdr:nvGraphicFramePr>
        <xdr:cNvPr id="17148103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276225</xdr:colOff>
      <xdr:row>85</xdr:row>
      <xdr:rowOff>95250</xdr:rowOff>
    </xdr:from>
    <xdr:to>
      <xdr:col>22</xdr:col>
      <xdr:colOff>295275</xdr:colOff>
      <xdr:row>95</xdr:row>
      <xdr:rowOff>200025</xdr:rowOff>
    </xdr:to>
    <xdr:graphicFrame macro="">
      <xdr:nvGraphicFramePr>
        <xdr:cNvPr id="17148104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19050</xdr:colOff>
      <xdr:row>96</xdr:row>
      <xdr:rowOff>47625</xdr:rowOff>
    </xdr:from>
    <xdr:to>
      <xdr:col>15</xdr:col>
      <xdr:colOff>733425</xdr:colOff>
      <xdr:row>106</xdr:row>
      <xdr:rowOff>209550</xdr:rowOff>
    </xdr:to>
    <xdr:graphicFrame macro="">
      <xdr:nvGraphicFramePr>
        <xdr:cNvPr id="17148105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828675</xdr:colOff>
      <xdr:row>96</xdr:row>
      <xdr:rowOff>133350</xdr:rowOff>
    </xdr:from>
    <xdr:to>
      <xdr:col>22</xdr:col>
      <xdr:colOff>276225</xdr:colOff>
      <xdr:row>106</xdr:row>
      <xdr:rowOff>276225</xdr:rowOff>
    </xdr:to>
    <xdr:graphicFrame macro="">
      <xdr:nvGraphicFramePr>
        <xdr:cNvPr id="17148106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38100</xdr:colOff>
      <xdr:row>107</xdr:row>
      <xdr:rowOff>57150</xdr:rowOff>
    </xdr:from>
    <xdr:to>
      <xdr:col>15</xdr:col>
      <xdr:colOff>571500</xdr:colOff>
      <xdr:row>117</xdr:row>
      <xdr:rowOff>257175</xdr:rowOff>
    </xdr:to>
    <xdr:graphicFrame macro="">
      <xdr:nvGraphicFramePr>
        <xdr:cNvPr id="17148107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895350</xdr:colOff>
      <xdr:row>107</xdr:row>
      <xdr:rowOff>38100</xdr:rowOff>
    </xdr:from>
    <xdr:to>
      <xdr:col>22</xdr:col>
      <xdr:colOff>257175</xdr:colOff>
      <xdr:row>117</xdr:row>
      <xdr:rowOff>228600</xdr:rowOff>
    </xdr:to>
    <xdr:graphicFrame macro="">
      <xdr:nvGraphicFramePr>
        <xdr:cNvPr id="17148108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47625</xdr:colOff>
      <xdr:row>118</xdr:row>
      <xdr:rowOff>76200</xdr:rowOff>
    </xdr:from>
    <xdr:to>
      <xdr:col>15</xdr:col>
      <xdr:colOff>838200</xdr:colOff>
      <xdr:row>128</xdr:row>
      <xdr:rowOff>257175</xdr:rowOff>
    </xdr:to>
    <xdr:graphicFrame macro="">
      <xdr:nvGraphicFramePr>
        <xdr:cNvPr id="17148109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876300</xdr:colOff>
      <xdr:row>118</xdr:row>
      <xdr:rowOff>85725</xdr:rowOff>
    </xdr:from>
    <xdr:to>
      <xdr:col>22</xdr:col>
      <xdr:colOff>257175</xdr:colOff>
      <xdr:row>128</xdr:row>
      <xdr:rowOff>123825</xdr:rowOff>
    </xdr:to>
    <xdr:graphicFrame macro="">
      <xdr:nvGraphicFramePr>
        <xdr:cNvPr id="17148110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28575</xdr:colOff>
      <xdr:row>129</xdr:row>
      <xdr:rowOff>76200</xdr:rowOff>
    </xdr:from>
    <xdr:to>
      <xdr:col>15</xdr:col>
      <xdr:colOff>638175</xdr:colOff>
      <xdr:row>139</xdr:row>
      <xdr:rowOff>247650</xdr:rowOff>
    </xdr:to>
    <xdr:graphicFrame macro="">
      <xdr:nvGraphicFramePr>
        <xdr:cNvPr id="17148111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847725</xdr:colOff>
      <xdr:row>129</xdr:row>
      <xdr:rowOff>38100</xdr:rowOff>
    </xdr:from>
    <xdr:to>
      <xdr:col>22</xdr:col>
      <xdr:colOff>295275</xdr:colOff>
      <xdr:row>139</xdr:row>
      <xdr:rowOff>180975</xdr:rowOff>
    </xdr:to>
    <xdr:graphicFrame macro="">
      <xdr:nvGraphicFramePr>
        <xdr:cNvPr id="17148112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_Acer\Downloads\Users\AMIN\AppData\Roaming\Microsoft\Excel\Ind.%20Ausentismo%20ibal%20Claudia%20Feb%2020--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"/>
      <sheetName val="Datos"/>
      <sheetName val="Datos (2)"/>
      <sheetName val="Lista desplegable (No tocar)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tabSelected="1" view="pageBreakPreview" zoomScale="85" zoomScaleSheetLayoutView="85" workbookViewId="0">
      <selection activeCell="L4" sqref="L4:M4"/>
    </sheetView>
  </sheetViews>
  <sheetFormatPr baseColWidth="10" defaultRowHeight="16.5"/>
  <cols>
    <col min="1" max="1" width="30" style="139" customWidth="1"/>
    <col min="2" max="2" width="13.42578125" style="139" customWidth="1"/>
    <col min="3" max="3" width="13.28515625" style="139" customWidth="1"/>
    <col min="4" max="4" width="12.85546875" style="139" customWidth="1"/>
    <col min="5" max="5" width="13.85546875" style="139" customWidth="1"/>
    <col min="6" max="7" width="13" style="139" customWidth="1"/>
    <col min="8" max="8" width="13.7109375" style="139" customWidth="1"/>
    <col min="9" max="9" width="13.28515625" style="139" customWidth="1"/>
    <col min="10" max="10" width="14.7109375" style="139" customWidth="1"/>
    <col min="11" max="11" width="14.42578125" style="139" customWidth="1"/>
    <col min="12" max="12" width="16.140625" style="139" customWidth="1"/>
    <col min="13" max="13" width="13.85546875" style="139" customWidth="1"/>
    <col min="14" max="14" width="15.85546875" style="139" customWidth="1"/>
    <col min="15" max="16384" width="11.42578125" style="139"/>
  </cols>
  <sheetData>
    <row r="1" spans="1:15" ht="19.5" customHeight="1">
      <c r="A1" s="204"/>
      <c r="B1" s="301" t="s">
        <v>105</v>
      </c>
      <c r="C1" s="176"/>
      <c r="D1" s="176"/>
      <c r="E1" s="176"/>
      <c r="F1" s="176"/>
      <c r="G1" s="176"/>
      <c r="H1" s="176"/>
      <c r="I1" s="176"/>
      <c r="J1" s="176"/>
      <c r="K1" s="176"/>
      <c r="L1" s="207" t="s">
        <v>106</v>
      </c>
      <c r="M1" s="208"/>
      <c r="N1" s="215"/>
      <c r="O1" s="138"/>
    </row>
    <row r="2" spans="1:15" ht="19.5" customHeight="1">
      <c r="A2" s="205"/>
      <c r="B2" s="177"/>
      <c r="C2" s="178"/>
      <c r="D2" s="178"/>
      <c r="E2" s="178"/>
      <c r="F2" s="178"/>
      <c r="G2" s="178"/>
      <c r="H2" s="178"/>
      <c r="I2" s="178"/>
      <c r="J2" s="178"/>
      <c r="K2" s="178"/>
      <c r="L2" s="209" t="s">
        <v>107</v>
      </c>
      <c r="M2" s="210"/>
      <c r="N2" s="216"/>
      <c r="O2" s="138"/>
    </row>
    <row r="3" spans="1:15" ht="19.5" customHeight="1">
      <c r="A3" s="205"/>
      <c r="B3" s="179" t="s">
        <v>95</v>
      </c>
      <c r="C3" s="180"/>
      <c r="D3" s="180"/>
      <c r="E3" s="180"/>
      <c r="F3" s="180"/>
      <c r="G3" s="180"/>
      <c r="H3" s="180"/>
      <c r="I3" s="180"/>
      <c r="J3" s="180"/>
      <c r="K3" s="180"/>
      <c r="L3" s="211" t="s">
        <v>108</v>
      </c>
      <c r="M3" s="212"/>
      <c r="N3" s="216"/>
      <c r="O3" s="138"/>
    </row>
    <row r="4" spans="1:15" ht="41.25" customHeight="1" thickBot="1">
      <c r="A4" s="206"/>
      <c r="B4" s="181"/>
      <c r="C4" s="182"/>
      <c r="D4" s="182"/>
      <c r="E4" s="182"/>
      <c r="F4" s="182"/>
      <c r="G4" s="182"/>
      <c r="H4" s="182"/>
      <c r="I4" s="182"/>
      <c r="J4" s="182"/>
      <c r="K4" s="182"/>
      <c r="L4" s="213" t="s">
        <v>104</v>
      </c>
      <c r="M4" s="214"/>
      <c r="N4" s="217"/>
      <c r="O4" s="138"/>
    </row>
    <row r="5" spans="1:15" ht="32.25" customHeight="1" thickBot="1">
      <c r="A5" s="188" t="s">
        <v>82</v>
      </c>
      <c r="B5" s="189"/>
      <c r="C5" s="190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2"/>
      <c r="O5" s="138"/>
    </row>
    <row r="6" spans="1:15" ht="29.25" customHeight="1">
      <c r="A6" s="183" t="s">
        <v>83</v>
      </c>
      <c r="B6" s="184"/>
      <c r="C6" s="185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  <c r="O6" s="138"/>
    </row>
    <row r="7" spans="1:15" ht="33.75" customHeight="1">
      <c r="A7" s="183" t="s">
        <v>85</v>
      </c>
      <c r="B7" s="184"/>
      <c r="C7" s="193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5"/>
      <c r="O7" s="138"/>
    </row>
    <row r="8" spans="1:15" ht="36" customHeight="1">
      <c r="A8" s="183" t="s">
        <v>87</v>
      </c>
      <c r="B8" s="184"/>
      <c r="C8" s="196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  <c r="O8" s="138"/>
    </row>
    <row r="9" spans="1:15" ht="29.25" customHeight="1">
      <c r="A9" s="199" t="s">
        <v>89</v>
      </c>
      <c r="B9" s="200"/>
      <c r="C9" s="166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8"/>
      <c r="O9" s="138"/>
    </row>
    <row r="10" spans="1:15" ht="28.5" customHeight="1">
      <c r="A10" s="174" t="s">
        <v>98</v>
      </c>
      <c r="B10" s="175"/>
      <c r="C10" s="166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8"/>
      <c r="O10" s="138"/>
    </row>
    <row r="11" spans="1:15" ht="31.5" customHeight="1">
      <c r="A11" s="174" t="s">
        <v>88</v>
      </c>
      <c r="B11" s="175"/>
      <c r="C11" s="166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8"/>
      <c r="O11" s="138"/>
    </row>
    <row r="12" spans="1:15" ht="24.75" customHeight="1">
      <c r="A12" s="174" t="s">
        <v>84</v>
      </c>
      <c r="B12" s="175"/>
      <c r="C12" s="166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8"/>
      <c r="O12" s="138"/>
    </row>
    <row r="13" spans="1:15" ht="23.25" customHeight="1">
      <c r="A13" s="174" t="s">
        <v>86</v>
      </c>
      <c r="B13" s="175"/>
      <c r="C13" s="166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8"/>
      <c r="O13" s="138"/>
    </row>
    <row r="14" spans="1:15" ht="30.75" customHeight="1">
      <c r="A14" s="174" t="s">
        <v>99</v>
      </c>
      <c r="B14" s="175"/>
      <c r="C14" s="166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8"/>
      <c r="O14" s="138"/>
    </row>
    <row r="15" spans="1:15" ht="30.75" customHeight="1">
      <c r="A15" s="174" t="s">
        <v>90</v>
      </c>
      <c r="B15" s="175"/>
      <c r="C15" s="166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8"/>
      <c r="O15" s="138"/>
    </row>
    <row r="16" spans="1:15" ht="36" customHeight="1">
      <c r="A16" s="183" t="s">
        <v>91</v>
      </c>
      <c r="B16" s="184"/>
      <c r="C16" s="169" t="s">
        <v>100</v>
      </c>
      <c r="D16" s="170"/>
      <c r="E16" s="170"/>
      <c r="F16" s="170"/>
      <c r="G16" s="171" t="s">
        <v>101</v>
      </c>
      <c r="H16" s="171"/>
      <c r="I16" s="171"/>
      <c r="J16" s="171"/>
      <c r="K16" s="172" t="s">
        <v>96</v>
      </c>
      <c r="L16" s="172"/>
      <c r="M16" s="172"/>
      <c r="N16" s="173"/>
      <c r="O16" s="138"/>
    </row>
    <row r="17" spans="1:15" ht="18" thickBot="1">
      <c r="A17" s="201" t="s">
        <v>92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3"/>
      <c r="O17" s="138"/>
    </row>
    <row r="18" spans="1:15" ht="37.5" customHeight="1" thickBot="1">
      <c r="A18" s="158" t="s">
        <v>97</v>
      </c>
      <c r="B18" s="140" t="s">
        <v>12</v>
      </c>
      <c r="C18" s="141" t="s">
        <v>16</v>
      </c>
      <c r="D18" s="141" t="s">
        <v>6</v>
      </c>
      <c r="E18" s="141" t="s">
        <v>4</v>
      </c>
      <c r="F18" s="141" t="s">
        <v>18</v>
      </c>
      <c r="G18" s="141" t="s">
        <v>75</v>
      </c>
      <c r="H18" s="141" t="s">
        <v>76</v>
      </c>
      <c r="I18" s="141" t="s">
        <v>77</v>
      </c>
      <c r="J18" s="141" t="s">
        <v>78</v>
      </c>
      <c r="K18" s="141" t="s">
        <v>79</v>
      </c>
      <c r="L18" s="141" t="s">
        <v>80</v>
      </c>
      <c r="M18" s="142" t="s">
        <v>81</v>
      </c>
      <c r="N18" s="143" t="s">
        <v>93</v>
      </c>
      <c r="O18" s="138"/>
    </row>
    <row r="19" spans="1:15" ht="31.5" customHeight="1" thickBot="1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6"/>
      <c r="O19" s="147"/>
    </row>
    <row r="20" spans="1:15" ht="28.5" customHeight="1" thickBot="1">
      <c r="A20" s="144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50"/>
      <c r="O20" s="147"/>
    </row>
    <row r="21" spans="1:15" ht="33" customHeight="1" thickBot="1">
      <c r="A21" s="144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  <c r="O21" s="147"/>
    </row>
    <row r="22" spans="1:15" ht="33" customHeight="1" thickBot="1">
      <c r="A22" s="144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50"/>
      <c r="O22" s="147"/>
    </row>
    <row r="23" spans="1:15" ht="33" hidden="1" customHeight="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50"/>
      <c r="O23" s="147"/>
    </row>
    <row r="24" spans="1:15" ht="33" hidden="1" customHeight="1">
      <c r="A24" s="148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50"/>
      <c r="O24" s="147"/>
    </row>
    <row r="25" spans="1:15" ht="33" hidden="1" customHeight="1">
      <c r="A25" s="148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50"/>
      <c r="O25" s="147"/>
    </row>
    <row r="26" spans="1:15" ht="33" hidden="1" customHeight="1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50"/>
      <c r="O26" s="147"/>
    </row>
    <row r="27" spans="1:15" ht="33" hidden="1" customHeigh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50"/>
      <c r="O27" s="147"/>
    </row>
    <row r="28" spans="1:15" ht="33" hidden="1" customHeight="1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50"/>
      <c r="O28" s="147"/>
    </row>
    <row r="29" spans="1:15" ht="26.25" hidden="1" customHeight="1">
      <c r="A29" s="148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1"/>
      <c r="O29" s="147"/>
    </row>
    <row r="30" spans="1:15" ht="36.75" hidden="1" customHeight="1">
      <c r="A30" s="148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7"/>
      <c r="N30" s="151"/>
      <c r="O30" s="147"/>
    </row>
    <row r="31" spans="1:15" ht="50.25" hidden="1" customHeight="1" thickBot="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47"/>
    </row>
    <row r="32" spans="1:15">
      <c r="A32" s="164" t="s">
        <v>103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</row>
    <row r="33" spans="1:14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</row>
    <row r="34" spans="1:14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</row>
    <row r="35" spans="1:14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</row>
    <row r="36" spans="1:14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</row>
    <row r="37" spans="1:14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</row>
    <row r="38" spans="1:14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</row>
    <row r="39" spans="1:14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</row>
    <row r="40" spans="1:14">
      <c r="A40" s="165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</row>
    <row r="41" spans="1:14">
      <c r="A41" s="165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</row>
    <row r="42" spans="1:14">
      <c r="A42" s="165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</row>
    <row r="43" spans="1:14" ht="12" customHeight="1" thickBot="1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</row>
    <row r="44" spans="1:14" ht="17.25" hidden="1" thickBot="1">
      <c r="A44" s="165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</row>
    <row r="45" spans="1:14" ht="17.25" hidden="1" thickBot="1">
      <c r="A45" s="165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</row>
    <row r="46" spans="1:14" ht="17.25" hidden="1" thickBot="1">
      <c r="A46" s="165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</row>
    <row r="47" spans="1:14" ht="17.25" hidden="1" thickBot="1">
      <c r="A47" s="165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</row>
    <row r="48" spans="1:14" ht="17.25" hidden="1" thickBot="1">
      <c r="A48" s="165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</row>
    <row r="49" spans="1:14" ht="17.25" hidden="1" thickBot="1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</row>
    <row r="50" spans="1:14" ht="17.25" hidden="1" thickBot="1">
      <c r="A50" s="165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</row>
    <row r="51" spans="1:14">
      <c r="A51" s="159" t="s">
        <v>94</v>
      </c>
      <c r="B51" s="160" t="s">
        <v>12</v>
      </c>
      <c r="C51" s="160" t="s">
        <v>16</v>
      </c>
      <c r="D51" s="160" t="s">
        <v>6</v>
      </c>
      <c r="E51" s="160" t="s">
        <v>4</v>
      </c>
      <c r="F51" s="160" t="s">
        <v>18</v>
      </c>
      <c r="G51" s="160" t="s">
        <v>75</v>
      </c>
      <c r="H51" s="160" t="s">
        <v>76</v>
      </c>
      <c r="I51" s="160" t="s">
        <v>77</v>
      </c>
      <c r="J51" s="160" t="s">
        <v>78</v>
      </c>
      <c r="K51" s="160" t="s">
        <v>79</v>
      </c>
      <c r="L51" s="160" t="s">
        <v>80</v>
      </c>
      <c r="M51" s="161" t="s">
        <v>81</v>
      </c>
    </row>
    <row r="52" spans="1:14" ht="81.75" customHeight="1">
      <c r="A52" s="162" t="s">
        <v>102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63"/>
    </row>
  </sheetData>
  <mergeCells count="36">
    <mergeCell ref="A9:B9"/>
    <mergeCell ref="A17:N17"/>
    <mergeCell ref="A1:A4"/>
    <mergeCell ref="L1:M1"/>
    <mergeCell ref="L2:M2"/>
    <mergeCell ref="L3:M3"/>
    <mergeCell ref="L4:M4"/>
    <mergeCell ref="N1:N4"/>
    <mergeCell ref="B1:K2"/>
    <mergeCell ref="B3:K4"/>
    <mergeCell ref="A6:B6"/>
    <mergeCell ref="C6:N6"/>
    <mergeCell ref="A8:B8"/>
    <mergeCell ref="A5:B5"/>
    <mergeCell ref="C5:N5"/>
    <mergeCell ref="C7:N7"/>
    <mergeCell ref="C8:N8"/>
    <mergeCell ref="A7:B7"/>
    <mergeCell ref="C14:N14"/>
    <mergeCell ref="A10:B10"/>
    <mergeCell ref="A11:B11"/>
    <mergeCell ref="A12:B12"/>
    <mergeCell ref="A13:B13"/>
    <mergeCell ref="A14:B14"/>
    <mergeCell ref="C9:N9"/>
    <mergeCell ref="C10:N10"/>
    <mergeCell ref="C11:N11"/>
    <mergeCell ref="C12:N12"/>
    <mergeCell ref="C13:N13"/>
    <mergeCell ref="A32:N50"/>
    <mergeCell ref="C15:N15"/>
    <mergeCell ref="C16:F16"/>
    <mergeCell ref="G16:J16"/>
    <mergeCell ref="K16:N16"/>
    <mergeCell ref="A15:B15"/>
    <mergeCell ref="A16:B16"/>
  </mergeCells>
  <pageMargins left="0.7" right="0.7" top="0.75" bottom="0.75" header="0.3" footer="0.3"/>
  <pageSetup paperSize="9" scale="76" orientation="portrait" r:id="rId1"/>
  <colBreaks count="2" manualBreakCount="2">
    <brk id="4" max="49" man="1"/>
    <brk id="9" max="4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2"/>
  <sheetViews>
    <sheetView showGridLines="0" zoomScale="58" zoomScaleNormal="58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E14" sqref="E14"/>
    </sheetView>
  </sheetViews>
  <sheetFormatPr baseColWidth="10" defaultRowHeight="15"/>
  <cols>
    <col min="1" max="1" width="0.7109375" style="2" customWidth="1"/>
    <col min="2" max="2" width="38.7109375" style="2" customWidth="1"/>
    <col min="3" max="3" width="37.28515625" style="2" customWidth="1"/>
    <col min="4" max="4" width="28.5703125" style="2" customWidth="1"/>
    <col min="5" max="5" width="24.28515625" style="2" customWidth="1"/>
    <col min="6" max="6" width="24.7109375" style="2" customWidth="1"/>
    <col min="7" max="7" width="23.5703125" style="2" customWidth="1"/>
    <col min="8" max="8" width="30.140625" style="2" customWidth="1"/>
    <col min="9" max="9" width="33.140625" style="2" customWidth="1"/>
    <col min="10" max="10" width="24.140625" style="2" customWidth="1"/>
    <col min="11" max="11" width="30.5703125" style="2" customWidth="1"/>
    <col min="12" max="12" width="32.28515625" style="2" customWidth="1"/>
    <col min="13" max="13" width="25.5703125" style="2" customWidth="1"/>
    <col min="14" max="14" width="27.5703125" style="2" customWidth="1"/>
    <col min="15" max="15" width="22.42578125" style="2" customWidth="1"/>
    <col min="16" max="16" width="15" style="2" customWidth="1"/>
    <col min="17" max="17" width="14.5703125" style="2" customWidth="1"/>
    <col min="18" max="18" width="11.5703125" style="2" customWidth="1"/>
    <col min="19" max="19" width="14.7109375" style="2" customWidth="1"/>
    <col min="20" max="26" width="5.7109375" style="2" customWidth="1"/>
    <col min="27" max="31" width="11.42578125" style="2"/>
    <col min="32" max="32" width="15.5703125" style="2" bestFit="1" customWidth="1"/>
    <col min="33" max="16384" width="11.42578125" style="2"/>
  </cols>
  <sheetData>
    <row r="1" spans="2:32" ht="15" customHeight="1">
      <c r="B1" s="289"/>
      <c r="C1" s="273" t="s">
        <v>19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62"/>
      <c r="Q1" s="262"/>
      <c r="R1" s="262"/>
    </row>
    <row r="2" spans="2:32" ht="15" customHeight="1">
      <c r="B2" s="289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62"/>
      <c r="Q2" s="262"/>
      <c r="R2" s="262"/>
    </row>
    <row r="3" spans="2:32" ht="15" customHeight="1">
      <c r="B3" s="289"/>
      <c r="C3" s="263" t="s">
        <v>0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2"/>
      <c r="Q3" s="262"/>
      <c r="R3" s="262"/>
    </row>
    <row r="4" spans="2:32" ht="15" customHeight="1">
      <c r="B4" s="289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2"/>
      <c r="Q4" s="262"/>
      <c r="R4" s="262"/>
    </row>
    <row r="5" spans="2:32" ht="15.75" thickBot="1">
      <c r="L5" s="3"/>
      <c r="M5" s="3"/>
      <c r="N5" s="3"/>
      <c r="O5" s="3"/>
      <c r="P5" s="3"/>
    </row>
    <row r="6" spans="2:32" ht="75" customHeight="1">
      <c r="B6" s="229" t="s">
        <v>2</v>
      </c>
      <c r="C6" s="235" t="s">
        <v>1</v>
      </c>
      <c r="D6" s="90" t="s">
        <v>20</v>
      </c>
      <c r="E6" s="90" t="s">
        <v>21</v>
      </c>
      <c r="F6" s="267" t="s">
        <v>22</v>
      </c>
      <c r="G6" s="267" t="s">
        <v>23</v>
      </c>
      <c r="H6" s="90" t="s">
        <v>24</v>
      </c>
      <c r="I6" s="264" t="s">
        <v>25</v>
      </c>
      <c r="J6" s="274" t="s">
        <v>26</v>
      </c>
      <c r="K6" s="274" t="s">
        <v>27</v>
      </c>
      <c r="L6" s="277" t="s">
        <v>28</v>
      </c>
      <c r="M6" s="268" t="s">
        <v>29</v>
      </c>
      <c r="N6" s="268"/>
      <c r="O6" s="268"/>
      <c r="P6" s="268"/>
      <c r="Q6" s="268"/>
      <c r="R6" s="268"/>
      <c r="S6" s="268"/>
      <c r="T6" s="268"/>
      <c r="U6" s="268"/>
      <c r="V6" s="268"/>
      <c r="W6" s="268"/>
      <c r="AD6" s="2">
        <v>118</v>
      </c>
      <c r="AF6" s="2">
        <v>10</v>
      </c>
    </row>
    <row r="7" spans="2:32" ht="25.5" customHeight="1">
      <c r="B7" s="230"/>
      <c r="C7" s="236"/>
      <c r="D7" s="241" t="s">
        <v>30</v>
      </c>
      <c r="E7" s="241" t="s">
        <v>30</v>
      </c>
      <c r="F7" s="241"/>
      <c r="G7" s="241"/>
      <c r="H7" s="241" t="s">
        <v>30</v>
      </c>
      <c r="I7" s="265"/>
      <c r="J7" s="275"/>
      <c r="K7" s="275"/>
      <c r="L7" s="27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</row>
    <row r="8" spans="2:32" ht="25.5" customHeight="1" thickBot="1">
      <c r="B8" s="231"/>
      <c r="C8" s="237"/>
      <c r="D8" s="242"/>
      <c r="E8" s="242"/>
      <c r="F8" s="242"/>
      <c r="G8" s="242"/>
      <c r="H8" s="242"/>
      <c r="I8" s="266"/>
      <c r="J8" s="276"/>
      <c r="K8" s="276"/>
      <c r="L8" s="27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AD8" s="2">
        <v>348</v>
      </c>
      <c r="AF8" s="2">
        <v>29</v>
      </c>
    </row>
    <row r="9" spans="2:32" ht="24.95" customHeight="1">
      <c r="B9" s="232" t="s">
        <v>31</v>
      </c>
      <c r="C9" s="99" t="s">
        <v>3</v>
      </c>
      <c r="D9" s="29" t="e">
        <f>COUNTIFS(#REF!,$C9,#REF!,$B$9)</f>
        <v>#REF!</v>
      </c>
      <c r="E9" s="40" t="e">
        <f>SUMIFS(#REF!,#REF!,C9,#REF!,$B$9)</f>
        <v>#REF!</v>
      </c>
      <c r="F9" s="255" t="e">
        <f>SUM(D9:D19)</f>
        <v>#REF!</v>
      </c>
      <c r="G9" s="226">
        <v>489</v>
      </c>
      <c r="H9" s="30" t="e">
        <f>SUMIFS(#REF!,#REF!,C9,#REF!,$B$9)</f>
        <v>#REF!</v>
      </c>
      <c r="I9" s="218" t="e">
        <f>IF(G9="","",F17/C162)</f>
        <v>#REF!</v>
      </c>
      <c r="J9" s="43" t="e">
        <f>IF($G$9="","",D9/$F$9)</f>
        <v>#REF!</v>
      </c>
      <c r="K9" s="38" t="e">
        <f>SUMIFS(#REF!,#REF!,'Consolidado  mensual'!C9,#REF!,'Consolidado  mensual'!B9)</f>
        <v>#REF!</v>
      </c>
      <c r="L9" s="221" t="e">
        <f>SUM(K9+K10+K11+K12+K13+K17+K18)</f>
        <v>#REF!</v>
      </c>
      <c r="M9" s="86"/>
      <c r="N9" s="87"/>
      <c r="O9" s="87"/>
      <c r="P9" s="280"/>
      <c r="Q9" s="281"/>
      <c r="R9" s="281"/>
      <c r="S9" s="281"/>
      <c r="T9" s="281"/>
      <c r="U9" s="281"/>
      <c r="V9" s="281"/>
      <c r="W9" s="282"/>
    </row>
    <row r="10" spans="2:32" ht="24.95" customHeight="1">
      <c r="B10" s="233"/>
      <c r="C10" s="100" t="s">
        <v>8</v>
      </c>
      <c r="D10" s="32" t="e">
        <f>COUNTIFS(#REF!,$C10,#REF!,$B$9)</f>
        <v>#REF!</v>
      </c>
      <c r="E10" s="41" t="e">
        <f>SUMIFS(#REF!,#REF!,C10,#REF!,$B$9)</f>
        <v>#REF!</v>
      </c>
      <c r="F10" s="256"/>
      <c r="G10" s="227"/>
      <c r="H10" s="33" t="e">
        <f>SUMIFS(#REF!,#REF!,C10,#REF!,$B$9)</f>
        <v>#REF!</v>
      </c>
      <c r="I10" s="219"/>
      <c r="J10" s="44" t="e">
        <f t="shared" ref="J10:J19" si="0">IF($G$9="","",D10/$F$9)</f>
        <v>#REF!</v>
      </c>
      <c r="K10" s="39" t="e">
        <f>SUMIFS(#REF!,#REF!,'Consolidado  mensual'!C10,#REF!,'Consolidado  mensual'!B9)</f>
        <v>#REF!</v>
      </c>
      <c r="L10" s="222"/>
      <c r="M10" s="88"/>
      <c r="N10" s="89"/>
      <c r="O10" s="89"/>
      <c r="P10" s="283"/>
      <c r="Q10" s="284"/>
      <c r="R10" s="284"/>
      <c r="S10" s="284"/>
      <c r="T10" s="284"/>
      <c r="U10" s="284"/>
      <c r="V10" s="284"/>
      <c r="W10" s="285"/>
      <c r="AF10" s="2">
        <f>AVERAGE(AF6:AF9)</f>
        <v>19.5</v>
      </c>
    </row>
    <row r="11" spans="2:32" ht="24.95" customHeight="1">
      <c r="B11" s="233"/>
      <c r="C11" s="100" t="s">
        <v>7</v>
      </c>
      <c r="D11" s="32" t="e">
        <f>COUNTIFS(#REF!,$C11,#REF!,$B$9)</f>
        <v>#REF!</v>
      </c>
      <c r="E11" s="41" t="e">
        <f>SUMIFS(#REF!,#REF!,C11,#REF!,$B$9)</f>
        <v>#REF!</v>
      </c>
      <c r="F11" s="256"/>
      <c r="G11" s="227"/>
      <c r="H11" s="33" t="e">
        <f>SUMIFS(#REF!,#REF!,C11,#REF!,$B$9)</f>
        <v>#REF!</v>
      </c>
      <c r="I11" s="219"/>
      <c r="J11" s="44" t="e">
        <f t="shared" si="0"/>
        <v>#REF!</v>
      </c>
      <c r="K11" s="39" t="e">
        <f>SUMIFS(#REF!,#REF!,'Consolidado  mensual'!C11,#REF!,'Consolidado  mensual'!B9)</f>
        <v>#REF!</v>
      </c>
      <c r="L11" s="222"/>
      <c r="M11" s="88"/>
      <c r="N11" s="89"/>
      <c r="O11" s="89"/>
      <c r="P11" s="283"/>
      <c r="Q11" s="284"/>
      <c r="R11" s="284"/>
      <c r="S11" s="284"/>
      <c r="T11" s="284"/>
      <c r="U11" s="284"/>
      <c r="V11" s="284"/>
      <c r="W11" s="285"/>
    </row>
    <row r="12" spans="2:32" ht="24.95" customHeight="1">
      <c r="B12" s="233"/>
      <c r="C12" s="100" t="s">
        <v>10</v>
      </c>
      <c r="D12" s="32" t="e">
        <f>COUNTIFS(#REF!,$C12,#REF!,$B$9)</f>
        <v>#REF!</v>
      </c>
      <c r="E12" s="41" t="e">
        <f>SUMIFS(#REF!,#REF!,C12,#REF!,$B$9)</f>
        <v>#REF!</v>
      </c>
      <c r="F12" s="256"/>
      <c r="G12" s="227"/>
      <c r="H12" s="33" t="e">
        <f>SUMIFS(#REF!,#REF!,C12,#REF!,$B$9)</f>
        <v>#REF!</v>
      </c>
      <c r="I12" s="219"/>
      <c r="J12" s="44" t="e">
        <f t="shared" si="0"/>
        <v>#REF!</v>
      </c>
      <c r="K12" s="39" t="e">
        <f>SUMIFS(#REF!,#REF!,'Consolidado  mensual'!C12,#REF!,'Consolidado  mensual'!B9)</f>
        <v>#REF!</v>
      </c>
      <c r="L12" s="222"/>
      <c r="M12" s="88"/>
      <c r="N12" s="89"/>
      <c r="O12" s="89"/>
      <c r="P12" s="283"/>
      <c r="Q12" s="284"/>
      <c r="R12" s="284"/>
      <c r="S12" s="284"/>
      <c r="T12" s="284"/>
      <c r="U12" s="284"/>
      <c r="V12" s="284"/>
      <c r="W12" s="285"/>
    </row>
    <row r="13" spans="2:32" ht="33" customHeight="1">
      <c r="B13" s="233"/>
      <c r="C13" s="101" t="s">
        <v>11</v>
      </c>
      <c r="D13" s="32" t="e">
        <f>COUNTIFS(#REF!,$C13,#REF!,$B$9)</f>
        <v>#REF!</v>
      </c>
      <c r="E13" s="41" t="e">
        <f>SUMIFS(#REF!,#REF!,C13,#REF!,$B$9)</f>
        <v>#REF!</v>
      </c>
      <c r="F13" s="256"/>
      <c r="G13" s="227"/>
      <c r="H13" s="33" t="e">
        <f>SUMIFS(#REF!,#REF!,C13,#REF!,$B$9)</f>
        <v>#REF!</v>
      </c>
      <c r="I13" s="219"/>
      <c r="J13" s="44" t="e">
        <f t="shared" si="0"/>
        <v>#REF!</v>
      </c>
      <c r="K13" s="39" t="e">
        <f>SUMIFS(#REF!,#REF!,'Consolidado  mensual'!C13,#REF!,'Consolidado  mensual'!B9)</f>
        <v>#REF!</v>
      </c>
      <c r="L13" s="222"/>
      <c r="M13" s="88"/>
      <c r="N13" s="89"/>
      <c r="O13" s="89"/>
      <c r="P13" s="283"/>
      <c r="Q13" s="284"/>
      <c r="R13" s="284"/>
      <c r="S13" s="284"/>
      <c r="T13" s="284"/>
      <c r="U13" s="284"/>
      <c r="V13" s="284"/>
      <c r="W13" s="285"/>
    </row>
    <row r="14" spans="2:32" ht="31.5" customHeight="1">
      <c r="B14" s="233"/>
      <c r="C14" s="101" t="s">
        <v>14</v>
      </c>
      <c r="D14" s="32" t="e">
        <f>COUNTIFS(#REF!,$C14,#REF!,$B$9)</f>
        <v>#REF!</v>
      </c>
      <c r="E14" s="41" t="e">
        <f>SUMIFS(#REF!,#REF!,C14,#REF!,$B$9)</f>
        <v>#REF!</v>
      </c>
      <c r="F14" s="257" t="s">
        <v>32</v>
      </c>
      <c r="G14" s="227"/>
      <c r="H14" s="33" t="e">
        <f>SUMIFS(#REF!,#REF!,C14,#REF!,$B$9)</f>
        <v>#REF!</v>
      </c>
      <c r="I14" s="219"/>
      <c r="J14" s="44" t="e">
        <f t="shared" si="0"/>
        <v>#REF!</v>
      </c>
      <c r="K14" s="39" t="e">
        <f>SUMIFS(#REF!,#REF!,'Consolidado  mensual'!C14,#REF!,'Consolidado  mensual'!B9)</f>
        <v>#REF!</v>
      </c>
      <c r="L14" s="222"/>
      <c r="M14" s="88"/>
      <c r="N14" s="89"/>
      <c r="O14" s="89"/>
      <c r="P14" s="283"/>
      <c r="Q14" s="284"/>
      <c r="R14" s="284"/>
      <c r="S14" s="284"/>
      <c r="T14" s="284"/>
      <c r="U14" s="284"/>
      <c r="V14" s="284"/>
      <c r="W14" s="285"/>
    </row>
    <row r="15" spans="2:32" ht="36.75" customHeight="1">
      <c r="B15" s="233"/>
      <c r="C15" s="101" t="s">
        <v>17</v>
      </c>
      <c r="D15" s="32" t="e">
        <f>COUNTIFS(#REF!,$C15,#REF!,$B$9)</f>
        <v>#REF!</v>
      </c>
      <c r="E15" s="41" t="e">
        <f>SUMIFS(#REF!,#REF!,C15,#REF!,$B$9)</f>
        <v>#REF!</v>
      </c>
      <c r="F15" s="257"/>
      <c r="G15" s="227"/>
      <c r="H15" s="33" t="e">
        <f>SUMIFS(#REF!,#REF!,C15,#REF!,$B$9)</f>
        <v>#REF!</v>
      </c>
      <c r="I15" s="219"/>
      <c r="J15" s="44" t="e">
        <f t="shared" si="0"/>
        <v>#REF!</v>
      </c>
      <c r="K15" s="39" t="e">
        <f>SUMIFS(#REF!,#REF!,'Consolidado  mensual'!C15,#REF!,'Consolidado  mensual'!B9)</f>
        <v>#REF!</v>
      </c>
      <c r="L15" s="222"/>
      <c r="M15" s="88"/>
      <c r="N15" s="89"/>
      <c r="O15" s="89"/>
      <c r="P15" s="283"/>
      <c r="Q15" s="284"/>
      <c r="R15" s="284"/>
      <c r="S15" s="284"/>
      <c r="T15" s="284"/>
      <c r="U15" s="284"/>
      <c r="V15" s="284"/>
      <c r="W15" s="285"/>
    </row>
    <row r="16" spans="2:32" ht="36.75" customHeight="1">
      <c r="B16" s="233"/>
      <c r="C16" s="101" t="s">
        <v>15</v>
      </c>
      <c r="D16" s="32" t="e">
        <f>COUNTIFS(#REF!,$C16,#REF!,$B$9)</f>
        <v>#REF!</v>
      </c>
      <c r="E16" s="41" t="e">
        <f>SUMIFS(#REF!,#REF!,C16,#REF!,$B$9)</f>
        <v>#REF!</v>
      </c>
      <c r="F16" s="257"/>
      <c r="G16" s="227"/>
      <c r="H16" s="33" t="e">
        <f>SUMIFS(#REF!,#REF!,C16,#REF!,$B$9)</f>
        <v>#REF!</v>
      </c>
      <c r="I16" s="219"/>
      <c r="J16" s="44" t="e">
        <f t="shared" si="0"/>
        <v>#REF!</v>
      </c>
      <c r="K16" s="39" t="e">
        <f>SUMIFS(#REF!,#REF!,'Consolidado  mensual'!C16,#REF!,'Consolidado  mensual'!B9)</f>
        <v>#REF!</v>
      </c>
      <c r="L16" s="222"/>
      <c r="M16" s="88"/>
      <c r="N16" s="89"/>
      <c r="O16" s="89"/>
      <c r="P16" s="283"/>
      <c r="Q16" s="284"/>
      <c r="R16" s="284"/>
      <c r="S16" s="284"/>
      <c r="T16" s="284"/>
      <c r="U16" s="284"/>
      <c r="V16" s="284"/>
      <c r="W16" s="285"/>
    </row>
    <row r="17" spans="2:23" ht="36.75" customHeight="1">
      <c r="B17" s="233"/>
      <c r="C17" s="101" t="s">
        <v>9</v>
      </c>
      <c r="D17" s="32" t="e">
        <f>COUNTIFS(#REF!,$C17,#REF!,$B$9)</f>
        <v>#REF!</v>
      </c>
      <c r="E17" s="41" t="e">
        <f>SUMIFS(#REF!,#REF!,C17,#REF!,$B$9)</f>
        <v>#REF!</v>
      </c>
      <c r="F17" s="260" t="e">
        <f>SUM(H9:H16)</f>
        <v>#REF!</v>
      </c>
      <c r="G17" s="227"/>
      <c r="H17" s="33" t="e">
        <f>SUMIFS(#REF!,#REF!,C17,#REF!,$B$9)</f>
        <v>#REF!</v>
      </c>
      <c r="I17" s="219"/>
      <c r="J17" s="44" t="e">
        <f t="shared" si="0"/>
        <v>#REF!</v>
      </c>
      <c r="K17" s="39" t="e">
        <f>SUMIFS(#REF!,#REF!,'Consolidado  mensual'!C17,#REF!,'Consolidado  mensual'!B9)</f>
        <v>#REF!</v>
      </c>
      <c r="L17" s="222"/>
      <c r="M17" s="88"/>
      <c r="N17" s="89"/>
      <c r="O17" s="89"/>
      <c r="P17" s="283"/>
      <c r="Q17" s="284"/>
      <c r="R17" s="284"/>
      <c r="S17" s="284"/>
      <c r="T17" s="284"/>
      <c r="U17" s="284"/>
      <c r="V17" s="284"/>
      <c r="W17" s="285"/>
    </row>
    <row r="18" spans="2:23" ht="36.75" customHeight="1">
      <c r="B18" s="233"/>
      <c r="C18" s="101" t="s">
        <v>5</v>
      </c>
      <c r="D18" s="32" t="e">
        <f>COUNTIFS(#REF!,$C18,#REF!,$B$9)</f>
        <v>#REF!</v>
      </c>
      <c r="E18" s="41" t="e">
        <f>SUMIFS(#REF!,#REF!,C18,#REF!,$B$9)</f>
        <v>#REF!</v>
      </c>
      <c r="F18" s="260"/>
      <c r="G18" s="227"/>
      <c r="H18" s="33" t="e">
        <f>SUMIFS(#REF!,#REF!,C18,#REF!,$B$9)</f>
        <v>#REF!</v>
      </c>
      <c r="I18" s="219"/>
      <c r="J18" s="44" t="e">
        <f t="shared" si="0"/>
        <v>#REF!</v>
      </c>
      <c r="K18" s="39" t="e">
        <f>SUMIFS(#REF!,#REF!,'Consolidado  mensual'!C18,#REF!,'Consolidado  mensual'!B9)</f>
        <v>#REF!</v>
      </c>
      <c r="L18" s="222"/>
      <c r="M18" s="88"/>
      <c r="N18" s="89"/>
      <c r="O18" s="89"/>
      <c r="P18" s="283"/>
      <c r="Q18" s="284"/>
      <c r="R18" s="284"/>
      <c r="S18" s="284"/>
      <c r="T18" s="284"/>
      <c r="U18" s="284"/>
      <c r="V18" s="284"/>
      <c r="W18" s="285"/>
    </row>
    <row r="19" spans="2:23" ht="32.25" customHeight="1" thickBot="1">
      <c r="B19" s="234"/>
      <c r="C19" s="102" t="s">
        <v>13</v>
      </c>
      <c r="D19" s="35" t="e">
        <f>COUNTIFS(#REF!,$C19,#REF!,$B$9)</f>
        <v>#REF!</v>
      </c>
      <c r="E19" s="42" t="e">
        <f>E18</f>
        <v>#REF!</v>
      </c>
      <c r="F19" s="261"/>
      <c r="G19" s="228"/>
      <c r="H19" s="36" t="e">
        <f>SUMIFS(#REF!,#REF!,C19,#REF!,$B$9)</f>
        <v>#REF!</v>
      </c>
      <c r="I19" s="220"/>
      <c r="J19" s="45" t="e">
        <f t="shared" si="0"/>
        <v>#REF!</v>
      </c>
      <c r="K19" s="59" t="e">
        <f>SUMIFS(#REF!,#REF!,'Consolidado  mensual'!C19,#REF!,'Consolidado  mensual'!B9)</f>
        <v>#REF!</v>
      </c>
      <c r="L19" s="223"/>
      <c r="M19" s="75"/>
      <c r="N19" s="76"/>
      <c r="O19" s="77"/>
      <c r="P19" s="286"/>
      <c r="Q19" s="287"/>
      <c r="R19" s="287"/>
      <c r="S19" s="287"/>
      <c r="T19" s="287"/>
      <c r="U19" s="287"/>
      <c r="V19" s="287"/>
      <c r="W19" s="288"/>
    </row>
    <row r="20" spans="2:23" ht="24.95" customHeight="1">
      <c r="B20" s="243" t="s">
        <v>33</v>
      </c>
      <c r="C20" s="103" t="s">
        <v>3</v>
      </c>
      <c r="D20" s="47" t="e">
        <f>COUNTIFS(#REF!,$C20,#REF!,$B$20)</f>
        <v>#REF!</v>
      </c>
      <c r="E20" s="48" t="e">
        <f>SUMIFS(#REF!,#REF!,C20,#REF!,$B$20)</f>
        <v>#REF!</v>
      </c>
      <c r="F20" s="271" t="e">
        <f>SUM(D20:D30)</f>
        <v>#REF!</v>
      </c>
      <c r="G20" s="226">
        <v>289</v>
      </c>
      <c r="H20" s="49" t="e">
        <f>SUMIFS(#REF!,#REF!,C20,#REF!,$B$20)</f>
        <v>#REF!</v>
      </c>
      <c r="I20" s="218" t="e">
        <f>IF(G20="","",F28/D162)</f>
        <v>#REF!</v>
      </c>
      <c r="J20" s="50" t="e">
        <f>IF($G$20="","",D20/$F$20)</f>
        <v>#REF!</v>
      </c>
      <c r="K20" s="38" t="e">
        <f>SUMIFS(#REF!,#REF!,'Consolidado  mensual'!C20,#REF!,'Consolidado  mensual'!B20)</f>
        <v>#REF!</v>
      </c>
      <c r="L20" s="221" t="e">
        <f>SUM(K20+K21+K22+K23+K24+K28+K29)</f>
        <v>#REF!</v>
      </c>
      <c r="M20" s="60"/>
      <c r="N20" s="61"/>
      <c r="O20" s="83"/>
      <c r="P20" s="63"/>
      <c r="Q20" s="63"/>
      <c r="R20" s="64"/>
      <c r="S20" s="65"/>
      <c r="T20" s="66"/>
      <c r="U20" s="66"/>
      <c r="V20" s="66"/>
      <c r="W20" s="67"/>
    </row>
    <row r="21" spans="2:23" ht="24.95" customHeight="1">
      <c r="B21" s="244"/>
      <c r="C21" s="104" t="s">
        <v>8</v>
      </c>
      <c r="D21" s="51" t="e">
        <f>COUNTIFS(#REF!,$C21,#REF!,$B$20)</f>
        <v>#REF!</v>
      </c>
      <c r="E21" s="52" t="e">
        <f>SUMIFS(#REF!,#REF!,C21,#REF!,$B$20)</f>
        <v>#REF!</v>
      </c>
      <c r="F21" s="272"/>
      <c r="G21" s="227"/>
      <c r="H21" s="53" t="e">
        <f>SUMIFS(#REF!,#REF!,C21,#REF!,$B$20)</f>
        <v>#REF!</v>
      </c>
      <c r="I21" s="219"/>
      <c r="J21" s="54" t="e">
        <f t="shared" ref="J21:J30" si="1">IF($G$20="","",D21/$F$20)</f>
        <v>#REF!</v>
      </c>
      <c r="K21" s="39" t="e">
        <f>SUMIFS(#REF!,#REF!,'Consolidado  mensual'!C21,#REF!,'Consolidado  mensual'!B20)</f>
        <v>#REF!</v>
      </c>
      <c r="L21" s="222"/>
      <c r="M21" s="68"/>
      <c r="N21" s="69"/>
      <c r="O21" s="84"/>
      <c r="P21" s="71"/>
      <c r="Q21" s="71"/>
      <c r="R21" s="72"/>
      <c r="S21" s="73"/>
      <c r="T21" s="8"/>
      <c r="U21" s="8"/>
      <c r="V21" s="8"/>
      <c r="W21" s="74"/>
    </row>
    <row r="22" spans="2:23" ht="24.95" customHeight="1">
      <c r="B22" s="244"/>
      <c r="C22" s="104" t="s">
        <v>7</v>
      </c>
      <c r="D22" s="51" t="e">
        <f>COUNTIFS(#REF!,$C22,#REF!,$B$20)</f>
        <v>#REF!</v>
      </c>
      <c r="E22" s="52" t="e">
        <f>SUMIFS(#REF!,#REF!,C22,#REF!,$B$20)</f>
        <v>#REF!</v>
      </c>
      <c r="F22" s="272"/>
      <c r="G22" s="227"/>
      <c r="H22" s="53" t="e">
        <f>SUMIFS(#REF!,#REF!,C22,#REF!,$B$20)</f>
        <v>#REF!</v>
      </c>
      <c r="I22" s="219"/>
      <c r="J22" s="54" t="e">
        <f t="shared" si="1"/>
        <v>#REF!</v>
      </c>
      <c r="K22" s="39" t="e">
        <f>SUMIFS(#REF!,#REF!,'Consolidado  mensual'!C22,#REF!,'Consolidado  mensual'!B20)</f>
        <v>#REF!</v>
      </c>
      <c r="L22" s="222"/>
      <c r="M22" s="68"/>
      <c r="N22" s="69"/>
      <c r="O22" s="84"/>
      <c r="P22" s="71"/>
      <c r="Q22" s="71"/>
      <c r="R22" s="72"/>
      <c r="S22" s="73"/>
      <c r="T22" s="8"/>
      <c r="U22" s="8"/>
      <c r="V22" s="8"/>
      <c r="W22" s="74"/>
    </row>
    <row r="23" spans="2:23" ht="24.95" customHeight="1">
      <c r="B23" s="244"/>
      <c r="C23" s="104" t="s">
        <v>10</v>
      </c>
      <c r="D23" s="51" t="e">
        <f>COUNTIFS(#REF!,$C23,#REF!,$B$20)</f>
        <v>#REF!</v>
      </c>
      <c r="E23" s="52" t="e">
        <f>SUMIFS(#REF!,#REF!,C23,#REF!,$B$20)</f>
        <v>#REF!</v>
      </c>
      <c r="F23" s="272"/>
      <c r="G23" s="227"/>
      <c r="H23" s="53" t="e">
        <f>SUMIFS(#REF!,#REF!,C23,#REF!,$B$20)</f>
        <v>#REF!</v>
      </c>
      <c r="I23" s="219"/>
      <c r="J23" s="54" t="e">
        <f t="shared" si="1"/>
        <v>#REF!</v>
      </c>
      <c r="K23" s="39" t="e">
        <f>SUMIFS(#REF!,#REF!,'Consolidado  mensual'!C23,#REF!,'Consolidado  mensual'!B20)</f>
        <v>#REF!</v>
      </c>
      <c r="L23" s="222"/>
      <c r="M23" s="68"/>
      <c r="N23" s="69"/>
      <c r="O23" s="84"/>
      <c r="P23" s="71"/>
      <c r="Q23" s="71"/>
      <c r="R23" s="72"/>
      <c r="S23" s="73"/>
      <c r="T23" s="8"/>
      <c r="U23" s="8"/>
      <c r="V23" s="8"/>
      <c r="W23" s="74"/>
    </row>
    <row r="24" spans="2:23" ht="52.5" customHeight="1">
      <c r="B24" s="244"/>
      <c r="C24" s="105" t="s">
        <v>11</v>
      </c>
      <c r="D24" s="51" t="e">
        <f>COUNTIFS(#REF!,$C24,#REF!,$B$20)</f>
        <v>#REF!</v>
      </c>
      <c r="E24" s="52" t="e">
        <f>SUMIFS(#REF!,#REF!,C24,#REF!,$B$20)</f>
        <v>#REF!</v>
      </c>
      <c r="F24" s="272"/>
      <c r="G24" s="227"/>
      <c r="H24" s="53" t="e">
        <f>SUMIFS(#REF!,#REF!,C24,#REF!,$B$20)</f>
        <v>#REF!</v>
      </c>
      <c r="I24" s="219"/>
      <c r="J24" s="54" t="e">
        <f t="shared" si="1"/>
        <v>#REF!</v>
      </c>
      <c r="K24" s="39" t="e">
        <f>SUMIFS(#REF!,#REF!,'Consolidado  mensual'!C24,#REF!,'Consolidado  mensual'!B20)</f>
        <v>#REF!</v>
      </c>
      <c r="L24" s="222"/>
      <c r="M24" s="68"/>
      <c r="N24" s="69"/>
      <c r="O24" s="84"/>
      <c r="P24" s="71"/>
      <c r="Q24" s="71"/>
      <c r="R24" s="72"/>
      <c r="S24" s="73"/>
      <c r="T24" s="8"/>
      <c r="U24" s="8"/>
      <c r="V24" s="8"/>
      <c r="W24" s="74"/>
    </row>
    <row r="25" spans="2:23" ht="44.25" customHeight="1">
      <c r="B25" s="244"/>
      <c r="C25" s="105" t="s">
        <v>14</v>
      </c>
      <c r="D25" s="51" t="e">
        <f>COUNTIFS(#REF!,$C25,#REF!,$B$20)</f>
        <v>#REF!</v>
      </c>
      <c r="E25" s="52" t="e">
        <f>SUMIFS(#REF!,#REF!,C25,#REF!,$B$20)</f>
        <v>#REF!</v>
      </c>
      <c r="F25" s="270" t="s">
        <v>34</v>
      </c>
      <c r="G25" s="227"/>
      <c r="H25" s="53" t="e">
        <f>SUMIFS(#REF!,#REF!,C25,#REF!,$B$20)</f>
        <v>#REF!</v>
      </c>
      <c r="I25" s="219"/>
      <c r="J25" s="54" t="e">
        <f t="shared" si="1"/>
        <v>#REF!</v>
      </c>
      <c r="K25" s="39" t="e">
        <f>SUMIFS(#REF!,#REF!,'Consolidado  mensual'!C25,#REF!,'Consolidado  mensual'!B20)</f>
        <v>#REF!</v>
      </c>
      <c r="L25" s="222"/>
      <c r="M25" s="68"/>
      <c r="N25" s="69"/>
      <c r="O25" s="84"/>
      <c r="P25" s="71"/>
      <c r="Q25" s="71"/>
      <c r="R25" s="72"/>
      <c r="S25" s="73"/>
      <c r="T25" s="8"/>
      <c r="U25" s="8"/>
      <c r="V25" s="8"/>
      <c r="W25" s="74"/>
    </row>
    <row r="26" spans="2:23" ht="44.25" customHeight="1">
      <c r="B26" s="244"/>
      <c r="C26" s="105" t="s">
        <v>17</v>
      </c>
      <c r="D26" s="51" t="e">
        <f>COUNTIFS(#REF!,$C26,#REF!,$B$20)</f>
        <v>#REF!</v>
      </c>
      <c r="E26" s="52" t="e">
        <f>SUMIFS(#REF!,#REF!,C26,#REF!,$B$20)</f>
        <v>#REF!</v>
      </c>
      <c r="F26" s="270"/>
      <c r="G26" s="227"/>
      <c r="H26" s="53" t="e">
        <f>SUMIFS(#REF!,#REF!,C26,#REF!,$B$20)</f>
        <v>#REF!</v>
      </c>
      <c r="I26" s="219"/>
      <c r="J26" s="54" t="e">
        <f t="shared" si="1"/>
        <v>#REF!</v>
      </c>
      <c r="K26" s="39" t="e">
        <f>SUMIFS(#REF!,#REF!,'Consolidado  mensual'!C26,#REF!,'Consolidado  mensual'!B20)</f>
        <v>#REF!</v>
      </c>
      <c r="L26" s="222"/>
      <c r="M26" s="68"/>
      <c r="N26" s="69"/>
      <c r="O26" s="84"/>
      <c r="P26" s="71"/>
      <c r="Q26" s="71"/>
      <c r="R26" s="72"/>
      <c r="S26" s="73"/>
      <c r="T26" s="8"/>
      <c r="U26" s="8"/>
      <c r="V26" s="8"/>
      <c r="W26" s="74"/>
    </row>
    <row r="27" spans="2:23" ht="39.75" customHeight="1">
      <c r="B27" s="244"/>
      <c r="C27" s="105" t="s">
        <v>15</v>
      </c>
      <c r="D27" s="51" t="e">
        <f>COUNTIFS(#REF!,$C27,#REF!,$B$20)</f>
        <v>#REF!</v>
      </c>
      <c r="E27" s="52" t="e">
        <f>SUMIFS(#REF!,#REF!,C27,#REF!,$B$20)</f>
        <v>#REF!</v>
      </c>
      <c r="F27" s="270"/>
      <c r="G27" s="227"/>
      <c r="H27" s="53" t="e">
        <f>SUMIFS(#REF!,#REF!,C27,#REF!,$B$20)</f>
        <v>#REF!</v>
      </c>
      <c r="I27" s="219"/>
      <c r="J27" s="54" t="e">
        <f t="shared" si="1"/>
        <v>#REF!</v>
      </c>
      <c r="K27" s="39" t="e">
        <f>SUMIFS(#REF!,#REF!,'Consolidado  mensual'!C27,#REF!,'Consolidado  mensual'!B20)</f>
        <v>#REF!</v>
      </c>
      <c r="L27" s="222"/>
      <c r="M27" s="68"/>
      <c r="N27" s="69"/>
      <c r="O27" s="84"/>
      <c r="P27" s="71"/>
      <c r="Q27" s="71"/>
      <c r="R27" s="72"/>
      <c r="S27" s="73"/>
      <c r="T27" s="8"/>
      <c r="U27" s="8"/>
      <c r="V27" s="8"/>
      <c r="W27" s="74"/>
    </row>
    <row r="28" spans="2:23" ht="24.95" customHeight="1">
      <c r="B28" s="244"/>
      <c r="C28" s="105" t="s">
        <v>9</v>
      </c>
      <c r="D28" s="51" t="e">
        <f>COUNTIFS(#REF!,$C28,#REF!,$B$20)</f>
        <v>#REF!</v>
      </c>
      <c r="E28" s="52" t="e">
        <f>SUMIFS(#REF!,#REF!,C28,#REF!,$B$20)</f>
        <v>#REF!</v>
      </c>
      <c r="F28" s="258" t="e">
        <f>SUM(H20:H27)</f>
        <v>#REF!</v>
      </c>
      <c r="G28" s="227"/>
      <c r="H28" s="53" t="e">
        <f>SUMIFS(#REF!,#REF!,C28,#REF!,$B$20)</f>
        <v>#REF!</v>
      </c>
      <c r="I28" s="219"/>
      <c r="J28" s="54" t="e">
        <f t="shared" si="1"/>
        <v>#REF!</v>
      </c>
      <c r="K28" s="39" t="e">
        <f>SUMIFS(#REF!,#REF!,'Consolidado  mensual'!C28,#REF!,'Consolidado  mensual'!B20)</f>
        <v>#REF!</v>
      </c>
      <c r="L28" s="222"/>
      <c r="M28" s="68"/>
      <c r="N28" s="69"/>
      <c r="O28" s="84"/>
      <c r="P28" s="71"/>
      <c r="Q28" s="71"/>
      <c r="R28" s="72"/>
      <c r="S28" s="73"/>
      <c r="T28" s="8"/>
      <c r="U28" s="8"/>
      <c r="V28" s="8"/>
      <c r="W28" s="74"/>
    </row>
    <row r="29" spans="2:23" ht="24.95" customHeight="1">
      <c r="B29" s="244"/>
      <c r="C29" s="105" t="s">
        <v>5</v>
      </c>
      <c r="D29" s="51" t="e">
        <f>COUNTIFS(#REF!,$C29,#REF!,$B$20)</f>
        <v>#REF!</v>
      </c>
      <c r="E29" s="52" t="e">
        <f>SUMIFS(#REF!,#REF!,C29,#REF!,$B$20)</f>
        <v>#REF!</v>
      </c>
      <c r="F29" s="258"/>
      <c r="G29" s="227"/>
      <c r="H29" s="53" t="e">
        <f>SUMIFS(#REF!,#REF!,C29,#REF!,$B$20)</f>
        <v>#REF!</v>
      </c>
      <c r="I29" s="219"/>
      <c r="J29" s="54" t="e">
        <f t="shared" si="1"/>
        <v>#REF!</v>
      </c>
      <c r="K29" s="39" t="e">
        <f>SUMIFS(#REF!,#REF!,'Consolidado  mensual'!C29,#REF!,'Consolidado  mensual'!B20)</f>
        <v>#REF!</v>
      </c>
      <c r="L29" s="222"/>
      <c r="M29" s="68"/>
      <c r="N29" s="69"/>
      <c r="O29" s="84"/>
      <c r="P29" s="71"/>
      <c r="Q29" s="71"/>
      <c r="R29" s="72"/>
      <c r="S29" s="73"/>
      <c r="T29" s="8"/>
      <c r="U29" s="8"/>
      <c r="V29" s="8"/>
      <c r="W29" s="74"/>
    </row>
    <row r="30" spans="2:23" ht="32.25" customHeight="1" thickBot="1">
      <c r="B30" s="245"/>
      <c r="C30" s="106" t="s">
        <v>13</v>
      </c>
      <c r="D30" s="55" t="e">
        <f>COUNTIFS(#REF!,$C30,#REF!,$B$20)</f>
        <v>#REF!</v>
      </c>
      <c r="E30" s="56" t="e">
        <f>SUMIFS(#REF!,#REF!,C30,#REF!,$B$20)</f>
        <v>#REF!</v>
      </c>
      <c r="F30" s="259"/>
      <c r="G30" s="228"/>
      <c r="H30" s="57" t="e">
        <f>SUMIFS(#REF!,#REF!,C30,#REF!,$B$20)</f>
        <v>#REF!</v>
      </c>
      <c r="I30" s="220"/>
      <c r="J30" s="58" t="e">
        <f t="shared" si="1"/>
        <v>#REF!</v>
      </c>
      <c r="K30" s="59" t="e">
        <f>SUMIFS(#REF!,#REF!,'Consolidado  mensual'!C30,#REF!,'Consolidado  mensual'!B20)</f>
        <v>#REF!</v>
      </c>
      <c r="L30" s="223"/>
      <c r="M30" s="75"/>
      <c r="N30" s="76"/>
      <c r="O30" s="85"/>
      <c r="P30" s="78"/>
      <c r="Q30" s="78"/>
      <c r="R30" s="79"/>
      <c r="S30" s="80"/>
      <c r="T30" s="81"/>
      <c r="U30" s="81"/>
      <c r="V30" s="81"/>
      <c r="W30" s="82"/>
    </row>
    <row r="31" spans="2:23" ht="24.95" customHeight="1">
      <c r="B31" s="238" t="s">
        <v>35</v>
      </c>
      <c r="C31" s="95" t="s">
        <v>3</v>
      </c>
      <c r="D31" s="29" t="e">
        <f>COUNTIFS(#REF!,$C31,#REF!,B31)</f>
        <v>#REF!</v>
      </c>
      <c r="E31" s="40" t="e">
        <f>SUMIFS(#REF!,#REF!,C31,#REF!,$B$31)</f>
        <v>#REF!</v>
      </c>
      <c r="F31" s="255" t="e">
        <f>SUM(D31:D41)</f>
        <v>#REF!</v>
      </c>
      <c r="G31" s="226">
        <v>288</v>
      </c>
      <c r="H31" s="30" t="e">
        <f>SUMIFS(#REF!,#REF!,C31,#REF!,$B$31)</f>
        <v>#REF!</v>
      </c>
      <c r="I31" s="218" t="e">
        <f>IF(G31="","",F39/E162)</f>
        <v>#REF!</v>
      </c>
      <c r="J31" s="31" t="e">
        <f>IF($G$31="","",D31/$F$31)</f>
        <v>#REF!</v>
      </c>
      <c r="K31" s="38" t="e">
        <f>SUMIFS(#REF!,#REF!,'Consolidado  mensual'!C31,#REF!,'Consolidado  mensual'!B31)</f>
        <v>#REF!</v>
      </c>
      <c r="L31" s="221" t="e">
        <f>SUM(K31+K32+K33+K34+K35+K39+K40)</f>
        <v>#REF!</v>
      </c>
      <c r="M31" s="60"/>
      <c r="N31" s="61"/>
      <c r="O31" s="62"/>
      <c r="P31" s="63"/>
      <c r="Q31" s="63"/>
      <c r="R31" s="64"/>
      <c r="S31" s="65"/>
      <c r="T31" s="66"/>
      <c r="U31" s="66"/>
      <c r="V31" s="66"/>
      <c r="W31" s="67"/>
    </row>
    <row r="32" spans="2:23" ht="24.95" customHeight="1">
      <c r="B32" s="239"/>
      <c r="C32" s="96" t="s">
        <v>8</v>
      </c>
      <c r="D32" s="32" t="e">
        <f>COUNTIFS(#REF!,$C32,#REF!,B31)</f>
        <v>#REF!</v>
      </c>
      <c r="E32" s="41" t="e">
        <f>SUMIFS(#REF!,#REF!,C32,#REF!,$B$31)</f>
        <v>#REF!</v>
      </c>
      <c r="F32" s="256"/>
      <c r="G32" s="227"/>
      <c r="H32" s="33" t="e">
        <f>SUMIFS(#REF!,#REF!,C32,#REF!,$B$31)</f>
        <v>#REF!</v>
      </c>
      <c r="I32" s="219"/>
      <c r="J32" s="34" t="e">
        <f t="shared" ref="J32:J41" si="2">IF($G$31="","",D32/$F$31)</f>
        <v>#REF!</v>
      </c>
      <c r="K32" s="39" t="e">
        <f>SUMIFS(#REF!,#REF!,'Consolidado  mensual'!C32,#REF!,'Consolidado  mensual'!B31)</f>
        <v>#REF!</v>
      </c>
      <c r="L32" s="222"/>
      <c r="M32" s="68"/>
      <c r="N32" s="69"/>
      <c r="O32" s="70"/>
      <c r="P32" s="71"/>
      <c r="Q32" s="71"/>
      <c r="R32" s="72"/>
      <c r="S32" s="73"/>
      <c r="T32" s="8"/>
      <c r="U32" s="8"/>
      <c r="V32" s="8"/>
      <c r="W32" s="74"/>
    </row>
    <row r="33" spans="2:23" ht="24.95" customHeight="1">
      <c r="B33" s="239"/>
      <c r="C33" s="96" t="s">
        <v>7</v>
      </c>
      <c r="D33" s="32" t="e">
        <f>COUNTIFS(#REF!,$C33,#REF!,B31)</f>
        <v>#REF!</v>
      </c>
      <c r="E33" s="41" t="e">
        <f>SUMIFS(#REF!,#REF!,C33,#REF!,$B$31)</f>
        <v>#REF!</v>
      </c>
      <c r="F33" s="256"/>
      <c r="G33" s="227"/>
      <c r="H33" s="33" t="e">
        <f>SUMIFS(#REF!,#REF!,C33,#REF!,$B$31)</f>
        <v>#REF!</v>
      </c>
      <c r="I33" s="219"/>
      <c r="J33" s="34" t="e">
        <f t="shared" si="2"/>
        <v>#REF!</v>
      </c>
      <c r="K33" s="39" t="e">
        <f>SUMIFS(#REF!,#REF!,'Consolidado  mensual'!C33,#REF!,'Consolidado  mensual'!B31)</f>
        <v>#REF!</v>
      </c>
      <c r="L33" s="222"/>
      <c r="M33" s="68"/>
      <c r="N33" s="69"/>
      <c r="O33" s="70"/>
      <c r="P33" s="71"/>
      <c r="Q33" s="71"/>
      <c r="R33" s="72"/>
      <c r="S33" s="73"/>
      <c r="T33" s="8"/>
      <c r="U33" s="8"/>
      <c r="V33" s="8"/>
      <c r="W33" s="74"/>
    </row>
    <row r="34" spans="2:23" ht="24.95" customHeight="1">
      <c r="B34" s="239"/>
      <c r="C34" s="96" t="s">
        <v>10</v>
      </c>
      <c r="D34" s="32" t="e">
        <f>COUNTIFS(#REF!,$C34,#REF!,B31)</f>
        <v>#REF!</v>
      </c>
      <c r="E34" s="41" t="e">
        <f>SUMIFS(#REF!,#REF!,C34,#REF!,$B$31)</f>
        <v>#REF!</v>
      </c>
      <c r="F34" s="256"/>
      <c r="G34" s="227"/>
      <c r="H34" s="33" t="e">
        <f>SUMIFS(#REF!,#REF!,C34,#REF!,$B$31)</f>
        <v>#REF!</v>
      </c>
      <c r="I34" s="219"/>
      <c r="J34" s="34" t="e">
        <f t="shared" si="2"/>
        <v>#REF!</v>
      </c>
      <c r="K34" s="39" t="e">
        <f>SUMIFS(#REF!,#REF!,'Consolidado  mensual'!C34,#REF!,'Consolidado  mensual'!B31)</f>
        <v>#REF!</v>
      </c>
      <c r="L34" s="222"/>
      <c r="M34" s="68"/>
      <c r="N34" s="69"/>
      <c r="O34" s="70"/>
      <c r="P34" s="71"/>
      <c r="Q34" s="71"/>
      <c r="R34" s="72"/>
      <c r="S34" s="73"/>
      <c r="T34" s="8"/>
      <c r="U34" s="8"/>
      <c r="V34" s="8"/>
      <c r="W34" s="74"/>
    </row>
    <row r="35" spans="2:23" ht="37.5" customHeight="1">
      <c r="B35" s="239"/>
      <c r="C35" s="97" t="s">
        <v>11</v>
      </c>
      <c r="D35" s="32" t="e">
        <f>COUNTIFS(#REF!,$C35,#REF!,B31)</f>
        <v>#REF!</v>
      </c>
      <c r="E35" s="41" t="e">
        <f>SUMIFS(#REF!,#REF!,C35,#REF!,$B$31)</f>
        <v>#REF!</v>
      </c>
      <c r="F35" s="256"/>
      <c r="G35" s="227"/>
      <c r="H35" s="33" t="e">
        <f>SUMIFS(#REF!,#REF!,C35,#REF!,$B$31)</f>
        <v>#REF!</v>
      </c>
      <c r="I35" s="219"/>
      <c r="J35" s="34" t="e">
        <f t="shared" si="2"/>
        <v>#REF!</v>
      </c>
      <c r="K35" s="39" t="e">
        <f>SUMIFS(#REF!,#REF!,'Consolidado  mensual'!C35,#REF!,'Consolidado  mensual'!B31)</f>
        <v>#REF!</v>
      </c>
      <c r="L35" s="222"/>
      <c r="M35" s="68"/>
      <c r="N35" s="69"/>
      <c r="O35" s="70"/>
      <c r="P35" s="71"/>
      <c r="Q35" s="71"/>
      <c r="R35" s="72"/>
      <c r="S35" s="73"/>
      <c r="T35" s="8"/>
      <c r="U35" s="8"/>
      <c r="V35" s="8"/>
      <c r="W35" s="74"/>
    </row>
    <row r="36" spans="2:23" ht="34.5" customHeight="1">
      <c r="B36" s="239"/>
      <c r="C36" s="97" t="s">
        <v>14</v>
      </c>
      <c r="D36" s="32" t="e">
        <f>COUNTIFS(#REF!,$C36,#REF!,B31)</f>
        <v>#REF!</v>
      </c>
      <c r="E36" s="41" t="e">
        <f>SUMIFS(#REF!,#REF!,C36,#REF!,$B$31)</f>
        <v>#REF!</v>
      </c>
      <c r="F36" s="257" t="s">
        <v>32</v>
      </c>
      <c r="G36" s="227"/>
      <c r="H36" s="33" t="e">
        <f>SUMIFS(#REF!,#REF!,C36,#REF!,$B$31)</f>
        <v>#REF!</v>
      </c>
      <c r="I36" s="219"/>
      <c r="J36" s="34" t="e">
        <f t="shared" si="2"/>
        <v>#REF!</v>
      </c>
      <c r="K36" s="39" t="e">
        <f>SUMIFS(#REF!,#REF!,'Consolidado  mensual'!C36,#REF!,'Consolidado  mensual'!B31)</f>
        <v>#REF!</v>
      </c>
      <c r="L36" s="222"/>
      <c r="M36" s="68"/>
      <c r="N36" s="69"/>
      <c r="O36" s="70"/>
      <c r="P36" s="71"/>
      <c r="Q36" s="71"/>
      <c r="R36" s="72"/>
      <c r="S36" s="73"/>
      <c r="T36" s="8"/>
      <c r="U36" s="8"/>
      <c r="V36" s="8"/>
      <c r="W36" s="74"/>
    </row>
    <row r="37" spans="2:23" ht="37.5" customHeight="1">
      <c r="B37" s="239"/>
      <c r="C37" s="97" t="s">
        <v>17</v>
      </c>
      <c r="D37" s="32" t="e">
        <f>COUNTIFS(#REF!,$C37,#REF!,B31)</f>
        <v>#REF!</v>
      </c>
      <c r="E37" s="41" t="e">
        <f>SUMIFS(#REF!,#REF!,C37,#REF!,$B$31)</f>
        <v>#REF!</v>
      </c>
      <c r="F37" s="257"/>
      <c r="G37" s="227"/>
      <c r="H37" s="33" t="e">
        <f>SUMIFS(#REF!,#REF!,C37,#REF!,$B$31)</f>
        <v>#REF!</v>
      </c>
      <c r="I37" s="219"/>
      <c r="J37" s="34" t="e">
        <f t="shared" si="2"/>
        <v>#REF!</v>
      </c>
      <c r="K37" s="39" t="e">
        <f>SUMIFS(#REF!,#REF!,'Consolidado  mensual'!C37,#REF!,'Consolidado  mensual'!B31)</f>
        <v>#REF!</v>
      </c>
      <c r="L37" s="222"/>
      <c r="M37" s="68"/>
      <c r="N37" s="69"/>
      <c r="O37" s="70"/>
      <c r="P37" s="71"/>
      <c r="Q37" s="71"/>
      <c r="R37" s="72"/>
      <c r="S37" s="73"/>
      <c r="T37" s="8"/>
      <c r="U37" s="8"/>
      <c r="V37" s="8"/>
      <c r="W37" s="74"/>
    </row>
    <row r="38" spans="2:23" ht="24.95" customHeight="1">
      <c r="B38" s="239"/>
      <c r="C38" s="97" t="s">
        <v>15</v>
      </c>
      <c r="D38" s="32" t="e">
        <f>COUNTIFS(#REF!,$C38,#REF!,B31)</f>
        <v>#REF!</v>
      </c>
      <c r="E38" s="41" t="e">
        <f>SUMIFS(#REF!,#REF!,C38,#REF!,$B$31)</f>
        <v>#REF!</v>
      </c>
      <c r="F38" s="257"/>
      <c r="G38" s="227"/>
      <c r="H38" s="33" t="e">
        <f>SUMIFS(#REF!,#REF!,C38,#REF!,$B$31)</f>
        <v>#REF!</v>
      </c>
      <c r="I38" s="219"/>
      <c r="J38" s="34" t="e">
        <f t="shared" si="2"/>
        <v>#REF!</v>
      </c>
      <c r="K38" s="39" t="e">
        <f>SUMIFS(#REF!,#REF!,'Consolidado  mensual'!C38,#REF!,'Consolidado  mensual'!B31)</f>
        <v>#REF!</v>
      </c>
      <c r="L38" s="222"/>
      <c r="M38" s="68"/>
      <c r="N38" s="69"/>
      <c r="O38" s="70"/>
      <c r="P38" s="71"/>
      <c r="Q38" s="71"/>
      <c r="R38" s="72"/>
      <c r="S38" s="73"/>
      <c r="T38" s="8"/>
      <c r="U38" s="8"/>
      <c r="V38" s="8"/>
      <c r="W38" s="74"/>
    </row>
    <row r="39" spans="2:23" ht="24.95" customHeight="1">
      <c r="B39" s="239"/>
      <c r="C39" s="97" t="s">
        <v>9</v>
      </c>
      <c r="D39" s="32" t="e">
        <f>COUNTIFS(#REF!,$C39,#REF!,B31)</f>
        <v>#REF!</v>
      </c>
      <c r="E39" s="41" t="e">
        <f>SUMIFS(#REF!,#REF!,C39,#REF!,$B$31)</f>
        <v>#REF!</v>
      </c>
      <c r="F39" s="260" t="e">
        <f>SUM(H31:H38)</f>
        <v>#REF!</v>
      </c>
      <c r="G39" s="227"/>
      <c r="H39" s="33" t="e">
        <f>SUMIFS(#REF!,#REF!,C39,#REF!,$B$31)</f>
        <v>#REF!</v>
      </c>
      <c r="I39" s="219"/>
      <c r="J39" s="34" t="e">
        <f t="shared" si="2"/>
        <v>#REF!</v>
      </c>
      <c r="K39" s="39" t="e">
        <f>SUMIFS(#REF!,#REF!,'Consolidado  mensual'!C39,#REF!,'Consolidado  mensual'!B31)</f>
        <v>#REF!</v>
      </c>
      <c r="L39" s="222"/>
      <c r="M39" s="68"/>
      <c r="N39" s="69"/>
      <c r="O39" s="70"/>
      <c r="P39" s="71"/>
      <c r="Q39" s="71"/>
      <c r="R39" s="72"/>
      <c r="S39" s="73"/>
      <c r="T39" s="8"/>
      <c r="U39" s="8"/>
      <c r="V39" s="8"/>
      <c r="W39" s="74"/>
    </row>
    <row r="40" spans="2:23" ht="24.95" customHeight="1">
      <c r="B40" s="239"/>
      <c r="C40" s="97" t="s">
        <v>5</v>
      </c>
      <c r="D40" s="32" t="e">
        <f>COUNTIFS(#REF!,$C40,#REF!,B31)</f>
        <v>#REF!</v>
      </c>
      <c r="E40" s="41" t="e">
        <f>SUMIFS(#REF!,#REF!,C40,#REF!,$B$31)</f>
        <v>#REF!</v>
      </c>
      <c r="F40" s="260"/>
      <c r="G40" s="227"/>
      <c r="H40" s="33" t="e">
        <f>SUMIFS(#REF!,#REF!,C40,#REF!,$B$31)</f>
        <v>#REF!</v>
      </c>
      <c r="I40" s="219"/>
      <c r="J40" s="34" t="e">
        <f t="shared" si="2"/>
        <v>#REF!</v>
      </c>
      <c r="K40" s="39" t="e">
        <f>SUMIFS(#REF!,#REF!,'Consolidado  mensual'!C40,#REF!,'Consolidado  mensual'!B31)</f>
        <v>#REF!</v>
      </c>
      <c r="L40" s="222"/>
      <c r="M40" s="68"/>
      <c r="N40" s="69"/>
      <c r="O40" s="70"/>
      <c r="P40" s="71"/>
      <c r="Q40" s="71"/>
      <c r="R40" s="72"/>
      <c r="S40" s="73"/>
      <c r="T40" s="8"/>
      <c r="U40" s="8"/>
      <c r="V40" s="8"/>
      <c r="W40" s="74"/>
    </row>
    <row r="41" spans="2:23" ht="24.95" customHeight="1" thickBot="1">
      <c r="B41" s="240"/>
      <c r="C41" s="98" t="s">
        <v>13</v>
      </c>
      <c r="D41" s="35" t="e">
        <f>COUNTIFS(#REF!,$C41,#REF!,B31)</f>
        <v>#REF!</v>
      </c>
      <c r="E41" s="42" t="e">
        <f>SUMIFS(#REF!,#REF!,C41,#REF!,$B$31)</f>
        <v>#REF!</v>
      </c>
      <c r="F41" s="261"/>
      <c r="G41" s="228"/>
      <c r="H41" s="36" t="e">
        <f>SUMIFS(#REF!,#REF!,C41,#REF!,$B$31)</f>
        <v>#REF!</v>
      </c>
      <c r="I41" s="220"/>
      <c r="J41" s="37" t="e">
        <f t="shared" si="2"/>
        <v>#REF!</v>
      </c>
      <c r="K41" s="59" t="e">
        <f>SUMIFS(#REF!,#REF!,'Consolidado  mensual'!C41,#REF!,'Consolidado  mensual'!B31)</f>
        <v>#REF!</v>
      </c>
      <c r="L41" s="223"/>
      <c r="M41" s="75"/>
      <c r="N41" s="76"/>
      <c r="O41" s="77"/>
      <c r="P41" s="78"/>
      <c r="Q41" s="78"/>
      <c r="R41" s="79"/>
      <c r="S41" s="80"/>
      <c r="T41" s="81"/>
      <c r="U41" s="81"/>
      <c r="V41" s="81"/>
      <c r="W41" s="82"/>
    </row>
    <row r="42" spans="2:23" ht="24.95" customHeight="1">
      <c r="B42" s="246" t="s">
        <v>36</v>
      </c>
      <c r="C42" s="107" t="s">
        <v>3</v>
      </c>
      <c r="D42" s="29" t="e">
        <f>COUNTIFS(#REF!,$C42,#REF!,$B$42)</f>
        <v>#REF!</v>
      </c>
      <c r="E42" s="40" t="e">
        <f>SUMIFS(#REF!,#REF!,$C42,#REF!,$B$42)</f>
        <v>#REF!</v>
      </c>
      <c r="F42" s="255" t="e">
        <f>SUM(D42:D52)</f>
        <v>#REF!</v>
      </c>
      <c r="G42" s="226">
        <v>293</v>
      </c>
      <c r="H42" s="30" t="e">
        <f>SUMIFS(#REF!,#REF!,C42,#REF!,$B$42)</f>
        <v>#REF!</v>
      </c>
      <c r="I42" s="218" t="e">
        <f>IF(G42="","",F50/F162)</f>
        <v>#REF!</v>
      </c>
      <c r="J42" s="31" t="e">
        <f>IF($G$42="","",D42/$F$42)</f>
        <v>#REF!</v>
      </c>
      <c r="K42" s="38" t="e">
        <f>SUMIFS(#REF!,#REF!,'Consolidado  mensual'!C42,#REF!,'Consolidado  mensual'!$B$42)</f>
        <v>#REF!</v>
      </c>
      <c r="L42" s="221" t="e">
        <f>SUM(K42+K43+K44+K45+K46+K50+K51)</f>
        <v>#REF!</v>
      </c>
      <c r="M42" s="60"/>
      <c r="N42" s="61"/>
      <c r="O42" s="62"/>
      <c r="P42" s="63"/>
      <c r="Q42" s="63"/>
      <c r="R42" s="64"/>
      <c r="S42" s="65"/>
      <c r="T42" s="66"/>
      <c r="U42" s="66"/>
      <c r="V42" s="66"/>
      <c r="W42" s="67"/>
    </row>
    <row r="43" spans="2:23" ht="24.95" customHeight="1">
      <c r="B43" s="247"/>
      <c r="C43" s="108" t="s">
        <v>8</v>
      </c>
      <c r="D43" s="32" t="e">
        <f>COUNTIFS(#REF!,$C43,#REF!,$B$42)</f>
        <v>#REF!</v>
      </c>
      <c r="E43" s="41" t="e">
        <f>SUMIFS(#REF!,#REF!,$C43,#REF!,$B$42)</f>
        <v>#REF!</v>
      </c>
      <c r="F43" s="256"/>
      <c r="G43" s="227"/>
      <c r="H43" s="33" t="e">
        <f>SUMIFS(#REF!,#REF!,C43,#REF!,$B$42)</f>
        <v>#REF!</v>
      </c>
      <c r="I43" s="219"/>
      <c r="J43" s="34" t="e">
        <f t="shared" ref="J43:J52" si="3">IF($G$42="","",D43/$F$42)</f>
        <v>#REF!</v>
      </c>
      <c r="K43" s="39" t="e">
        <f>SUMIFS(#REF!,#REF!,'Consolidado  mensual'!C43,#REF!,'Consolidado  mensual'!$B$42)</f>
        <v>#REF!</v>
      </c>
      <c r="L43" s="222"/>
      <c r="M43" s="68"/>
      <c r="N43" s="69"/>
      <c r="O43" s="70"/>
      <c r="P43" s="71"/>
      <c r="Q43" s="71"/>
      <c r="R43" s="72"/>
      <c r="S43" s="73"/>
      <c r="T43" s="8"/>
      <c r="U43" s="8"/>
      <c r="V43" s="8"/>
      <c r="W43" s="74"/>
    </row>
    <row r="44" spans="2:23" ht="24.95" customHeight="1">
      <c r="B44" s="247"/>
      <c r="C44" s="108" t="s">
        <v>7</v>
      </c>
      <c r="D44" s="32" t="e">
        <f>COUNTIFS(#REF!,$C44,#REF!,$B$42)</f>
        <v>#REF!</v>
      </c>
      <c r="E44" s="41" t="e">
        <f>SUMIFS(#REF!,#REF!,$C44,#REF!,$B$42)</f>
        <v>#REF!</v>
      </c>
      <c r="F44" s="256"/>
      <c r="G44" s="227"/>
      <c r="H44" s="33" t="e">
        <f>SUMIFS(#REF!,#REF!,C44,#REF!,$B$42)</f>
        <v>#REF!</v>
      </c>
      <c r="I44" s="219"/>
      <c r="J44" s="34" t="e">
        <f t="shared" si="3"/>
        <v>#REF!</v>
      </c>
      <c r="K44" s="39" t="e">
        <f>SUMIFS(#REF!,#REF!,'Consolidado  mensual'!C44,#REF!,'Consolidado  mensual'!$B$42)</f>
        <v>#REF!</v>
      </c>
      <c r="L44" s="222"/>
      <c r="M44" s="68"/>
      <c r="N44" s="69"/>
      <c r="O44" s="70"/>
      <c r="P44" s="71"/>
      <c r="Q44" s="71"/>
      <c r="R44" s="72"/>
      <c r="S44" s="73"/>
      <c r="T44" s="8"/>
      <c r="U44" s="8"/>
      <c r="V44" s="8"/>
      <c r="W44" s="74"/>
    </row>
    <row r="45" spans="2:23" ht="24.95" customHeight="1">
      <c r="B45" s="247"/>
      <c r="C45" s="108" t="s">
        <v>10</v>
      </c>
      <c r="D45" s="32" t="e">
        <f>COUNTIFS(#REF!,$C45,#REF!,$B$42)</f>
        <v>#REF!</v>
      </c>
      <c r="E45" s="41" t="e">
        <f>SUMIFS(#REF!,#REF!,$C45,#REF!,$B$42)</f>
        <v>#REF!</v>
      </c>
      <c r="F45" s="256"/>
      <c r="G45" s="227"/>
      <c r="H45" s="33" t="e">
        <f>SUMIFS(#REF!,#REF!,C45,#REF!,$B$42)</f>
        <v>#REF!</v>
      </c>
      <c r="I45" s="219"/>
      <c r="J45" s="34" t="e">
        <f t="shared" si="3"/>
        <v>#REF!</v>
      </c>
      <c r="K45" s="39" t="e">
        <f>SUMIFS(#REF!,#REF!,'Consolidado  mensual'!C45,#REF!,'Consolidado  mensual'!$B$42)</f>
        <v>#REF!</v>
      </c>
      <c r="L45" s="222"/>
      <c r="M45" s="68"/>
      <c r="N45" s="69"/>
      <c r="O45" s="70"/>
      <c r="P45" s="71"/>
      <c r="Q45" s="71"/>
      <c r="R45" s="72"/>
      <c r="S45" s="73"/>
      <c r="T45" s="8"/>
      <c r="U45" s="8"/>
      <c r="V45" s="8"/>
      <c r="W45" s="74"/>
    </row>
    <row r="46" spans="2:23" ht="33" customHeight="1">
      <c r="B46" s="247"/>
      <c r="C46" s="109" t="s">
        <v>11</v>
      </c>
      <c r="D46" s="32" t="e">
        <f>COUNTIFS(#REF!,$C46,#REF!,$B$42)</f>
        <v>#REF!</v>
      </c>
      <c r="E46" s="41" t="e">
        <f>SUMIFS(#REF!,#REF!,$C46,#REF!,$B$42)</f>
        <v>#REF!</v>
      </c>
      <c r="F46" s="256"/>
      <c r="G46" s="227"/>
      <c r="H46" s="33" t="e">
        <f>SUMIFS(#REF!,#REF!,C46,#REF!,$B$42)</f>
        <v>#REF!</v>
      </c>
      <c r="I46" s="219"/>
      <c r="J46" s="34" t="e">
        <f t="shared" si="3"/>
        <v>#REF!</v>
      </c>
      <c r="K46" s="39" t="e">
        <f>SUMIFS(#REF!,#REF!,'Consolidado  mensual'!C46,#REF!,'Consolidado  mensual'!$B$42)</f>
        <v>#REF!</v>
      </c>
      <c r="L46" s="222"/>
      <c r="M46" s="68"/>
      <c r="N46" s="69"/>
      <c r="O46" s="70"/>
      <c r="P46" s="71"/>
      <c r="Q46" s="71"/>
      <c r="R46" s="72"/>
      <c r="S46" s="73"/>
      <c r="T46" s="8"/>
      <c r="U46" s="8"/>
      <c r="V46" s="8"/>
      <c r="W46" s="74"/>
    </row>
    <row r="47" spans="2:23" ht="39.75" customHeight="1">
      <c r="B47" s="247"/>
      <c r="C47" s="109" t="s">
        <v>14</v>
      </c>
      <c r="D47" s="32" t="e">
        <f>COUNTIFS(#REF!,$C47,#REF!,$B$42)</f>
        <v>#REF!</v>
      </c>
      <c r="E47" s="41" t="e">
        <f>SUMIFS(#REF!,#REF!,$C47,#REF!,$B$42)</f>
        <v>#REF!</v>
      </c>
      <c r="F47" s="257" t="s">
        <v>32</v>
      </c>
      <c r="G47" s="227"/>
      <c r="H47" s="33" t="e">
        <f>SUMIFS(#REF!,#REF!,C47,#REF!,$B$42)</f>
        <v>#REF!</v>
      </c>
      <c r="I47" s="219"/>
      <c r="J47" s="34" t="e">
        <f t="shared" si="3"/>
        <v>#REF!</v>
      </c>
      <c r="K47" s="39" t="e">
        <f>SUMIFS(#REF!,#REF!,'Consolidado  mensual'!C47,#REF!,'Consolidado  mensual'!$B$42)</f>
        <v>#REF!</v>
      </c>
      <c r="L47" s="222"/>
      <c r="M47" s="68"/>
      <c r="N47" s="69"/>
      <c r="O47" s="70"/>
      <c r="P47" s="71"/>
      <c r="Q47" s="71"/>
      <c r="R47" s="72"/>
      <c r="S47" s="73"/>
      <c r="T47" s="8"/>
      <c r="U47" s="8"/>
      <c r="V47" s="8"/>
      <c r="W47" s="74"/>
    </row>
    <row r="48" spans="2:23" ht="36.75" customHeight="1">
      <c r="B48" s="247"/>
      <c r="C48" s="109" t="s">
        <v>17</v>
      </c>
      <c r="D48" s="32" t="e">
        <f>COUNTIFS(#REF!,$C48,#REF!,$B$42)</f>
        <v>#REF!</v>
      </c>
      <c r="E48" s="41" t="e">
        <f>SUMIFS(#REF!,#REF!,$C48,#REF!,$B$42)</f>
        <v>#REF!</v>
      </c>
      <c r="F48" s="257"/>
      <c r="G48" s="227"/>
      <c r="H48" s="33" t="e">
        <f>SUMIFS(#REF!,#REF!,C48,#REF!,$B$42)</f>
        <v>#REF!</v>
      </c>
      <c r="I48" s="219"/>
      <c r="J48" s="34" t="e">
        <f t="shared" si="3"/>
        <v>#REF!</v>
      </c>
      <c r="K48" s="39" t="e">
        <f>SUMIFS(#REF!,#REF!,'Consolidado  mensual'!C48,#REF!,'Consolidado  mensual'!$B$42)</f>
        <v>#REF!</v>
      </c>
      <c r="L48" s="222"/>
      <c r="M48" s="68"/>
      <c r="N48" s="69"/>
      <c r="O48" s="70"/>
      <c r="P48" s="71"/>
      <c r="Q48" s="71"/>
      <c r="R48" s="72"/>
      <c r="S48" s="73"/>
      <c r="T48" s="8"/>
      <c r="U48" s="8"/>
      <c r="V48" s="8"/>
      <c r="W48" s="74"/>
    </row>
    <row r="49" spans="2:23" ht="24.95" customHeight="1">
      <c r="B49" s="247"/>
      <c r="C49" s="109" t="s">
        <v>15</v>
      </c>
      <c r="D49" s="32" t="e">
        <f>COUNTIFS(#REF!,$C49,#REF!,$B$42)</f>
        <v>#REF!</v>
      </c>
      <c r="E49" s="41" t="e">
        <f>SUMIFS(#REF!,#REF!,$C49,#REF!,$B$42)</f>
        <v>#REF!</v>
      </c>
      <c r="F49" s="257"/>
      <c r="G49" s="227"/>
      <c r="H49" s="33" t="e">
        <f>SUMIFS(#REF!,#REF!,C49,#REF!,$B$42)</f>
        <v>#REF!</v>
      </c>
      <c r="I49" s="219"/>
      <c r="J49" s="34" t="e">
        <f t="shared" si="3"/>
        <v>#REF!</v>
      </c>
      <c r="K49" s="39" t="e">
        <f>SUMIFS(#REF!,#REF!,'Consolidado  mensual'!C49,#REF!,'Consolidado  mensual'!$B$42)</f>
        <v>#REF!</v>
      </c>
      <c r="L49" s="222"/>
      <c r="M49" s="68"/>
      <c r="N49" s="69"/>
      <c r="O49" s="70"/>
      <c r="P49" s="71"/>
      <c r="Q49" s="71"/>
      <c r="R49" s="72"/>
      <c r="S49" s="73"/>
      <c r="T49" s="8"/>
      <c r="U49" s="8"/>
      <c r="V49" s="8"/>
      <c r="W49" s="74"/>
    </row>
    <row r="50" spans="2:23" ht="24.95" customHeight="1">
      <c r="B50" s="247"/>
      <c r="C50" s="109" t="s">
        <v>9</v>
      </c>
      <c r="D50" s="32" t="e">
        <f>COUNTIFS(#REF!,$C50,#REF!,$B$42)</f>
        <v>#REF!</v>
      </c>
      <c r="E50" s="41" t="e">
        <f>SUMIFS(#REF!,#REF!,$C50,#REF!,$B$42)</f>
        <v>#REF!</v>
      </c>
      <c r="F50" s="260" t="e">
        <f>SUM(H42:H49)</f>
        <v>#REF!</v>
      </c>
      <c r="G50" s="227"/>
      <c r="H50" s="33" t="e">
        <f>SUMIFS(#REF!,#REF!,C50,#REF!,$B$42)</f>
        <v>#REF!</v>
      </c>
      <c r="I50" s="219"/>
      <c r="J50" s="34" t="e">
        <f t="shared" si="3"/>
        <v>#REF!</v>
      </c>
      <c r="K50" s="39" t="e">
        <f>SUMIFS(#REF!,#REF!,'Consolidado  mensual'!C50,#REF!,'Consolidado  mensual'!$B$42)</f>
        <v>#REF!</v>
      </c>
      <c r="L50" s="222"/>
      <c r="M50" s="68"/>
      <c r="N50" s="69"/>
      <c r="O50" s="70"/>
      <c r="P50" s="71"/>
      <c r="Q50" s="71"/>
      <c r="R50" s="72"/>
      <c r="S50" s="73"/>
      <c r="T50" s="8"/>
      <c r="U50" s="8"/>
      <c r="V50" s="8"/>
      <c r="W50" s="74"/>
    </row>
    <row r="51" spans="2:23" ht="24.95" customHeight="1">
      <c r="B51" s="247"/>
      <c r="C51" s="109" t="s">
        <v>5</v>
      </c>
      <c r="D51" s="32" t="e">
        <f>COUNTIFS(#REF!,$C51,#REF!,$B$42)</f>
        <v>#REF!</v>
      </c>
      <c r="E51" s="41" t="e">
        <f>SUMIFS(#REF!,#REF!,$C51,#REF!,$B$42)</f>
        <v>#REF!</v>
      </c>
      <c r="F51" s="260"/>
      <c r="G51" s="227"/>
      <c r="H51" s="33" t="e">
        <f>SUMIFS(#REF!,#REF!,C51,#REF!,$B$42)</f>
        <v>#REF!</v>
      </c>
      <c r="I51" s="219"/>
      <c r="J51" s="34" t="e">
        <f t="shared" si="3"/>
        <v>#REF!</v>
      </c>
      <c r="K51" s="39" t="e">
        <f>SUMIFS(#REF!,#REF!,'Consolidado  mensual'!C51,#REF!,'Consolidado  mensual'!$B$42)</f>
        <v>#REF!</v>
      </c>
      <c r="L51" s="222"/>
      <c r="M51" s="68"/>
      <c r="N51" s="69"/>
      <c r="O51" s="70"/>
      <c r="P51" s="71"/>
      <c r="Q51" s="71"/>
      <c r="R51" s="72"/>
      <c r="S51" s="73"/>
      <c r="T51" s="8"/>
      <c r="U51" s="8"/>
      <c r="V51" s="8"/>
      <c r="W51" s="74"/>
    </row>
    <row r="52" spans="2:23" ht="24.95" customHeight="1" thickBot="1">
      <c r="B52" s="248"/>
      <c r="C52" s="110" t="s">
        <v>13</v>
      </c>
      <c r="D52" s="35" t="e">
        <f>COUNTIFS(#REF!,$C52,#REF!,$B$42)</f>
        <v>#REF!</v>
      </c>
      <c r="E52" s="42" t="e">
        <f>SUMIFS(#REF!,#REF!,$C52,#REF!,$B$42)</f>
        <v>#REF!</v>
      </c>
      <c r="F52" s="261"/>
      <c r="G52" s="228"/>
      <c r="H52" s="36" t="e">
        <f>SUMIFS(#REF!,#REF!,C52,#REF!,$B$42)</f>
        <v>#REF!</v>
      </c>
      <c r="I52" s="220"/>
      <c r="J52" s="37" t="e">
        <f t="shared" si="3"/>
        <v>#REF!</v>
      </c>
      <c r="K52" s="59" t="e">
        <f>SUMIFS(#REF!,#REF!,'Consolidado  mensual'!C52,#REF!,'Consolidado  mensual'!$B$42)</f>
        <v>#REF!</v>
      </c>
      <c r="L52" s="223"/>
      <c r="M52" s="75"/>
      <c r="N52" s="76"/>
      <c r="O52" s="77"/>
      <c r="P52" s="78"/>
      <c r="Q52" s="78"/>
      <c r="R52" s="79"/>
      <c r="S52" s="80"/>
      <c r="T52" s="81"/>
      <c r="U52" s="81"/>
      <c r="V52" s="81"/>
      <c r="W52" s="82"/>
    </row>
    <row r="53" spans="2:23" ht="24.95" customHeight="1">
      <c r="B53" s="296" t="s">
        <v>37</v>
      </c>
      <c r="C53" s="111" t="s">
        <v>3</v>
      </c>
      <c r="D53" s="29" t="e">
        <f>COUNTIFS(#REF!,$C53,#REF!,$B$53)</f>
        <v>#REF!</v>
      </c>
      <c r="E53" s="40" t="e">
        <f>SUMIFS(#REF!,#REF!,$C53,#REF!,$B$53)</f>
        <v>#REF!</v>
      </c>
      <c r="F53" s="255" t="e">
        <f>SUM(D53:D63)</f>
        <v>#REF!</v>
      </c>
      <c r="G53" s="226">
        <v>295</v>
      </c>
      <c r="H53" s="30" t="e">
        <f>SUMIFS(#REF!,#REF!,C53,#REF!,$B$53)</f>
        <v>#REF!</v>
      </c>
      <c r="I53" s="218" t="e">
        <f>IF(G53="","",F61/G162)</f>
        <v>#REF!</v>
      </c>
      <c r="J53" s="31" t="e">
        <f>IF($G$53="","",D53/$F$53)</f>
        <v>#REF!</v>
      </c>
      <c r="K53" s="38" t="e">
        <f>SUMIFS(#REF!,#REF!,'Consolidado  mensual'!C53,#REF!,'Consolidado  mensual'!$B$53)</f>
        <v>#REF!</v>
      </c>
      <c r="L53" s="221" t="e">
        <f>SUM(K53+K54+K55+K56+K57+K61+K62)</f>
        <v>#REF!</v>
      </c>
      <c r="M53" s="60"/>
      <c r="N53" s="61"/>
      <c r="O53" s="62"/>
      <c r="P53" s="63"/>
      <c r="Q53" s="63"/>
      <c r="R53" s="64"/>
      <c r="S53" s="65"/>
      <c r="T53" s="66"/>
      <c r="U53" s="66"/>
      <c r="V53" s="66"/>
      <c r="W53" s="67"/>
    </row>
    <row r="54" spans="2:23" ht="24.95" customHeight="1">
      <c r="B54" s="297"/>
      <c r="C54" s="112" t="s">
        <v>8</v>
      </c>
      <c r="D54" s="32" t="e">
        <f>COUNTIFS(#REF!,$C54,#REF!,$B$53)</f>
        <v>#REF!</v>
      </c>
      <c r="E54" s="41" t="e">
        <f>SUMIFS(#REF!,#REF!,$C54,#REF!,$B$53)</f>
        <v>#REF!</v>
      </c>
      <c r="F54" s="256"/>
      <c r="G54" s="227"/>
      <c r="H54" s="33" t="e">
        <f>SUMIFS(#REF!,#REF!,C54,#REF!,$B$53)</f>
        <v>#REF!</v>
      </c>
      <c r="I54" s="219"/>
      <c r="J54" s="34" t="e">
        <f t="shared" ref="J54:J63" si="4">IF($G$53="","",D54/$F$53)</f>
        <v>#REF!</v>
      </c>
      <c r="K54" s="39" t="e">
        <f>SUMIFS(#REF!,#REF!,'Consolidado  mensual'!C54,#REF!,'Consolidado  mensual'!$B$53)</f>
        <v>#REF!</v>
      </c>
      <c r="L54" s="222"/>
      <c r="M54" s="68"/>
      <c r="N54" s="69"/>
      <c r="O54" s="70"/>
      <c r="P54" s="71"/>
      <c r="Q54" s="71"/>
      <c r="R54" s="72"/>
      <c r="S54" s="73"/>
      <c r="T54" s="8"/>
      <c r="U54" s="8"/>
      <c r="V54" s="8"/>
      <c r="W54" s="74"/>
    </row>
    <row r="55" spans="2:23" ht="24.95" customHeight="1">
      <c r="B55" s="297"/>
      <c r="C55" s="112" t="s">
        <v>7</v>
      </c>
      <c r="D55" s="32" t="e">
        <f>COUNTIFS(#REF!,$C55,#REF!,$B$53)</f>
        <v>#REF!</v>
      </c>
      <c r="E55" s="41" t="e">
        <f>SUMIFS(#REF!,#REF!,$C55,#REF!,$B$53)</f>
        <v>#REF!</v>
      </c>
      <c r="F55" s="256"/>
      <c r="G55" s="227"/>
      <c r="H55" s="33" t="e">
        <f>SUMIFS(#REF!,#REF!,C55,#REF!,$B$53)</f>
        <v>#REF!</v>
      </c>
      <c r="I55" s="219"/>
      <c r="J55" s="34" t="e">
        <f t="shared" si="4"/>
        <v>#REF!</v>
      </c>
      <c r="K55" s="39" t="e">
        <f>SUMIFS(#REF!,#REF!,'Consolidado  mensual'!C55,#REF!,'Consolidado  mensual'!$B$53)</f>
        <v>#REF!</v>
      </c>
      <c r="L55" s="222"/>
      <c r="M55" s="68"/>
      <c r="N55" s="69"/>
      <c r="O55" s="70"/>
      <c r="P55" s="71"/>
      <c r="Q55" s="71"/>
      <c r="R55" s="72"/>
      <c r="S55" s="73"/>
      <c r="T55" s="8"/>
      <c r="U55" s="8"/>
      <c r="V55" s="8"/>
      <c r="W55" s="74"/>
    </row>
    <row r="56" spans="2:23" ht="24.95" customHeight="1">
      <c r="B56" s="297"/>
      <c r="C56" s="112" t="s">
        <v>10</v>
      </c>
      <c r="D56" s="32" t="e">
        <f>COUNTIFS(#REF!,$C56,#REF!,$B$53)</f>
        <v>#REF!</v>
      </c>
      <c r="E56" s="41" t="e">
        <f>SUMIFS(#REF!,#REF!,$C56,#REF!,$B$53)</f>
        <v>#REF!</v>
      </c>
      <c r="F56" s="256"/>
      <c r="G56" s="227"/>
      <c r="H56" s="33" t="e">
        <f>SUMIFS(#REF!,#REF!,C56,#REF!,$B$53)</f>
        <v>#REF!</v>
      </c>
      <c r="I56" s="219"/>
      <c r="J56" s="34" t="e">
        <f t="shared" si="4"/>
        <v>#REF!</v>
      </c>
      <c r="K56" s="39" t="e">
        <f>SUMIFS(#REF!,#REF!,'Consolidado  mensual'!C56,#REF!,'Consolidado  mensual'!$B$53)</f>
        <v>#REF!</v>
      </c>
      <c r="L56" s="222"/>
      <c r="M56" s="68"/>
      <c r="N56" s="69"/>
      <c r="O56" s="70"/>
      <c r="P56" s="71"/>
      <c r="Q56" s="71"/>
      <c r="R56" s="72"/>
      <c r="S56" s="73"/>
      <c r="T56" s="8"/>
      <c r="U56" s="8"/>
      <c r="V56" s="8"/>
      <c r="W56" s="74"/>
    </row>
    <row r="57" spans="2:23" ht="33.75" customHeight="1">
      <c r="B57" s="297"/>
      <c r="C57" s="113" t="s">
        <v>11</v>
      </c>
      <c r="D57" s="32" t="e">
        <f>COUNTIFS(#REF!,$C57,#REF!,$B$53)</f>
        <v>#REF!</v>
      </c>
      <c r="E57" s="41" t="e">
        <f>SUMIFS(#REF!,#REF!,$C57,#REF!,$B$53)</f>
        <v>#REF!</v>
      </c>
      <c r="F57" s="256"/>
      <c r="G57" s="227"/>
      <c r="H57" s="33" t="e">
        <f>SUMIFS(#REF!,#REF!,C57,#REF!,$B$53)</f>
        <v>#REF!</v>
      </c>
      <c r="I57" s="219"/>
      <c r="J57" s="34" t="e">
        <f t="shared" si="4"/>
        <v>#REF!</v>
      </c>
      <c r="K57" s="39" t="e">
        <f>SUMIFS(#REF!,#REF!,'Consolidado  mensual'!C57,#REF!,'Consolidado  mensual'!$B$53)</f>
        <v>#REF!</v>
      </c>
      <c r="L57" s="222"/>
      <c r="M57" s="68"/>
      <c r="N57" s="69"/>
      <c r="O57" s="70"/>
      <c r="P57" s="71"/>
      <c r="Q57" s="71"/>
      <c r="R57" s="72"/>
      <c r="S57" s="73"/>
      <c r="T57" s="8"/>
      <c r="U57" s="8"/>
      <c r="V57" s="8"/>
      <c r="W57" s="74"/>
    </row>
    <row r="58" spans="2:23" ht="39.75" customHeight="1">
      <c r="B58" s="297"/>
      <c r="C58" s="113" t="s">
        <v>14</v>
      </c>
      <c r="D58" s="32" t="e">
        <f>COUNTIFS(#REF!,$C58,#REF!,$B$53)</f>
        <v>#REF!</v>
      </c>
      <c r="E58" s="41" t="e">
        <f>SUMIFS(#REF!,#REF!,$C58,#REF!,$B$53)</f>
        <v>#REF!</v>
      </c>
      <c r="F58" s="257" t="s">
        <v>32</v>
      </c>
      <c r="G58" s="227"/>
      <c r="H58" s="33" t="e">
        <f>SUMIFS(#REF!,#REF!,C58,#REF!,$B$53)</f>
        <v>#REF!</v>
      </c>
      <c r="I58" s="219"/>
      <c r="J58" s="34" t="e">
        <f t="shared" si="4"/>
        <v>#REF!</v>
      </c>
      <c r="K58" s="39" t="e">
        <f>SUMIFS(#REF!,#REF!,'Consolidado  mensual'!C58,#REF!,'Consolidado  mensual'!$B$53)</f>
        <v>#REF!</v>
      </c>
      <c r="L58" s="222"/>
      <c r="M58" s="68"/>
      <c r="N58" s="69"/>
      <c r="O58" s="70"/>
      <c r="P58" s="71"/>
      <c r="Q58" s="71"/>
      <c r="R58" s="72"/>
      <c r="S58" s="73"/>
      <c r="T58" s="8"/>
      <c r="U58" s="8"/>
      <c r="V58" s="8"/>
      <c r="W58" s="74"/>
    </row>
    <row r="59" spans="2:23" ht="33" customHeight="1">
      <c r="B59" s="297"/>
      <c r="C59" s="113" t="s">
        <v>17</v>
      </c>
      <c r="D59" s="32" t="e">
        <f>COUNTIFS(#REF!,$C59,#REF!,$B$53)</f>
        <v>#REF!</v>
      </c>
      <c r="E59" s="41" t="e">
        <f>SUMIFS(#REF!,#REF!,$C59,#REF!,$B$53)</f>
        <v>#REF!</v>
      </c>
      <c r="F59" s="257"/>
      <c r="G59" s="227"/>
      <c r="H59" s="33" t="e">
        <f>SUMIFS(#REF!,#REF!,C59,#REF!,$B$53)</f>
        <v>#REF!</v>
      </c>
      <c r="I59" s="219"/>
      <c r="J59" s="34" t="e">
        <f t="shared" si="4"/>
        <v>#REF!</v>
      </c>
      <c r="K59" s="39" t="e">
        <f>SUMIFS(#REF!,#REF!,'Consolidado  mensual'!C59,#REF!,'Consolidado  mensual'!$B$53)</f>
        <v>#REF!</v>
      </c>
      <c r="L59" s="222"/>
      <c r="M59" s="68"/>
      <c r="N59" s="69"/>
      <c r="O59" s="70"/>
      <c r="P59" s="71"/>
      <c r="Q59" s="71"/>
      <c r="R59" s="72"/>
      <c r="S59" s="73"/>
      <c r="T59" s="8"/>
      <c r="U59" s="8"/>
      <c r="V59" s="8"/>
      <c r="W59" s="74"/>
    </row>
    <row r="60" spans="2:23" ht="28.5" customHeight="1">
      <c r="B60" s="297"/>
      <c r="C60" s="113" t="s">
        <v>15</v>
      </c>
      <c r="D60" s="32" t="e">
        <f>COUNTIFS(#REF!,$C60,#REF!,$B$53)</f>
        <v>#REF!</v>
      </c>
      <c r="E60" s="41" t="e">
        <f>SUMIFS(#REF!,#REF!,$C60,#REF!,$B$53)</f>
        <v>#REF!</v>
      </c>
      <c r="F60" s="257"/>
      <c r="G60" s="227"/>
      <c r="H60" s="33" t="e">
        <f>SUMIFS(#REF!,#REF!,C60,#REF!,$B$53)</f>
        <v>#REF!</v>
      </c>
      <c r="I60" s="219"/>
      <c r="J60" s="34" t="e">
        <f t="shared" si="4"/>
        <v>#REF!</v>
      </c>
      <c r="K60" s="39" t="e">
        <f>SUMIFS(#REF!,#REF!,'Consolidado  mensual'!C60,#REF!,'Consolidado  mensual'!$B$53)</f>
        <v>#REF!</v>
      </c>
      <c r="L60" s="222"/>
      <c r="M60" s="68"/>
      <c r="N60" s="69"/>
      <c r="O60" s="70"/>
      <c r="P60" s="71"/>
      <c r="Q60" s="71"/>
      <c r="R60" s="72"/>
      <c r="S60" s="73"/>
      <c r="T60" s="8"/>
      <c r="U60" s="8"/>
      <c r="V60" s="8"/>
      <c r="W60" s="74"/>
    </row>
    <row r="61" spans="2:23" ht="24.95" customHeight="1">
      <c r="B61" s="297"/>
      <c r="C61" s="113" t="s">
        <v>9</v>
      </c>
      <c r="D61" s="32" t="e">
        <f>COUNTIFS(#REF!,$C61,#REF!,$B$53)</f>
        <v>#REF!</v>
      </c>
      <c r="E61" s="41" t="e">
        <f>SUMIFS(#REF!,#REF!,$C61,#REF!,$B$53)</f>
        <v>#REF!</v>
      </c>
      <c r="F61" s="260" t="e">
        <f>SUM(H53:H60)</f>
        <v>#REF!</v>
      </c>
      <c r="G61" s="227"/>
      <c r="H61" s="33" t="e">
        <f>SUMIFS(#REF!,#REF!,C61,#REF!,$B$53)</f>
        <v>#REF!</v>
      </c>
      <c r="I61" s="219"/>
      <c r="J61" s="34" t="e">
        <f t="shared" si="4"/>
        <v>#REF!</v>
      </c>
      <c r="K61" s="39" t="e">
        <f>SUMIFS(#REF!,#REF!,'Consolidado  mensual'!C61,#REF!,'Consolidado  mensual'!$B$53)</f>
        <v>#REF!</v>
      </c>
      <c r="L61" s="222"/>
      <c r="M61" s="68"/>
      <c r="N61" s="69"/>
      <c r="O61" s="70"/>
      <c r="P61" s="71"/>
      <c r="Q61" s="71"/>
      <c r="R61" s="72"/>
      <c r="S61" s="73"/>
      <c r="T61" s="8"/>
      <c r="U61" s="8"/>
      <c r="V61" s="8"/>
      <c r="W61" s="74"/>
    </row>
    <row r="62" spans="2:23" ht="24.95" customHeight="1">
      <c r="B62" s="297"/>
      <c r="C62" s="113" t="s">
        <v>5</v>
      </c>
      <c r="D62" s="32" t="e">
        <f>COUNTIFS(#REF!,$C62,#REF!,$B$53)</f>
        <v>#REF!</v>
      </c>
      <c r="E62" s="41" t="e">
        <f>SUMIFS(#REF!,#REF!,$C62,#REF!,$B$53)</f>
        <v>#REF!</v>
      </c>
      <c r="F62" s="260"/>
      <c r="G62" s="227"/>
      <c r="H62" s="33" t="e">
        <f>SUMIFS(#REF!,#REF!,C62,#REF!,$B$53)</f>
        <v>#REF!</v>
      </c>
      <c r="I62" s="219"/>
      <c r="J62" s="34" t="e">
        <f t="shared" si="4"/>
        <v>#REF!</v>
      </c>
      <c r="K62" s="39" t="e">
        <f>SUMIFS(#REF!,#REF!,'Consolidado  mensual'!C62,#REF!,'Consolidado  mensual'!$B$53)</f>
        <v>#REF!</v>
      </c>
      <c r="L62" s="222"/>
      <c r="M62" s="68"/>
      <c r="N62" s="69"/>
      <c r="O62" s="70"/>
      <c r="P62" s="71"/>
      <c r="Q62" s="71"/>
      <c r="R62" s="72"/>
      <c r="S62" s="73"/>
      <c r="T62" s="8"/>
      <c r="U62" s="8"/>
      <c r="V62" s="8"/>
      <c r="W62" s="74"/>
    </row>
    <row r="63" spans="2:23" ht="24.95" customHeight="1" thickBot="1">
      <c r="B63" s="298"/>
      <c r="C63" s="114" t="s">
        <v>13</v>
      </c>
      <c r="D63" s="35" t="e">
        <f>COUNTIFS(#REF!,$C63,#REF!,$B$53)</f>
        <v>#REF!</v>
      </c>
      <c r="E63" s="42" t="e">
        <f>SUMIFS(#REF!,#REF!,$C63,#REF!,$B$53)</f>
        <v>#REF!</v>
      </c>
      <c r="F63" s="261"/>
      <c r="G63" s="228"/>
      <c r="H63" s="36" t="e">
        <f>SUMIFS(#REF!,#REF!,C63,#REF!,$B$53)</f>
        <v>#REF!</v>
      </c>
      <c r="I63" s="220"/>
      <c r="J63" s="37" t="e">
        <f t="shared" si="4"/>
        <v>#REF!</v>
      </c>
      <c r="K63" s="59" t="e">
        <f>SUMIFS(#REF!,#REF!,'Consolidado  mensual'!C63,#REF!,'Consolidado  mensual'!$B$53)</f>
        <v>#REF!</v>
      </c>
      <c r="L63" s="223"/>
      <c r="M63" s="75"/>
      <c r="N63" s="76"/>
      <c r="O63" s="77"/>
      <c r="P63" s="78"/>
      <c r="Q63" s="78"/>
      <c r="R63" s="79"/>
      <c r="S63" s="80"/>
      <c r="T63" s="81"/>
      <c r="U63" s="81"/>
      <c r="V63" s="81"/>
      <c r="W63" s="82"/>
    </row>
    <row r="64" spans="2:23" ht="24.95" customHeight="1">
      <c r="B64" s="238" t="s">
        <v>38</v>
      </c>
      <c r="C64" s="95" t="s">
        <v>3</v>
      </c>
      <c r="D64" s="29" t="e">
        <f>COUNTIFS(#REF!,$C64,#REF!,$B$64)</f>
        <v>#REF!</v>
      </c>
      <c r="E64" s="40" t="e">
        <f>SUMIFS(#REF!,#REF!,$C64,#REF!,$B$64)</f>
        <v>#REF!</v>
      </c>
      <c r="F64" s="255" t="e">
        <f>SUM(D64:D74)</f>
        <v>#REF!</v>
      </c>
      <c r="G64" s="226">
        <v>296</v>
      </c>
      <c r="H64" s="30" t="e">
        <f>SUMIFS(#REF!,#REF!,C64,#REF!,$B$64)</f>
        <v>#REF!</v>
      </c>
      <c r="I64" s="218" t="e">
        <f>IF(G64="","",F72/H162)</f>
        <v>#REF!</v>
      </c>
      <c r="J64" s="31" t="e">
        <f>IF($G$64="","",D64/$F$64)</f>
        <v>#REF!</v>
      </c>
      <c r="K64" s="38" t="e">
        <f>SUMIFS(#REF!,#REF!,'Consolidado  mensual'!C64,#REF!,'Consolidado  mensual'!$B$64)</f>
        <v>#REF!</v>
      </c>
      <c r="L64" s="221" t="e">
        <f>SUM(K64+K65+K66+K67+K68+K72+K73)</f>
        <v>#REF!</v>
      </c>
      <c r="M64" s="60"/>
      <c r="N64" s="61"/>
      <c r="O64" s="83"/>
      <c r="P64" s="63"/>
      <c r="Q64" s="63"/>
      <c r="R64" s="64"/>
      <c r="S64" s="65"/>
      <c r="T64" s="66"/>
      <c r="U64" s="66"/>
      <c r="V64" s="66"/>
      <c r="W64" s="67"/>
    </row>
    <row r="65" spans="2:23" ht="24.95" customHeight="1">
      <c r="B65" s="239"/>
      <c r="C65" s="96" t="s">
        <v>8</v>
      </c>
      <c r="D65" s="32" t="e">
        <f>COUNTIFS(#REF!,$C65,#REF!,$B$64)</f>
        <v>#REF!</v>
      </c>
      <c r="E65" s="41" t="e">
        <f>SUMIFS(#REF!,#REF!,$C65,#REF!,$B$64)</f>
        <v>#REF!</v>
      </c>
      <c r="F65" s="256"/>
      <c r="G65" s="227"/>
      <c r="H65" s="33" t="e">
        <f>SUMIFS(#REF!,#REF!,C65,#REF!,$B$64)</f>
        <v>#REF!</v>
      </c>
      <c r="I65" s="219"/>
      <c r="J65" s="34" t="e">
        <f t="shared" ref="J65:J74" si="5">IF($G$64="","",D65/$F$64)</f>
        <v>#REF!</v>
      </c>
      <c r="K65" s="39" t="e">
        <f>SUMIFS(#REF!,#REF!,'Consolidado  mensual'!C65,#REF!,'Consolidado  mensual'!$B$64)</f>
        <v>#REF!</v>
      </c>
      <c r="L65" s="222"/>
      <c r="M65" s="68"/>
      <c r="N65" s="69"/>
      <c r="O65" s="84"/>
      <c r="P65" s="71"/>
      <c r="Q65" s="71"/>
      <c r="R65" s="72"/>
      <c r="S65" s="73"/>
      <c r="T65" s="8"/>
      <c r="U65" s="8"/>
      <c r="V65" s="8"/>
      <c r="W65" s="74"/>
    </row>
    <row r="66" spans="2:23" ht="24.95" customHeight="1">
      <c r="B66" s="239"/>
      <c r="C66" s="96" t="s">
        <v>7</v>
      </c>
      <c r="D66" s="32" t="e">
        <f>COUNTIFS(#REF!,$C66,#REF!,$B$64)</f>
        <v>#REF!</v>
      </c>
      <c r="E66" s="41" t="e">
        <f>SUMIFS(#REF!,#REF!,$C66,#REF!,$B$64)</f>
        <v>#REF!</v>
      </c>
      <c r="F66" s="256"/>
      <c r="G66" s="227"/>
      <c r="H66" s="33" t="e">
        <f>SUMIFS(#REF!,#REF!,C66,#REF!,$B$64)</f>
        <v>#REF!</v>
      </c>
      <c r="I66" s="219"/>
      <c r="J66" s="34" t="e">
        <f t="shared" si="5"/>
        <v>#REF!</v>
      </c>
      <c r="K66" s="39" t="e">
        <f>SUMIFS(#REF!,#REF!,'Consolidado  mensual'!C66,#REF!,'Consolidado  mensual'!$B$64)</f>
        <v>#REF!</v>
      </c>
      <c r="L66" s="222"/>
      <c r="M66" s="68"/>
      <c r="N66" s="69"/>
      <c r="O66" s="84"/>
      <c r="P66" s="71"/>
      <c r="Q66" s="71"/>
      <c r="R66" s="72"/>
      <c r="S66" s="73"/>
      <c r="T66" s="8"/>
      <c r="U66" s="8"/>
      <c r="V66" s="8"/>
      <c r="W66" s="74"/>
    </row>
    <row r="67" spans="2:23" ht="24.95" customHeight="1">
      <c r="B67" s="239"/>
      <c r="C67" s="96" t="s">
        <v>10</v>
      </c>
      <c r="D67" s="32" t="e">
        <f>COUNTIFS(#REF!,$C67,#REF!,$B$64)</f>
        <v>#REF!</v>
      </c>
      <c r="E67" s="41" t="e">
        <f>SUMIFS(#REF!,#REF!,$C67,#REF!,$B$64)</f>
        <v>#REF!</v>
      </c>
      <c r="F67" s="256"/>
      <c r="G67" s="227"/>
      <c r="H67" s="33" t="e">
        <f>SUMIFS(#REF!,#REF!,C67,#REF!,$B$64)</f>
        <v>#REF!</v>
      </c>
      <c r="I67" s="219"/>
      <c r="J67" s="34" t="e">
        <f t="shared" si="5"/>
        <v>#REF!</v>
      </c>
      <c r="K67" s="39" t="e">
        <f>SUMIFS(#REF!,#REF!,'Consolidado  mensual'!C67,#REF!,'Consolidado  mensual'!$B$64)</f>
        <v>#REF!</v>
      </c>
      <c r="L67" s="222"/>
      <c r="M67" s="68"/>
      <c r="N67" s="69"/>
      <c r="O67" s="84"/>
      <c r="P67" s="71"/>
      <c r="Q67" s="71"/>
      <c r="R67" s="72"/>
      <c r="S67" s="73"/>
      <c r="T67" s="8"/>
      <c r="U67" s="8"/>
      <c r="V67" s="8"/>
      <c r="W67" s="74"/>
    </row>
    <row r="68" spans="2:23" ht="30" customHeight="1">
      <c r="B68" s="239"/>
      <c r="C68" s="97" t="s">
        <v>11</v>
      </c>
      <c r="D68" s="32" t="e">
        <f>COUNTIFS(#REF!,$C68,#REF!,$B$64)</f>
        <v>#REF!</v>
      </c>
      <c r="E68" s="41" t="e">
        <f>SUMIFS(#REF!,#REF!,$C68,#REF!,$B$64)</f>
        <v>#REF!</v>
      </c>
      <c r="F68" s="256"/>
      <c r="G68" s="227"/>
      <c r="H68" s="33" t="e">
        <f>SUMIFS(#REF!,#REF!,C68,#REF!,$B$64)</f>
        <v>#REF!</v>
      </c>
      <c r="I68" s="219"/>
      <c r="J68" s="34" t="e">
        <f t="shared" si="5"/>
        <v>#REF!</v>
      </c>
      <c r="K68" s="39" t="e">
        <f>SUMIFS(#REF!,#REF!,'Consolidado  mensual'!C68,#REF!,'Consolidado  mensual'!$B$64)</f>
        <v>#REF!</v>
      </c>
      <c r="L68" s="222"/>
      <c r="M68" s="68"/>
      <c r="N68" s="69"/>
      <c r="O68" s="84"/>
      <c r="P68" s="71"/>
      <c r="Q68" s="71"/>
      <c r="R68" s="72"/>
      <c r="S68" s="73"/>
      <c r="T68" s="8"/>
      <c r="U68" s="8"/>
      <c r="V68" s="8"/>
      <c r="W68" s="74"/>
    </row>
    <row r="69" spans="2:23" ht="34.5" customHeight="1">
      <c r="B69" s="239"/>
      <c r="C69" s="97" t="s">
        <v>14</v>
      </c>
      <c r="D69" s="32" t="e">
        <f>COUNTIFS(#REF!,$C69,#REF!,$B$64)</f>
        <v>#REF!</v>
      </c>
      <c r="E69" s="41" t="e">
        <f>SUMIFS(#REF!,#REF!,$C69,#REF!,$B$64)</f>
        <v>#REF!</v>
      </c>
      <c r="F69" s="257" t="s">
        <v>32</v>
      </c>
      <c r="G69" s="227"/>
      <c r="H69" s="33" t="e">
        <f>SUMIFS(#REF!,#REF!,C69,#REF!,$B$64)</f>
        <v>#REF!</v>
      </c>
      <c r="I69" s="219"/>
      <c r="J69" s="34" t="e">
        <f t="shared" si="5"/>
        <v>#REF!</v>
      </c>
      <c r="K69" s="39" t="e">
        <f>SUMIFS(#REF!,#REF!,'Consolidado  mensual'!C69,#REF!,'Consolidado  mensual'!$B$64)</f>
        <v>#REF!</v>
      </c>
      <c r="L69" s="222"/>
      <c r="M69" s="68"/>
      <c r="N69" s="69"/>
      <c r="O69" s="84"/>
      <c r="P69" s="71"/>
      <c r="Q69" s="71"/>
      <c r="R69" s="72"/>
      <c r="S69" s="73"/>
      <c r="T69" s="8"/>
      <c r="U69" s="8"/>
      <c r="V69" s="8"/>
      <c r="W69" s="74"/>
    </row>
    <row r="70" spans="2:23" ht="32.25" customHeight="1">
      <c r="B70" s="239"/>
      <c r="C70" s="97" t="s">
        <v>17</v>
      </c>
      <c r="D70" s="32" t="e">
        <f>COUNTIFS(#REF!,$C70,#REF!,$B$64)</f>
        <v>#REF!</v>
      </c>
      <c r="E70" s="41" t="e">
        <f>SUMIFS(#REF!,#REF!,$C70,#REF!,$B$64)</f>
        <v>#REF!</v>
      </c>
      <c r="F70" s="257"/>
      <c r="G70" s="227"/>
      <c r="H70" s="33" t="e">
        <f>SUMIFS(#REF!,#REF!,C70,#REF!,$B$64)</f>
        <v>#REF!</v>
      </c>
      <c r="I70" s="219"/>
      <c r="J70" s="34" t="e">
        <f t="shared" si="5"/>
        <v>#REF!</v>
      </c>
      <c r="K70" s="39" t="e">
        <f>SUMIFS(#REF!,#REF!,'Consolidado  mensual'!C70,#REF!,'Consolidado  mensual'!$B$64)</f>
        <v>#REF!</v>
      </c>
      <c r="L70" s="222"/>
      <c r="M70" s="68"/>
      <c r="N70" s="69"/>
      <c r="O70" s="84"/>
      <c r="P70" s="71"/>
      <c r="Q70" s="71"/>
      <c r="R70" s="72"/>
      <c r="S70" s="73"/>
      <c r="T70" s="8"/>
      <c r="U70" s="8"/>
      <c r="V70" s="8"/>
      <c r="W70" s="74"/>
    </row>
    <row r="71" spans="2:23" ht="24.95" customHeight="1">
      <c r="B71" s="239"/>
      <c r="C71" s="97" t="s">
        <v>15</v>
      </c>
      <c r="D71" s="32" t="e">
        <f>COUNTIFS(#REF!,$C71,#REF!,$B$64)</f>
        <v>#REF!</v>
      </c>
      <c r="E71" s="41" t="e">
        <f>SUMIFS(#REF!,#REF!,$C71,#REF!,$B$64)</f>
        <v>#REF!</v>
      </c>
      <c r="F71" s="257"/>
      <c r="G71" s="227"/>
      <c r="H71" s="33" t="e">
        <f>SUMIFS(#REF!,#REF!,C71,#REF!,$B$64)</f>
        <v>#REF!</v>
      </c>
      <c r="I71" s="219"/>
      <c r="J71" s="34" t="e">
        <f t="shared" si="5"/>
        <v>#REF!</v>
      </c>
      <c r="K71" s="39" t="e">
        <f>SUMIFS(#REF!,#REF!,'Consolidado  mensual'!C71,#REF!,'Consolidado  mensual'!$B$64)</f>
        <v>#REF!</v>
      </c>
      <c r="L71" s="222"/>
      <c r="M71" s="68"/>
      <c r="N71" s="69"/>
      <c r="O71" s="84"/>
      <c r="P71" s="71"/>
      <c r="Q71" s="71"/>
      <c r="R71" s="72"/>
      <c r="S71" s="73"/>
      <c r="T71" s="8"/>
      <c r="U71" s="8"/>
      <c r="V71" s="8"/>
      <c r="W71" s="74"/>
    </row>
    <row r="72" spans="2:23" ht="24.95" customHeight="1">
      <c r="B72" s="239"/>
      <c r="C72" s="97" t="s">
        <v>9</v>
      </c>
      <c r="D72" s="32" t="e">
        <f>COUNTIFS(#REF!,$C72,#REF!,$B$64)</f>
        <v>#REF!</v>
      </c>
      <c r="E72" s="41" t="e">
        <f>SUMIFS(#REF!,#REF!,$C72,#REF!,$B$64)</f>
        <v>#REF!</v>
      </c>
      <c r="F72" s="260" t="e">
        <f>SUM(H64:H71)</f>
        <v>#REF!</v>
      </c>
      <c r="G72" s="227"/>
      <c r="H72" s="33" t="e">
        <f>SUMIFS(#REF!,#REF!,C72,#REF!,$B$64)</f>
        <v>#REF!</v>
      </c>
      <c r="I72" s="219"/>
      <c r="J72" s="34" t="e">
        <f t="shared" si="5"/>
        <v>#REF!</v>
      </c>
      <c r="K72" s="39" t="e">
        <f>SUMIFS(#REF!,#REF!,'Consolidado  mensual'!C72,#REF!,'Consolidado  mensual'!$B$64)</f>
        <v>#REF!</v>
      </c>
      <c r="L72" s="222"/>
      <c r="M72" s="68"/>
      <c r="N72" s="69"/>
      <c r="O72" s="84"/>
      <c r="P72" s="71"/>
      <c r="Q72" s="71"/>
      <c r="R72" s="72"/>
      <c r="S72" s="73"/>
      <c r="T72" s="8"/>
      <c r="U72" s="8"/>
      <c r="V72" s="8"/>
      <c r="W72" s="74"/>
    </row>
    <row r="73" spans="2:23" ht="24.95" customHeight="1">
      <c r="B73" s="239"/>
      <c r="C73" s="97" t="s">
        <v>5</v>
      </c>
      <c r="D73" s="32" t="e">
        <f>COUNTIFS(#REF!,$C73,#REF!,$B$64)</f>
        <v>#REF!</v>
      </c>
      <c r="E73" s="41" t="e">
        <f>SUMIFS(#REF!,#REF!,$C73,#REF!,$B$64)</f>
        <v>#REF!</v>
      </c>
      <c r="F73" s="260"/>
      <c r="G73" s="227"/>
      <c r="H73" s="33" t="e">
        <f>SUMIFS(#REF!,#REF!,C73,#REF!,$B$64)</f>
        <v>#REF!</v>
      </c>
      <c r="I73" s="219"/>
      <c r="J73" s="34" t="e">
        <f t="shared" si="5"/>
        <v>#REF!</v>
      </c>
      <c r="K73" s="39" t="e">
        <f>SUMIFS(#REF!,#REF!,'Consolidado  mensual'!C73,#REF!,'Consolidado  mensual'!$B$64)</f>
        <v>#REF!</v>
      </c>
      <c r="L73" s="222"/>
      <c r="M73" s="68"/>
      <c r="N73" s="69"/>
      <c r="O73" s="84"/>
      <c r="P73" s="71"/>
      <c r="Q73" s="71"/>
      <c r="R73" s="72"/>
      <c r="S73" s="73"/>
      <c r="T73" s="8"/>
      <c r="U73" s="8"/>
      <c r="V73" s="8"/>
      <c r="W73" s="74"/>
    </row>
    <row r="74" spans="2:23" ht="24.95" customHeight="1" thickBot="1">
      <c r="B74" s="240"/>
      <c r="C74" s="98" t="s">
        <v>13</v>
      </c>
      <c r="D74" s="35" t="e">
        <f>COUNTIFS(#REF!,$C74,#REF!,$B$64)</f>
        <v>#REF!</v>
      </c>
      <c r="E74" s="42" t="e">
        <f>SUMIFS(#REF!,#REF!,$C74,#REF!,$B$64)</f>
        <v>#REF!</v>
      </c>
      <c r="F74" s="261"/>
      <c r="G74" s="228"/>
      <c r="H74" s="36" t="e">
        <f>SUMIFS(#REF!,#REF!,C74,#REF!,$B$64)</f>
        <v>#REF!</v>
      </c>
      <c r="I74" s="220"/>
      <c r="J74" s="37" t="e">
        <f t="shared" si="5"/>
        <v>#REF!</v>
      </c>
      <c r="K74" s="59" t="e">
        <f>SUMIFS(#REF!,#REF!,'Consolidado  mensual'!C74,#REF!,'Consolidado  mensual'!$B$64)</f>
        <v>#REF!</v>
      </c>
      <c r="L74" s="223"/>
      <c r="M74" s="75"/>
      <c r="N74" s="76"/>
      <c r="O74" s="85"/>
      <c r="P74" s="78"/>
      <c r="Q74" s="78"/>
      <c r="R74" s="79"/>
      <c r="S74" s="80"/>
      <c r="T74" s="81"/>
      <c r="U74" s="81"/>
      <c r="V74" s="81"/>
      <c r="W74" s="82"/>
    </row>
    <row r="75" spans="2:23" ht="24.95" customHeight="1">
      <c r="B75" s="293" t="s">
        <v>39</v>
      </c>
      <c r="C75" s="127" t="s">
        <v>3</v>
      </c>
      <c r="D75" s="29" t="e">
        <f>COUNTIFS(#REF!,$C75,#REF!,$B$75)</f>
        <v>#REF!</v>
      </c>
      <c r="E75" s="40" t="e">
        <f>SUMIFS(#REF!,#REF!,$C75,#REF!,$B$75)</f>
        <v>#REF!</v>
      </c>
      <c r="F75" s="255" t="e">
        <f>SUM(D75:D85)</f>
        <v>#REF!</v>
      </c>
      <c r="G75" s="226">
        <v>296</v>
      </c>
      <c r="H75" s="30" t="e">
        <f>SUMIFS(#REF!,#REF!,C75,#REF!,$B$75)</f>
        <v>#REF!</v>
      </c>
      <c r="I75" s="218" t="e">
        <f>IF(G75="","",F83/I162)</f>
        <v>#REF!</v>
      </c>
      <c r="J75" s="31" t="e">
        <f>IF($G$75="","",D75/$F$75)</f>
        <v>#REF!</v>
      </c>
      <c r="K75" s="38" t="e">
        <f>SUMIFS(#REF!,#REF!,'Consolidado  mensual'!C75,#REF!,'Consolidado  mensual'!$B$75)</f>
        <v>#REF!</v>
      </c>
      <c r="L75" s="221" t="e">
        <f>SUM(K75+K76+K77+K78+K79+K83+K84)</f>
        <v>#REF!</v>
      </c>
      <c r="M75" s="60"/>
      <c r="N75" s="61"/>
      <c r="O75" s="62"/>
      <c r="P75" s="63"/>
      <c r="Q75" s="63"/>
      <c r="R75" s="64"/>
      <c r="S75" s="65"/>
      <c r="T75" s="66"/>
      <c r="U75" s="66"/>
      <c r="V75" s="66"/>
      <c r="W75" s="67"/>
    </row>
    <row r="76" spans="2:23" ht="24.95" customHeight="1">
      <c r="B76" s="294"/>
      <c r="C76" s="128" t="s">
        <v>8</v>
      </c>
      <c r="D76" s="32" t="e">
        <f>COUNTIFS(#REF!,$C76,#REF!,$B$75)</f>
        <v>#REF!</v>
      </c>
      <c r="E76" s="41" t="e">
        <f>SUMIFS(#REF!,#REF!,$C76,#REF!,$B$75)</f>
        <v>#REF!</v>
      </c>
      <c r="F76" s="256"/>
      <c r="G76" s="227"/>
      <c r="H76" s="33" t="e">
        <f>SUMIFS(#REF!,#REF!,C76,#REF!,$B$75)</f>
        <v>#REF!</v>
      </c>
      <c r="I76" s="219"/>
      <c r="J76" s="34" t="e">
        <f t="shared" ref="J76:J85" si="6">IF($G$75="","",D76/$F$75)</f>
        <v>#REF!</v>
      </c>
      <c r="K76" s="39" t="e">
        <f>SUMIFS(#REF!,#REF!,'Consolidado  mensual'!C76,#REF!,'Consolidado  mensual'!$B$75)</f>
        <v>#REF!</v>
      </c>
      <c r="L76" s="222"/>
      <c r="M76" s="68"/>
      <c r="N76" s="69"/>
      <c r="O76" s="70"/>
      <c r="P76" s="71"/>
      <c r="Q76" s="71"/>
      <c r="R76" s="72"/>
      <c r="S76" s="73"/>
      <c r="T76" s="8"/>
      <c r="U76" s="8"/>
      <c r="V76" s="8"/>
      <c r="W76" s="74"/>
    </row>
    <row r="77" spans="2:23" ht="24.95" customHeight="1">
      <c r="B77" s="294"/>
      <c r="C77" s="128" t="s">
        <v>7</v>
      </c>
      <c r="D77" s="32" t="e">
        <f>COUNTIFS(#REF!,$C77,#REF!,$B$75)</f>
        <v>#REF!</v>
      </c>
      <c r="E77" s="41" t="e">
        <f>SUMIFS(#REF!,#REF!,$C77,#REF!,$B$75)</f>
        <v>#REF!</v>
      </c>
      <c r="F77" s="256"/>
      <c r="G77" s="227"/>
      <c r="H77" s="33" t="e">
        <f>SUMIFS(#REF!,#REF!,C77,#REF!,$B$75)</f>
        <v>#REF!</v>
      </c>
      <c r="I77" s="219"/>
      <c r="J77" s="34" t="e">
        <f t="shared" si="6"/>
        <v>#REF!</v>
      </c>
      <c r="K77" s="39" t="e">
        <f>SUMIFS(#REF!,#REF!,'Consolidado  mensual'!C77,#REF!,'Consolidado  mensual'!$B$75)</f>
        <v>#REF!</v>
      </c>
      <c r="L77" s="222"/>
      <c r="M77" s="68"/>
      <c r="N77" s="69"/>
      <c r="O77" s="70"/>
      <c r="P77" s="71"/>
      <c r="Q77" s="71"/>
      <c r="R77" s="72"/>
      <c r="S77" s="73"/>
      <c r="T77" s="8"/>
      <c r="U77" s="8"/>
      <c r="V77" s="8"/>
      <c r="W77" s="74"/>
    </row>
    <row r="78" spans="2:23" ht="24.95" customHeight="1">
      <c r="B78" s="294"/>
      <c r="C78" s="128" t="s">
        <v>10</v>
      </c>
      <c r="D78" s="32" t="e">
        <f>COUNTIFS(#REF!,$C78,#REF!,$B$75)</f>
        <v>#REF!</v>
      </c>
      <c r="E78" s="41" t="e">
        <f>SUMIFS(#REF!,#REF!,$C78,#REF!,$B$75)</f>
        <v>#REF!</v>
      </c>
      <c r="F78" s="256"/>
      <c r="G78" s="227"/>
      <c r="H78" s="33" t="e">
        <f>SUMIFS(#REF!,#REF!,C78,#REF!,$B$75)</f>
        <v>#REF!</v>
      </c>
      <c r="I78" s="219"/>
      <c r="J78" s="34" t="e">
        <f t="shared" si="6"/>
        <v>#REF!</v>
      </c>
      <c r="K78" s="39" t="e">
        <f>SUMIFS(#REF!,#REF!,'Consolidado  mensual'!C78,#REF!,'Consolidado  mensual'!$B$75)</f>
        <v>#REF!</v>
      </c>
      <c r="L78" s="222"/>
      <c r="M78" s="68"/>
      <c r="N78" s="69"/>
      <c r="O78" s="70"/>
      <c r="P78" s="71"/>
      <c r="Q78" s="71"/>
      <c r="R78" s="72"/>
      <c r="S78" s="73"/>
      <c r="T78" s="8"/>
      <c r="U78" s="8"/>
      <c r="V78" s="8"/>
      <c r="W78" s="74"/>
    </row>
    <row r="79" spans="2:23" ht="35.25" customHeight="1">
      <c r="B79" s="294"/>
      <c r="C79" s="129" t="s">
        <v>11</v>
      </c>
      <c r="D79" s="32" t="e">
        <f>COUNTIFS(#REF!,$C79,#REF!,$B$75)</f>
        <v>#REF!</v>
      </c>
      <c r="E79" s="41" t="e">
        <f>SUMIFS(#REF!,#REF!,$C79,#REF!,$B$75)</f>
        <v>#REF!</v>
      </c>
      <c r="F79" s="256"/>
      <c r="G79" s="227"/>
      <c r="H79" s="33" t="e">
        <f>SUMIFS(#REF!,#REF!,C79,#REF!,$B$75)</f>
        <v>#REF!</v>
      </c>
      <c r="I79" s="219"/>
      <c r="J79" s="34" t="e">
        <f t="shared" si="6"/>
        <v>#REF!</v>
      </c>
      <c r="K79" s="39" t="e">
        <f>SUMIFS(#REF!,#REF!,'Consolidado  mensual'!C79,#REF!,'Consolidado  mensual'!$B$75)</f>
        <v>#REF!</v>
      </c>
      <c r="L79" s="222"/>
      <c r="M79" s="68"/>
      <c r="N79" s="69"/>
      <c r="O79" s="70"/>
      <c r="P79" s="71"/>
      <c r="Q79" s="71"/>
      <c r="R79" s="72"/>
      <c r="S79" s="73"/>
      <c r="T79" s="8"/>
      <c r="U79" s="8"/>
      <c r="V79" s="8"/>
      <c r="W79" s="74"/>
    </row>
    <row r="80" spans="2:23" ht="34.5" customHeight="1">
      <c r="B80" s="294"/>
      <c r="C80" s="129" t="s">
        <v>14</v>
      </c>
      <c r="D80" s="32" t="e">
        <f>COUNTIFS(#REF!,$C80,#REF!,$B$75)</f>
        <v>#REF!</v>
      </c>
      <c r="E80" s="41" t="e">
        <f>SUMIFS(#REF!,#REF!,$C80,#REF!,$B$75)</f>
        <v>#REF!</v>
      </c>
      <c r="F80" s="257" t="s">
        <v>32</v>
      </c>
      <c r="G80" s="227"/>
      <c r="H80" s="33" t="e">
        <f>SUMIFS(#REF!,#REF!,C80,#REF!,$B$75)</f>
        <v>#REF!</v>
      </c>
      <c r="I80" s="219"/>
      <c r="J80" s="34" t="e">
        <f t="shared" si="6"/>
        <v>#REF!</v>
      </c>
      <c r="K80" s="39" t="e">
        <f>SUMIFS(#REF!,#REF!,'Consolidado  mensual'!C80,#REF!,'Consolidado  mensual'!$B$75)</f>
        <v>#REF!</v>
      </c>
      <c r="L80" s="222"/>
      <c r="M80" s="68"/>
      <c r="N80" s="69"/>
      <c r="O80" s="70"/>
      <c r="P80" s="71"/>
      <c r="Q80" s="71"/>
      <c r="R80" s="72"/>
      <c r="S80" s="73"/>
      <c r="T80" s="8"/>
      <c r="U80" s="8"/>
      <c r="V80" s="8"/>
      <c r="W80" s="74"/>
    </row>
    <row r="81" spans="2:23" ht="34.5" customHeight="1">
      <c r="B81" s="294"/>
      <c r="C81" s="129" t="s">
        <v>17</v>
      </c>
      <c r="D81" s="32" t="e">
        <f>COUNTIFS(#REF!,$C81,#REF!,$B$75)</f>
        <v>#REF!</v>
      </c>
      <c r="E81" s="41" t="e">
        <f>SUMIFS(#REF!,#REF!,$C81,#REF!,$B$75)</f>
        <v>#REF!</v>
      </c>
      <c r="F81" s="257"/>
      <c r="G81" s="227"/>
      <c r="H81" s="33" t="e">
        <f>SUMIFS(#REF!,#REF!,C81,#REF!,$B$75)</f>
        <v>#REF!</v>
      </c>
      <c r="I81" s="219"/>
      <c r="J81" s="34" t="e">
        <f t="shared" si="6"/>
        <v>#REF!</v>
      </c>
      <c r="K81" s="39" t="e">
        <f>SUMIFS(#REF!,#REF!,'Consolidado  mensual'!C81,#REF!,'Consolidado  mensual'!$B$75)</f>
        <v>#REF!</v>
      </c>
      <c r="L81" s="222"/>
      <c r="M81" s="68"/>
      <c r="N81" s="69"/>
      <c r="O81" s="70"/>
      <c r="P81" s="71"/>
      <c r="Q81" s="71"/>
      <c r="R81" s="72"/>
      <c r="S81" s="73"/>
      <c r="T81" s="8"/>
      <c r="U81" s="8"/>
      <c r="V81" s="8"/>
      <c r="W81" s="74"/>
    </row>
    <row r="82" spans="2:23" ht="24.95" customHeight="1">
      <c r="B82" s="294"/>
      <c r="C82" s="129" t="s">
        <v>15</v>
      </c>
      <c r="D82" s="32" t="e">
        <f>COUNTIFS(#REF!,$C82,#REF!,$B$75)</f>
        <v>#REF!</v>
      </c>
      <c r="E82" s="41" t="e">
        <f>SUMIFS(#REF!,#REF!,$C82,#REF!,$B$75)</f>
        <v>#REF!</v>
      </c>
      <c r="F82" s="257"/>
      <c r="G82" s="227"/>
      <c r="H82" s="33" t="e">
        <f>SUMIFS(#REF!,#REF!,C82,#REF!,$B$75)</f>
        <v>#REF!</v>
      </c>
      <c r="I82" s="219"/>
      <c r="J82" s="34" t="e">
        <f t="shared" si="6"/>
        <v>#REF!</v>
      </c>
      <c r="K82" s="39" t="e">
        <f>SUMIFS(#REF!,#REF!,'Consolidado  mensual'!C82,#REF!,'Consolidado  mensual'!$B$75)</f>
        <v>#REF!</v>
      </c>
      <c r="L82" s="222"/>
      <c r="M82" s="68"/>
      <c r="N82" s="69"/>
      <c r="O82" s="70"/>
      <c r="P82" s="71"/>
      <c r="Q82" s="71"/>
      <c r="R82" s="72"/>
      <c r="S82" s="73"/>
      <c r="T82" s="8"/>
      <c r="U82" s="8"/>
      <c r="V82" s="8"/>
      <c r="W82" s="74"/>
    </row>
    <row r="83" spans="2:23" ht="24.95" customHeight="1">
      <c r="B83" s="294"/>
      <c r="C83" s="129" t="s">
        <v>9</v>
      </c>
      <c r="D83" s="32" t="e">
        <f>COUNTIFS(#REF!,$C83,#REF!,$B$75)</f>
        <v>#REF!</v>
      </c>
      <c r="E83" s="41" t="e">
        <f>SUMIFS(#REF!,#REF!,$C83,#REF!,$B$75)</f>
        <v>#REF!</v>
      </c>
      <c r="F83" s="260" t="e">
        <f>SUM(H77:H82)</f>
        <v>#REF!</v>
      </c>
      <c r="G83" s="227"/>
      <c r="H83" s="33" t="e">
        <f>SUMIFS(#REF!,#REF!,C83,#REF!,$B$75)</f>
        <v>#REF!</v>
      </c>
      <c r="I83" s="219"/>
      <c r="J83" s="34" t="e">
        <f t="shared" si="6"/>
        <v>#REF!</v>
      </c>
      <c r="K83" s="39" t="e">
        <f>SUMIFS(#REF!,#REF!,'Consolidado  mensual'!C83,#REF!,'Consolidado  mensual'!$B$75)</f>
        <v>#REF!</v>
      </c>
      <c r="L83" s="222"/>
      <c r="M83" s="68"/>
      <c r="N83" s="69"/>
      <c r="O83" s="70"/>
      <c r="P83" s="71"/>
      <c r="Q83" s="71"/>
      <c r="R83" s="72"/>
      <c r="S83" s="73"/>
      <c r="T83" s="8"/>
      <c r="U83" s="8"/>
      <c r="V83" s="8"/>
      <c r="W83" s="74"/>
    </row>
    <row r="84" spans="2:23" ht="24.95" customHeight="1">
      <c r="B84" s="294"/>
      <c r="C84" s="129" t="s">
        <v>5</v>
      </c>
      <c r="D84" s="32" t="e">
        <f>COUNTIFS(#REF!,$C84,#REF!,$B$75)</f>
        <v>#REF!</v>
      </c>
      <c r="E84" s="41" t="e">
        <f>SUMIFS(#REF!,#REF!,$C84,#REF!,$B$75)</f>
        <v>#REF!</v>
      </c>
      <c r="F84" s="260"/>
      <c r="G84" s="227"/>
      <c r="H84" s="33" t="e">
        <f>SUMIFS(#REF!,#REF!,C84,#REF!,$B$75)</f>
        <v>#REF!</v>
      </c>
      <c r="I84" s="219"/>
      <c r="J84" s="34" t="e">
        <f t="shared" si="6"/>
        <v>#REF!</v>
      </c>
      <c r="K84" s="39" t="e">
        <f>SUMIFS(#REF!,#REF!,'Consolidado  mensual'!C84,#REF!,'Consolidado  mensual'!$B$75)</f>
        <v>#REF!</v>
      </c>
      <c r="L84" s="222"/>
      <c r="M84" s="68"/>
      <c r="N84" s="69"/>
      <c r="O84" s="70"/>
      <c r="P84" s="71"/>
      <c r="Q84" s="71"/>
      <c r="R84" s="72"/>
      <c r="S84" s="73"/>
      <c r="T84" s="8"/>
      <c r="U84" s="8"/>
      <c r="V84" s="8"/>
      <c r="W84" s="74"/>
    </row>
    <row r="85" spans="2:23" ht="24.95" customHeight="1" thickBot="1">
      <c r="B85" s="295"/>
      <c r="C85" s="130" t="s">
        <v>13</v>
      </c>
      <c r="D85" s="35" t="e">
        <f>COUNTIFS(#REF!,$C85,#REF!,$B$75)</f>
        <v>#REF!</v>
      </c>
      <c r="E85" s="42" t="e">
        <f>SUMIFS(#REF!,#REF!,$C85,#REF!,$B$75)</f>
        <v>#REF!</v>
      </c>
      <c r="F85" s="261"/>
      <c r="G85" s="228"/>
      <c r="H85" s="36" t="e">
        <f>SUMIFS(#REF!,#REF!,C85,#REF!,$B$75)</f>
        <v>#REF!</v>
      </c>
      <c r="I85" s="220"/>
      <c r="J85" s="37" t="e">
        <f t="shared" si="6"/>
        <v>#REF!</v>
      </c>
      <c r="K85" s="59" t="e">
        <f>SUMIFS(#REF!,#REF!,'Consolidado  mensual'!C85,#REF!,'Consolidado  mensual'!$B$75)</f>
        <v>#REF!</v>
      </c>
      <c r="L85" s="223"/>
      <c r="M85" s="75"/>
      <c r="N85" s="76"/>
      <c r="O85" s="77"/>
      <c r="P85" s="78"/>
      <c r="Q85" s="78"/>
      <c r="R85" s="79"/>
      <c r="S85" s="80"/>
      <c r="T85" s="81"/>
      <c r="U85" s="81"/>
      <c r="V85" s="81"/>
      <c r="W85" s="82"/>
    </row>
    <row r="86" spans="2:23" ht="24.95" customHeight="1">
      <c r="B86" s="290" t="s">
        <v>40</v>
      </c>
      <c r="C86" s="119" t="s">
        <v>3</v>
      </c>
      <c r="D86" s="29" t="e">
        <f>COUNTIFS(#REF!,$C86,#REF!,$B$86)</f>
        <v>#REF!</v>
      </c>
      <c r="E86" s="40" t="e">
        <f>SUMIFS(#REF!,#REF!,$C86,#REF!,$B$86)</f>
        <v>#REF!</v>
      </c>
      <c r="F86" s="255" t="e">
        <f>SUM(D86:D96)</f>
        <v>#REF!</v>
      </c>
      <c r="G86" s="226">
        <v>297</v>
      </c>
      <c r="H86" s="30" t="e">
        <f>SUMIFS(#REF!,#REF!,C86,#REF!,$B$86)</f>
        <v>#REF!</v>
      </c>
      <c r="I86" s="218" t="e">
        <f>IF(G86="","",F94/J162)</f>
        <v>#REF!</v>
      </c>
      <c r="J86" s="31" t="e">
        <f>IF($G$86="","",D86/$F$86)</f>
        <v>#REF!</v>
      </c>
      <c r="K86" s="38" t="e">
        <f>SUMIFS(#REF!,#REF!,'Consolidado  mensual'!C86,#REF!,'Consolidado  mensual'!$B$86)</f>
        <v>#REF!</v>
      </c>
      <c r="L86" s="221" t="e">
        <f>SUM(K86+K87+K88+K89+K90+K94+K95)</f>
        <v>#REF!</v>
      </c>
      <c r="M86" s="60"/>
      <c r="N86" s="61"/>
      <c r="O86" s="62"/>
      <c r="P86" s="63"/>
      <c r="Q86" s="63"/>
      <c r="R86" s="64"/>
      <c r="S86" s="65"/>
      <c r="T86" s="66"/>
      <c r="U86" s="66"/>
      <c r="V86" s="66"/>
      <c r="W86" s="67"/>
    </row>
    <row r="87" spans="2:23" ht="24.95" customHeight="1">
      <c r="B87" s="291"/>
      <c r="C87" s="120" t="s">
        <v>8</v>
      </c>
      <c r="D87" s="32" t="e">
        <f>COUNTIFS(#REF!,$C87,#REF!,$B$86)</f>
        <v>#REF!</v>
      </c>
      <c r="E87" s="41" t="e">
        <f>SUMIFS(#REF!,#REF!,$C87,#REF!,$B$86)</f>
        <v>#REF!</v>
      </c>
      <c r="F87" s="256"/>
      <c r="G87" s="227"/>
      <c r="H87" s="33" t="e">
        <f>SUMIFS(#REF!,#REF!,C87,#REF!,$B$86)</f>
        <v>#REF!</v>
      </c>
      <c r="I87" s="219"/>
      <c r="J87" s="34" t="e">
        <f t="shared" ref="J87:J96" si="7">IF($G$86="","",D87/$F$86)</f>
        <v>#REF!</v>
      </c>
      <c r="K87" s="39" t="e">
        <f>SUMIFS(#REF!,#REF!,'Consolidado  mensual'!C87,#REF!,'Consolidado  mensual'!$B$86)</f>
        <v>#REF!</v>
      </c>
      <c r="L87" s="222"/>
      <c r="M87" s="68"/>
      <c r="N87" s="69"/>
      <c r="O87" s="70"/>
      <c r="P87" s="71"/>
      <c r="Q87" s="71"/>
      <c r="R87" s="72"/>
      <c r="S87" s="73"/>
      <c r="T87" s="8"/>
      <c r="U87" s="8"/>
      <c r="V87" s="8"/>
      <c r="W87" s="74"/>
    </row>
    <row r="88" spans="2:23" ht="24.95" customHeight="1">
      <c r="B88" s="291"/>
      <c r="C88" s="120" t="s">
        <v>7</v>
      </c>
      <c r="D88" s="32" t="e">
        <f>COUNTIFS(#REF!,$C88,#REF!,$B$86)</f>
        <v>#REF!</v>
      </c>
      <c r="E88" s="41" t="e">
        <f>SUMIFS(#REF!,#REF!,$C88,#REF!,$B$86)</f>
        <v>#REF!</v>
      </c>
      <c r="F88" s="256"/>
      <c r="G88" s="227"/>
      <c r="H88" s="33" t="e">
        <f>SUMIFS(#REF!,#REF!,C88,#REF!,$B$86)</f>
        <v>#REF!</v>
      </c>
      <c r="I88" s="219"/>
      <c r="J88" s="34" t="e">
        <f t="shared" si="7"/>
        <v>#REF!</v>
      </c>
      <c r="K88" s="39" t="e">
        <f>SUMIFS(#REF!,#REF!,'Consolidado  mensual'!C88,#REF!,'Consolidado  mensual'!$B$86)</f>
        <v>#REF!</v>
      </c>
      <c r="L88" s="222"/>
      <c r="M88" s="68"/>
      <c r="N88" s="69"/>
      <c r="O88" s="70"/>
      <c r="P88" s="71"/>
      <c r="Q88" s="71"/>
      <c r="R88" s="72"/>
      <c r="S88" s="73"/>
      <c r="T88" s="8"/>
      <c r="U88" s="8"/>
      <c r="V88" s="8"/>
      <c r="W88" s="74"/>
    </row>
    <row r="89" spans="2:23" ht="24.95" customHeight="1">
      <c r="B89" s="291"/>
      <c r="C89" s="120" t="s">
        <v>10</v>
      </c>
      <c r="D89" s="32" t="e">
        <f>COUNTIFS(#REF!,$C89,#REF!,$B$86)</f>
        <v>#REF!</v>
      </c>
      <c r="E89" s="41" t="e">
        <f>SUMIFS(#REF!,#REF!,$C89,#REF!,$B$86)</f>
        <v>#REF!</v>
      </c>
      <c r="F89" s="256"/>
      <c r="G89" s="227"/>
      <c r="H89" s="33" t="e">
        <f>SUMIFS(#REF!,#REF!,C89,#REF!,$B$86)</f>
        <v>#REF!</v>
      </c>
      <c r="I89" s="219"/>
      <c r="J89" s="34" t="e">
        <f t="shared" si="7"/>
        <v>#REF!</v>
      </c>
      <c r="K89" s="39" t="e">
        <f>SUMIFS(#REF!,#REF!,'Consolidado  mensual'!C89,#REF!,'Consolidado  mensual'!$B$86)</f>
        <v>#REF!</v>
      </c>
      <c r="L89" s="222"/>
      <c r="M89" s="68"/>
      <c r="N89" s="69"/>
      <c r="O89" s="70"/>
      <c r="P89" s="71"/>
      <c r="Q89" s="71"/>
      <c r="R89" s="72"/>
      <c r="S89" s="73"/>
      <c r="T89" s="8"/>
      <c r="U89" s="8"/>
      <c r="V89" s="8"/>
      <c r="W89" s="74"/>
    </row>
    <row r="90" spans="2:23" ht="33" customHeight="1">
      <c r="B90" s="291"/>
      <c r="C90" s="121" t="s">
        <v>11</v>
      </c>
      <c r="D90" s="32" t="e">
        <f>COUNTIFS(#REF!,$C90,#REF!,$B$86)</f>
        <v>#REF!</v>
      </c>
      <c r="E90" s="41" t="e">
        <f>SUMIFS(#REF!,#REF!,$C90,#REF!,$B$86)</f>
        <v>#REF!</v>
      </c>
      <c r="F90" s="256"/>
      <c r="G90" s="227"/>
      <c r="H90" s="33" t="e">
        <f>SUMIFS(#REF!,#REF!,C90,#REF!,$B$86)</f>
        <v>#REF!</v>
      </c>
      <c r="I90" s="219"/>
      <c r="J90" s="34" t="e">
        <f t="shared" si="7"/>
        <v>#REF!</v>
      </c>
      <c r="K90" s="39" t="e">
        <f>SUMIFS(#REF!,#REF!,'Consolidado  mensual'!C90,#REF!,'Consolidado  mensual'!$B$86)</f>
        <v>#REF!</v>
      </c>
      <c r="L90" s="222"/>
      <c r="M90" s="68"/>
      <c r="N90" s="69"/>
      <c r="O90" s="70"/>
      <c r="P90" s="71"/>
      <c r="Q90" s="71"/>
      <c r="R90" s="72"/>
      <c r="S90" s="73"/>
      <c r="T90" s="8"/>
      <c r="U90" s="8"/>
      <c r="V90" s="8"/>
      <c r="W90" s="74"/>
    </row>
    <row r="91" spans="2:23" ht="39" customHeight="1">
      <c r="B91" s="291"/>
      <c r="C91" s="121" t="s">
        <v>14</v>
      </c>
      <c r="D91" s="32" t="e">
        <f>COUNTIFS(#REF!,$C91,#REF!,$B$86)</f>
        <v>#REF!</v>
      </c>
      <c r="E91" s="41" t="e">
        <f>SUMIFS(#REF!,#REF!,$C91,#REF!,$B$86)</f>
        <v>#REF!</v>
      </c>
      <c r="F91" s="257" t="s">
        <v>32</v>
      </c>
      <c r="G91" s="227"/>
      <c r="H91" s="33" t="e">
        <f>SUMIFS(#REF!,#REF!,C91,#REF!,$B$86)</f>
        <v>#REF!</v>
      </c>
      <c r="I91" s="219"/>
      <c r="J91" s="34" t="e">
        <f t="shared" si="7"/>
        <v>#REF!</v>
      </c>
      <c r="K91" s="39" t="e">
        <f>SUMIFS(#REF!,#REF!,'Consolidado  mensual'!C91,#REF!,'Consolidado  mensual'!$B$86)</f>
        <v>#REF!</v>
      </c>
      <c r="L91" s="222"/>
      <c r="M91" s="68"/>
      <c r="N91" s="69"/>
      <c r="O91" s="70"/>
      <c r="P91" s="71"/>
      <c r="Q91" s="71"/>
      <c r="R91" s="72"/>
      <c r="S91" s="73"/>
      <c r="T91" s="8"/>
      <c r="U91" s="8"/>
      <c r="V91" s="8"/>
      <c r="W91" s="74"/>
    </row>
    <row r="92" spans="2:23" ht="32.25" customHeight="1">
      <c r="B92" s="291"/>
      <c r="C92" s="121" t="s">
        <v>17</v>
      </c>
      <c r="D92" s="32" t="e">
        <f>COUNTIFS(#REF!,$C92,#REF!,$B$86)</f>
        <v>#REF!</v>
      </c>
      <c r="E92" s="41" t="e">
        <f>SUMIFS(#REF!,#REF!,$C92,#REF!,$B$86)</f>
        <v>#REF!</v>
      </c>
      <c r="F92" s="257"/>
      <c r="G92" s="227"/>
      <c r="H92" s="33" t="e">
        <f>SUMIFS(#REF!,#REF!,C92,#REF!,$B$86)</f>
        <v>#REF!</v>
      </c>
      <c r="I92" s="219"/>
      <c r="J92" s="34" t="e">
        <f t="shared" si="7"/>
        <v>#REF!</v>
      </c>
      <c r="K92" s="39" t="e">
        <f>SUMIFS(#REF!,#REF!,'Consolidado  mensual'!C92,#REF!,'Consolidado  mensual'!$B$86)</f>
        <v>#REF!</v>
      </c>
      <c r="L92" s="222"/>
      <c r="M92" s="68"/>
      <c r="N92" s="69"/>
      <c r="O92" s="70"/>
      <c r="P92" s="71"/>
      <c r="Q92" s="71"/>
      <c r="R92" s="72"/>
      <c r="S92" s="73"/>
      <c r="T92" s="8"/>
      <c r="U92" s="8"/>
      <c r="V92" s="8"/>
      <c r="W92" s="74"/>
    </row>
    <row r="93" spans="2:23" ht="24.95" customHeight="1">
      <c r="B93" s="291"/>
      <c r="C93" s="121" t="s">
        <v>15</v>
      </c>
      <c r="D93" s="32" t="e">
        <f>COUNTIFS(#REF!,$C93,#REF!,$B$86)</f>
        <v>#REF!</v>
      </c>
      <c r="E93" s="41" t="e">
        <f>SUMIFS(#REF!,#REF!,$C93,#REF!,$B$86)</f>
        <v>#REF!</v>
      </c>
      <c r="F93" s="257"/>
      <c r="G93" s="227"/>
      <c r="H93" s="33" t="e">
        <f>SUMIFS(#REF!,#REF!,C93,#REF!,$B$86)</f>
        <v>#REF!</v>
      </c>
      <c r="I93" s="219"/>
      <c r="J93" s="34" t="e">
        <f t="shared" si="7"/>
        <v>#REF!</v>
      </c>
      <c r="K93" s="39" t="e">
        <f>SUMIFS(#REF!,#REF!,'Consolidado  mensual'!C93,#REF!,'Consolidado  mensual'!$B$86)</f>
        <v>#REF!</v>
      </c>
      <c r="L93" s="222"/>
      <c r="M93" s="68"/>
      <c r="N93" s="69"/>
      <c r="O93" s="70"/>
      <c r="P93" s="71"/>
      <c r="Q93" s="71"/>
      <c r="R93" s="72"/>
      <c r="S93" s="73"/>
      <c r="T93" s="8"/>
      <c r="U93" s="8"/>
      <c r="V93" s="8"/>
      <c r="W93" s="74"/>
    </row>
    <row r="94" spans="2:23" ht="24.95" customHeight="1">
      <c r="B94" s="291"/>
      <c r="C94" s="121" t="s">
        <v>9</v>
      </c>
      <c r="D94" s="32" t="e">
        <f>COUNTIFS(#REF!,$C94,#REF!,$B$86)</f>
        <v>#REF!</v>
      </c>
      <c r="E94" s="41" t="e">
        <f>SUMIFS(#REF!,#REF!,$C94,#REF!,$B$86)</f>
        <v>#REF!</v>
      </c>
      <c r="F94" s="260" t="e">
        <f>SUM(H86:H93)</f>
        <v>#REF!</v>
      </c>
      <c r="G94" s="227"/>
      <c r="H94" s="33" t="e">
        <f>SUMIFS(#REF!,#REF!,C94,#REF!,$B$86)</f>
        <v>#REF!</v>
      </c>
      <c r="I94" s="219"/>
      <c r="J94" s="34" t="e">
        <f t="shared" si="7"/>
        <v>#REF!</v>
      </c>
      <c r="K94" s="39" t="e">
        <f>SUMIFS(#REF!,#REF!,'Consolidado  mensual'!C94,#REF!,'Consolidado  mensual'!$B$86)</f>
        <v>#REF!</v>
      </c>
      <c r="L94" s="222"/>
      <c r="M94" s="68"/>
      <c r="N94" s="69"/>
      <c r="O94" s="70"/>
      <c r="P94" s="71"/>
      <c r="Q94" s="71"/>
      <c r="R94" s="72"/>
      <c r="S94" s="73"/>
      <c r="T94" s="8"/>
      <c r="U94" s="8"/>
      <c r="V94" s="8"/>
      <c r="W94" s="74"/>
    </row>
    <row r="95" spans="2:23" ht="24.95" customHeight="1">
      <c r="B95" s="291"/>
      <c r="C95" s="121" t="s">
        <v>5</v>
      </c>
      <c r="D95" s="32" t="e">
        <f>COUNTIFS(#REF!,$C95,#REF!,$B$86)</f>
        <v>#REF!</v>
      </c>
      <c r="E95" s="41" t="e">
        <f>SUMIFS(#REF!,#REF!,$C95,#REF!,$B$86)</f>
        <v>#REF!</v>
      </c>
      <c r="F95" s="260"/>
      <c r="G95" s="227"/>
      <c r="H95" s="33" t="e">
        <f>SUMIFS(#REF!,#REF!,C95,#REF!,$B$86)</f>
        <v>#REF!</v>
      </c>
      <c r="I95" s="219"/>
      <c r="J95" s="34" t="e">
        <f t="shared" si="7"/>
        <v>#REF!</v>
      </c>
      <c r="K95" s="39" t="e">
        <f>SUMIFS(#REF!,#REF!,'Consolidado  mensual'!C95,#REF!,'Consolidado  mensual'!$B$86)</f>
        <v>#REF!</v>
      </c>
      <c r="L95" s="222"/>
      <c r="M95" s="68"/>
      <c r="N95" s="69"/>
      <c r="O95" s="70"/>
      <c r="P95" s="71"/>
      <c r="Q95" s="71"/>
      <c r="R95" s="72"/>
      <c r="S95" s="73"/>
      <c r="T95" s="8"/>
      <c r="U95" s="8"/>
      <c r="V95" s="8"/>
      <c r="W95" s="74"/>
    </row>
    <row r="96" spans="2:23" ht="24.95" customHeight="1" thickBot="1">
      <c r="B96" s="292"/>
      <c r="C96" s="122" t="s">
        <v>13</v>
      </c>
      <c r="D96" s="35" t="e">
        <f>COUNTIFS(#REF!,$C96,#REF!,$B$86)</f>
        <v>#REF!</v>
      </c>
      <c r="E96" s="42" t="e">
        <f>SUMIFS(#REF!,#REF!,$C96,#REF!,$B$86)</f>
        <v>#REF!</v>
      </c>
      <c r="F96" s="261"/>
      <c r="G96" s="228"/>
      <c r="H96" s="36" t="e">
        <f>SUMIFS(#REF!,#REF!,C96,#REF!,$B$86)</f>
        <v>#REF!</v>
      </c>
      <c r="I96" s="220"/>
      <c r="J96" s="37" t="e">
        <f t="shared" si="7"/>
        <v>#REF!</v>
      </c>
      <c r="K96" s="59" t="e">
        <f>SUMIFS(#REF!,#REF!,'Consolidado  mensual'!C96,#REF!,'Consolidado  mensual'!$B$86)</f>
        <v>#REF!</v>
      </c>
      <c r="L96" s="223"/>
      <c r="M96" s="75"/>
      <c r="N96" s="76"/>
      <c r="O96" s="77"/>
      <c r="P96" s="78"/>
      <c r="Q96" s="78"/>
      <c r="R96" s="79"/>
      <c r="S96" s="80"/>
      <c r="T96" s="81"/>
      <c r="U96" s="81"/>
      <c r="V96" s="81"/>
      <c r="W96" s="82"/>
    </row>
    <row r="97" spans="2:23" ht="24.95" customHeight="1">
      <c r="B97" s="246" t="s">
        <v>41</v>
      </c>
      <c r="C97" s="107" t="s">
        <v>3</v>
      </c>
      <c r="D97" s="29" t="e">
        <f>COUNTIFS(#REF!,$C97,#REF!,$B$97)</f>
        <v>#REF!</v>
      </c>
      <c r="E97" s="40" t="e">
        <f>SUMIFS(#REF!,#REF!,$C97,#REF!,$B$97)</f>
        <v>#REF!</v>
      </c>
      <c r="F97" s="255" t="e">
        <f>SUM(D97:D107)</f>
        <v>#REF!</v>
      </c>
      <c r="G97" s="226">
        <v>301</v>
      </c>
      <c r="H97" s="30" t="e">
        <f>SUMIFS(#REF!,#REF!,C97,#REF!,$B$97)</f>
        <v>#REF!</v>
      </c>
      <c r="I97" s="218" t="e">
        <f>IF(G97="","",F105/K162)</f>
        <v>#REF!</v>
      </c>
      <c r="J97" s="31" t="e">
        <f>IF($G$97="","",D97/$F$97)</f>
        <v>#REF!</v>
      </c>
      <c r="K97" s="38" t="e">
        <f>SUMIFS(#REF!,#REF!,'Consolidado  mensual'!C97,#REF!,'Consolidado  mensual'!$B$97)</f>
        <v>#REF!</v>
      </c>
      <c r="L97" s="221" t="e">
        <f>SUM(K97+K98+K99+K100+K101+K105+K106)</f>
        <v>#REF!</v>
      </c>
      <c r="M97" s="60"/>
      <c r="N97" s="61"/>
      <c r="O97" s="62"/>
      <c r="P97" s="63"/>
      <c r="Q97" s="63"/>
      <c r="R97" s="64"/>
      <c r="S97" s="65"/>
      <c r="T97" s="66"/>
      <c r="U97" s="66"/>
      <c r="V97" s="66"/>
      <c r="W97" s="67"/>
    </row>
    <row r="98" spans="2:23" ht="24.95" customHeight="1">
      <c r="B98" s="247"/>
      <c r="C98" s="108" t="s">
        <v>8</v>
      </c>
      <c r="D98" s="32" t="e">
        <f>COUNTIFS(#REF!,$C98,#REF!,$B$97)</f>
        <v>#REF!</v>
      </c>
      <c r="E98" s="41" t="e">
        <f>SUMIFS(#REF!,#REF!,$C98,#REF!,$B$97)</f>
        <v>#REF!</v>
      </c>
      <c r="F98" s="256"/>
      <c r="G98" s="227"/>
      <c r="H98" s="33" t="e">
        <f>SUMIFS(#REF!,#REF!,C98,#REF!,$B$97)</f>
        <v>#REF!</v>
      </c>
      <c r="I98" s="219"/>
      <c r="J98" s="34" t="e">
        <f t="shared" ref="J98:J107" si="8">IF($G$97="","",D98/$F$97)</f>
        <v>#REF!</v>
      </c>
      <c r="K98" s="39" t="e">
        <f>SUMIFS(#REF!,#REF!,'Consolidado  mensual'!C98,#REF!,'Consolidado  mensual'!$B$97)</f>
        <v>#REF!</v>
      </c>
      <c r="L98" s="222"/>
      <c r="M98" s="68"/>
      <c r="N98" s="69"/>
      <c r="O98" s="70"/>
      <c r="P98" s="71"/>
      <c r="Q98" s="71"/>
      <c r="R98" s="72"/>
      <c r="S98" s="73"/>
      <c r="T98" s="8"/>
      <c r="U98" s="8"/>
      <c r="V98" s="8"/>
      <c r="W98" s="74"/>
    </row>
    <row r="99" spans="2:23" ht="24.95" customHeight="1">
      <c r="B99" s="247"/>
      <c r="C99" s="108" t="s">
        <v>7</v>
      </c>
      <c r="D99" s="32" t="e">
        <f>COUNTIFS(#REF!,$C99,#REF!,$B$97)</f>
        <v>#REF!</v>
      </c>
      <c r="E99" s="41" t="e">
        <f>SUMIFS(#REF!,#REF!,$C99,#REF!,$B$97)</f>
        <v>#REF!</v>
      </c>
      <c r="F99" s="256"/>
      <c r="G99" s="227"/>
      <c r="H99" s="33" t="e">
        <f>SUMIFS(#REF!,#REF!,C99,#REF!,$B$97)</f>
        <v>#REF!</v>
      </c>
      <c r="I99" s="219"/>
      <c r="J99" s="34" t="e">
        <f t="shared" si="8"/>
        <v>#REF!</v>
      </c>
      <c r="K99" s="39" t="e">
        <f>SUMIFS(#REF!,#REF!,'Consolidado  mensual'!C99,#REF!,'Consolidado  mensual'!$B$97)</f>
        <v>#REF!</v>
      </c>
      <c r="L99" s="222"/>
      <c r="M99" s="68"/>
      <c r="N99" s="69"/>
      <c r="O99" s="70"/>
      <c r="P99" s="71"/>
      <c r="Q99" s="71"/>
      <c r="R99" s="72"/>
      <c r="S99" s="73"/>
      <c r="T99" s="8"/>
      <c r="U99" s="8"/>
      <c r="V99" s="8"/>
      <c r="W99" s="74"/>
    </row>
    <row r="100" spans="2:23" ht="24.95" customHeight="1">
      <c r="B100" s="247"/>
      <c r="C100" s="108" t="s">
        <v>10</v>
      </c>
      <c r="D100" s="32" t="e">
        <f>COUNTIFS(#REF!,$C100,#REF!,$B$97)</f>
        <v>#REF!</v>
      </c>
      <c r="E100" s="41" t="e">
        <f>SUMIFS(#REF!,#REF!,$C100,#REF!,$B$97)</f>
        <v>#REF!</v>
      </c>
      <c r="F100" s="256"/>
      <c r="G100" s="227"/>
      <c r="H100" s="33" t="e">
        <f>SUMIFS(#REF!,#REF!,C100,#REF!,$B$97)</f>
        <v>#REF!</v>
      </c>
      <c r="I100" s="219"/>
      <c r="J100" s="34" t="e">
        <f t="shared" si="8"/>
        <v>#REF!</v>
      </c>
      <c r="K100" s="39" t="e">
        <f>SUMIFS(#REF!,#REF!,'Consolidado  mensual'!C100,#REF!,'Consolidado  mensual'!$B$97)</f>
        <v>#REF!</v>
      </c>
      <c r="L100" s="222"/>
      <c r="M100" s="68"/>
      <c r="N100" s="69"/>
      <c r="O100" s="70"/>
      <c r="P100" s="71"/>
      <c r="Q100" s="71"/>
      <c r="R100" s="72"/>
      <c r="S100" s="73"/>
      <c r="T100" s="8"/>
      <c r="U100" s="8"/>
      <c r="V100" s="8"/>
      <c r="W100" s="74"/>
    </row>
    <row r="101" spans="2:23" ht="31.5" customHeight="1">
      <c r="B101" s="247"/>
      <c r="C101" s="109" t="s">
        <v>11</v>
      </c>
      <c r="D101" s="32" t="e">
        <f>COUNTIFS(#REF!,$C101,#REF!,$B$97)</f>
        <v>#REF!</v>
      </c>
      <c r="E101" s="41" t="e">
        <f>SUMIFS(#REF!,#REF!,$C101,#REF!,$B$97)</f>
        <v>#REF!</v>
      </c>
      <c r="F101" s="256"/>
      <c r="G101" s="227"/>
      <c r="H101" s="33" t="e">
        <f>SUMIFS(#REF!,#REF!,C101,#REF!,$B$97)</f>
        <v>#REF!</v>
      </c>
      <c r="I101" s="219"/>
      <c r="J101" s="34" t="e">
        <f t="shared" si="8"/>
        <v>#REF!</v>
      </c>
      <c r="K101" s="39" t="e">
        <f>SUMIFS(#REF!,#REF!,'Consolidado  mensual'!C101,#REF!,'Consolidado  mensual'!$B$97)</f>
        <v>#REF!</v>
      </c>
      <c r="L101" s="222"/>
      <c r="M101" s="68"/>
      <c r="N101" s="69"/>
      <c r="O101" s="70"/>
      <c r="P101" s="71"/>
      <c r="Q101" s="71"/>
      <c r="R101" s="72"/>
      <c r="S101" s="73"/>
      <c r="T101" s="8"/>
      <c r="U101" s="8"/>
      <c r="V101" s="8"/>
      <c r="W101" s="74"/>
    </row>
    <row r="102" spans="2:23" ht="33.75" customHeight="1">
      <c r="B102" s="247"/>
      <c r="C102" s="109" t="s">
        <v>14</v>
      </c>
      <c r="D102" s="32" t="e">
        <f>COUNTIFS(#REF!,$C102,#REF!,$B$97)</f>
        <v>#REF!</v>
      </c>
      <c r="E102" s="41" t="e">
        <f>SUMIFS(#REF!,#REF!,$C102,#REF!,$B$97)</f>
        <v>#REF!</v>
      </c>
      <c r="F102" s="257" t="s">
        <v>32</v>
      </c>
      <c r="G102" s="227"/>
      <c r="H102" s="33" t="e">
        <f>SUMIFS(#REF!,#REF!,C102,#REF!,$B$97)</f>
        <v>#REF!</v>
      </c>
      <c r="I102" s="219"/>
      <c r="J102" s="34" t="e">
        <f t="shared" si="8"/>
        <v>#REF!</v>
      </c>
      <c r="K102" s="39" t="e">
        <f>SUMIFS(#REF!,#REF!,'Consolidado  mensual'!C102,#REF!,'Consolidado  mensual'!$B$97)</f>
        <v>#REF!</v>
      </c>
      <c r="L102" s="222"/>
      <c r="M102" s="68"/>
      <c r="N102" s="69"/>
      <c r="O102" s="70"/>
      <c r="P102" s="71"/>
      <c r="Q102" s="71"/>
      <c r="R102" s="72"/>
      <c r="S102" s="73"/>
      <c r="T102" s="8"/>
      <c r="U102" s="8"/>
      <c r="V102" s="8"/>
      <c r="W102" s="74"/>
    </row>
    <row r="103" spans="2:23" ht="34.5" customHeight="1">
      <c r="B103" s="247"/>
      <c r="C103" s="109" t="s">
        <v>17</v>
      </c>
      <c r="D103" s="32" t="e">
        <f>COUNTIFS(#REF!,$C103,#REF!,$B$97)</f>
        <v>#REF!</v>
      </c>
      <c r="E103" s="41" t="e">
        <f>SUMIFS(#REF!,#REF!,$C103,#REF!,$B$97)</f>
        <v>#REF!</v>
      </c>
      <c r="F103" s="257"/>
      <c r="G103" s="227"/>
      <c r="H103" s="33" t="e">
        <f>SUMIFS(#REF!,#REF!,C103,#REF!,$B$97)</f>
        <v>#REF!</v>
      </c>
      <c r="I103" s="219"/>
      <c r="J103" s="34" t="e">
        <f t="shared" si="8"/>
        <v>#REF!</v>
      </c>
      <c r="K103" s="39" t="e">
        <f>SUMIFS(#REF!,#REF!,'Consolidado  mensual'!C103,#REF!,'Consolidado  mensual'!$B$97)</f>
        <v>#REF!</v>
      </c>
      <c r="L103" s="222"/>
      <c r="M103" s="68"/>
      <c r="N103" s="69"/>
      <c r="O103" s="70"/>
      <c r="P103" s="71"/>
      <c r="Q103" s="71"/>
      <c r="R103" s="72"/>
      <c r="S103" s="73"/>
      <c r="T103" s="8"/>
      <c r="U103" s="8"/>
      <c r="V103" s="8"/>
      <c r="W103" s="74"/>
    </row>
    <row r="104" spans="2:23" ht="24.95" customHeight="1">
      <c r="B104" s="247"/>
      <c r="C104" s="109" t="s">
        <v>15</v>
      </c>
      <c r="D104" s="32" t="e">
        <f>COUNTIFS(#REF!,$C104,#REF!,$B$97)</f>
        <v>#REF!</v>
      </c>
      <c r="E104" s="41" t="e">
        <f>SUMIFS(#REF!,#REF!,$C104,#REF!,$B$97)</f>
        <v>#REF!</v>
      </c>
      <c r="F104" s="257"/>
      <c r="G104" s="227"/>
      <c r="H104" s="33" t="e">
        <f>SUMIFS(#REF!,#REF!,C104,#REF!,$B$97)</f>
        <v>#REF!</v>
      </c>
      <c r="I104" s="219"/>
      <c r="J104" s="34" t="e">
        <f t="shared" si="8"/>
        <v>#REF!</v>
      </c>
      <c r="K104" s="39" t="e">
        <f>SUMIFS(#REF!,#REF!,'Consolidado  mensual'!C104,#REF!,'Consolidado  mensual'!$B$97)</f>
        <v>#REF!</v>
      </c>
      <c r="L104" s="222"/>
      <c r="M104" s="68"/>
      <c r="N104" s="69"/>
      <c r="O104" s="70"/>
      <c r="P104" s="71"/>
      <c r="Q104" s="71"/>
      <c r="R104" s="72"/>
      <c r="S104" s="73"/>
      <c r="T104" s="8"/>
      <c r="U104" s="8"/>
      <c r="V104" s="8"/>
      <c r="W104" s="74"/>
    </row>
    <row r="105" spans="2:23" ht="24.95" customHeight="1">
      <c r="B105" s="247"/>
      <c r="C105" s="109" t="s">
        <v>9</v>
      </c>
      <c r="D105" s="32" t="e">
        <f>COUNTIFS(#REF!,$C105,#REF!,$B$97)</f>
        <v>#REF!</v>
      </c>
      <c r="E105" s="41" t="e">
        <f>SUMIFS(#REF!,#REF!,$C105,#REF!,$B$97)</f>
        <v>#REF!</v>
      </c>
      <c r="F105" s="260" t="e">
        <f>SUM(H97:H104)</f>
        <v>#REF!</v>
      </c>
      <c r="G105" s="227"/>
      <c r="H105" s="33" t="e">
        <f>SUMIFS(#REF!,#REF!,C105,#REF!,$B$97)</f>
        <v>#REF!</v>
      </c>
      <c r="I105" s="219"/>
      <c r="J105" s="34" t="e">
        <f t="shared" si="8"/>
        <v>#REF!</v>
      </c>
      <c r="K105" s="39" t="e">
        <f>SUMIFS(#REF!,#REF!,'Consolidado  mensual'!C105,#REF!,'Consolidado  mensual'!$B$97)</f>
        <v>#REF!</v>
      </c>
      <c r="L105" s="222"/>
      <c r="M105" s="68"/>
      <c r="N105" s="69"/>
      <c r="O105" s="70"/>
      <c r="P105" s="71"/>
      <c r="Q105" s="71"/>
      <c r="R105" s="72"/>
      <c r="S105" s="73"/>
      <c r="T105" s="8"/>
      <c r="U105" s="8"/>
      <c r="V105" s="8"/>
      <c r="W105" s="74"/>
    </row>
    <row r="106" spans="2:23" ht="24.95" customHeight="1">
      <c r="B106" s="247"/>
      <c r="C106" s="109" t="s">
        <v>5</v>
      </c>
      <c r="D106" s="32" t="e">
        <f>COUNTIFS(#REF!,$C106,#REF!,$B$97)</f>
        <v>#REF!</v>
      </c>
      <c r="E106" s="41" t="e">
        <f>SUMIFS(#REF!,#REF!,$C106,#REF!,$B$97)</f>
        <v>#REF!</v>
      </c>
      <c r="F106" s="260"/>
      <c r="G106" s="227"/>
      <c r="H106" s="33" t="e">
        <f>SUMIFS(#REF!,#REF!,C106,#REF!,$B$97)</f>
        <v>#REF!</v>
      </c>
      <c r="I106" s="219"/>
      <c r="J106" s="34" t="e">
        <f t="shared" si="8"/>
        <v>#REF!</v>
      </c>
      <c r="K106" s="39" t="e">
        <f>SUMIFS(#REF!,#REF!,'Consolidado  mensual'!C106,#REF!,'Consolidado  mensual'!$B$97)</f>
        <v>#REF!</v>
      </c>
      <c r="L106" s="222"/>
      <c r="M106" s="68"/>
      <c r="N106" s="69"/>
      <c r="O106" s="70"/>
      <c r="P106" s="71"/>
      <c r="Q106" s="71"/>
      <c r="R106" s="72"/>
      <c r="S106" s="73"/>
      <c r="T106" s="8"/>
      <c r="U106" s="8"/>
      <c r="V106" s="8"/>
      <c r="W106" s="74"/>
    </row>
    <row r="107" spans="2:23" ht="24.95" customHeight="1" thickBot="1">
      <c r="B107" s="248"/>
      <c r="C107" s="110" t="s">
        <v>13</v>
      </c>
      <c r="D107" s="35" t="e">
        <f>COUNTIFS(#REF!,$C107,#REF!,$B$97)</f>
        <v>#REF!</v>
      </c>
      <c r="E107" s="42" t="e">
        <f>SUMIFS(#REF!,#REF!,$C107,#REF!,$B$97)</f>
        <v>#REF!</v>
      </c>
      <c r="F107" s="261"/>
      <c r="G107" s="228"/>
      <c r="H107" s="36" t="e">
        <f>SUMIFS(#REF!,#REF!,C107,#REF!,$B$97)</f>
        <v>#REF!</v>
      </c>
      <c r="I107" s="220"/>
      <c r="J107" s="37" t="e">
        <f t="shared" si="8"/>
        <v>#REF!</v>
      </c>
      <c r="K107" s="59" t="e">
        <f>SUMIFS(#REF!,#REF!,'Consolidado  mensual'!C107,#REF!,'Consolidado  mensual'!$B$97)</f>
        <v>#REF!</v>
      </c>
      <c r="L107" s="223"/>
      <c r="M107" s="75"/>
      <c r="N107" s="76"/>
      <c r="O107" s="77"/>
      <c r="P107" s="78"/>
      <c r="Q107" s="78"/>
      <c r="R107" s="79"/>
      <c r="S107" s="80"/>
      <c r="T107" s="81"/>
      <c r="U107" s="81"/>
      <c r="V107" s="81"/>
      <c r="W107" s="82"/>
    </row>
    <row r="108" spans="2:23" ht="24.95" customHeight="1" thickBot="1">
      <c r="B108" s="249" t="s">
        <v>42</v>
      </c>
      <c r="C108" s="123" t="s">
        <v>3</v>
      </c>
      <c r="D108" s="29" t="e">
        <f>COUNTIFS(#REF!,$C108,#REF!,$B$108)</f>
        <v>#REF!</v>
      </c>
      <c r="E108" s="40" t="e">
        <f>SUMIFS(#REF!,#REF!,$C108,#REF!,$B$108)</f>
        <v>#REF!</v>
      </c>
      <c r="F108" s="255" t="e">
        <f>SUM(D108:D118)</f>
        <v>#REF!</v>
      </c>
      <c r="G108" s="226">
        <v>300</v>
      </c>
      <c r="H108" s="30" t="e">
        <f>SUMIFS(#REF!,#REF!,C108,#REF!,$B$108)</f>
        <v>#REF!</v>
      </c>
      <c r="I108" s="218" t="e">
        <f>IF(G108="","",F116/L162)</f>
        <v>#REF!</v>
      </c>
      <c r="J108" s="31" t="e">
        <f>IF($G$108="","",D108/$F$108)</f>
        <v>#REF!</v>
      </c>
      <c r="K108" s="38" t="e">
        <f>SUMIFS(#REF!,#REF!,'Consolidado  mensual'!C108,#REF!,'Consolidado  mensual'!$B$108)</f>
        <v>#REF!</v>
      </c>
      <c r="L108" s="221" t="e">
        <f>SUM(K108+K109+K110+K111+K112+K116+K117)</f>
        <v>#REF!</v>
      </c>
      <c r="M108" s="60"/>
      <c r="N108" s="61"/>
      <c r="O108" s="83"/>
      <c r="P108" s="63"/>
      <c r="Q108" s="63"/>
      <c r="R108" s="64"/>
      <c r="S108" s="65"/>
      <c r="T108" s="66"/>
      <c r="U108" s="66"/>
      <c r="V108" s="66"/>
      <c r="W108" s="67"/>
    </row>
    <row r="109" spans="2:23" ht="24.95" customHeight="1" thickBot="1">
      <c r="B109" s="250"/>
      <c r="C109" s="124" t="s">
        <v>8</v>
      </c>
      <c r="D109" s="32" t="e">
        <f>COUNTIFS(#REF!,$C109,#REF!,$B$108)</f>
        <v>#REF!</v>
      </c>
      <c r="E109" s="41" t="e">
        <f>SUMIFS(#REF!,#REF!,$C109,#REF!,$B$108)</f>
        <v>#REF!</v>
      </c>
      <c r="F109" s="256"/>
      <c r="G109" s="227"/>
      <c r="H109" s="33" t="e">
        <f>SUMIFS(#REF!,#REF!,C109,#REF!,$B$108)</f>
        <v>#REF!</v>
      </c>
      <c r="I109" s="219"/>
      <c r="J109" s="34" t="e">
        <f t="shared" ref="J109:J118" si="9">IF($G$108="","",D109/$F$108)</f>
        <v>#REF!</v>
      </c>
      <c r="K109" s="38" t="e">
        <f>SUMIFS(#REF!,#REF!,'Consolidado  mensual'!C109,#REF!,'Consolidado  mensual'!$B$109)</f>
        <v>#REF!</v>
      </c>
      <c r="L109" s="222"/>
      <c r="M109" s="68"/>
      <c r="N109" s="69"/>
      <c r="O109" s="84"/>
      <c r="P109" s="71"/>
      <c r="Q109" s="71"/>
      <c r="R109" s="72"/>
      <c r="S109" s="73"/>
      <c r="T109" s="8"/>
      <c r="U109" s="8"/>
      <c r="V109" s="8"/>
      <c r="W109" s="74"/>
    </row>
    <row r="110" spans="2:23" ht="24.95" customHeight="1">
      <c r="B110" s="250"/>
      <c r="C110" s="124" t="s">
        <v>7</v>
      </c>
      <c r="D110" s="32" t="e">
        <f>COUNTIFS(#REF!,$C110,#REF!,$B$108)</f>
        <v>#REF!</v>
      </c>
      <c r="E110" s="41" t="e">
        <f>SUMIFS(#REF!,#REF!,$C110,#REF!,$B$108)</f>
        <v>#REF!</v>
      </c>
      <c r="F110" s="256"/>
      <c r="G110" s="227"/>
      <c r="H110" s="33" t="e">
        <f>SUMIFS(#REF!,#REF!,C110,#REF!,$B$108)</f>
        <v>#REF!</v>
      </c>
      <c r="I110" s="219"/>
      <c r="J110" s="34" t="e">
        <f t="shared" si="9"/>
        <v>#REF!</v>
      </c>
      <c r="K110" s="38" t="e">
        <f>SUMIFS(#REF!,#REF!,'Consolidado  mensual'!C110,#REF!,'Consolidado  mensual'!$B$108)</f>
        <v>#REF!</v>
      </c>
      <c r="L110" s="222"/>
      <c r="M110" s="68"/>
      <c r="N110" s="69"/>
      <c r="O110" s="84"/>
      <c r="P110" s="71"/>
      <c r="Q110" s="71"/>
      <c r="R110" s="72"/>
      <c r="S110" s="73"/>
      <c r="T110" s="8"/>
      <c r="U110" s="8"/>
      <c r="V110" s="8"/>
      <c r="W110" s="74"/>
    </row>
    <row r="111" spans="2:23" ht="24.95" customHeight="1">
      <c r="B111" s="250"/>
      <c r="C111" s="124" t="s">
        <v>10</v>
      </c>
      <c r="D111" s="32" t="e">
        <f>COUNTIFS(#REF!,$C111,#REF!,$B$108)</f>
        <v>#REF!</v>
      </c>
      <c r="E111" s="41" t="e">
        <f>SUMIFS(#REF!,#REF!,$C111,#REF!,$B$108)</f>
        <v>#REF!</v>
      </c>
      <c r="F111" s="256"/>
      <c r="G111" s="227"/>
      <c r="H111" s="33" t="e">
        <f>SUMIFS(#REF!,#REF!,C111,#REF!,$B$108)</f>
        <v>#REF!</v>
      </c>
      <c r="I111" s="219"/>
      <c r="J111" s="34" t="e">
        <f t="shared" si="9"/>
        <v>#REF!</v>
      </c>
      <c r="K111" s="39" t="e">
        <f>SUMIFS(#REF!,#REF!,'Consolidado  mensual'!C111,#REF!,'Consolidado  mensual'!$B$108)</f>
        <v>#REF!</v>
      </c>
      <c r="L111" s="222"/>
      <c r="M111" s="68"/>
      <c r="N111" s="69"/>
      <c r="O111" s="84"/>
      <c r="P111" s="71"/>
      <c r="Q111" s="71"/>
      <c r="R111" s="72"/>
      <c r="S111" s="73"/>
      <c r="T111" s="8"/>
      <c r="U111" s="8"/>
      <c r="V111" s="8"/>
      <c r="W111" s="74"/>
    </row>
    <row r="112" spans="2:23" ht="34.5" customHeight="1">
      <c r="B112" s="250"/>
      <c r="C112" s="125" t="s">
        <v>11</v>
      </c>
      <c r="D112" s="32" t="e">
        <f>COUNTIFS(#REF!,$C112,#REF!,$B$108)</f>
        <v>#REF!</v>
      </c>
      <c r="E112" s="41" t="e">
        <f>SUMIFS(#REF!,#REF!,$C112,#REF!,$B$108)</f>
        <v>#REF!</v>
      </c>
      <c r="F112" s="256"/>
      <c r="G112" s="227"/>
      <c r="H112" s="33" t="e">
        <f>SUMIFS(#REF!,#REF!,C112,#REF!,$B$108)</f>
        <v>#REF!</v>
      </c>
      <c r="I112" s="219"/>
      <c r="J112" s="34" t="e">
        <f t="shared" si="9"/>
        <v>#REF!</v>
      </c>
      <c r="K112" s="39" t="e">
        <f>SUMIFS(#REF!,#REF!,'Consolidado  mensual'!C112,#REF!,'Consolidado  mensual'!$B$108)</f>
        <v>#REF!</v>
      </c>
      <c r="L112" s="222"/>
      <c r="M112" s="68"/>
      <c r="N112" s="69"/>
      <c r="O112" s="84"/>
      <c r="P112" s="71"/>
      <c r="Q112" s="71"/>
      <c r="R112" s="72"/>
      <c r="S112" s="73"/>
      <c r="T112" s="8"/>
      <c r="U112" s="8"/>
      <c r="V112" s="8"/>
      <c r="W112" s="74"/>
    </row>
    <row r="113" spans="2:23" ht="35.25" customHeight="1">
      <c r="B113" s="250"/>
      <c r="C113" s="125" t="s">
        <v>14</v>
      </c>
      <c r="D113" s="32" t="e">
        <f>COUNTIFS(#REF!,$C113,#REF!,$B$108)</f>
        <v>#REF!</v>
      </c>
      <c r="E113" s="41" t="e">
        <f>SUMIFS(#REF!,#REF!,$C113,#REF!,$B$108)</f>
        <v>#REF!</v>
      </c>
      <c r="F113" s="257" t="s">
        <v>32</v>
      </c>
      <c r="G113" s="227"/>
      <c r="H113" s="33" t="e">
        <f>SUMIFS(#REF!,#REF!,C113,#REF!,$B$108)</f>
        <v>#REF!</v>
      </c>
      <c r="I113" s="219"/>
      <c r="J113" s="34" t="e">
        <f t="shared" si="9"/>
        <v>#REF!</v>
      </c>
      <c r="K113" s="39" t="e">
        <f>SUMIFS(#REF!,#REF!,'Consolidado  mensual'!C113,#REF!,'Consolidado  mensual'!$B$108)</f>
        <v>#REF!</v>
      </c>
      <c r="L113" s="222"/>
      <c r="M113" s="68"/>
      <c r="N113" s="69"/>
      <c r="O113" s="84"/>
      <c r="P113" s="71"/>
      <c r="Q113" s="71"/>
      <c r="R113" s="72"/>
      <c r="S113" s="73"/>
      <c r="T113" s="8"/>
      <c r="U113" s="8"/>
      <c r="V113" s="8"/>
      <c r="W113" s="74"/>
    </row>
    <row r="114" spans="2:23" ht="37.5" customHeight="1">
      <c r="B114" s="250"/>
      <c r="C114" s="125" t="s">
        <v>17</v>
      </c>
      <c r="D114" s="32" t="e">
        <f>COUNTIFS(#REF!,$C114,#REF!,$B$108)</f>
        <v>#REF!</v>
      </c>
      <c r="E114" s="41" t="e">
        <f>SUMIFS(#REF!,#REF!,$C114,#REF!,$B$108)</f>
        <v>#REF!</v>
      </c>
      <c r="F114" s="257"/>
      <c r="G114" s="227"/>
      <c r="H114" s="33" t="e">
        <f>SUMIFS(#REF!,#REF!,C114,#REF!,$B$108)</f>
        <v>#REF!</v>
      </c>
      <c r="I114" s="219"/>
      <c r="J114" s="34" t="e">
        <f t="shared" si="9"/>
        <v>#REF!</v>
      </c>
      <c r="K114" s="39" t="e">
        <f>SUMIFS(#REF!,#REF!,'Consolidado  mensual'!C114,#REF!,'Consolidado  mensual'!$B$108)</f>
        <v>#REF!</v>
      </c>
      <c r="L114" s="222"/>
      <c r="M114" s="68"/>
      <c r="N114" s="69"/>
      <c r="O114" s="84"/>
      <c r="P114" s="71"/>
      <c r="Q114" s="71"/>
      <c r="R114" s="72"/>
      <c r="S114" s="73"/>
      <c r="T114" s="8"/>
      <c r="U114" s="8"/>
      <c r="V114" s="8"/>
      <c r="W114" s="74"/>
    </row>
    <row r="115" spans="2:23" ht="37.5" customHeight="1">
      <c r="B115" s="250"/>
      <c r="C115" s="125" t="s">
        <v>15</v>
      </c>
      <c r="D115" s="32" t="e">
        <f>COUNTIFS(#REF!,$C115,#REF!,$B$108)</f>
        <v>#REF!</v>
      </c>
      <c r="E115" s="41" t="e">
        <f>SUMIFS(#REF!,#REF!,$C115,#REF!,$B$108)</f>
        <v>#REF!</v>
      </c>
      <c r="F115" s="257"/>
      <c r="G115" s="227"/>
      <c r="H115" s="33" t="e">
        <f>SUMIFS(#REF!,#REF!,C115,#REF!,$B$108)</f>
        <v>#REF!</v>
      </c>
      <c r="I115" s="219"/>
      <c r="J115" s="34" t="e">
        <f t="shared" si="9"/>
        <v>#REF!</v>
      </c>
      <c r="K115" s="39" t="e">
        <f>SUMIFS(#REF!,#REF!,'Consolidado  mensual'!C115,#REF!,'Consolidado  mensual'!$B$108)</f>
        <v>#REF!</v>
      </c>
      <c r="L115" s="222"/>
      <c r="M115" s="68"/>
      <c r="N115" s="69"/>
      <c r="O115" s="84"/>
      <c r="P115" s="71"/>
      <c r="Q115" s="71"/>
      <c r="R115" s="72"/>
      <c r="S115" s="73"/>
      <c r="T115" s="8"/>
      <c r="U115" s="8"/>
      <c r="V115" s="8"/>
      <c r="W115" s="74"/>
    </row>
    <row r="116" spans="2:23" ht="24.75" customHeight="1">
      <c r="B116" s="250"/>
      <c r="C116" s="125" t="s">
        <v>9</v>
      </c>
      <c r="D116" s="32" t="e">
        <f>COUNTIFS(#REF!,$C116,#REF!,$B$108)</f>
        <v>#REF!</v>
      </c>
      <c r="E116" s="41" t="e">
        <f>SUMIFS(#REF!,#REF!,$C116,#REF!,$B$108)</f>
        <v>#REF!</v>
      </c>
      <c r="F116" s="260" t="e">
        <f>SUM(H108:H115)</f>
        <v>#REF!</v>
      </c>
      <c r="G116" s="227"/>
      <c r="H116" s="33" t="e">
        <f>SUMIFS(#REF!,#REF!,C116,#REF!,$B$108)</f>
        <v>#REF!</v>
      </c>
      <c r="I116" s="219"/>
      <c r="J116" s="34" t="e">
        <f t="shared" si="9"/>
        <v>#REF!</v>
      </c>
      <c r="K116" s="39" t="e">
        <f>SUMIFS(#REF!,#REF!,'Consolidado  mensual'!C116,#REF!,'Consolidado  mensual'!$B$108)</f>
        <v>#REF!</v>
      </c>
      <c r="L116" s="222"/>
      <c r="M116" s="68"/>
      <c r="N116" s="69"/>
      <c r="O116" s="84"/>
      <c r="P116" s="71"/>
      <c r="Q116" s="71"/>
      <c r="R116" s="72"/>
      <c r="S116" s="73"/>
      <c r="T116" s="8"/>
      <c r="U116" s="8"/>
      <c r="V116" s="8"/>
      <c r="W116" s="74"/>
    </row>
    <row r="117" spans="2:23" ht="24.75" customHeight="1">
      <c r="B117" s="250"/>
      <c r="C117" s="125" t="s">
        <v>5</v>
      </c>
      <c r="D117" s="32" t="e">
        <f>COUNTIFS(#REF!,$C117,#REF!,$B$108)</f>
        <v>#REF!</v>
      </c>
      <c r="E117" s="41" t="e">
        <f>SUMIFS(#REF!,#REF!,$C117,#REF!,$B$108)</f>
        <v>#REF!</v>
      </c>
      <c r="F117" s="260"/>
      <c r="G117" s="227"/>
      <c r="H117" s="33" t="e">
        <f>SUMIFS(#REF!,#REF!,C117,#REF!,$B$108)</f>
        <v>#REF!</v>
      </c>
      <c r="I117" s="219"/>
      <c r="J117" s="34" t="e">
        <f t="shared" si="9"/>
        <v>#REF!</v>
      </c>
      <c r="K117" s="39" t="e">
        <f>SUMIFS(#REF!,#REF!,'Consolidado  mensual'!C117,#REF!,'Consolidado  mensual'!$B$108)</f>
        <v>#REF!</v>
      </c>
      <c r="L117" s="222"/>
      <c r="M117" s="68"/>
      <c r="N117" s="69"/>
      <c r="O117" s="84"/>
      <c r="P117" s="71"/>
      <c r="Q117" s="71"/>
      <c r="R117" s="72"/>
      <c r="S117" s="73"/>
      <c r="T117" s="8"/>
      <c r="U117" s="8"/>
      <c r="V117" s="8"/>
      <c r="W117" s="74"/>
    </row>
    <row r="118" spans="2:23" ht="24.95" customHeight="1" thickBot="1">
      <c r="B118" s="251"/>
      <c r="C118" s="126" t="s">
        <v>13</v>
      </c>
      <c r="D118" s="35" t="e">
        <f>COUNTIFS(#REF!,$C118,#REF!,$B$108)</f>
        <v>#REF!</v>
      </c>
      <c r="E118" s="42" t="e">
        <f>SUMIFS(#REF!,#REF!,$C118,#REF!,$B$108)</f>
        <v>#REF!</v>
      </c>
      <c r="F118" s="261"/>
      <c r="G118" s="228"/>
      <c r="H118" s="36" t="e">
        <f>SUMIFS(#REF!,#REF!,C118,#REF!,$B$108)</f>
        <v>#REF!</v>
      </c>
      <c r="I118" s="220"/>
      <c r="J118" s="37" t="e">
        <f t="shared" si="9"/>
        <v>#REF!</v>
      </c>
      <c r="K118" s="59" t="e">
        <f>SUMIFS(#REF!,#REF!,'Consolidado  mensual'!C118,#REF!,'Consolidado  mensual'!$B$108)</f>
        <v>#REF!</v>
      </c>
      <c r="L118" s="223"/>
      <c r="M118" s="75"/>
      <c r="N118" s="76"/>
      <c r="O118" s="85"/>
      <c r="P118" s="78"/>
      <c r="Q118" s="78"/>
      <c r="R118" s="79"/>
      <c r="S118" s="80"/>
      <c r="T118" s="81"/>
      <c r="U118" s="81"/>
      <c r="V118" s="81"/>
      <c r="W118" s="82"/>
    </row>
    <row r="119" spans="2:23" ht="24.95" customHeight="1">
      <c r="B119" s="252" t="s">
        <v>43</v>
      </c>
      <c r="C119" s="115" t="s">
        <v>3</v>
      </c>
      <c r="D119" s="29" t="e">
        <f>COUNTIFS(#REF!,$C119,#REF!,$B$119)</f>
        <v>#REF!</v>
      </c>
      <c r="E119" s="40" t="e">
        <f>SUMIFS(#REF!,#REF!,$C119,#REF!,$B$119)</f>
        <v>#REF!</v>
      </c>
      <c r="F119" s="255" t="e">
        <f>SUM(D119:D129)</f>
        <v>#REF!</v>
      </c>
      <c r="G119" s="226">
        <v>300</v>
      </c>
      <c r="H119" s="30" t="e">
        <f>SUMIFS(#REF!,#REF!,C119,#REF!,$B$119)</f>
        <v>#REF!</v>
      </c>
      <c r="I119" s="218" t="e">
        <f>IF(G119="","",F127/M162)</f>
        <v>#REF!</v>
      </c>
      <c r="J119" s="31" t="e">
        <f>IF($G$119="","",D119/$F$119)</f>
        <v>#REF!</v>
      </c>
      <c r="K119" s="38" t="e">
        <f>SUMIFS(#REF!,#REF!,'Consolidado  mensual'!C119,#REF!,'Consolidado  mensual'!$B$119)</f>
        <v>#REF!</v>
      </c>
      <c r="L119" s="221" t="e">
        <f>SUM(K119+K120+K121+K122+K123+K127+K128)</f>
        <v>#REF!</v>
      </c>
      <c r="M119" s="60"/>
      <c r="N119" s="61"/>
      <c r="O119" s="62"/>
      <c r="P119" s="63"/>
      <c r="Q119" s="63"/>
      <c r="R119" s="64"/>
      <c r="S119" s="65"/>
      <c r="T119" s="66"/>
      <c r="U119" s="66"/>
      <c r="V119" s="66"/>
      <c r="W119" s="67"/>
    </row>
    <row r="120" spans="2:23" ht="24.95" customHeight="1">
      <c r="B120" s="253"/>
      <c r="C120" s="116" t="s">
        <v>8</v>
      </c>
      <c r="D120" s="32" t="e">
        <f>COUNTIFS(#REF!,$C120,#REF!,$B$119)</f>
        <v>#REF!</v>
      </c>
      <c r="E120" s="41" t="e">
        <f>SUMIFS(#REF!,#REF!,$C120,#REF!,$B$119)</f>
        <v>#REF!</v>
      </c>
      <c r="F120" s="256"/>
      <c r="G120" s="227"/>
      <c r="H120" s="33" t="e">
        <f>SUMIFS(#REF!,#REF!,C120,#REF!,$B$119)</f>
        <v>#REF!</v>
      </c>
      <c r="I120" s="219"/>
      <c r="J120" s="34" t="e">
        <f t="shared" ref="J120:J129" si="10">IF($G$119="","",D120/$F$119)</f>
        <v>#REF!</v>
      </c>
      <c r="K120" s="39" t="e">
        <f>SUMIFS(#REF!,#REF!,'Consolidado  mensual'!C120,#REF!,'Consolidado  mensual'!$B$119)</f>
        <v>#REF!</v>
      </c>
      <c r="L120" s="222"/>
      <c r="M120" s="68"/>
      <c r="N120" s="69"/>
      <c r="O120" s="70"/>
      <c r="P120" s="71"/>
      <c r="Q120" s="71"/>
      <c r="R120" s="72"/>
      <c r="S120" s="73"/>
      <c r="T120" s="8"/>
      <c r="U120" s="8"/>
      <c r="V120" s="8"/>
      <c r="W120" s="74"/>
    </row>
    <row r="121" spans="2:23" ht="24.95" customHeight="1">
      <c r="B121" s="253"/>
      <c r="C121" s="116" t="s">
        <v>7</v>
      </c>
      <c r="D121" s="32" t="e">
        <f>COUNTIFS(#REF!,$C121,#REF!,$B$119)</f>
        <v>#REF!</v>
      </c>
      <c r="E121" s="41" t="e">
        <f>SUMIFS(#REF!,#REF!,$C121,#REF!,$B$119)</f>
        <v>#REF!</v>
      </c>
      <c r="F121" s="256"/>
      <c r="G121" s="227"/>
      <c r="H121" s="33" t="e">
        <f>SUMIFS(#REF!,#REF!,C121,#REF!,$B$119)</f>
        <v>#REF!</v>
      </c>
      <c r="I121" s="219"/>
      <c r="J121" s="34" t="e">
        <f t="shared" si="10"/>
        <v>#REF!</v>
      </c>
      <c r="K121" s="39" t="e">
        <f>SUMIFS(#REF!,#REF!,'Consolidado  mensual'!C121,#REF!,'Consolidado  mensual'!$B$119)</f>
        <v>#REF!</v>
      </c>
      <c r="L121" s="222"/>
      <c r="M121" s="68"/>
      <c r="N121" s="69"/>
      <c r="O121" s="70"/>
      <c r="P121" s="71"/>
      <c r="Q121" s="71"/>
      <c r="R121" s="72"/>
      <c r="S121" s="73"/>
      <c r="T121" s="8"/>
      <c r="U121" s="8"/>
      <c r="V121" s="8"/>
      <c r="W121" s="74"/>
    </row>
    <row r="122" spans="2:23" ht="24.95" customHeight="1">
      <c r="B122" s="253"/>
      <c r="C122" s="116" t="s">
        <v>10</v>
      </c>
      <c r="D122" s="32" t="e">
        <f>COUNTIFS(#REF!,$C122,#REF!,$B$119)</f>
        <v>#REF!</v>
      </c>
      <c r="E122" s="41" t="e">
        <f>SUMIFS(#REF!,#REF!,$C122,#REF!,$B$119)</f>
        <v>#REF!</v>
      </c>
      <c r="F122" s="256"/>
      <c r="G122" s="227"/>
      <c r="H122" s="33" t="e">
        <f>SUMIFS(#REF!,#REF!,C122,#REF!,$B$119)</f>
        <v>#REF!</v>
      </c>
      <c r="I122" s="219"/>
      <c r="J122" s="34" t="e">
        <f t="shared" si="10"/>
        <v>#REF!</v>
      </c>
      <c r="K122" s="39" t="e">
        <f>SUMIFS(#REF!,#REF!,'Consolidado  mensual'!C122,#REF!,'Consolidado  mensual'!$B$119)</f>
        <v>#REF!</v>
      </c>
      <c r="L122" s="222"/>
      <c r="M122" s="68"/>
      <c r="N122" s="69"/>
      <c r="O122" s="70"/>
      <c r="P122" s="71"/>
      <c r="Q122" s="71"/>
      <c r="R122" s="72"/>
      <c r="S122" s="73"/>
      <c r="T122" s="8"/>
      <c r="U122" s="8"/>
      <c r="V122" s="8"/>
      <c r="W122" s="74"/>
    </row>
    <row r="123" spans="2:23" ht="31.5" customHeight="1">
      <c r="B123" s="253"/>
      <c r="C123" s="117" t="s">
        <v>11</v>
      </c>
      <c r="D123" s="32" t="e">
        <f>COUNTIFS(#REF!,$C123,#REF!,$B$119)</f>
        <v>#REF!</v>
      </c>
      <c r="E123" s="41" t="e">
        <f>SUMIFS(#REF!,#REF!,$C123,#REF!,$B$119)</f>
        <v>#REF!</v>
      </c>
      <c r="F123" s="256"/>
      <c r="G123" s="227"/>
      <c r="H123" s="33" t="e">
        <f>SUMIFS(#REF!,#REF!,C123,#REF!,$B$119)</f>
        <v>#REF!</v>
      </c>
      <c r="I123" s="219"/>
      <c r="J123" s="34" t="e">
        <f t="shared" si="10"/>
        <v>#REF!</v>
      </c>
      <c r="K123" s="39" t="e">
        <f>SUMIFS(#REF!,#REF!,'Consolidado  mensual'!C123,#REF!,'Consolidado  mensual'!$B$119)</f>
        <v>#REF!</v>
      </c>
      <c r="L123" s="222"/>
      <c r="M123" s="68"/>
      <c r="N123" s="69"/>
      <c r="O123" s="70"/>
      <c r="P123" s="71"/>
      <c r="Q123" s="71"/>
      <c r="R123" s="72"/>
      <c r="S123" s="73"/>
      <c r="T123" s="8"/>
      <c r="U123" s="8"/>
      <c r="V123" s="8"/>
      <c r="W123" s="74"/>
    </row>
    <row r="124" spans="2:23" ht="33" customHeight="1">
      <c r="B124" s="253"/>
      <c r="C124" s="117" t="s">
        <v>14</v>
      </c>
      <c r="D124" s="32" t="e">
        <f>COUNTIFS(#REF!,$C124,#REF!,$B$119)</f>
        <v>#REF!</v>
      </c>
      <c r="E124" s="41" t="e">
        <f>SUMIFS(#REF!,#REF!,$C124,#REF!,$B$119)</f>
        <v>#REF!</v>
      </c>
      <c r="F124" s="257" t="s">
        <v>32</v>
      </c>
      <c r="G124" s="227"/>
      <c r="H124" s="33" t="e">
        <f>SUMIFS(#REF!,#REF!,C124,#REF!,$B$119)</f>
        <v>#REF!</v>
      </c>
      <c r="I124" s="219"/>
      <c r="J124" s="34" t="e">
        <f t="shared" si="10"/>
        <v>#REF!</v>
      </c>
      <c r="K124" s="39" t="e">
        <f>SUMIFS(#REF!,#REF!,'Consolidado  mensual'!C124,#REF!,'Consolidado  mensual'!$B$119)</f>
        <v>#REF!</v>
      </c>
      <c r="L124" s="222"/>
      <c r="M124" s="68"/>
      <c r="N124" s="69"/>
      <c r="O124" s="70"/>
      <c r="P124" s="71"/>
      <c r="Q124" s="71"/>
      <c r="R124" s="72"/>
      <c r="S124" s="73"/>
      <c r="T124" s="8"/>
      <c r="U124" s="8"/>
      <c r="V124" s="8"/>
      <c r="W124" s="74"/>
    </row>
    <row r="125" spans="2:23" ht="34.5" customHeight="1">
      <c r="B125" s="253"/>
      <c r="C125" s="117" t="s">
        <v>17</v>
      </c>
      <c r="D125" s="32" t="e">
        <f>COUNTIFS(#REF!,$C125,#REF!,$B$119)</f>
        <v>#REF!</v>
      </c>
      <c r="E125" s="41" t="e">
        <f>SUMIFS(#REF!,#REF!,$C125,#REF!,$B$119)</f>
        <v>#REF!</v>
      </c>
      <c r="F125" s="257"/>
      <c r="G125" s="227"/>
      <c r="H125" s="33" t="e">
        <f>SUMIFS(#REF!,#REF!,C125,#REF!,$B$119)</f>
        <v>#REF!</v>
      </c>
      <c r="I125" s="219"/>
      <c r="J125" s="34" t="e">
        <f t="shared" si="10"/>
        <v>#REF!</v>
      </c>
      <c r="K125" s="39" t="e">
        <f>SUMIFS(#REF!,#REF!,'Consolidado  mensual'!C125,#REF!,'Consolidado  mensual'!$B$119)</f>
        <v>#REF!</v>
      </c>
      <c r="L125" s="222"/>
      <c r="M125" s="68"/>
      <c r="N125" s="69"/>
      <c r="O125" s="70"/>
      <c r="P125" s="71"/>
      <c r="Q125" s="71"/>
      <c r="R125" s="72"/>
      <c r="S125" s="73"/>
      <c r="T125" s="8"/>
      <c r="U125" s="8"/>
      <c r="V125" s="8"/>
      <c r="W125" s="74"/>
    </row>
    <row r="126" spans="2:23" ht="31.5" customHeight="1">
      <c r="B126" s="253"/>
      <c r="C126" s="117" t="s">
        <v>15</v>
      </c>
      <c r="D126" s="32" t="e">
        <f>COUNTIFS(#REF!,$C126,#REF!,$B$119)</f>
        <v>#REF!</v>
      </c>
      <c r="E126" s="41" t="e">
        <f>SUMIFS(#REF!,#REF!,$C126,#REF!,$B$119)</f>
        <v>#REF!</v>
      </c>
      <c r="F126" s="257"/>
      <c r="G126" s="227"/>
      <c r="H126" s="33" t="e">
        <f>SUMIFS(#REF!,#REF!,C126,#REF!,$B$119)</f>
        <v>#REF!</v>
      </c>
      <c r="I126" s="219"/>
      <c r="J126" s="34" t="e">
        <f t="shared" si="10"/>
        <v>#REF!</v>
      </c>
      <c r="K126" s="39" t="e">
        <f>SUMIFS(#REF!,#REF!,'Consolidado  mensual'!C126,#REF!,'Consolidado  mensual'!$B$119)</f>
        <v>#REF!</v>
      </c>
      <c r="L126" s="222"/>
      <c r="M126" s="68"/>
      <c r="N126" s="69"/>
      <c r="O126" s="70"/>
      <c r="P126" s="71"/>
      <c r="Q126" s="71"/>
      <c r="R126" s="72"/>
      <c r="S126" s="73"/>
      <c r="T126" s="8"/>
      <c r="U126" s="8"/>
      <c r="V126" s="8"/>
      <c r="W126" s="74"/>
    </row>
    <row r="127" spans="2:23" ht="24.95" customHeight="1">
      <c r="B127" s="253"/>
      <c r="C127" s="117" t="s">
        <v>9</v>
      </c>
      <c r="D127" s="32" t="e">
        <f>COUNTIFS(#REF!,$C127,#REF!,$B$119)</f>
        <v>#REF!</v>
      </c>
      <c r="E127" s="41" t="e">
        <f>SUMIFS(#REF!,#REF!,$C127,#REF!,$B$119)</f>
        <v>#REF!</v>
      </c>
      <c r="F127" s="260" t="e">
        <f>SUM(H119:H126)</f>
        <v>#REF!</v>
      </c>
      <c r="G127" s="227"/>
      <c r="H127" s="33" t="e">
        <f>SUMIFS(#REF!,#REF!,C127,#REF!,$B$119)</f>
        <v>#REF!</v>
      </c>
      <c r="I127" s="219"/>
      <c r="J127" s="34" t="e">
        <f t="shared" si="10"/>
        <v>#REF!</v>
      </c>
      <c r="K127" s="39" t="e">
        <f>SUMIFS(#REF!,#REF!,'Consolidado  mensual'!C127,#REF!,'Consolidado  mensual'!$B$119)</f>
        <v>#REF!</v>
      </c>
      <c r="L127" s="222"/>
      <c r="M127" s="68"/>
      <c r="N127" s="69"/>
      <c r="O127" s="70"/>
      <c r="P127" s="71"/>
      <c r="Q127" s="71"/>
      <c r="R127" s="72"/>
      <c r="S127" s="73"/>
      <c r="T127" s="8"/>
      <c r="U127" s="8"/>
      <c r="V127" s="8"/>
      <c r="W127" s="74"/>
    </row>
    <row r="128" spans="2:23" ht="24.95" customHeight="1">
      <c r="B128" s="253"/>
      <c r="C128" s="117" t="s">
        <v>5</v>
      </c>
      <c r="D128" s="32" t="e">
        <f>COUNTIFS(#REF!,$C128,#REF!,$B$119)</f>
        <v>#REF!</v>
      </c>
      <c r="E128" s="41" t="e">
        <f>SUMIFS(#REF!,#REF!,$C128,#REF!,$B$119)</f>
        <v>#REF!</v>
      </c>
      <c r="F128" s="260"/>
      <c r="G128" s="227"/>
      <c r="H128" s="33" t="e">
        <f>SUMIFS(#REF!,#REF!,C128,#REF!,$B$119)</f>
        <v>#REF!</v>
      </c>
      <c r="I128" s="219"/>
      <c r="J128" s="34" t="e">
        <f t="shared" si="10"/>
        <v>#REF!</v>
      </c>
      <c r="K128" s="39" t="e">
        <f>SUMIFS(#REF!,#REF!,'Consolidado  mensual'!C128,#REF!,'Consolidado  mensual'!$B$119)</f>
        <v>#REF!</v>
      </c>
      <c r="L128" s="222"/>
      <c r="M128" s="68"/>
      <c r="N128" s="69"/>
      <c r="O128" s="70"/>
      <c r="P128" s="71"/>
      <c r="Q128" s="71"/>
      <c r="R128" s="72"/>
      <c r="S128" s="73"/>
      <c r="T128" s="8"/>
      <c r="U128" s="8"/>
      <c r="V128" s="8"/>
      <c r="W128" s="74"/>
    </row>
    <row r="129" spans="2:23" ht="24.95" customHeight="1" thickBot="1">
      <c r="B129" s="254"/>
      <c r="C129" s="118" t="s">
        <v>13</v>
      </c>
      <c r="D129" s="35" t="e">
        <f>COUNTIFS(#REF!,$C129,#REF!,$B$119)</f>
        <v>#REF!</v>
      </c>
      <c r="E129" s="42" t="e">
        <f>SUMIFS(#REF!,#REF!,$C129,#REF!,$B$119)</f>
        <v>#REF!</v>
      </c>
      <c r="F129" s="261"/>
      <c r="G129" s="228"/>
      <c r="H129" s="36" t="e">
        <f>SUMIFS(#REF!,#REF!,C129,#REF!,$B$119)</f>
        <v>#REF!</v>
      </c>
      <c r="I129" s="220"/>
      <c r="J129" s="37" t="e">
        <f t="shared" si="10"/>
        <v>#REF!</v>
      </c>
      <c r="K129" s="59" t="e">
        <f>SUMIFS(#REF!,#REF!,'Consolidado  mensual'!C129,#REF!,'Consolidado  mensual'!$B$119)</f>
        <v>#REF!</v>
      </c>
      <c r="L129" s="223"/>
      <c r="M129" s="75"/>
      <c r="N129" s="76"/>
      <c r="O129" s="77"/>
      <c r="P129" s="78"/>
      <c r="Q129" s="78"/>
      <c r="R129" s="79"/>
      <c r="S129" s="80"/>
      <c r="T129" s="81"/>
      <c r="U129" s="81"/>
      <c r="V129" s="81"/>
      <c r="W129" s="82"/>
    </row>
    <row r="130" spans="2:23" ht="24.95" customHeight="1">
      <c r="B130" s="293" t="s">
        <v>44</v>
      </c>
      <c r="C130" s="127" t="s">
        <v>3</v>
      </c>
      <c r="D130" s="29" t="e">
        <f>COUNTIFS(#REF!,$C130,#REF!,$B$130)</f>
        <v>#REF!</v>
      </c>
      <c r="E130" s="40" t="e">
        <f>SUMIFS(#REF!,#REF!,$C130,#REF!,$B$130)</f>
        <v>#REF!</v>
      </c>
      <c r="F130" s="255" t="e">
        <f>SUM(D130:D140)</f>
        <v>#REF!</v>
      </c>
      <c r="G130" s="226">
        <v>299</v>
      </c>
      <c r="H130" s="30" t="e">
        <f>SUMIFS(#REF!,#REF!,C130,#REF!,$B$130)</f>
        <v>#REF!</v>
      </c>
      <c r="I130" s="218" t="e">
        <f>IF(G130="","",F138/N162)</f>
        <v>#REF!</v>
      </c>
      <c r="J130" s="31" t="e">
        <f>IF($G$130="","",D130/$F$130)</f>
        <v>#REF!</v>
      </c>
      <c r="K130" s="38" t="e">
        <f>SUMIFS(#REF!,#REF!,'Consolidado  mensual'!C130,#REF!,'Consolidado  mensual'!$B$130)</f>
        <v>#REF!</v>
      </c>
      <c r="L130" s="221" t="e">
        <f>SUM(K130+K131+K132+K133+K134+K138+K139)</f>
        <v>#REF!</v>
      </c>
      <c r="M130" s="60"/>
      <c r="N130" s="61"/>
      <c r="O130" s="62"/>
      <c r="P130" s="63"/>
      <c r="Q130" s="63"/>
      <c r="R130" s="64"/>
      <c r="S130" s="65"/>
      <c r="T130" s="66"/>
      <c r="U130" s="66"/>
      <c r="V130" s="66"/>
      <c r="W130" s="67"/>
    </row>
    <row r="131" spans="2:23" ht="24.95" customHeight="1">
      <c r="B131" s="294"/>
      <c r="C131" s="128" t="s">
        <v>8</v>
      </c>
      <c r="D131" s="32" t="e">
        <f>COUNTIFS(#REF!,$C131,#REF!,$B$130)</f>
        <v>#REF!</v>
      </c>
      <c r="E131" s="41" t="e">
        <f>SUMIFS(#REF!,#REF!,$C131,#REF!,$B$130)</f>
        <v>#REF!</v>
      </c>
      <c r="F131" s="256"/>
      <c r="G131" s="227"/>
      <c r="H131" s="33" t="e">
        <f>SUMIFS(#REF!,#REF!,C131,#REF!,$B$130)</f>
        <v>#REF!</v>
      </c>
      <c r="I131" s="219"/>
      <c r="J131" s="34" t="e">
        <f t="shared" ref="J131:J140" si="11">IF($G$130="","",D131/$F$130)</f>
        <v>#REF!</v>
      </c>
      <c r="K131" s="39" t="e">
        <f>SUMIFS(#REF!,#REF!,'Consolidado  mensual'!C131,#REF!,'Consolidado  mensual'!$B$130)</f>
        <v>#REF!</v>
      </c>
      <c r="L131" s="222"/>
      <c r="M131" s="68"/>
      <c r="N131" s="69"/>
      <c r="O131" s="70"/>
      <c r="P131" s="71"/>
      <c r="Q131" s="71"/>
      <c r="R131" s="72"/>
      <c r="S131" s="73"/>
      <c r="T131" s="8"/>
      <c r="U131" s="8"/>
      <c r="V131" s="8"/>
      <c r="W131" s="74"/>
    </row>
    <row r="132" spans="2:23" ht="24.95" customHeight="1">
      <c r="B132" s="294"/>
      <c r="C132" s="128" t="s">
        <v>7</v>
      </c>
      <c r="D132" s="32" t="e">
        <f>COUNTIFS(#REF!,$C132,#REF!,$B$130)</f>
        <v>#REF!</v>
      </c>
      <c r="E132" s="41" t="e">
        <f>SUMIFS(#REF!,#REF!,$C132,#REF!,$B$130)</f>
        <v>#REF!</v>
      </c>
      <c r="F132" s="256"/>
      <c r="G132" s="227"/>
      <c r="H132" s="33" t="e">
        <f>SUMIFS(#REF!,#REF!,C132,#REF!,$B$130)</f>
        <v>#REF!</v>
      </c>
      <c r="I132" s="219"/>
      <c r="J132" s="34" t="e">
        <f t="shared" si="11"/>
        <v>#REF!</v>
      </c>
      <c r="K132" s="39" t="e">
        <f>SUMIFS(#REF!,#REF!,'Consolidado  mensual'!C132,#REF!,'Consolidado  mensual'!$B$130)</f>
        <v>#REF!</v>
      </c>
      <c r="L132" s="222"/>
      <c r="M132" s="68"/>
      <c r="N132" s="69"/>
      <c r="O132" s="70"/>
      <c r="P132" s="71"/>
      <c r="Q132" s="71"/>
      <c r="R132" s="72"/>
      <c r="S132" s="73"/>
      <c r="T132" s="8"/>
      <c r="U132" s="8"/>
      <c r="V132" s="8"/>
      <c r="W132" s="74"/>
    </row>
    <row r="133" spans="2:23" ht="24.95" customHeight="1">
      <c r="B133" s="294"/>
      <c r="C133" s="128" t="s">
        <v>10</v>
      </c>
      <c r="D133" s="32" t="e">
        <f>COUNTIFS(#REF!,$C133,#REF!,$B$130)</f>
        <v>#REF!</v>
      </c>
      <c r="E133" s="41" t="e">
        <f>SUMIFS(#REF!,#REF!,$C133,#REF!,$B$130)</f>
        <v>#REF!</v>
      </c>
      <c r="F133" s="256"/>
      <c r="G133" s="227"/>
      <c r="H133" s="33" t="e">
        <f>SUMIFS(#REF!,#REF!,C133,#REF!,$B$130)</f>
        <v>#REF!</v>
      </c>
      <c r="I133" s="219"/>
      <c r="J133" s="34" t="e">
        <f t="shared" si="11"/>
        <v>#REF!</v>
      </c>
      <c r="K133" s="39" t="e">
        <f>SUMIFS(#REF!,#REF!,'Consolidado  mensual'!C133,#REF!,'Consolidado  mensual'!$B$130)</f>
        <v>#REF!</v>
      </c>
      <c r="L133" s="222"/>
      <c r="M133" s="68"/>
      <c r="N133" s="69"/>
      <c r="O133" s="70"/>
      <c r="P133" s="71"/>
      <c r="Q133" s="71"/>
      <c r="R133" s="72"/>
      <c r="S133" s="73"/>
      <c r="T133" s="8"/>
      <c r="U133" s="8"/>
      <c r="V133" s="8"/>
      <c r="W133" s="74"/>
    </row>
    <row r="134" spans="2:23" ht="33" customHeight="1">
      <c r="B134" s="294"/>
      <c r="C134" s="129" t="s">
        <v>11</v>
      </c>
      <c r="D134" s="32" t="e">
        <f>COUNTIFS(#REF!,$C134,#REF!,$B$130)</f>
        <v>#REF!</v>
      </c>
      <c r="E134" s="41" t="e">
        <f>SUMIFS(#REF!,#REF!,$C134,#REF!,$B$130)</f>
        <v>#REF!</v>
      </c>
      <c r="F134" s="256"/>
      <c r="G134" s="227"/>
      <c r="H134" s="33" t="e">
        <f>SUMIFS(#REF!,#REF!,C134,#REF!,$B$130)</f>
        <v>#REF!</v>
      </c>
      <c r="I134" s="219"/>
      <c r="J134" s="34" t="e">
        <f t="shared" si="11"/>
        <v>#REF!</v>
      </c>
      <c r="K134" s="39" t="e">
        <f>SUMIFS(#REF!,#REF!,'Consolidado  mensual'!C134,#REF!,'Consolidado  mensual'!$B$130)</f>
        <v>#REF!</v>
      </c>
      <c r="L134" s="222"/>
      <c r="M134" s="68"/>
      <c r="N134" s="69"/>
      <c r="O134" s="70"/>
      <c r="P134" s="71"/>
      <c r="Q134" s="71"/>
      <c r="R134" s="72"/>
      <c r="S134" s="73"/>
      <c r="T134" s="8"/>
      <c r="U134" s="8"/>
      <c r="V134" s="8"/>
      <c r="W134" s="74"/>
    </row>
    <row r="135" spans="2:23" ht="33" customHeight="1">
      <c r="B135" s="294"/>
      <c r="C135" s="129" t="s">
        <v>14</v>
      </c>
      <c r="D135" s="32" t="e">
        <f>COUNTIFS(#REF!,$C135,#REF!,$B$130)</f>
        <v>#REF!</v>
      </c>
      <c r="E135" s="41" t="e">
        <f>SUMIFS(#REF!,#REF!,$C135,#REF!,$B$130)</f>
        <v>#REF!</v>
      </c>
      <c r="F135" s="257" t="s">
        <v>32</v>
      </c>
      <c r="G135" s="227"/>
      <c r="H135" s="33" t="e">
        <f>SUMIFS(#REF!,#REF!,C135,#REF!,$B$130)</f>
        <v>#REF!</v>
      </c>
      <c r="I135" s="219"/>
      <c r="J135" s="34" t="e">
        <f t="shared" si="11"/>
        <v>#REF!</v>
      </c>
      <c r="K135" s="39" t="e">
        <f>SUMIFS(#REF!,#REF!,'Consolidado  mensual'!C135,#REF!,'Consolidado  mensual'!$B$130)</f>
        <v>#REF!</v>
      </c>
      <c r="L135" s="222"/>
      <c r="M135" s="68"/>
      <c r="N135" s="69"/>
      <c r="O135" s="70"/>
      <c r="P135" s="71"/>
      <c r="Q135" s="71"/>
      <c r="R135" s="72"/>
      <c r="S135" s="73"/>
      <c r="T135" s="8"/>
      <c r="U135" s="8"/>
      <c r="V135" s="8"/>
      <c r="W135" s="74"/>
    </row>
    <row r="136" spans="2:23" ht="33" customHeight="1">
      <c r="B136" s="294"/>
      <c r="C136" s="129" t="s">
        <v>17</v>
      </c>
      <c r="D136" s="32" t="e">
        <f>COUNTIFS(#REF!,$C136,#REF!,$B$130)</f>
        <v>#REF!</v>
      </c>
      <c r="E136" s="41" t="e">
        <f>SUMIFS(#REF!,#REF!,$C136,#REF!,$B$130)</f>
        <v>#REF!</v>
      </c>
      <c r="F136" s="257"/>
      <c r="G136" s="227"/>
      <c r="H136" s="33" t="e">
        <f>SUMIFS(#REF!,#REF!,C136,#REF!,$B$130)</f>
        <v>#REF!</v>
      </c>
      <c r="I136" s="219"/>
      <c r="J136" s="34" t="e">
        <f t="shared" si="11"/>
        <v>#REF!</v>
      </c>
      <c r="K136" s="39" t="e">
        <f>SUMIFS(#REF!,#REF!,'Consolidado  mensual'!C136,#REF!,'Consolidado  mensual'!$B$130)</f>
        <v>#REF!</v>
      </c>
      <c r="L136" s="222"/>
      <c r="M136" s="68"/>
      <c r="N136" s="69"/>
      <c r="O136" s="70"/>
      <c r="P136" s="71"/>
      <c r="Q136" s="71"/>
      <c r="R136" s="72"/>
      <c r="S136" s="73"/>
      <c r="T136" s="8"/>
      <c r="U136" s="8"/>
      <c r="V136" s="8"/>
      <c r="W136" s="74"/>
    </row>
    <row r="137" spans="2:23" ht="24.95" customHeight="1">
      <c r="B137" s="294"/>
      <c r="C137" s="129" t="s">
        <v>15</v>
      </c>
      <c r="D137" s="32" t="e">
        <f>COUNTIFS(#REF!,$C137,#REF!,$B$130)</f>
        <v>#REF!</v>
      </c>
      <c r="E137" s="41" t="e">
        <f>SUMIFS(#REF!,#REF!,$C137,#REF!,$B$130)</f>
        <v>#REF!</v>
      </c>
      <c r="F137" s="257"/>
      <c r="G137" s="227"/>
      <c r="H137" s="33" t="e">
        <f>SUMIFS(#REF!,#REF!,C137,#REF!,$B$130)</f>
        <v>#REF!</v>
      </c>
      <c r="I137" s="219"/>
      <c r="J137" s="34" t="e">
        <f t="shared" si="11"/>
        <v>#REF!</v>
      </c>
      <c r="K137" s="39" t="e">
        <f>SUMIFS(#REF!,#REF!,'Consolidado  mensual'!C137,#REF!,'Consolidado  mensual'!$B$130)</f>
        <v>#REF!</v>
      </c>
      <c r="L137" s="222"/>
      <c r="M137" s="68"/>
      <c r="N137" s="69"/>
      <c r="O137" s="70"/>
      <c r="P137" s="71"/>
      <c r="Q137" s="71"/>
      <c r="R137" s="72"/>
      <c r="S137" s="73"/>
      <c r="T137" s="8"/>
      <c r="U137" s="8"/>
      <c r="V137" s="8"/>
      <c r="W137" s="74"/>
    </row>
    <row r="138" spans="2:23" ht="24.95" customHeight="1">
      <c r="B138" s="294"/>
      <c r="C138" s="129" t="s">
        <v>9</v>
      </c>
      <c r="D138" s="32" t="e">
        <f>COUNTIFS(#REF!,$C138,#REF!,$B$130)</f>
        <v>#REF!</v>
      </c>
      <c r="E138" s="41" t="e">
        <f>SUMIFS(#REF!,#REF!,$C138,#REF!,$B$130)</f>
        <v>#REF!</v>
      </c>
      <c r="F138" s="260" t="e">
        <f>SUM(H130:H137)</f>
        <v>#REF!</v>
      </c>
      <c r="G138" s="227"/>
      <c r="H138" s="33" t="e">
        <f>SUMIFS(#REF!,#REF!,C138,#REF!,$B$130)</f>
        <v>#REF!</v>
      </c>
      <c r="I138" s="219"/>
      <c r="J138" s="34" t="e">
        <f t="shared" si="11"/>
        <v>#REF!</v>
      </c>
      <c r="K138" s="39" t="e">
        <f>SUMIFS(#REF!,#REF!,'Consolidado  mensual'!C138,#REF!,'Consolidado  mensual'!$B$130)</f>
        <v>#REF!</v>
      </c>
      <c r="L138" s="222"/>
      <c r="M138" s="68"/>
      <c r="N138" s="69"/>
      <c r="O138" s="70"/>
      <c r="P138" s="71"/>
      <c r="Q138" s="71"/>
      <c r="R138" s="72"/>
      <c r="S138" s="73"/>
      <c r="T138" s="8"/>
      <c r="U138" s="8"/>
      <c r="V138" s="8"/>
      <c r="W138" s="74"/>
    </row>
    <row r="139" spans="2:23" ht="24.95" customHeight="1">
      <c r="B139" s="294"/>
      <c r="C139" s="129" t="s">
        <v>5</v>
      </c>
      <c r="D139" s="32" t="e">
        <f>COUNTIFS(#REF!,$C139,#REF!,$B$130)</f>
        <v>#REF!</v>
      </c>
      <c r="E139" s="41" t="e">
        <f>SUMIFS(#REF!,#REF!,$C139,#REF!,$B$130)</f>
        <v>#REF!</v>
      </c>
      <c r="F139" s="260"/>
      <c r="G139" s="227"/>
      <c r="H139" s="33" t="e">
        <f>SUMIFS(#REF!,#REF!,C139,#REF!,$B$130)</f>
        <v>#REF!</v>
      </c>
      <c r="I139" s="219"/>
      <c r="J139" s="34" t="e">
        <f t="shared" si="11"/>
        <v>#REF!</v>
      </c>
      <c r="K139" s="39" t="e">
        <f>SUMIFS(#REF!,#REF!,'Consolidado  mensual'!C139,#REF!,'Consolidado  mensual'!$B$130)</f>
        <v>#REF!</v>
      </c>
      <c r="L139" s="222"/>
      <c r="M139" s="68"/>
      <c r="N139" s="69"/>
      <c r="O139" s="70"/>
      <c r="P139" s="71"/>
      <c r="Q139" s="71"/>
      <c r="R139" s="72"/>
      <c r="S139" s="73"/>
      <c r="T139" s="8"/>
      <c r="U139" s="8"/>
      <c r="V139" s="8"/>
      <c r="W139" s="74"/>
    </row>
    <row r="140" spans="2:23" ht="24.95" customHeight="1" thickBot="1">
      <c r="B140" s="295"/>
      <c r="C140" s="130" t="s">
        <v>13</v>
      </c>
      <c r="D140" s="35" t="e">
        <f>COUNTIFS(#REF!,$C140,#REF!,$B$130)</f>
        <v>#REF!</v>
      </c>
      <c r="E140" s="42" t="e">
        <f>SUMIFS(#REF!,#REF!,$C140,#REF!,$B$130)</f>
        <v>#REF!</v>
      </c>
      <c r="F140" s="261"/>
      <c r="G140" s="228"/>
      <c r="H140" s="36" t="e">
        <f>SUMIFS(#REF!,#REF!,C140,#REF!,$B$130)</f>
        <v>#REF!</v>
      </c>
      <c r="I140" s="220"/>
      <c r="J140" s="37" t="e">
        <f t="shared" si="11"/>
        <v>#REF!</v>
      </c>
      <c r="K140" s="59" t="e">
        <f>SUMIFS(#REF!,#REF!,'Consolidado  mensual'!C140,#REF!,'Consolidado  mensual'!$B$130)</f>
        <v>#REF!</v>
      </c>
      <c r="L140" s="223"/>
      <c r="M140" s="75"/>
      <c r="N140" s="76"/>
      <c r="O140" s="77"/>
      <c r="P140" s="78"/>
      <c r="Q140" s="78"/>
      <c r="R140" s="79"/>
      <c r="S140" s="80"/>
      <c r="T140" s="81"/>
      <c r="U140" s="81"/>
      <c r="V140" s="81"/>
      <c r="W140" s="82"/>
    </row>
    <row r="141" spans="2:23" ht="44.25" customHeight="1" thickBot="1">
      <c r="B141" s="299" t="s">
        <v>45</v>
      </c>
      <c r="C141" s="300"/>
      <c r="D141" s="131" t="e">
        <f>SUM(D9:D140)</f>
        <v>#REF!</v>
      </c>
      <c r="E141" s="132" t="e">
        <f>SUM(E9:E140)</f>
        <v>#REF!</v>
      </c>
      <c r="F141" s="131"/>
      <c r="G141" s="133">
        <f>AVERAGE(G9:G140)</f>
        <v>311.91666666666669</v>
      </c>
      <c r="H141" s="134" t="e">
        <f>SUM(H9:H140)</f>
        <v>#REF!</v>
      </c>
      <c r="I141" s="135" t="e">
        <f>SUM(I9:I140)/3</f>
        <v>#REF!</v>
      </c>
      <c r="J141" s="136"/>
      <c r="K141" s="136" t="e">
        <f>SUM(K9:K140)</f>
        <v>#REF!</v>
      </c>
      <c r="L141" s="94" t="e">
        <f>SUM(L9:L140)</f>
        <v>#REF!</v>
      </c>
      <c r="M141" s="3"/>
      <c r="N141" s="3"/>
      <c r="O141" s="3"/>
      <c r="P141" s="3"/>
      <c r="Q141" s="3"/>
      <c r="R141" s="3"/>
      <c r="S141" s="3"/>
    </row>
    <row r="142" spans="2:23" s="3" customFormat="1" ht="24" thickBot="1">
      <c r="B142" s="4"/>
      <c r="C142" s="4"/>
      <c r="D142" s="5"/>
      <c r="E142" s="5"/>
      <c r="F142" s="5"/>
      <c r="G142" s="6"/>
      <c r="H142" s="7"/>
      <c r="I142" s="46" t="str">
        <f>IF(G142="","",H142/O163)</f>
        <v/>
      </c>
    </row>
    <row r="143" spans="2:23" s="3" customFormat="1">
      <c r="B143" s="4"/>
      <c r="C143" s="4"/>
      <c r="D143" s="5"/>
      <c r="E143" s="5"/>
      <c r="F143" s="5"/>
      <c r="G143" s="6"/>
      <c r="H143" s="7"/>
    </row>
    <row r="144" spans="2:23" ht="24" customHeight="1">
      <c r="B144" s="224" t="s">
        <v>46</v>
      </c>
      <c r="C144" s="225"/>
      <c r="D144" s="225"/>
      <c r="E144" s="225"/>
      <c r="F144" s="225"/>
      <c r="G144" s="225"/>
      <c r="H144" s="225"/>
      <c r="I144" s="13"/>
      <c r="J144" s="13"/>
      <c r="K144" s="13"/>
      <c r="L144" s="13"/>
      <c r="M144" s="12"/>
      <c r="N144" s="12"/>
      <c r="O144" s="12"/>
    </row>
    <row r="145" spans="1:16" s="10" customFormat="1" ht="22.5" customHeight="1">
      <c r="B145" s="17" t="s">
        <v>47</v>
      </c>
      <c r="C145" s="17" t="s">
        <v>48</v>
      </c>
      <c r="D145" s="18">
        <v>42005</v>
      </c>
      <c r="E145" s="18">
        <v>42036</v>
      </c>
      <c r="F145" s="18">
        <v>42064</v>
      </c>
      <c r="G145" s="18">
        <v>42095</v>
      </c>
      <c r="H145" s="18">
        <v>42125</v>
      </c>
      <c r="I145" s="18">
        <v>42156</v>
      </c>
      <c r="J145" s="18">
        <v>42216</v>
      </c>
      <c r="K145" s="18">
        <v>42247</v>
      </c>
      <c r="L145" s="18">
        <v>42277</v>
      </c>
      <c r="M145" s="18">
        <v>42308</v>
      </c>
      <c r="N145" s="18">
        <v>42338</v>
      </c>
      <c r="O145" s="18">
        <v>42369</v>
      </c>
    </row>
    <row r="146" spans="1:16" ht="38.25" customHeight="1">
      <c r="B146" s="9" t="s">
        <v>49</v>
      </c>
      <c r="C146" s="9" t="s">
        <v>50</v>
      </c>
      <c r="D146" s="15" t="e">
        <f>(D13/$G$9)</f>
        <v>#REF!</v>
      </c>
      <c r="E146" s="15" t="e">
        <f>(D24/$G$9)</f>
        <v>#REF!</v>
      </c>
      <c r="F146" s="15" t="e">
        <f>(D35/$G$9)</f>
        <v>#REF!</v>
      </c>
      <c r="G146" s="15" t="e">
        <f>(D46/$G$9)</f>
        <v>#REF!</v>
      </c>
      <c r="H146" s="15" t="e">
        <f>(D57/$G$9)</f>
        <v>#REF!</v>
      </c>
      <c r="I146" s="15" t="e">
        <f>(D68/$G$9)</f>
        <v>#REF!</v>
      </c>
      <c r="J146" s="15" t="e">
        <f>(D79/$G$9)</f>
        <v>#REF!</v>
      </c>
      <c r="K146" s="15" t="e">
        <f>(D90/$G$9)</f>
        <v>#REF!</v>
      </c>
      <c r="L146" s="15" t="e">
        <f>(D101/$G$9)</f>
        <v>#REF!</v>
      </c>
      <c r="M146" s="15" t="e">
        <f>(D112/$G$9)</f>
        <v>#REF!</v>
      </c>
      <c r="N146" s="15" t="e">
        <f>(D123/$G$9)</f>
        <v>#REF!</v>
      </c>
      <c r="O146" s="15" t="e">
        <f>(D134/$G$9)</f>
        <v>#REF!</v>
      </c>
    </row>
    <row r="147" spans="1:16" ht="40.5" customHeight="1">
      <c r="B147" s="9" t="s">
        <v>51</v>
      </c>
      <c r="C147" s="9" t="s">
        <v>52</v>
      </c>
      <c r="D147" s="11" t="e">
        <f>D15/$G$9</f>
        <v>#REF!</v>
      </c>
      <c r="E147" s="11" t="e">
        <f>D26/$G$9</f>
        <v>#REF!</v>
      </c>
      <c r="F147" s="11" t="e">
        <f>D37/$G$9</f>
        <v>#REF!</v>
      </c>
      <c r="G147" s="11" t="e">
        <f>D48/$G$9</f>
        <v>#REF!</v>
      </c>
      <c r="H147" s="11" t="e">
        <f>D59/$G$9</f>
        <v>#REF!</v>
      </c>
      <c r="I147" s="11" t="e">
        <f>D70/$G$9</f>
        <v>#REF!</v>
      </c>
      <c r="J147" s="11" t="e">
        <f>D81/$G$9</f>
        <v>#REF!</v>
      </c>
      <c r="K147" s="11" t="e">
        <f>D92/$G$9</f>
        <v>#REF!</v>
      </c>
      <c r="L147" s="11" t="e">
        <f>D103/$G$9</f>
        <v>#REF!</v>
      </c>
      <c r="M147" s="11" t="e">
        <f>D114/$G$9</f>
        <v>#REF!</v>
      </c>
      <c r="N147" s="11" t="e">
        <f>D125/$G$9</f>
        <v>#REF!</v>
      </c>
      <c r="O147" s="11" t="e">
        <f>D136/$G$9</f>
        <v>#REF!</v>
      </c>
    </row>
    <row r="148" spans="1:16" ht="39.75" customHeight="1">
      <c r="B148" s="9" t="s">
        <v>53</v>
      </c>
      <c r="C148" s="9" t="s">
        <v>54</v>
      </c>
      <c r="D148" s="11" t="e">
        <f>D14/$G$9</f>
        <v>#REF!</v>
      </c>
      <c r="E148" s="11" t="e">
        <f>D25/$G$9</f>
        <v>#REF!</v>
      </c>
      <c r="F148" s="11" t="e">
        <f>D36/$G$9</f>
        <v>#REF!</v>
      </c>
      <c r="G148" s="11" t="e">
        <f>D47/$G$9</f>
        <v>#REF!</v>
      </c>
      <c r="H148" s="11" t="e">
        <f>D58/$G$9</f>
        <v>#REF!</v>
      </c>
      <c r="I148" s="11" t="e">
        <f>D69/$G$9</f>
        <v>#REF!</v>
      </c>
      <c r="J148" s="11" t="e">
        <f>D80/$G$9</f>
        <v>#REF!</v>
      </c>
      <c r="K148" s="11" t="e">
        <f>D91/$G$9</f>
        <v>#REF!</v>
      </c>
      <c r="L148" s="11" t="e">
        <f>D102/$G$9</f>
        <v>#REF!</v>
      </c>
      <c r="M148" s="11" t="e">
        <f>D113/$G$9</f>
        <v>#REF!</v>
      </c>
      <c r="N148" s="11" t="e">
        <f>D124/$G$9</f>
        <v>#REF!</v>
      </c>
      <c r="O148" s="11" t="e">
        <f>D135/$G$9</f>
        <v>#REF!</v>
      </c>
    </row>
    <row r="149" spans="1:16" ht="35.25" customHeight="1">
      <c r="B149" s="9" t="s">
        <v>55</v>
      </c>
      <c r="C149" s="9" t="s">
        <v>56</v>
      </c>
      <c r="D149" s="11" t="e">
        <f>D9/$G$9</f>
        <v>#REF!</v>
      </c>
      <c r="E149" s="11" t="e">
        <f>D20/$G$9</f>
        <v>#REF!</v>
      </c>
      <c r="F149" s="11" t="e">
        <f>D31/$G$9</f>
        <v>#REF!</v>
      </c>
      <c r="G149" s="11" t="e">
        <f>D42/$G$9</f>
        <v>#REF!</v>
      </c>
      <c r="H149" s="11" t="e">
        <f>D53/$G$9</f>
        <v>#REF!</v>
      </c>
      <c r="I149" s="11" t="e">
        <f>D64/$G$9</f>
        <v>#REF!</v>
      </c>
      <c r="J149" s="11" t="e">
        <f>D75/$G$9</f>
        <v>#REF!</v>
      </c>
      <c r="K149" s="11" t="e">
        <f>D86/$G$9</f>
        <v>#REF!</v>
      </c>
      <c r="L149" s="11" t="e">
        <f>D97/$G$9</f>
        <v>#REF!</v>
      </c>
      <c r="M149" s="11" t="e">
        <f>D108/$G$9</f>
        <v>#REF!</v>
      </c>
      <c r="N149" s="11" t="e">
        <f>D119/$G$9</f>
        <v>#REF!</v>
      </c>
      <c r="O149" s="11" t="e">
        <f>D130/$G$9</f>
        <v>#REF!</v>
      </c>
    </row>
    <row r="150" spans="1:16" ht="24.75" customHeight="1">
      <c r="B150" s="9" t="s">
        <v>57</v>
      </c>
      <c r="C150" s="9" t="s">
        <v>58</v>
      </c>
      <c r="D150" s="11" t="e">
        <f>D19/$G$9</f>
        <v>#REF!</v>
      </c>
      <c r="E150" s="11" t="e">
        <f>D30/$G$9</f>
        <v>#REF!</v>
      </c>
      <c r="F150" s="11" t="e">
        <f>D41/$G$9</f>
        <v>#REF!</v>
      </c>
      <c r="G150" s="11" t="e">
        <f>D52/$G$9</f>
        <v>#REF!</v>
      </c>
      <c r="H150" s="11" t="e">
        <f>D63/$G$9</f>
        <v>#REF!</v>
      </c>
      <c r="I150" s="11" t="e">
        <f>D74/$G$9</f>
        <v>#REF!</v>
      </c>
      <c r="J150" s="11" t="e">
        <f>D85/$G$9</f>
        <v>#REF!</v>
      </c>
      <c r="K150" s="11" t="e">
        <f>D96/$G$9</f>
        <v>#REF!</v>
      </c>
      <c r="L150" s="11" t="e">
        <f>D107/$G$9</f>
        <v>#REF!</v>
      </c>
      <c r="M150" s="11" t="e">
        <f>D118/$G$9</f>
        <v>#REF!</v>
      </c>
      <c r="N150" s="11" t="e">
        <f>D129/$G$9</f>
        <v>#REF!</v>
      </c>
      <c r="O150" s="11" t="e">
        <f>D140/$G$9</f>
        <v>#REF!</v>
      </c>
    </row>
    <row r="151" spans="1:16" ht="30">
      <c r="B151" s="9" t="s">
        <v>59</v>
      </c>
      <c r="C151" s="9" t="s">
        <v>60</v>
      </c>
      <c r="D151" s="11" t="e">
        <f>D10/$G$9</f>
        <v>#REF!</v>
      </c>
      <c r="E151" s="11" t="e">
        <f>D21/$G$9</f>
        <v>#REF!</v>
      </c>
      <c r="F151" s="11" t="e">
        <f>D32/$G$9</f>
        <v>#REF!</v>
      </c>
      <c r="G151" s="11" t="e">
        <f>D43/$G$9</f>
        <v>#REF!</v>
      </c>
      <c r="H151" s="11" t="e">
        <f>D54/$G$9</f>
        <v>#REF!</v>
      </c>
      <c r="I151" s="11" t="e">
        <f>D65/$G$9</f>
        <v>#REF!</v>
      </c>
      <c r="J151" s="11" t="e">
        <f>D76/$G$9</f>
        <v>#REF!</v>
      </c>
      <c r="K151" s="11" t="e">
        <f>D87/$G$9</f>
        <v>#REF!</v>
      </c>
      <c r="L151" s="11" t="e">
        <f>D98/$G$9</f>
        <v>#REF!</v>
      </c>
      <c r="M151" s="11" t="e">
        <f>D109/$G$9</f>
        <v>#REF!</v>
      </c>
      <c r="N151" s="11" t="e">
        <f>D120/$G$9</f>
        <v>#REF!</v>
      </c>
      <c r="O151" s="11" t="e">
        <f>D131/$G$9</f>
        <v>#REF!</v>
      </c>
    </row>
    <row r="152" spans="1:16" ht="35.25" customHeight="1">
      <c r="B152" s="9" t="s">
        <v>61</v>
      </c>
      <c r="C152" s="9" t="s">
        <v>62</v>
      </c>
      <c r="D152" s="11" t="e">
        <f>D11/$G$9</f>
        <v>#REF!</v>
      </c>
      <c r="E152" s="11" t="e">
        <f>D22/$G$9</f>
        <v>#REF!</v>
      </c>
      <c r="F152" s="11" t="e">
        <f>D33/$G$9</f>
        <v>#REF!</v>
      </c>
      <c r="G152" s="11" t="e">
        <f>D44/$G$9</f>
        <v>#REF!</v>
      </c>
      <c r="H152" s="11" t="e">
        <f>D55/$G$9</f>
        <v>#REF!</v>
      </c>
      <c r="I152" s="11" t="e">
        <f>D66/$G$9</f>
        <v>#REF!</v>
      </c>
      <c r="J152" s="11" t="e">
        <f>D77/$G$9</f>
        <v>#REF!</v>
      </c>
      <c r="K152" s="11" t="e">
        <f>D88/$G$9</f>
        <v>#REF!</v>
      </c>
      <c r="L152" s="11" t="e">
        <f>D99/$G$9</f>
        <v>#REF!</v>
      </c>
      <c r="M152" s="11" t="e">
        <f>D110/$G$9</f>
        <v>#REF!</v>
      </c>
      <c r="N152" s="11" t="e">
        <f>D121/$G$9</f>
        <v>#REF!</v>
      </c>
      <c r="O152" s="11" t="e">
        <f>D132/$G$9</f>
        <v>#REF!</v>
      </c>
    </row>
    <row r="153" spans="1:16" ht="62.25" customHeight="1">
      <c r="B153" s="9" t="s">
        <v>63</v>
      </c>
      <c r="C153" s="9" t="s">
        <v>64</v>
      </c>
      <c r="D153" s="26" t="e">
        <f>(D13+D14+D15)/C162*(240000/12)</f>
        <v>#REF!</v>
      </c>
      <c r="E153" s="14" t="e">
        <f>(D24+D25+D26)/D162*(240000/12)</f>
        <v>#REF!</v>
      </c>
      <c r="F153" s="14" t="e">
        <f>(D35+D36+D37)/E162*(240000/12)</f>
        <v>#REF!</v>
      </c>
      <c r="G153" s="14" t="e">
        <f>(D46+D47+D48)/F162*(240000/12)</f>
        <v>#REF!</v>
      </c>
      <c r="H153" s="14" t="e">
        <f>(D57+D58+D59)/G162*(240000/12)</f>
        <v>#REF!</v>
      </c>
      <c r="I153" s="14" t="e">
        <f>(D68+D69+D70)/H162*(240000/12)</f>
        <v>#REF!</v>
      </c>
      <c r="J153" s="14" t="e">
        <f>(D79+D80+D81)/I162*(240000/12)</f>
        <v>#REF!</v>
      </c>
      <c r="K153" s="14" t="e">
        <f>(D90+D91+D92)/J162*(240000/12)</f>
        <v>#REF!</v>
      </c>
      <c r="L153" s="14" t="e">
        <f>(D101+D102+D103)/K162*(240000/12)</f>
        <v>#REF!</v>
      </c>
      <c r="M153" s="14" t="e">
        <f>(D112+D113+D114)/L162*(240000/12)</f>
        <v>#REF!</v>
      </c>
      <c r="N153" s="14" t="e">
        <f>(D123+D124+D125)/M162*(240000/12)</f>
        <v>#REF!</v>
      </c>
      <c r="O153" s="14" t="e">
        <f>(D134+D135+D136)/N162*(240000/12)</f>
        <v>#REF!</v>
      </c>
    </row>
    <row r="154" spans="1:16" ht="52.5" customHeight="1">
      <c r="B154" s="9" t="s">
        <v>65</v>
      </c>
      <c r="C154" s="9" t="s">
        <v>66</v>
      </c>
      <c r="D154" s="14" t="e">
        <f>((E13+E14+E15+E16)/C162*(240000/12))</f>
        <v>#REF!</v>
      </c>
      <c r="E154" s="14" t="e">
        <f>((E24+E25+E26+E27)/D162*(240000/12))</f>
        <v>#REF!</v>
      </c>
      <c r="F154" s="14" t="e">
        <f>((E35+E36+E37+E38)/E162*(240000/12))</f>
        <v>#REF!</v>
      </c>
      <c r="G154" s="14" t="e">
        <f>((E46+E47+E48+E49)/F162*(240000/12))</f>
        <v>#REF!</v>
      </c>
      <c r="H154" s="14" t="e">
        <f>((E57+E58+E59+E60)/G162*(240000/12))</f>
        <v>#REF!</v>
      </c>
      <c r="I154" s="14" t="e">
        <f>((E68+E69+E70+E71)/H162*(240000/12))</f>
        <v>#REF!</v>
      </c>
      <c r="J154" s="14" t="e">
        <f>((E79+E80+E81+E82)/I162*(240000/12))</f>
        <v>#REF!</v>
      </c>
      <c r="K154" s="14" t="e">
        <f>((E90+E91+E92+E93)/J162*(240000/12))</f>
        <v>#REF!</v>
      </c>
      <c r="L154" s="14" t="e">
        <f>((E101+E102+E103+E104)/K162*(240000/12))</f>
        <v>#REF!</v>
      </c>
      <c r="M154" s="14" t="e">
        <f>((E112+E113+E114+E115)/L162*(240000/12))</f>
        <v>#REF!</v>
      </c>
      <c r="N154" s="14" t="e">
        <f>((E123+E124+E125+E126)/M162*(240000/12))</f>
        <v>#REF!</v>
      </c>
      <c r="O154" s="14" t="e">
        <f>((E134+E135+E136+E137)/N162*(240000/12))</f>
        <v>#REF!</v>
      </c>
      <c r="P154" s="8"/>
    </row>
    <row r="155" spans="1:16" ht="60.75" customHeight="1">
      <c r="B155" s="9" t="s">
        <v>67</v>
      </c>
      <c r="C155" s="9" t="s">
        <v>68</v>
      </c>
      <c r="D155" s="11" t="e">
        <f>D15*1000/$G$9</f>
        <v>#REF!</v>
      </c>
      <c r="E155" s="11" t="e">
        <f>D26*1000/$G$20</f>
        <v>#REF!</v>
      </c>
      <c r="F155" s="11" t="e">
        <f>D37*1000/$G$31</f>
        <v>#REF!</v>
      </c>
      <c r="G155" s="11" t="e">
        <f>D48*1000/$G$42</f>
        <v>#REF!</v>
      </c>
      <c r="H155" s="11" t="e">
        <f>D59*1000/$G$53</f>
        <v>#REF!</v>
      </c>
      <c r="I155" s="11" t="e">
        <f>D70*1000/$G$64</f>
        <v>#REF!</v>
      </c>
      <c r="J155" s="11" t="e">
        <f>D81*1000/$G$75</f>
        <v>#REF!</v>
      </c>
      <c r="K155" s="11" t="e">
        <f>D92*1000/$G$86</f>
        <v>#REF!</v>
      </c>
      <c r="L155" s="11" t="e">
        <f>D103*1000/$G$97</f>
        <v>#REF!</v>
      </c>
      <c r="M155" s="11" t="e">
        <f>D114*1000/$G$108</f>
        <v>#REF!</v>
      </c>
      <c r="N155" s="11" t="e">
        <f>D125*1000/$G$119</f>
        <v>#REF!</v>
      </c>
      <c r="O155" s="11" t="e">
        <f>D136*1000/$G$130</f>
        <v>#REF!</v>
      </c>
      <c r="P155" s="1"/>
    </row>
    <row r="157" spans="1:16" ht="17.25">
      <c r="B157" s="20" t="s">
        <v>69</v>
      </c>
      <c r="C157" s="19" t="s">
        <v>31</v>
      </c>
      <c r="D157" s="19" t="s">
        <v>33</v>
      </c>
      <c r="E157" s="19" t="s">
        <v>35</v>
      </c>
      <c r="F157" s="19" t="s">
        <v>36</v>
      </c>
      <c r="G157" s="19" t="s">
        <v>37</v>
      </c>
      <c r="H157" s="19" t="s">
        <v>38</v>
      </c>
      <c r="I157" s="19" t="s">
        <v>39</v>
      </c>
      <c r="J157" s="19" t="s">
        <v>40</v>
      </c>
      <c r="K157" s="19" t="s">
        <v>41</v>
      </c>
      <c r="L157" s="19" t="s">
        <v>42</v>
      </c>
      <c r="M157" s="19" t="s">
        <v>43</v>
      </c>
      <c r="N157" s="19" t="s">
        <v>44</v>
      </c>
    </row>
    <row r="158" spans="1:16" s="28" customFormat="1">
      <c r="A158" s="2"/>
      <c r="B158" s="9" t="s">
        <v>70</v>
      </c>
      <c r="C158" s="27">
        <v>1544</v>
      </c>
      <c r="D158" s="27">
        <v>1831</v>
      </c>
      <c r="E158" s="27">
        <v>1383</v>
      </c>
      <c r="F158" s="27">
        <v>1645</v>
      </c>
      <c r="G158" s="27">
        <v>1645</v>
      </c>
      <c r="H158" s="27">
        <v>1617</v>
      </c>
      <c r="I158" s="27">
        <v>1583</v>
      </c>
      <c r="J158" s="27">
        <v>1251</v>
      </c>
      <c r="K158" s="27">
        <v>1389</v>
      </c>
      <c r="L158" s="27">
        <v>1297</v>
      </c>
      <c r="M158" s="27">
        <v>1512</v>
      </c>
      <c r="N158" s="27"/>
      <c r="O158" s="91"/>
      <c r="P158" s="91"/>
    </row>
    <row r="159" spans="1:16" s="28" customFormat="1">
      <c r="A159" s="2"/>
      <c r="B159" s="9" t="s">
        <v>71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91"/>
      <c r="P159" s="91"/>
    </row>
    <row r="160" spans="1:16" s="28" customFormat="1">
      <c r="A160" s="2"/>
      <c r="B160" s="2"/>
      <c r="D160" s="91"/>
      <c r="E160" s="91"/>
      <c r="G160" s="92"/>
    </row>
    <row r="161" spans="1:16" s="28" customFormat="1" ht="17.25">
      <c r="A161" s="2"/>
      <c r="B161" s="20" t="s">
        <v>72</v>
      </c>
      <c r="C161" s="93" t="s">
        <v>31</v>
      </c>
      <c r="D161" s="93" t="s">
        <v>33</v>
      </c>
      <c r="E161" s="93" t="s">
        <v>35</v>
      </c>
      <c r="F161" s="93" t="s">
        <v>36</v>
      </c>
      <c r="G161" s="93" t="s">
        <v>37</v>
      </c>
      <c r="H161" s="93" t="s">
        <v>38</v>
      </c>
      <c r="I161" s="93" t="s">
        <v>39</v>
      </c>
      <c r="J161" s="93" t="s">
        <v>40</v>
      </c>
      <c r="K161" s="93" t="s">
        <v>41</v>
      </c>
      <c r="L161" s="93" t="s">
        <v>42</v>
      </c>
      <c r="M161" s="93" t="s">
        <v>43</v>
      </c>
      <c r="N161" s="93" t="s">
        <v>44</v>
      </c>
      <c r="O161" s="93" t="s">
        <v>73</v>
      </c>
    </row>
    <row r="162" spans="1:16" s="28" customFormat="1" ht="45">
      <c r="A162" s="2"/>
      <c r="B162" s="9" t="s">
        <v>74</v>
      </c>
      <c r="C162" s="27">
        <f>G9*30*8+(C158+C159)</f>
        <v>118904</v>
      </c>
      <c r="D162" s="27">
        <f>G20*30*8+(D158+D159)</f>
        <v>71191</v>
      </c>
      <c r="E162" s="137">
        <f>G31*30*8+(E158+E159)</f>
        <v>70503</v>
      </c>
      <c r="F162" s="27">
        <f>G42*30*8+(F158+F159)</f>
        <v>71965</v>
      </c>
      <c r="G162" s="27">
        <f>G53*30*8+(G158+G159)</f>
        <v>72445</v>
      </c>
      <c r="H162" s="27">
        <f>G64*30*8+(H158+H159)</f>
        <v>72657</v>
      </c>
      <c r="I162" s="27">
        <f>G75*30*8+(I158+I159)</f>
        <v>72623</v>
      </c>
      <c r="J162" s="27">
        <f>G86*30*8+(J158+J159)</f>
        <v>72531</v>
      </c>
      <c r="K162" s="27">
        <f>G97*30*8+(K158+K159)</f>
        <v>73629</v>
      </c>
      <c r="L162" s="27">
        <f>G108*30*8+(L158+L159)</f>
        <v>73297</v>
      </c>
      <c r="M162" s="27">
        <f>G119*30*8+(M158+M159)</f>
        <v>73512</v>
      </c>
      <c r="N162" s="27">
        <f>G130*30*8+(N158+N159)</f>
        <v>71760</v>
      </c>
      <c r="O162" s="27">
        <f>AVERAGE(C162:N162)</f>
        <v>76251.416666666672</v>
      </c>
    </row>
    <row r="164" spans="1:16"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3"/>
      <c r="P164" s="3"/>
    </row>
    <row r="165" spans="1:16"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3"/>
      <c r="P165" s="3"/>
    </row>
    <row r="166" spans="1:16"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3"/>
      <c r="P166" s="3"/>
    </row>
    <row r="167" spans="1:16"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3"/>
      <c r="P167" s="3"/>
    </row>
    <row r="168" spans="1:16">
      <c r="B168" s="21"/>
      <c r="C168" s="23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3"/>
      <c r="P168" s="3"/>
    </row>
    <row r="169" spans="1:16">
      <c r="B169" s="21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3"/>
      <c r="P169" s="3"/>
    </row>
    <row r="170" spans="1:16">
      <c r="B170" s="21"/>
      <c r="C170" s="24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3"/>
      <c r="P170" s="3"/>
    </row>
    <row r="171" spans="1:16"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6">
      <c r="K172" s="28"/>
    </row>
  </sheetData>
  <sheetProtection formatCells="0" formatColumns="0" formatRows="0"/>
  <mergeCells count="103">
    <mergeCell ref="F138:F140"/>
    <mergeCell ref="F116:F118"/>
    <mergeCell ref="F119:F123"/>
    <mergeCell ref="F124:F126"/>
    <mergeCell ref="B141:C141"/>
    <mergeCell ref="F91:F93"/>
    <mergeCell ref="F94:F96"/>
    <mergeCell ref="F97:F101"/>
    <mergeCell ref="F102:F104"/>
    <mergeCell ref="F105:F107"/>
    <mergeCell ref="F127:F129"/>
    <mergeCell ref="B1:B4"/>
    <mergeCell ref="B86:B96"/>
    <mergeCell ref="G42:G52"/>
    <mergeCell ref="G86:G96"/>
    <mergeCell ref="B75:B85"/>
    <mergeCell ref="G75:G85"/>
    <mergeCell ref="F17:F19"/>
    <mergeCell ref="B53:B63"/>
    <mergeCell ref="G64:G74"/>
    <mergeCell ref="F53:F57"/>
    <mergeCell ref="F58:F60"/>
    <mergeCell ref="F61:F63"/>
    <mergeCell ref="F64:F68"/>
    <mergeCell ref="F69:F71"/>
    <mergeCell ref="F72:F74"/>
    <mergeCell ref="F75:F79"/>
    <mergeCell ref="F80:F82"/>
    <mergeCell ref="F83:F85"/>
    <mergeCell ref="F86:F90"/>
    <mergeCell ref="P1:R4"/>
    <mergeCell ref="C3:O4"/>
    <mergeCell ref="D7:D8"/>
    <mergeCell ref="E7:E8"/>
    <mergeCell ref="I6:I8"/>
    <mergeCell ref="F6:F8"/>
    <mergeCell ref="G6:G8"/>
    <mergeCell ref="M6:W8"/>
    <mergeCell ref="F14:F16"/>
    <mergeCell ref="F9:F13"/>
    <mergeCell ref="C1:O2"/>
    <mergeCell ref="I9:I19"/>
    <mergeCell ref="L9:L19"/>
    <mergeCell ref="J6:J8"/>
    <mergeCell ref="K6:K8"/>
    <mergeCell ref="L6:L8"/>
    <mergeCell ref="P9:W19"/>
    <mergeCell ref="I20:I30"/>
    <mergeCell ref="L20:L30"/>
    <mergeCell ref="F28:F30"/>
    <mergeCell ref="G53:G63"/>
    <mergeCell ref="F31:F35"/>
    <mergeCell ref="F36:F38"/>
    <mergeCell ref="F39:F41"/>
    <mergeCell ref="F42:F46"/>
    <mergeCell ref="F47:F49"/>
    <mergeCell ref="F50:F52"/>
    <mergeCell ref="F25:F27"/>
    <mergeCell ref="F20:F24"/>
    <mergeCell ref="B144:H144"/>
    <mergeCell ref="G108:G118"/>
    <mergeCell ref="B6:B8"/>
    <mergeCell ref="B9:B19"/>
    <mergeCell ref="G9:G19"/>
    <mergeCell ref="C6:C8"/>
    <mergeCell ref="B31:B41"/>
    <mergeCell ref="H7:H8"/>
    <mergeCell ref="B20:B30"/>
    <mergeCell ref="G20:G30"/>
    <mergeCell ref="B64:B74"/>
    <mergeCell ref="B42:B52"/>
    <mergeCell ref="G31:G41"/>
    <mergeCell ref="G97:G107"/>
    <mergeCell ref="G130:G140"/>
    <mergeCell ref="B108:B118"/>
    <mergeCell ref="B119:B129"/>
    <mergeCell ref="G119:G129"/>
    <mergeCell ref="F108:F112"/>
    <mergeCell ref="F113:F115"/>
    <mergeCell ref="B130:B140"/>
    <mergeCell ref="B97:B107"/>
    <mergeCell ref="F130:F134"/>
    <mergeCell ref="F135:F137"/>
    <mergeCell ref="I130:I140"/>
    <mergeCell ref="L31:L41"/>
    <mergeCell ref="L42:L52"/>
    <mergeCell ref="L53:L63"/>
    <mergeCell ref="L64:L74"/>
    <mergeCell ref="L75:L85"/>
    <mergeCell ref="L86:L96"/>
    <mergeCell ref="L97:L107"/>
    <mergeCell ref="L108:L118"/>
    <mergeCell ref="L119:L129"/>
    <mergeCell ref="L130:L140"/>
    <mergeCell ref="I31:I41"/>
    <mergeCell ref="I42:I52"/>
    <mergeCell ref="I53:I63"/>
    <mergeCell ref="I64:I74"/>
    <mergeCell ref="I75:I85"/>
    <mergeCell ref="I86:I96"/>
    <mergeCell ref="I97:I107"/>
    <mergeCell ref="I108:I118"/>
    <mergeCell ref="I119:I129"/>
  </mergeCells>
  <conditionalFormatting sqref="K14">
    <cfRule type="cellIs" dxfId="14" priority="15" operator="greaterThan">
      <formula>1</formula>
    </cfRule>
  </conditionalFormatting>
  <conditionalFormatting sqref="K16">
    <cfRule type="cellIs" dxfId="13" priority="14" operator="greaterThan">
      <formula>1</formula>
    </cfRule>
  </conditionalFormatting>
  <conditionalFormatting sqref="K19">
    <cfRule type="cellIs" dxfId="12" priority="13" operator="greaterThan">
      <formula>1</formula>
    </cfRule>
  </conditionalFormatting>
  <conditionalFormatting sqref="K15">
    <cfRule type="cellIs" dxfId="11" priority="12" operator="greaterThan">
      <formula>1</formula>
    </cfRule>
  </conditionalFormatting>
  <conditionalFormatting sqref="K30 K25:K27">
    <cfRule type="cellIs" dxfId="10" priority="11" operator="greaterThan">
      <formula>1</formula>
    </cfRule>
  </conditionalFormatting>
  <conditionalFormatting sqref="K41 K36:K38">
    <cfRule type="cellIs" dxfId="9" priority="10" operator="greaterThan">
      <formula>1</formula>
    </cfRule>
  </conditionalFormatting>
  <conditionalFormatting sqref="K52 K47:K49">
    <cfRule type="cellIs" dxfId="8" priority="9" operator="greaterThan">
      <formula>1</formula>
    </cfRule>
  </conditionalFormatting>
  <conditionalFormatting sqref="K63 K58:K60">
    <cfRule type="cellIs" dxfId="7" priority="8" operator="greaterThan">
      <formula>1</formula>
    </cfRule>
  </conditionalFormatting>
  <conditionalFormatting sqref="K74 K69:K71">
    <cfRule type="cellIs" dxfId="6" priority="7" operator="greaterThan">
      <formula>1</formula>
    </cfRule>
  </conditionalFormatting>
  <conditionalFormatting sqref="K85 K80:K82">
    <cfRule type="cellIs" dxfId="5" priority="6" operator="greaterThan">
      <formula>1</formula>
    </cfRule>
  </conditionalFormatting>
  <conditionalFormatting sqref="K96 K91:K93">
    <cfRule type="cellIs" dxfId="4" priority="5" operator="greaterThan">
      <formula>1</formula>
    </cfRule>
  </conditionalFormatting>
  <conditionalFormatting sqref="K107 K102:K104">
    <cfRule type="cellIs" dxfId="3" priority="4" operator="greaterThan">
      <formula>1</formula>
    </cfRule>
  </conditionalFormatting>
  <conditionalFormatting sqref="K118 K113:K115">
    <cfRule type="cellIs" dxfId="2" priority="3" operator="greaterThan">
      <formula>1</formula>
    </cfRule>
  </conditionalFormatting>
  <conditionalFormatting sqref="K129 K124:K126">
    <cfRule type="cellIs" dxfId="1" priority="2" operator="greaterThan">
      <formula>1</formula>
    </cfRule>
  </conditionalFormatting>
  <conditionalFormatting sqref="K140 K135:K137">
    <cfRule type="cellIs" dxfId="0" priority="1" operator="greaterThan">
      <formula>1</formula>
    </cfRule>
  </conditionalFormatting>
  <pageMargins left="0.23622047244094491" right="0.23622047244094491" top="0.55118110236220474" bottom="0.55118110236220474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AD3AA65F221147AC6069B4767CC1E2" ma:contentTypeVersion="5" ma:contentTypeDescription="Crear nuevo documento." ma:contentTypeScope="" ma:versionID="0336f59f3a761ee3eb3a38c49e02475c">
  <xsd:schema xmlns:xsd="http://www.w3.org/2001/XMLSchema" xmlns:xs="http://www.w3.org/2001/XMLSchema" xmlns:p="http://schemas.microsoft.com/office/2006/metadata/properties" xmlns:ns2="dc34c593-4911-46de-a2f7-f59f95e190b2" xmlns:ns3="a3cd76ab-d2ce-497a-9084-faad9eee2f7a" targetNamespace="http://schemas.microsoft.com/office/2006/metadata/properties" ma:root="true" ma:fieldsID="f24bca0e25631395d3f085f7d6ead350" ns2:_="" ns3:_="">
    <xsd:import namespace="dc34c593-4911-46de-a2f7-f59f95e190b2"/>
    <xsd:import namespace="a3cd76ab-d2ce-497a-9084-faad9eee2f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4c593-4911-46de-a2f7-f59f95e19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d76ab-d2ce-497a-9084-faad9eee2f7a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921490-1181-4415-97F5-E8BE5370C214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a3cd76ab-d2ce-497a-9084-faad9eee2f7a"/>
    <ds:schemaRef ds:uri="http://schemas.openxmlformats.org/package/2006/metadata/core-properties"/>
    <ds:schemaRef ds:uri="http://schemas.microsoft.com/office/infopath/2007/PartnerControls"/>
    <ds:schemaRef ds:uri="dc34c593-4911-46de-a2f7-f59f95e190b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BBCBEF-B962-4DD0-9C1A-233EEEEC66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00896C-97CD-4C23-8DBA-F819DBDCA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4c593-4911-46de-a2f7-f59f95e190b2"/>
    <ds:schemaRef ds:uri="a3cd76ab-d2ce-497a-9084-faad9eee2f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 tecnica Indicadores </vt:lpstr>
      <vt:lpstr>Consolidado  mensual</vt:lpstr>
      <vt:lpstr>'Ficha tecnica Indicadores 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ARNULFO CAVIEDES</dc:creator>
  <cp:lastModifiedBy>Carlos</cp:lastModifiedBy>
  <cp:revision/>
  <cp:lastPrinted>2017-11-08T20:06:17Z</cp:lastPrinted>
  <dcterms:created xsi:type="dcterms:W3CDTF">2012-02-27T21:44:04Z</dcterms:created>
  <dcterms:modified xsi:type="dcterms:W3CDTF">2019-05-23T18:22:19Z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0x010100A9AD3AA65F221147AC6069B4767CC1E2</vt:lpwstr>
  </property>
  <property fmtid="{D5CDD505-2E9C-101B-9397-08002B2CF9AE}" pid="3" name="SharedWithUsers">
    <vt:lpwstr>41;#ALDAHIR  POLOCHE VALENCIA;#40;#MARIA ELVIRA HERRERA CASTANEDA;#111;#Jose David Herrera;#85;#CARLOS ENRIQUE ORTEGA MARIN;#42;#ANGELA PATRICIA MUNOZ HERRERA</vt:lpwstr>
  </property>
  <property fmtid="{D5CDD505-2E9C-101B-9397-08002B2CF9AE}" pid="4" name="SharingHintHash">
    <vt:lpwstr>-1868018308</vt:lpwstr>
  </property>
</Properties>
</file>