
<file path=[Content_Types].xml><?xml version="1.0" encoding="utf-8"?>
<Types xmlns="http://schemas.openxmlformats.org/package/2006/content-types">
  <Default Extension="bin" ContentType="application/vnd.openxmlformats-officedocument.oleObject"/>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68" yWindow="312" windowWidth="21828" windowHeight="9276"/>
  </bookViews>
  <sheets>
    <sheet name="Hoja1" sheetId="1" r:id="rId1"/>
    <sheet name="Hoja2" sheetId="2" r:id="rId2"/>
    <sheet name="Hoja3"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calcPr calcId="144525"/>
</workbook>
</file>

<file path=xl/calcChain.xml><?xml version="1.0" encoding="utf-8"?>
<calcChain xmlns="http://schemas.openxmlformats.org/spreadsheetml/2006/main">
  <c r="A111" i="1" l="1"/>
  <c r="E113" i="1"/>
  <c r="D113" i="1"/>
  <c r="B113" i="1"/>
  <c r="D112" i="1"/>
  <c r="D111" i="1"/>
  <c r="E110" i="1"/>
  <c r="D110" i="1"/>
  <c r="B110" i="1"/>
  <c r="A97" i="1"/>
  <c r="L100" i="1"/>
  <c r="K100" i="1"/>
  <c r="J100" i="1"/>
  <c r="D99" i="1"/>
  <c r="D98" i="1"/>
  <c r="L97" i="1"/>
  <c r="K97" i="1"/>
  <c r="G97" i="1"/>
  <c r="F97" i="1"/>
  <c r="E97" i="1"/>
  <c r="D97" i="1"/>
  <c r="C97" i="1"/>
  <c r="B97" i="1"/>
  <c r="F93" i="1"/>
  <c r="E93" i="1"/>
  <c r="D93" i="1"/>
  <c r="B93" i="1"/>
  <c r="D90" i="1"/>
  <c r="D89" i="1"/>
  <c r="B89" i="1"/>
  <c r="F83" i="1"/>
  <c r="E83" i="1"/>
  <c r="D83" i="1"/>
  <c r="B83" i="1"/>
  <c r="F82" i="1"/>
  <c r="E82" i="1"/>
  <c r="B82" i="1"/>
  <c r="E80" i="1"/>
  <c r="B80" i="1"/>
  <c r="E78" i="1"/>
  <c r="B78" i="1"/>
  <c r="D75" i="1"/>
  <c r="E74" i="1"/>
  <c r="D72" i="1"/>
  <c r="F71" i="1"/>
  <c r="E71" i="1"/>
  <c r="D71" i="1"/>
  <c r="B71" i="1"/>
  <c r="D70" i="1"/>
  <c r="I68" i="1"/>
  <c r="I67" i="1"/>
  <c r="D67" i="1"/>
  <c r="I66" i="1"/>
  <c r="E66" i="1"/>
  <c r="D66" i="1"/>
  <c r="B66" i="1"/>
  <c r="I64" i="1"/>
  <c r="D64" i="1"/>
  <c r="I63" i="1"/>
  <c r="D63" i="1"/>
  <c r="I62" i="1"/>
  <c r="D62" i="1"/>
  <c r="B62" i="1"/>
  <c r="E57" i="1"/>
  <c r="D57" i="1"/>
  <c r="B57" i="1"/>
  <c r="I55" i="1"/>
  <c r="I54" i="1"/>
  <c r="E54" i="1"/>
  <c r="D54" i="1"/>
  <c r="C54" i="1"/>
  <c r="B54" i="1"/>
  <c r="I53" i="1"/>
  <c r="I52" i="1"/>
  <c r="I51" i="1"/>
  <c r="D51" i="1"/>
  <c r="I50" i="1"/>
  <c r="D50" i="1"/>
  <c r="I49" i="1"/>
  <c r="I48" i="1"/>
  <c r="E48" i="1"/>
  <c r="D48" i="1"/>
  <c r="C48" i="1"/>
  <c r="B48" i="1"/>
  <c r="D45" i="1" l="1"/>
  <c r="E44" i="1"/>
  <c r="D44" i="1"/>
  <c r="B44" i="1"/>
  <c r="F40" i="1"/>
  <c r="E40" i="1"/>
  <c r="C40" i="1"/>
  <c r="B40" i="1"/>
  <c r="F36" i="1"/>
  <c r="E36" i="1"/>
  <c r="C36" i="1"/>
  <c r="E32" i="1"/>
  <c r="D32" i="1"/>
  <c r="B32" i="1"/>
  <c r="D28" i="1"/>
  <c r="D26" i="1"/>
  <c r="D23" i="1"/>
  <c r="D22" i="1"/>
  <c r="E20" i="1"/>
  <c r="D20" i="1"/>
  <c r="C20" i="1"/>
  <c r="B20" i="1"/>
  <c r="I18" i="1"/>
  <c r="I17" i="1"/>
  <c r="D17" i="1"/>
  <c r="I16" i="1"/>
  <c r="D16" i="1"/>
  <c r="I15" i="1"/>
  <c r="D15" i="1"/>
  <c r="C15" i="1"/>
  <c r="B15" i="1"/>
  <c r="D12" i="1"/>
  <c r="E11" i="1"/>
  <c r="D11" i="1"/>
  <c r="B11" i="1"/>
</calcChain>
</file>

<file path=xl/sharedStrings.xml><?xml version="1.0" encoding="utf-8"?>
<sst xmlns="http://schemas.openxmlformats.org/spreadsheetml/2006/main" count="766" uniqueCount="359">
  <si>
    <t xml:space="preserve">Riesgo </t>
  </si>
  <si>
    <t>Clasificación</t>
  </si>
  <si>
    <t>CAUSAS</t>
  </si>
  <si>
    <t>Probabilidad</t>
  </si>
  <si>
    <t>Impacto</t>
  </si>
  <si>
    <t>Riesgo Residual</t>
  </si>
  <si>
    <t>Opción de Manejo</t>
  </si>
  <si>
    <t>Actividad de Control</t>
  </si>
  <si>
    <t>Soporte</t>
  </si>
  <si>
    <t>Responsable</t>
  </si>
  <si>
    <t>Tiempo</t>
  </si>
  <si>
    <t>Indicador</t>
  </si>
  <si>
    <t>CORRUPCIÓN</t>
  </si>
  <si>
    <t>MAYOR</t>
  </si>
  <si>
    <t>ALTO</t>
  </si>
  <si>
    <t>REDUCIR</t>
  </si>
  <si>
    <t>D5D8D12D13O5 Capacitar al personal de carrera administrativa y que estos a su vez retroalimenten la informacion a los demas compañeros. 
 Realizar trimestralmente jornadas de reinducción en procesos  y procedimientos propios del puesto de trabajo</t>
  </si>
  <si>
    <t>Acta y planillas de asistencia</t>
  </si>
  <si>
    <t>Director Ordenamiento Territorial Sostenible , Director  y Información y Aplicación de la Norma Urbanística y Directora SISBEN</t>
  </si>
  <si>
    <t>Trimestralmente</t>
  </si>
  <si>
    <t xml:space="preserve">Numero de jornadas realizadas / programadas
</t>
  </si>
  <si>
    <t>EFICACIA:
(# de actividades cumplidas/ # de actividades programas) ¨x 100</t>
  </si>
  <si>
    <t>D6O8 Hacer seguimiento a los procedimientos de los tramites en busca de la mejora continua. 
Bimestralmente realizar medición a los tiempos de respuesta de los tramites a cargo de personal de planta y contratistas</t>
  </si>
  <si>
    <t>informe de seguimiento</t>
  </si>
  <si>
    <t>BIMESTRAL</t>
  </si>
  <si>
    <t>Numero de mediciones realizadas / programadas
Porcentaje de Eficacia en respuesta</t>
  </si>
  <si>
    <t xml:space="preserve">Actividad de contingencia </t>
  </si>
  <si>
    <t xml:space="preserve">D15A3 Denuncia disciplinaria, penal  o la pertinente del caso. 
Reporte del funcionario a control interno y/o a control disciplinaron según el reglamento interno de la entidad y codigo de buen gobierno de la entidad </t>
  </si>
  <si>
    <t xml:space="preserve">PROCESO: SISTEMA INTEGRADO DE GESTION </t>
  </si>
  <si>
    <t>Codigo:FOR-13-PRO-SIG-03</t>
  </si>
  <si>
    <t>Versión: 03</t>
  </si>
  <si>
    <t>FORMATO: MAPA DE RIESGOS</t>
  </si>
  <si>
    <t>Fecha: 2019/04/25</t>
  </si>
  <si>
    <t>Pagina: 1 de 1</t>
  </si>
  <si>
    <t>ENTIDAD</t>
  </si>
  <si>
    <t xml:space="preserve">ALCALDIA DE IBAGUE </t>
  </si>
  <si>
    <t>MISION</t>
  </si>
  <si>
    <t>Estimular la construcción colectiva del desarrollo humano, social, económico, territorial y la protección de los principios, derechos y deberes para mejorar el bienestar y calidad de vida de la población, suministrando de una manera oportuna, eficiente, equitativa y con calidad los bienes y servicios básicos de los sectores de su competencia que determine la ley con el uso eficiente y transparente de los recursos públicos en alianza con la iniciativa privada, facilitando nuevos procesos productivos.</t>
  </si>
  <si>
    <t>PROCESO Y OBJETIVO</t>
  </si>
  <si>
    <t>C</t>
  </si>
  <si>
    <t xml:space="preserve">CORRUPCION </t>
  </si>
  <si>
    <t>PROCESO: PLANEACIÓN ESTRATÉGICA Y TERRITORIAL
OBJETIVO:PLANEAR,  ASESORAR,  PROMOVER  Y  REALIZAR  SEGUIMIENTO  A  LAS  POLÍTICAS,  PLANES,  PROGRAMAS  Y PROYECTOS PARA CUMPLIR CON LOS IDEALES PROPUESTOS POR LA ALTA DIRECCIÓN Y LAS EXPECTATIVAS DE LA COMUNIDAD.</t>
  </si>
  <si>
    <t>Rara Vez</t>
  </si>
  <si>
    <t>Moderado</t>
  </si>
  <si>
    <t>Moderada</t>
  </si>
  <si>
    <t>Acto administrativo, Resolución para otorgamiento de encargos</t>
  </si>
  <si>
    <t>Director( a) Grupo de Talento Humano</t>
  </si>
  <si>
    <t>1/01/2019 a 31/12/2019</t>
  </si>
  <si>
    <r>
      <rPr>
        <b/>
        <u/>
        <sz val="10"/>
        <rFont val="Arial"/>
        <family val="2"/>
      </rPr>
      <t>EFICACIA</t>
    </r>
    <r>
      <rPr>
        <sz val="10"/>
        <rFont val="Arial"/>
        <family val="2"/>
      </rPr>
      <t xml:space="preserve">: Índice de Cumplimiento                    </t>
    </r>
    <r>
      <rPr>
        <b/>
        <sz val="10"/>
        <rFont val="Arial"/>
        <family val="2"/>
      </rPr>
      <t>A</t>
    </r>
    <r>
      <rPr>
        <sz val="10"/>
        <rFont val="Arial"/>
        <family val="2"/>
      </rPr>
      <t xml:space="preserve">= (# de encargos otorgados bajo el cumplimiento de la normatividad/ # encargos otorgados)*100.        </t>
    </r>
  </si>
  <si>
    <t>Documento; Normograma Actualizado</t>
  </si>
  <si>
    <t>Normograma Actualizado (Fecha de actualización)</t>
  </si>
  <si>
    <t>Formaro relación; Encargos revisados</t>
  </si>
  <si>
    <r>
      <rPr>
        <b/>
        <u/>
        <sz val="10"/>
        <rFont val="Arial"/>
        <family val="2"/>
      </rPr>
      <t>EFICACIA:</t>
    </r>
    <r>
      <rPr>
        <sz val="10"/>
        <rFont val="Arial"/>
        <family val="2"/>
      </rPr>
      <t xml:space="preserve"> Índice de Cumplimiento                    </t>
    </r>
    <r>
      <rPr>
        <b/>
        <sz val="10"/>
        <rFont val="Arial"/>
        <family val="2"/>
      </rPr>
      <t>A</t>
    </r>
    <r>
      <rPr>
        <sz val="10"/>
        <rFont val="Arial"/>
        <family val="2"/>
      </rPr>
      <t xml:space="preserve">= (# de encargos otorgados bajo el cumplimiento de la normatividad/ # encargos otorgados revisados)*100. </t>
    </r>
  </si>
  <si>
    <t>ACCIÓN DE CONTINGENCIA</t>
  </si>
  <si>
    <t>Memorandos u oficios remitidos a las autoridades correspondientes</t>
  </si>
  <si>
    <t># Memorandos u oficios remitidos de casos presentados</t>
  </si>
  <si>
    <t xml:space="preserve">GESTIÓN HUMANA
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
</t>
  </si>
  <si>
    <t>D1,2,3,4 O1,3,4,6 Solicitar mediante memorandos la gestión oportuna a la asistencia a las audienciasde los Secretarios de Despachos con el fin de coadyuvar a los apoderados en la defensa judicial                                                                                                                                                                                                                 D1,2,3 O1,5  Cada vez que se requiera incluir dentro de las temáticas a tratar en cualquiera de los Comités de Coordinación de Control Interno programados en la vigencia (12), la falta de compromiso por parte de los líderes de los procesos en atención a la asistencia a las audiencias de procesos judiciales.                                                                                                                                                                                                                                                                                         F2,10,12 A2 El comité de conciliación  invite a los servidorers públicos que tengan a su cargo las actividades específicas de cumplimiento de fallos en contra y  se generen compromisos para contribuir al cumplimiento de pago. Adicionalmente definan estrategias de gestión para el cumplimiento</t>
  </si>
  <si>
    <t>Comunicaciones de requerimiento en atención a las audiencias notificadas por la administración de justicia por parte de los Secretarios de Despacho -Plataforma Pisami-Gestión documental o Planilla de asistencia interna al Comité de Coordinación de Control Interno, para tratar la temática  la falta de asistencia a las audiencias en la cual se delego en los Secretarios de despacho conforme a sus competencias asistan, obren y actúen en las Audiencias de Pacto de Cumplimiento y de Conciliación en las Acciones Populares y de Grupo, en cumplimiento a los Decretos 1000 -0059 de 04 de febrero de 2015 y 1000 - 0706 de 14 septiembre de 2018, Resolución 1000 - 0201 de 02 de noviembre de 2018 -Por medio del cual se adopto la Política de Prevención del Daño Antijurídico del año 2018.</t>
  </si>
  <si>
    <t>Jefe Oficina Jurídica</t>
  </si>
  <si>
    <t>Cada vez que se requiera</t>
  </si>
  <si>
    <r>
      <rPr>
        <b/>
        <sz val="10"/>
        <rFont val="Arial"/>
        <family val="2"/>
      </rPr>
      <t>EFICACIA:</t>
    </r>
    <r>
      <rPr>
        <sz val="10"/>
        <rFont val="Arial"/>
        <family val="2"/>
      </rPr>
      <t xml:space="preserve"> Índice de cumplimiento actividades= (# de actividades cumplidas / # de actividades programadas) x 100                                                                                                   
                                                                                                                                                                                                                                                                                                                  </t>
    </r>
    <r>
      <rPr>
        <b/>
        <sz val="10"/>
        <rFont val="Arial"/>
        <family val="2"/>
      </rPr>
      <t>EFECTIVIDAD:</t>
    </r>
    <r>
      <rPr>
        <sz val="10"/>
        <rFont val="Arial"/>
        <family val="2"/>
      </rPr>
      <t xml:space="preserve"> Efectividad del plan de manejo de riesgos= ((# actas de audiencia de pacto de cumplimiento, de conciliación en las acciones populares, de grupo periodo actual / # memorandos de solicitud a los Secretarios de Despachos para que asistan, obren y actúen en las audiencias de: pacto de cumplimiento, de conciliación en las acciones populares, de grupo periodo actual ) x 100
                                                                                                        </t>
    </r>
    <r>
      <rPr>
        <sz val="10"/>
        <color rgb="FFFF0000"/>
        <rFont val="Arial"/>
        <family val="2"/>
      </rPr>
      <t xml:space="preserve">                                                                                                                                                </t>
    </r>
  </si>
  <si>
    <t xml:space="preserve">F8,15 O6,8  - El Comité de Conciliación efectuará a traves de los supervisores seguimientos permanente a la gestión del apoderado externo sobre los procesos que se le hayan asignado.                                                                                                                                                                                                                                                                 F15 O6  - La Jefe Oficina Jurídica y la Jefe de Contratación cumplan con los criterios de selección de abogados externos para la defensa judicial que garanticen su idoneidad y experiencia para la defender los intereses públicos y realizar seguimiento sobre los procesos a ellos encomendados.                                                                                                                                                                                                                   </t>
  </si>
  <si>
    <t>Comunicaciones de solicitud a los supervisor(es), comunicaciones de respuesta por parte de los spervisor(es), Carpetas de los contratos de prestación de servicios profesionales que reposan en la Oficina de Contratación</t>
  </si>
  <si>
    <t xml:space="preserve">D6, O10 Solicitar proyecto(s) de aprendizaje(s) y capacitación grupal en las temáticas que se requieran, establecidos en la matriz del Plan Institucional de Capacitación -PIC de cada vigencia, teniendo en cuenta que es una herramienta para el mejoramiento continuo de los servidores públicos que prestan sus servicios en lo concerniente a la representación judicial, extrajudicial y administrativa del Municipio de Ibagué.                                                                                                                                                                                                D7 O6 Cada vez que se requiera incluir dentro de los Comités de Coordinación de Control Interno la necesidad de profesionales especializados con experiencia para suplir las necesidades internas de talento humano para realizar la labor de la representación judicial y legal del municipio, conforme a los criterios definidos para selección de los abogados externos </t>
  </si>
  <si>
    <t xml:space="preserve">Comunicaciones y/o correo(s) electrónico(s) a capacitación grupal en las temáticas que se requieran, Matriz PIC 2016 2019 </t>
  </si>
  <si>
    <t>Acción de Contingencia</t>
  </si>
  <si>
    <t>D3 A2  Iniciar la investigación disciplinaria o remitir a las instancias correspondientes para el proceso penal</t>
  </si>
  <si>
    <t xml:space="preserve">Comunicación iniciando o remitiendo investigación </t>
  </si>
  <si>
    <t>Jefe Oficina Jurídica, Jefe control disciplinario interno</t>
  </si>
  <si>
    <t>1 semana, una vez el riesgo se materialice</t>
  </si>
  <si>
    <t xml:space="preserve">GESTIÓN JURÍDICA
ASUMIR Y EJERCER LA TOTALIDAD DE LA DEFENSA JURÍDICA DEL MUNICIPIO DE IBAGUÉ, A PARTIR DE LA REPRESENTACIÓN JUDICIAL,  EXTRAJUDICIAL  O  ADMINISTRATIVA  Y  LA  ASESORÍA  SISTEMÁTICA, DE MANERA PERMANENTE  EN  LAS ACTUACIONES DE LA ADMINISTRACIÓN CENTRAL, EN ARAS DE LA PROTECCIÓN DEL PATRIMONIO PÚBLICO Y SALVAGUARDA DEL ORDENAMIENTO JURÍDICO.  </t>
  </si>
  <si>
    <t>Recibir dadivas o beneficios a nombre propio o de terceros por realizar tramites sin el cumplimiento de los requisitos</t>
  </si>
  <si>
    <t>PROBABLE</t>
  </si>
  <si>
    <t xml:space="preserve">ALTA </t>
  </si>
  <si>
    <r>
      <t xml:space="preserve">Realizar Jornadas de socialización para la ciudadania sobre los diferentes tramites que se maneja en la secretaria </t>
    </r>
    <r>
      <rPr>
        <b/>
        <sz val="10"/>
        <color theme="1"/>
        <rFont val="Arial"/>
        <family val="2"/>
      </rPr>
      <t>F1A4</t>
    </r>
  </si>
  <si>
    <t>Fotos de la actividad, material publicitario</t>
  </si>
  <si>
    <t>Secretario (a) de Salud y Directores - Equipo lider SIGAMI</t>
  </si>
  <si>
    <t xml:space="preserve">Trimestral </t>
  </si>
  <si>
    <t>N° de Jornadas realizadas/N° de jornadas programadas X 100</t>
  </si>
  <si>
    <r>
      <t xml:space="preserve">Realizar publicidad del tramite de concepto sanitario en la pagina web de la Alcaldia , en las redes sociales y por correo electronico.  </t>
    </r>
    <r>
      <rPr>
        <b/>
        <sz val="10"/>
        <color theme="1"/>
        <rFont val="Arial"/>
        <family val="2"/>
      </rPr>
      <t>F1A4</t>
    </r>
  </si>
  <si>
    <t>Pantallazos de la publicación</t>
  </si>
  <si>
    <t>Mensual</t>
  </si>
  <si>
    <t>N° de publicaciones realizadas/N° de programadas programadas X 100</t>
  </si>
  <si>
    <r>
      <t xml:space="preserve">Tomar  una muestra aleatoria de los establecimientos visitados para la emisión del concepto sanitario con el fin de verificar el cumplimiento del procedimiento. </t>
    </r>
    <r>
      <rPr>
        <b/>
        <sz val="10"/>
        <color theme="1"/>
        <rFont val="Arial"/>
        <family val="2"/>
      </rPr>
      <t>F5A4</t>
    </r>
  </si>
  <si>
    <t xml:space="preserve">Acta de visita </t>
  </si>
  <si>
    <t>Referente de planta del programa de salud ambiental</t>
  </si>
  <si>
    <t>N° de visitas realizadas/N° de visitasprogramadas X 100</t>
  </si>
  <si>
    <r>
      <t xml:space="preserve">Socialización del código de integridad y buen gobierno  </t>
    </r>
    <r>
      <rPr>
        <b/>
        <sz val="10"/>
        <color theme="1"/>
        <rFont val="Arial"/>
        <family val="2"/>
      </rPr>
      <t>D2D7O1</t>
    </r>
  </si>
  <si>
    <t>Actas y planillas de asistencia</t>
  </si>
  <si>
    <t>Equipo lider SIGAMI</t>
  </si>
  <si>
    <t xml:space="preserve">Semestral </t>
  </si>
  <si>
    <t>N° de socializaciones realizadas/N° de socializaciones programadas X 100</t>
  </si>
  <si>
    <t>ACTIVIDAD DE CONTINGENCIA</t>
  </si>
  <si>
    <r>
      <t xml:space="preserve">Denunciar el acto de corrupción frente al ente que corresponda a fin de que se tomen las medidas legales correspondientes a la situación detectada </t>
    </r>
    <r>
      <rPr>
        <b/>
        <sz val="10"/>
        <color theme="1"/>
        <rFont val="Arial"/>
        <family val="2"/>
      </rPr>
      <t>D9A4</t>
    </r>
  </si>
  <si>
    <t>Documentos de la denuncias presentadas</t>
  </si>
  <si>
    <t>Secretario (a) de Salud y Directores</t>
  </si>
  <si>
    <t>Cada vez que se presente</t>
  </si>
  <si>
    <t xml:space="preserve">Documentos radicados de las desnuncias presentadas </t>
  </si>
  <si>
    <t xml:space="preserve">PROCESO: GESTIÓN DE LA SALUD
OBJETIVO: FORTALECER EL EJERCICIO DE RECTORÍA Y LA CAPACIDAD DE GESTIÓN TERRITORIAL, MEDIANTE EL DESARROLLO DE POLÍTICAS PÚBLICAS, QUE FACILITEN EL ACCESO A LOS PLANES DE BENÉFICOS Y LA REDUCCIÓN DE LA CARGA DE ENFERMEDAD DE LAS PRINCIPALES CAUSAS DE MORBILIDAD Y MORTALIDAD, AFECTANDO POSITIVAMENTE LA INTEGRALIDAD DE LOS PRINCIPALES FACTORES DE RIESGO Y EL FORTALECIMIENTO DE LOS FACTORES PROTECTORES EXISTENTES PARA LA POBLACIÓN IBAGUEREÑA.
</t>
  </si>
  <si>
    <r>
      <t xml:space="preserve">GESTION SOCIAL Y COMUNITARIA: </t>
    </r>
    <r>
      <rPr>
        <sz val="10"/>
        <color theme="1"/>
        <rFont val="Arial"/>
        <family val="2"/>
      </rPr>
      <t>IMPLEMENTAR LAS ACCIONES QUE CONLLEVEN A LA SATISFACCIÓN DE LAS NECESIDADES Y AL  DESARROLLO  DE  LAS  POBLACIONES, ORGANIZACIONES SOCIALES Y COMUNIDAD VULNERABLE DEL MUNICIPIO DE IBAGUÉ, DE MANERA INTEGRAL, A TRAVÉS DE LA ADOPCIÓN E IMPLEMENTACIÓN DE POLÍTICAS Y PROGRAMAS QUE CONTRIBUYAN AL MEJORAMIENTO DE LA CALIDAD DE VIDA CON UN DESARROLLO</t>
    </r>
    <r>
      <rPr>
        <b/>
        <sz val="10"/>
        <color theme="1"/>
        <rFont val="Arial"/>
        <family val="2"/>
      </rPr>
      <t xml:space="preserve"> </t>
    </r>
    <r>
      <rPr>
        <sz val="10"/>
        <color theme="1"/>
        <rFont val="Arial"/>
        <family val="2"/>
      </rPr>
      <t>SOSTENIBLE.</t>
    </r>
    <r>
      <rPr>
        <b/>
        <sz val="10"/>
        <color theme="1"/>
        <rFont val="Arial"/>
        <family val="2"/>
      </rPr>
      <t xml:space="preserve"> </t>
    </r>
  </si>
  <si>
    <t>CORRUPCION</t>
  </si>
  <si>
    <t>MODERADO</t>
  </si>
  <si>
    <t>Comités Tecnico internos</t>
  </si>
  <si>
    <t>Secretaría de Desarrollo social Comunitario</t>
  </si>
  <si>
    <t>1 de Julio de 2019- 31 de Diciembre de 2019</t>
  </si>
  <si>
    <t>Comites ejecutados/comites programados</t>
  </si>
  <si>
    <t>Limitacion en el presupuesto de inversion destinado para la entrega de ayudas o beneficios a la comunidad y prestacion de servicios</t>
  </si>
  <si>
    <t>ausencia de planificacion y direccionamiento estrategico por parte del lider del proceso</t>
  </si>
  <si>
    <t>ACCION DE CONTINGENCIA</t>
  </si>
  <si>
    <t>convocar en forma extraordinaria un comité interno para analizar y aplicar medidas inmediatas que permitan tomar medidas de control y  disciplinarias por el no cumplimiento de lo establecido para la entrega de beneficios a los usuarios.</t>
  </si>
  <si>
    <t>INDUCIR A LOS USUARIOS, EN EL EJERCICIO DE SU FUNCION ADMINISTRATIVA,  A OTORGAR DADIVAS ,PARA LA REALIZACIÓN DE UN TRÁMITE EN LAS PRESTACIONES SOCIALES ( ECONOMICAS ) DE LOS  DOCENTES.</t>
  </si>
  <si>
    <t>Falta de ética en  algunos funcionarios encargados de la recepción Y   ejecución de trámites en las prestaciones sociales de los docentes.</t>
  </si>
  <si>
    <t>EXTREMA</t>
  </si>
  <si>
    <t xml:space="preserve">Mediante capacitacion( 1)  Socializar y Aplicar Codigo de Integridad y Buen Gobierno entre los funcionarios  de la Secretaría de Educación </t>
  </si>
  <si>
    <t xml:space="preserve">Planillas de asistencia de socialización  </t>
  </si>
  <si>
    <t>Dirección Administrativa y Financiera</t>
  </si>
  <si>
    <t>01/01/2019 - 31/12/2019</t>
  </si>
  <si>
    <r>
      <rPr>
        <b/>
        <sz val="12"/>
        <rFont val="Arial"/>
        <family val="2"/>
      </rPr>
      <t>EFICACIA</t>
    </r>
    <r>
      <rPr>
        <sz val="12"/>
        <rFont val="Arial"/>
        <family val="2"/>
      </rPr>
      <t xml:space="preserve">:capacitaciones realizadas/ capacitaciones programadas. </t>
    </r>
  </si>
  <si>
    <t xml:space="preserve">Incumplimiento en los tiempos establecidos en cada uno de los trámites según fecha de radicación </t>
  </si>
  <si>
    <t>Verificaciones aleatorias bimestralmente,en el SAC sobre cumplimiento de tiempos en  ejecución del trámite  para detectar posibles anomalías.</t>
  </si>
  <si>
    <t xml:space="preserve">Acta de verificaciones </t>
  </si>
  <si>
    <t xml:space="preserve">Coordinador del SAC </t>
  </si>
  <si>
    <t>Bimestralmente desde el 01/07/2019 a 31/12/2019</t>
  </si>
  <si>
    <r>
      <rPr>
        <b/>
        <sz val="12"/>
        <rFont val="Arial"/>
        <family val="2"/>
      </rPr>
      <t xml:space="preserve">EFICACIA: </t>
    </r>
    <r>
      <rPr>
        <sz val="12"/>
        <rFont val="Arial"/>
        <family val="2"/>
      </rPr>
      <t>verificaciones realizadaz /verificaciones programadas</t>
    </r>
  </si>
  <si>
    <t>Remitir a la Oficina de  Control Disciplinario para inicio de investigaciones disciplinarias e inicio de acciones administrativas a que haya lugar</t>
  </si>
  <si>
    <t>Oficio donde se comunique el inicio de investigación  o su remisión para tal efecto.</t>
  </si>
  <si>
    <t>01/01/2019  -  31/12/2019</t>
  </si>
  <si>
    <t>Desconocimiento de la actualización  normativa en manejo de los Fondos Educativos.</t>
  </si>
  <si>
    <t>2 Capacitaciones al personal directivo sobre actualizacion normativa relacionada con el manejo de fondos de servicios educativos</t>
  </si>
  <si>
    <t>Planillas de asistencia de las capacticaciones</t>
  </si>
  <si>
    <t>01/01/2019 - 31/13/2019</t>
  </si>
  <si>
    <r>
      <rPr>
        <b/>
        <sz val="12"/>
        <rFont val="Arial"/>
        <family val="2"/>
      </rPr>
      <t>EFICACIA:</t>
    </r>
    <r>
      <rPr>
        <sz val="12"/>
        <rFont val="Arial"/>
        <family val="2"/>
      </rPr>
      <t xml:space="preserve"> Capacitaciones realizadas/ Capacitaciones programadas</t>
    </r>
    <r>
      <rPr>
        <b/>
        <sz val="12"/>
        <rFont val="Arial"/>
        <family val="2"/>
      </rPr>
      <t>.</t>
    </r>
  </si>
  <si>
    <t>Falta de controles efectivos en los recursos de los Fondos de Servisios Educativos.</t>
  </si>
  <si>
    <t>Realizar visitas de asesoria, monitoreo y control de  las 56 IE OFICIALES  a la ejecucion de recursos de los fondo de servicio  educativos</t>
  </si>
  <si>
    <t>informes de seguimientos</t>
  </si>
  <si>
    <r>
      <rPr>
        <b/>
        <sz val="12"/>
        <rFont val="Arial"/>
        <family val="2"/>
      </rPr>
      <t xml:space="preserve"> EFICACIA</t>
    </r>
    <r>
      <rPr>
        <sz val="12"/>
        <rFont val="Arial"/>
        <family val="2"/>
      </rPr>
      <t>: Número de visitas realizadas / Total de IE. s.</t>
    </r>
  </si>
  <si>
    <t xml:space="preserve">Realizar investigación previamente para determinar su remisión o no a Control Disciplinario </t>
  </si>
  <si>
    <t xml:space="preserve">informe de investigación </t>
  </si>
  <si>
    <t xml:space="preserve">Director Administrativo y Financiero </t>
  </si>
  <si>
    <t xml:space="preserve">9. Realizar campañas de socializacion a la ciudadania sobre las diferentes actuaciones y/o  tramites de la secretaria. </t>
  </si>
  <si>
    <t xml:space="preserve">Plegables, Volantes e informacion en la pagina oficial de alcaldia y/o redes sociales. </t>
  </si>
  <si>
    <t xml:space="preserve"> Director/a de Trámites y Servicios </t>
  </si>
  <si>
    <t>Bimensualmente</t>
  </si>
  <si>
    <t>EFICACIA:
Índice de
cumplimiento
actividades= (#
de actividades
cumplidas
/ # de actividades
programadas)
x 100
EFECTIVIDAD:
Efectividad del
plan de manejo
de riesgos= ((#
de casos de
corrupción
presentados
periodo actual
- # de casos de
corrupción
presentados
periodo anterior)
/ # de casos de
corrupción presentados
periodo
anterior ) x 100</t>
  </si>
  <si>
    <t>EVITAR</t>
  </si>
  <si>
    <t>10.Realizar comites de riesgos, reuniones y campañas anticorrupcion  donde se tomen medidas, para prevenir la corrupcion en sus diferentes niveles.</t>
  </si>
  <si>
    <t xml:space="preserve">Socializaciones, correos electronicos, Memorandos, circulares, actas de reunion, comunicaciones internas y/o externas. </t>
  </si>
  <si>
    <t>Secretario de Movilidad</t>
  </si>
  <si>
    <t xml:space="preserve">ACCIÓN DE CONTINGENCIA </t>
  </si>
  <si>
    <t xml:space="preserve">Iniciar la  investigación disciplinaria, fiscal o remitir a las instancias correspondientes
para el proceso penal. </t>
  </si>
  <si>
    <t>Comunicación iniciando o remitiendo investigación</t>
  </si>
  <si>
    <t>1 semana - una vez el riesgo se materialice</t>
  </si>
  <si>
    <t>PROCESO: GESTION EDUCATIVA: OBTETIVO: GARANTIZAR PERMANENTEMENTE LA PRESTACIÓN INTEGRAL DEL SERVIVIO EDUCATIVO A TODOS LOS NIÑOS, NIÑAS Y ADOLESCENTES DEL MUNICIPIO DE IBAGUÉ, MEDIANTE LA IMPLEMENTACIÓN Y DESARROLLO DE PLANES, PROGRAMAS, PROYECTOS, APROPIACIÓN Y USO DE NUEVAS TECNOLOGÍAS QUE CONTRIBUYAN CON EL MEJORAMIENTO DE INDICES Y ESTÁNDARES DE CALIDAD, COBERTURA, PERMANENCIA Y EFICIENCIA EDUCATIVA.</t>
  </si>
  <si>
    <t xml:space="preserve">PROCESO: GESTION DEL TRANSITO Y LA MOVILIDAD 
OBJETIVO: REGULAR, ORGANIZAR Y CONTROLAR EL EJERCICIO DEL TRÁNSITO Y EL TRANSPORTE MEJORANDO LAS CONDICIONES DE LA MOVILIDAD, APLICANDO EL CODIGO NACIONAL DE TRANSITO Y ADMINISTRANDO EL REGISTRO AUTOMOTOR Y DEL CONDUCTOR, PRESTANDO UN SERVICIO EFICIENTE, OPORTUNO Y DE CALIDAD A LA CIUDADANIA TANTO EN LA GESTIÓN DE LOS TRÁMITES COMO A LOS USUARIOS DE LAS VIAS EN EL MUNICIPIO DE IBAGUE
</t>
  </si>
  <si>
    <t>ALTA</t>
  </si>
  <si>
    <t>Registro de asistencia</t>
  </si>
  <si>
    <t xml:space="preserve">Directora de Tesorería- Directora de Rentas- Director de Presupuesto- Director de  Contabilidad </t>
  </si>
  <si>
    <t xml:space="preserve">Trimestralmente </t>
  </si>
  <si>
    <t>No de Socializaciones  programadas/ No de socializaciones realizadas</t>
  </si>
  <si>
    <t xml:space="preserve">Informe donde se evidencie  o no las desviaciones; Memorandos soliitando desarrollos para mitigar las desviaciones encontradas.  </t>
  </si>
  <si>
    <t xml:space="preserve">Directora de Tesorería- Directora de Rentas- Director de Presupuesto
Director de  Contabilidad </t>
  </si>
  <si>
    <t xml:space="preserve">Informe de revisión </t>
  </si>
  <si>
    <t>Informe de validación de la iinformación.
Soporte de aviso de posibles inconsistencias a las TIC</t>
  </si>
  <si>
    <t>Informe trimestral por cada Dirección</t>
  </si>
  <si>
    <t xml:space="preserve">Informe de controles aleatorios y proceso correctivo si aplica. </t>
  </si>
  <si>
    <t xml:space="preserve">Directora de Tesoreria- Directora de Rentas-  </t>
  </si>
  <si>
    <t xml:space="preserve"> No. Tramites seleccionados conforme a la hoja de vida/No. De Tramites seleccionados</t>
  </si>
  <si>
    <t xml:space="preserve">Registro de asistencia </t>
  </si>
  <si>
    <t>Semestral</t>
  </si>
  <si>
    <t>No de capacitaciones programadas/No. Capacitaciones realizadas</t>
  </si>
  <si>
    <t>Acción de contingencia</t>
  </si>
  <si>
    <t>Coomunicado iniciando o remitiendo investigación</t>
  </si>
  <si>
    <t>1 semana una vez el riesgo se materialice</t>
  </si>
  <si>
    <t>Informe avance de digitalizacion</t>
  </si>
  <si>
    <t xml:space="preserve">Directora de Tesoreria  </t>
  </si>
  <si>
    <t>Informe de expedientes digitalizados/ Expedientes pendientes por digitalizar</t>
  </si>
  <si>
    <t xml:space="preserve"> PROCESO: GESTIÓN DE HACIENDA PÚBLICA  
OBJETIVO: ADMINISTRAR LOS RECURSOS FINANCIEROS, DE MANERA CONTINUA MEDIANTE EL RECAUDO, EJECUCIÓN, REGISTRO Y CONTROL PRESUPUESTAL, PARA LOGRAR UN ADECUADO FUNCIONAMIENTO ECONÓMICO, SOCIAL Y AMBIENTAL DEL MUNICIPIO DE IBAGUÉ. CON EL FIN DE DAR CUMPLIMIENTO A LOS INDICADORES DEL PROCESO Y ASEGURAR UN BUEN MANEJO DE LOS RECURSOS PUBLICOS DEL MUNICIPIO.</t>
  </si>
  <si>
    <t>D4,O10Interiorizar en los servidores publicos de la Secretaria los principios  y valores promulgados en el codigo de integridad y buen gobierno; semestralmente.</t>
  </si>
  <si>
    <t>Acta de comité tecnico</t>
  </si>
  <si>
    <t>Secretario de Despacho</t>
  </si>
  <si>
    <t xml:space="preserve">SEMESTRAL </t>
  </si>
  <si>
    <r>
      <rPr>
        <b/>
        <sz val="10"/>
        <rFont val="Arial"/>
        <family val="2"/>
      </rPr>
      <t>EFICACIA:</t>
    </r>
    <r>
      <rPr>
        <sz val="10"/>
        <rFont val="Arial"/>
        <family val="2"/>
      </rPr>
      <t xml:space="preserve">    Indice de Cumplimiento de actividades  = ( No. de actividades Cumplidas/ No. De actividades Programadas)  x 100                                       </t>
    </r>
    <r>
      <rPr>
        <b/>
        <sz val="10"/>
        <rFont val="Arial"/>
        <family val="2"/>
      </rPr>
      <t xml:space="preserve">EFECTIVIDAD:  </t>
    </r>
    <r>
      <rPr>
        <sz val="10"/>
        <rFont val="Arial"/>
        <family val="2"/>
      </rPr>
      <t xml:space="preserve">Efectividad del plan de manejo de riesgos = ( # de casos en que se materializó el riesgo en la  vigencia periodo actual - # de casos en que se materializó el riesgo en el periodo anterior) / # de casos en que se materializó el riesgo en el   periodo anterior) X 100      </t>
    </r>
  </si>
  <si>
    <t>Seguimiento y control deficiente al procedimiento de entrega o suministro de materiales o insumos.</t>
  </si>
  <si>
    <t xml:space="preserve"> D9 ,O1Socializar  el instructivo, produccion y suministro  de material vegetal a los funcionarios que intervienen en este proceso, y para unidades septicas el manual suministrado por el proveedor.</t>
  </si>
  <si>
    <t>Director de Ambiente, Agua y Cambio Climatico.</t>
  </si>
  <si>
    <t>Seguimiento y control deficiente al procedimiento de entrega de ayudas humanitarias.</t>
  </si>
  <si>
    <t>D2, O3, F10,Socializar la normatividad promulgada en la ley 1523 de 2012 de la UNGRD para la entrega de ayudas humanitarias</t>
  </si>
  <si>
    <t>Acta de comité tecnico y carpeta de ayudas humanitarias</t>
  </si>
  <si>
    <t>Director gestion del riesgo</t>
  </si>
  <si>
    <t>anualmente</t>
  </si>
  <si>
    <t>Accion de Contigencia</t>
  </si>
  <si>
    <t>D2, O13 Informar a los entes de control (personeria, procuraduria, oficina de control disciplinario) sobre la materializacion del riesgo en el evento de presentarse para el inicio de los procesos respectivos.</t>
  </si>
  <si>
    <t>Oficios para los Entes de Control.  Memorandos Internos para Apertura de Procesos Disciplinarios.</t>
  </si>
  <si>
    <t>GESTION AMBIENTAL - GESTIONAR LA CONSERVACIÓN, RESTAURACIÓN Y APROVECHAMIENTO SOSTENIBLE DE LOS RECURSOS NATURALES ASÌ COMO EJECUTAR  ACCIONES DE CONOCIMIENTO, REDUCCIÓN DEL RIESGO Y MANEJO DEL DESASTRE DE MANERA PERMANENTE, MEDIANTE LA IMPLEMENTACIÓN DE PLANES , PROGRAMAS Y PROYECTOS  EN PROCURA DE ALCANZAR CALIDAD AMBIENTAL PARA EL DESARROLLO HUMANO INTEGRAL EN EL MUNICIPIO DE IBAGUÉ</t>
  </si>
  <si>
    <t>Posible</t>
  </si>
  <si>
    <t>Catastrófico</t>
  </si>
  <si>
    <t>Extrema</t>
  </si>
  <si>
    <t>circulares, correos, planillas de asistencia</t>
  </si>
  <si>
    <t>Secretario de TIC</t>
  </si>
  <si>
    <t>De 1/08/2019 a 31/12/2019</t>
  </si>
  <si>
    <t>EFICACIA: Índice de Cumplimiento= (Actividades ejecutadas /Actividades programadas)*100.     
ACT 1=   (No. de actividades de difusión y sensibilización de las políticas de seguridad realizadas/No. de actividades de difusión programadas (6))*100          
ACT 2=  (No. de valores difundidos/No. de valores del código de ética)*100                                                                                                                                                                                                              EFECTIVIDAD: Efectividad del Plan de Manejo del Riesgo= Número de casos de incidentes de integridad y confidencialidad de la información denunciados vigencia actual- número de casos de incidentes de seguridad y confidencialidad de la información denunciados vigencia anterior</t>
  </si>
  <si>
    <t xml:space="preserve">circulares, correos, Planillas de asistencia </t>
  </si>
  <si>
    <t>Director de Talento Humano</t>
  </si>
  <si>
    <t>CONTINGENCIA</t>
  </si>
  <si>
    <t>Memorandos, oficios</t>
  </si>
  <si>
    <t>SECRETARIO DE TIC</t>
  </si>
  <si>
    <t xml:space="preserve">GESTION DE INFRAESTRUCTURA TECNOLOGICA
OBJETIVO: GESTIONAR LA INFRAESTRUCTURA TECNOLÓGICA DE LA ALCALDÍA DE IBAGUÉ, MEDIANTE LA ATENCIÓN OPORTUNA, EFICIENTE Y EFICAZ DE POR LO MENOS EL 80% DE LOS REQUERIMIENTOS DE ACUERDO AL PRESUPUESTO ASIGNADO, PARA ASEGURAR QUE LOS PROCESOS DE LA ENTIDAD CUENTEN CON LA ARQUITECTURA DE TI QUE PERMITA EL MANEJO APROPIADO DE LA INFORMACIÓN Y EL LOGRO DE LOS OBJETIVOS INSTITUCIONALES.  </t>
  </si>
  <si>
    <t>CORRUPCIÒN</t>
  </si>
  <si>
    <t>CATASTROFICO</t>
  </si>
  <si>
    <t>Acta de reunión.</t>
  </si>
  <si>
    <t>Secretario Desarrollo económico y Secretario de agricultura y desarrollo rura</t>
  </si>
  <si>
    <t xml:space="preserve">Cada vez que se realice selección de beneficiarios. </t>
  </si>
  <si>
    <t xml:space="preserve">(#beneficiarios que cumplen los requisitos / #beneficiarios)X100 </t>
  </si>
  <si>
    <t xml:space="preserve">Eficiencia: Indice de cumpliemto actividades= (# de actividades cumplidas / # de actividades programadas) x 100 </t>
  </si>
  <si>
    <t>Cuatrimestralmente.</t>
  </si>
  <si>
    <t xml:space="preserve">(#socializaciones cumplidas / #socializaciones programadas)X100 </t>
  </si>
  <si>
    <t>ACCION DE CONTIGENCIA</t>
  </si>
  <si>
    <t>(#de procesos que generaron trafico de influencias en la selección de beneficiarios)</t>
  </si>
  <si>
    <t>GESTIÒN DEL DESARROLLO ECONÒMICO Y LA COMPETITIVIDAD  
PROMOVER PERMANENTEMENTE LOS SERVICIOS DE LOS INVOLUCRADOS EN EL PROCESO, MEDIANTE LA IDENTIFICACIÓN DE LAS NECESIDADES DE LOS DIFERENTES GRUPOS DE INTERÉS QUE ATIENDEN LAS DEPENDENCIAS Y GESTIONAR ALIANZAS O PROYECTOS PRODUCTIVOS COMERCIALES Y/O TURÍSTICOS, DE EMPRENDIMIENTO Y EMPLEABILIDAD PARA PROMOVER EL DESARROLLO ECONÓMICO Y COMPETITIVIDAD DE LOS EMPRENDEDORES, EMPRESARIOS Y CIUDADANOS DEL MUNICIPIO DE IBAGUÉ PREVIO CUMPLIMIENTO DE REQUISITOS</t>
  </si>
  <si>
    <t>Posibilidad de recibir o solicitar cualquier dádiva o beneficio a nombre propio o de terceros mediante la entrega de beneficios sin el cumplimiento de los requisitos exigidos para el reconocimiento de organizaciones sociales de la Dirección de Participación Ciudadana y Comunitaria y/o trámites competencia de la Dirección de Espacio Público.</t>
  </si>
  <si>
    <t xml:space="preserve"> CORRUPCIÓN</t>
  </si>
  <si>
    <t>Autoevaluación: Verificaciones aleatorias  para detectar anomalías.</t>
  </si>
  <si>
    <t>*Lista de chequeo 
*Libro radicador 
*Ruta de expedicion reconocimiento organizaciones sociales</t>
  </si>
  <si>
    <t>Profesional de Planta delegado</t>
  </si>
  <si>
    <t xml:space="preserve">1. (Número de Verificaciones aleatorias realizadas / programadas) * 100
2. (Número de resoluciones emitidas  / Número de resoluciones solicitadas) * 100
3. Número de trámites solicitados / Numero de trámites aprobados en la Dirección de Espacio Público.
</t>
  </si>
  <si>
    <t>Realizar socializaciones a todo el personal sobre los cambios normativos, con el propósito de conocer, actualizar y unificar criterios.</t>
  </si>
  <si>
    <t>Planillas de asistencia</t>
  </si>
  <si>
    <t>Director de Justicia</t>
  </si>
  <si>
    <t>Trimestral</t>
  </si>
  <si>
    <t xml:space="preserve">* (Número de Socializaciones programadas / Socializaciones realizadas) * 100
</t>
  </si>
  <si>
    <t>*Lista de chequeo
*Libro radicador 
*Base de datos procesos policivos y administrativos de restablecimiento de derechos
*Informe mensual de actuaciones de inspecciones y comisarìas.</t>
  </si>
  <si>
    <t xml:space="preserve">Comité Mapa de Riesgo </t>
  </si>
  <si>
    <t>1* (Proceso de segunda instancia fallados / Recibidos) * 100
2* (Número de procesos fallados / Número de procesos policivos y administrativos recibidos ) * 100
3* Número de Procesos resuletos de ley 388 del 97 y Decreto 640 del 37</t>
  </si>
  <si>
    <t>GESTIÓN DE LA GOBERNABILIDAD, PARTICIPACIÓN Y CONVIVENCIA CIUDADANA.</t>
  </si>
  <si>
    <t>Filtración de la información por parte de los funcionarios y contratistas  a cambio de prebendas o para beneficio de un tercero.</t>
  </si>
  <si>
    <t xml:space="preserve">Falta de ética profesional de los funcionarios y contratistas adscritos a la Oficina de Comunicaciones.   </t>
  </si>
  <si>
    <r>
      <rPr>
        <b/>
        <sz val="10"/>
        <color rgb="FFC00000"/>
        <rFont val="Arial"/>
        <family val="2"/>
      </rPr>
      <t>D1,07</t>
    </r>
    <r>
      <rPr>
        <sz val="10"/>
        <color theme="1"/>
        <rFont val="Arial"/>
        <family val="2"/>
      </rPr>
      <t xml:space="preserve"> Realizar jornadas de socialización a los funcionarios públicos y contratistas de la clausula No. 13 de los contratos de prestación de servicios de la Oficina de Comunicaciones  y el código de integridad y buen gobierno. </t>
    </r>
  </si>
  <si>
    <t xml:space="preserve">Actas de comités Técnicos de la Oficina de Comunicaciones  </t>
  </si>
  <si>
    <r>
      <t xml:space="preserve">Jefe Oficina de Comunicaciones </t>
    </r>
    <r>
      <rPr>
        <b/>
        <sz val="10"/>
        <color theme="1"/>
        <rFont val="Arial"/>
        <family val="2"/>
      </rPr>
      <t>/</t>
    </r>
    <r>
      <rPr>
        <sz val="10"/>
        <color theme="1"/>
        <rFont val="Arial"/>
        <family val="2"/>
      </rPr>
      <t>Equipo de trabajo</t>
    </r>
  </si>
  <si>
    <t xml:space="preserve">Cada 2 meses  </t>
  </si>
  <si>
    <t>EFICACIA: Índice de cumplimiento = (No. de socializaciones realizadas / No. de socializaciones programadas)</t>
  </si>
  <si>
    <r>
      <rPr>
        <b/>
        <sz val="10"/>
        <color rgb="FFC00000"/>
        <rFont val="Arial"/>
        <family val="2"/>
      </rPr>
      <t>D1,05</t>
    </r>
    <r>
      <rPr>
        <sz val="10"/>
        <color rgb="FFC00000"/>
        <rFont val="Arial"/>
        <family val="2"/>
      </rPr>
      <t xml:space="preserve"> </t>
    </r>
    <r>
      <rPr>
        <sz val="10"/>
        <color theme="1"/>
        <rFont val="Arial"/>
        <family val="2"/>
      </rPr>
      <t xml:space="preserve">Inducción de los nuevos funcionarios y contratistas de la Oficina de Comunicaciones. </t>
    </r>
  </si>
  <si>
    <t>Jefe Oficina de Comunicaciones /Equipo de trabajo</t>
  </si>
  <si>
    <t>Cada vez que ingrese una persona nueva.</t>
  </si>
  <si>
    <t>EFICACIA: Índice de cumplimiento = (No. de inducciones realizadas / No. de funcionarios y contratistas)</t>
  </si>
  <si>
    <r>
      <rPr>
        <b/>
        <sz val="10"/>
        <color rgb="FFC00000"/>
        <rFont val="Arial"/>
        <family val="2"/>
      </rPr>
      <t xml:space="preserve">O1,A4 </t>
    </r>
    <r>
      <rPr>
        <sz val="10"/>
        <rFont val="Arial"/>
        <family val="2"/>
      </rPr>
      <t>Se realizará el reporte y solicitud de investigación disciplinaria a la Oficina de Control Único Disciplinario. En el caso de los contratistas se hará terminación inmediata del contrato de prestación de servicios.</t>
    </r>
    <r>
      <rPr>
        <sz val="10"/>
        <color rgb="FFFF0000"/>
        <rFont val="Arial"/>
        <family val="2"/>
      </rPr>
      <t xml:space="preserve"> </t>
    </r>
  </si>
  <si>
    <t xml:space="preserve">Memorando de reporte y solicitud de investigación disciplinaria.          Terminación de contrato. </t>
  </si>
  <si>
    <t>Jefe Oficina de Comunicaciones</t>
  </si>
  <si>
    <t xml:space="preserve">En el momento qué se llegué a presentar. </t>
  </si>
  <si>
    <t xml:space="preserve">EFICACIA: Índice de cumplimiento = (No. de reportes realizados / No. de casos presentados) </t>
  </si>
  <si>
    <t>GESTIÓN DE LA INFORMACIÓN Y LA COMUNICACIÓN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los procesos de la administración.</t>
  </si>
  <si>
    <t>GESTION Y CONTROL DISCIPLINARIO
TRAMITAR OPORTUNAMENTE LOS PROCESOS DISCIPLINARIOS DE TODOS LOS SERVIDORES PUBLICOS ANTE EL INCUMPLIMIENTO DE LOS DEBERES Y/O CUANDO SE PRESENTEN FALTAS A LAS PROHIBICIONES ESTABLECIDAS EN EL CODIGO DISCIPLINARIO VIGENTE Y DEMAS NORMAS CONCORDANTES CON EL FIN DE BUSCAR EL MEJORAMIENTO CONTINUO DE LA GESTION PUBLICA.</t>
  </si>
  <si>
    <t>Personal insuficiente para impulsar el tramite de los procesos disicplinarios</t>
  </si>
  <si>
    <t>El jefe de la oficina de control disciplinario a traves de un memorando solicito informacion sobre el estado actual del nombramiento del profesional para la oficina.</t>
  </si>
  <si>
    <t>Memorando</t>
  </si>
  <si>
    <t>Jefe de Oficina de control unico disciplinario</t>
  </si>
  <si>
    <t xml:space="preserve">Numero de memorandos emitidos/ Numero de memorandos programados para enviar </t>
  </si>
  <si>
    <t># de actividades ejecutadas / #actividades programadas</t>
  </si>
  <si>
    <t>Ausesncia del liderazgo del director de talento humano</t>
  </si>
  <si>
    <t>El jefe de la oficina de control unico disciplinario mensualmente solicita al personal encargado de dar tramite de los procesos un informe ejecutivo sobre el estado actual de los procesos con el fin de evitar dilatar el proceso para lograr el vencimiento de terminos o la prescripcion en beneficio de un servidor publico, esto se evidencia mediante los recibidos de correo electronico.</t>
  </si>
  <si>
    <t>Informes ejecutivos</t>
  </si>
  <si>
    <t>Mensualmente</t>
  </si>
  <si>
    <t>Informes ejecutivos mensualmente</t>
  </si>
  <si>
    <t>Cambios normativos sobre normatividad disciplinario</t>
  </si>
  <si>
    <t>El personal de planta asiste a capacitaciones que permiten actualizar conocimientos sobre legislacion disciplinaria y despues se socializa con toda la oficina de control discplinario en los comites juridicos.</t>
  </si>
  <si>
    <t>certificaciones, actas de asistencia</t>
  </si>
  <si>
    <t>semestralmente</t>
  </si>
  <si>
    <t xml:space="preserve">Numero de capacitaciones realizadas/ nuemero de capacitaciones programas </t>
  </si>
  <si>
    <t>Ausencia de liderazgo del director de talento humano</t>
  </si>
  <si>
    <t>Falta de etica del personal encargado de impulsar los procesos disciplinarios</t>
  </si>
  <si>
    <t>El jefe de la oficina de control unico disciplinario solicitara a la direccion de talento humano una capacitacion para el personal sobre el codigo de etica y buen gobierno. Una vez se realice esta capacitacion se socializara con toda la oficina mensualmente reuniones para fortalecer lo aprendido en estas capacitaciones.</t>
  </si>
  <si>
    <t>actas de reunion y planillas de asistencia</t>
  </si>
  <si>
    <t>GESTION</t>
  </si>
  <si>
    <t>El jefe de la oficina de control disciplinario solicitara una adecuacion para la estrcutura del archivo que permita la reserva del proceso y las costudia del archivo a la direccion de recursos fisicos, tambien se  solicitara una puerta de de seguridad a secretaria administrativa y recursos fisicos para evitar la probabilidad de perdida del expediente o de su informacion de los expedientes disciplinarios</t>
  </si>
  <si>
    <t>memorando</t>
  </si>
  <si>
    <t>control de contigencia</t>
  </si>
  <si>
    <t>Compulsar copias en contra del funcionario responsable del proceso ante a la autoridad competente ( fiscalia ,procuraduria y organo de control</t>
  </si>
  <si>
    <t>Denuncia</t>
  </si>
  <si>
    <t>Compulsar copias en contra del funcionario responsable del proceso ante a la autoridad competente ( fiscalia y procuraduria y organo de control)</t>
  </si>
  <si>
    <t>Compulsar copias a la procuraduria,  y/o personeria o fiscalia en caso de que se materialice el riesgo</t>
  </si>
  <si>
    <t xml:space="preserve">control de contingencia </t>
  </si>
  <si>
    <t xml:space="preserve">Denuncia ante la autoridad competente, y seguidamente dar inicio a la reconstruccion del expediente </t>
  </si>
  <si>
    <t>La Secretaria TIC,   anualmente,  dentro del plazo establecido por la Dirección de Presupuesto, con el propósito de formular el anteproyecto de presupuesto,    establece el valor del presupuesto necesario para la operación de los PVD. En caso que el presupuesto asignado no sea suficiente, se presenta  una solicitud a la Secretaria Administrativa para que se gestione la incorporación o traslado de recursos.</t>
  </si>
  <si>
    <t xml:space="preserve"> Las evidencias reposan en el PISAMI </t>
  </si>
  <si>
    <t>Direcion   de nformatica</t>
  </si>
  <si>
    <t>De 1/01/2019  al  31/12/2019</t>
  </si>
  <si>
    <t xml:space="preserve">EFICIENCIA: Índice de Cumplimiento= (Presupuesto Asignado/ Plan de compras o necesidades)*100.                                                                                                                                                                                                                                        </t>
  </si>
  <si>
    <t>La Secretaria TIC,  anualmente,  dentro del plazo establecido por la Dirección de Presupuesto, con el propósito de formular el anteproyecto de presupuesto,    establecer partidas para la renovacion de la plataforma tecnologia de los PVD . En caso que el presupuesto asignado no sea suficiente, se presenta  una solicitud a la Secretaria Administrativa para que se gestione la incorporación o traslado de recursos.</t>
  </si>
  <si>
    <t>Direcion   de informatica</t>
  </si>
  <si>
    <t>De 1/01/2019 al  31/12/2019</t>
  </si>
  <si>
    <t xml:space="preserve">
GESTIÓN DE INNOVACION Y TICS
Contribuir al uso y apropiación de las tic por parte de los habitantes del municipio de ibagué, mediante la ejecución de proyectos de innovación y tecnología, que promuevan el desarrollo de soluciones a problemáticas de ciudad, de conformidad con las metas del  Plan de Desarrollo</t>
  </si>
  <si>
    <t>cumplimiento a lo establecido en comites de obra</t>
  </si>
  <si>
    <t>copia de  Actas de comité de obra</t>
  </si>
  <si>
    <t>Secretaria y Supervisores</t>
  </si>
  <si>
    <t>mensual</t>
  </si>
  <si>
    <t xml:space="preserve">Obras en ejecucion vs obras con inconvenientes registrado </t>
  </si>
  <si>
    <t>Inobservancia a los líneamientos establecidos en el  Código de Ética en el desarrollo de las supervisiones</t>
  </si>
  <si>
    <t>Difusion continua de Codigo de etica y valores a los contratista y supervisores de la Secretaria</t>
  </si>
  <si>
    <t>Convocatoria, sea por memorandos o circular, Agenda, Acta y listado de asistencia</t>
  </si>
  <si>
    <t>Secretaria y Directores</t>
  </si>
  <si>
    <t xml:space="preserve"> % de Difusiones programadas contra porcentaje deobras Ejecutadas</t>
  </si>
  <si>
    <t>Actividad de contingencia</t>
  </si>
  <si>
    <t>Modificacion del personal a cargo de las supervisiones  y en el caso de interventorias externas Terminacion inmediata del Contrato, sin perjuicio de las consecuencias penales, fiscales y disciplinarias que esto conlleve.</t>
  </si>
  <si>
    <t>Copia de los oficios o soporte de la accion a tomar en cumplimiento de la actividad de control.</t>
  </si>
  <si>
    <t>Al momento de que se genere el inicio de un proceso</t>
  </si>
  <si>
    <t>Numero de supervisores e interventores de los contratos de la Secretaira, contra numero de interventores y contratistas con procesos de diferente tipos.</t>
  </si>
  <si>
    <t>Gestion de infraestructura y obras publicas</t>
  </si>
  <si>
    <t>REDUCIR EL RIESGO</t>
  </si>
  <si>
    <r>
      <rPr>
        <b/>
        <sz val="12"/>
        <color theme="1"/>
        <rFont val="Arial"/>
        <family val="2"/>
      </rPr>
      <t>D</t>
    </r>
    <r>
      <rPr>
        <b/>
        <vertAlign val="subscript"/>
        <sz val="12"/>
        <color theme="1"/>
        <rFont val="Arial"/>
        <family val="2"/>
      </rPr>
      <t>3,7</t>
    </r>
    <r>
      <rPr>
        <b/>
        <sz val="12"/>
        <color theme="1"/>
        <rFont val="Arial"/>
        <family val="2"/>
      </rPr>
      <t>,O</t>
    </r>
    <r>
      <rPr>
        <b/>
        <vertAlign val="subscript"/>
        <sz val="12"/>
        <color theme="1"/>
        <rFont val="Arial"/>
        <family val="2"/>
      </rPr>
      <t>9,10,11</t>
    </r>
    <r>
      <rPr>
        <b/>
        <sz val="12"/>
        <color theme="1"/>
        <rFont val="Arial"/>
        <family val="2"/>
      </rPr>
      <t>F</t>
    </r>
    <r>
      <rPr>
        <b/>
        <vertAlign val="subscript"/>
        <sz val="12"/>
        <color theme="1"/>
        <rFont val="Arial"/>
        <family val="2"/>
      </rPr>
      <t>7</t>
    </r>
    <r>
      <rPr>
        <sz val="10"/>
        <color theme="1"/>
        <rFont val="Arial"/>
        <family val="2"/>
      </rPr>
      <t xml:space="preserve">  Socializar y aplicar    el Código del Auditor Interno,  el Estatuto de Auditoría y la guía de declaración de conflicto de interes  al personal adscrito a la Oficina de Control interno, así mismo  solicitar semestralmente a Control disciplinario que informe si   dentro de los procesos que se encuentran adelantando, se encuentra inmersos funcionarios adscritos a la Oficina de Control por incumplimiento de los valores y principios establecidos en el código de ética del auditor interno.</t>
    </r>
  </si>
  <si>
    <t>Acta de comité técnico, Informe semestral emitido por Control Disciplinario.</t>
  </si>
  <si>
    <r>
      <rPr>
        <b/>
        <u/>
        <sz val="10"/>
        <color theme="1"/>
        <rFont val="Arial"/>
        <family val="2"/>
      </rPr>
      <t>EFICACIA:</t>
    </r>
    <r>
      <rPr>
        <sz val="10"/>
        <color theme="1"/>
        <rFont val="Arial"/>
        <family val="2"/>
      </rPr>
      <t xml:space="preserve"> Índice de Cumplimiento= (Actividades ejecutadas /Actividades programadas)*100.                                                                                                                                                                                                                                        </t>
    </r>
    <r>
      <rPr>
        <b/>
        <u/>
        <sz val="10"/>
        <color theme="1"/>
        <rFont val="Arial"/>
        <family val="2"/>
      </rPr>
      <t xml:space="preserve">EFECTIVIDAD: </t>
    </r>
    <r>
      <rPr>
        <sz val="10"/>
        <color theme="1"/>
        <rFont val="Arial"/>
        <family val="2"/>
      </rPr>
      <t>Efectividad del Plan de Manejo del Riesgo= ((Número de casos de desviación de resultados de auditorías  en el periodo actual - Número de casos de desviación de resultados de auditorías  en el periodo anterior) / Número de casos de desviación de resultados de auditorías  en el periodo anterior)) * 100</t>
    </r>
  </si>
  <si>
    <r>
      <rPr>
        <b/>
        <sz val="10"/>
        <color theme="1"/>
        <rFont val="Arial"/>
        <family val="2"/>
      </rPr>
      <t>A</t>
    </r>
    <r>
      <rPr>
        <b/>
        <vertAlign val="subscript"/>
        <sz val="10"/>
        <color theme="1"/>
        <rFont val="Arial"/>
        <family val="2"/>
      </rPr>
      <t>6</t>
    </r>
    <r>
      <rPr>
        <b/>
        <sz val="10"/>
        <color theme="1"/>
        <rFont val="Arial"/>
        <family val="2"/>
      </rPr>
      <t>D</t>
    </r>
    <r>
      <rPr>
        <b/>
        <vertAlign val="subscript"/>
        <sz val="10"/>
        <color theme="1"/>
        <rFont val="Arial"/>
        <family val="2"/>
      </rPr>
      <t xml:space="preserve">3,7 </t>
    </r>
    <r>
      <rPr>
        <sz val="10"/>
        <color theme="1"/>
        <rFont val="Arial"/>
        <family val="2"/>
      </rPr>
      <t xml:space="preserve"> Comunicar a Control Disciplinario el evento del funcionario que cometió la falta.</t>
    </r>
  </si>
  <si>
    <t>Uso inadecuado de los bienes de la Entidad, para beneficio propio o de un tercero</t>
  </si>
  <si>
    <t>Omisión de las políticas para el uso adecuado de los bienes de la Administracion Municipal</t>
  </si>
  <si>
    <t>Mayor</t>
  </si>
  <si>
    <t>F11,4 A7. Realizar proceso de toma física a las dependencias de la administración y generar las acciones de actualización de responsabilidades en inventario individual.
La Almacenista y su grupo de trabajo realizan proceso de toma física a las dependencias de la administración y como resultado de esta, generara las acciones de actualización de responsabilidades en inventario individual a los funcionarios de la Administracion municipal.
Bimestralmente se realizara un reporte de las personas desvinculadas frente a las personas que se les expidio el paz y salvo por parte del grupo de Almacen</t>
  </si>
  <si>
    <t xml:space="preserve">
Carpetas de Tomas físicas </t>
  </si>
  <si>
    <t>Almacenista - Director de Recursos Fisicos</t>
  </si>
  <si>
    <t>De 1/07/2019 a 31/12/2019 Permanentemente</t>
  </si>
  <si>
    <t xml:space="preserve">EFICIENCIA
Tomas físicas realizadas en la vigencia/Toma fisicas programadas
</t>
  </si>
  <si>
    <t>EFICIENCIA: numero de actividades cumplidas / numero de actividades programadas</t>
  </si>
  <si>
    <t xml:space="preserve">D14 O9.  Expedición de paz y salvo para el caso de desvinculaciones.
El grupo de Almacen al momento de la desvinculacion de un funcionario de planta de la Administracion municipal, expedira un Paz y Salvo como constancia de entrega de los bienes muebles que tenia a su cargo.
</t>
  </si>
  <si>
    <t>Carpetas de Paz y Salvo</t>
  </si>
  <si>
    <t>IMPACTO: Numero de paz y salvos expedidos / numero de personas desvinculadas de la Administracion
EFICIENCIA: Numero de reportes realizados / numero de reportes programados</t>
  </si>
  <si>
    <t>Falta de Ética y Valores,  tráfico de influencias y abuso de confianza</t>
  </si>
  <si>
    <t xml:space="preserve">D3, O9. Fortalecer las actividades de socialización y apropiación de los valores y principios contemplados en el código de integridad y buen gobierno.
La direccion de Recursos Fisicos, Trimestralmente hara la socializacion de la informacion del Boletin Interno del codigo de integridad y buen gobierno, mediante correo electronico a los funcionarios que laboran en la Direccion. </t>
  </si>
  <si>
    <t xml:space="preserve"> Correo electronico.</t>
  </si>
  <si>
    <t>Director de Recursos Físicos</t>
  </si>
  <si>
    <t>De 1/07/2019 a 31/12/2019 Trimestralmente</t>
  </si>
  <si>
    <t>Eficiencia: numero de socializacion realizada / numero de socializacion programadas</t>
  </si>
  <si>
    <t>D14 A7 Iniciar las acciones pertinentes para recuperar el bien y en caso de pérdida denunciar a  Control Interno Disciplinario o fiscalía según el caso e iniciar la recuperación del valor de los bienes de la administración ante la compañía de seguros autorizada 
La Almacenista al momento de identificar la perdida del bien enviara notificacion si es empleado activo de la alcaldia se enviara a Control Interno Disciplinario, si es un Exfuncionario se reporta a la Fiscalía General de la Nación segun el caso, Ademas enviara documento para que la direccion de Recursos Fisicos envie notificaciones para el reconocimiento de Valores reconocidos por la compañía de seguros autorizada</t>
  </si>
  <si>
    <t>Oficios y Memorandos</t>
  </si>
  <si>
    <t xml:space="preserve"> Solicitar y/o recibir dadivas para omitir y/o manipular Informacion real de un predio publico en favorecimiento de un tercero.</t>
  </si>
  <si>
    <t>Falta de Politicas y/o procedimientos para la identificacion de los bienes fiscales y de uso publico del municipio.</t>
  </si>
  <si>
    <t>D13 O9 Realizar supervisiones periodicas a las visitas realizadas por el personal de predios, Aplicando los procedimientos establecidos para la identificacion de los biene fiscales 
El profesional del grupo de predios bimestralmente, realizara supervision al 5% de las visitas realizadas, tomando aleatoriamente las carpetas de los inmuebles visitados, desplanzandose al lugar donde se encuentra el predio para verificar la informacion soportada en la carpeta, para identificar posibles casos de corrupcion.</t>
  </si>
  <si>
    <t>Carpetas de inmuebles</t>
  </si>
  <si>
    <t>Profesional Predios- Director de Recursos Fisicos</t>
  </si>
  <si>
    <t>EFICIENCIA:Visitas de verificacion realizadas / visitas de verificacion programadas</t>
  </si>
  <si>
    <t>Desconocimiento de la Politica de Seguridad de la Informacion.</t>
  </si>
  <si>
    <t>F8 A9 Difundir y aplicar las políticas de seguridad de la informacion, En especial para el uso adecuado de la base de datos de los bienes fiscales y de uso publico del municipio
La direccion de Recursos Fisicos anualmente solictara a la Secretaria TIC, la socializacion de la Politica de seguridad de la informacion,dejando como evidencia planilla de asistencia y memorando de solicitud.</t>
  </si>
  <si>
    <t>Planilla de asistencia y memorando de solicitud</t>
  </si>
  <si>
    <t>De 1/07/2019 a 31/12/2019 Anualmente</t>
  </si>
  <si>
    <t>EFICIENCIA:numero de socializacion realizada / numero de socializacion programadas</t>
  </si>
  <si>
    <t>D3 A3 Aplicar el plan de contingencia en caso de detectar fraude en manipulacion de informacion, denunciando a control interno disciplinario o fiscalía según el caso</t>
  </si>
  <si>
    <t>Memorandos y oficios</t>
  </si>
  <si>
    <t>PROCESO: GESTIÓN DE RECURSOS FISICOS          
                                                                                                                                                                                                                                                                                                                                                                                                                             OBJETIVO: BRINDAR CON OPORTUNIDAD, EFICIENCIA Y EFICACIA APOYO LOGÍSTICO A LA ADMINISTRACIÓN CENTRAL, MEDIANTE LA ADQUISICIÓN Y MANTENIMIENTO DE LOS BIENES Y SERVICIOS EJECUTANDO EL PRESUPUESTO ASIGNADO, CONTRIBUYENDO A LA GESTIÓN DE LOS PROCESOS Y AL LOGRO DE LOS OBJETIVOS INSTITUCIONALES.</t>
  </si>
  <si>
    <t>EXTREMO</t>
  </si>
  <si>
    <t xml:space="preserve"> solicitar capacitacion a talento humano acerca del codigo de integridad y realizar socializacion para generar sentido de pertenencia</t>
  </si>
  <si>
    <t>Codigo de integridad</t>
  </si>
  <si>
    <t>Jefe de Oficina Asesora de Contratacion</t>
  </si>
  <si>
    <t>Del 01/01/2019
al 31/12/2019</t>
  </si>
  <si>
    <t xml:space="preserve">Socializaciones realizadas/Socializaciones programadas </t>
  </si>
  <si>
    <t xml:space="preserve">Implementar pliegos estándar con sugecion a lo establecido por colombia compra eficiente, Implementar SECOP II, en las etapas precontractual, contractual y postcontractual, </t>
  </si>
  <si>
    <t>Formato de listas de chequeo</t>
  </si>
  <si>
    <t>Abogados de contratacion</t>
  </si>
  <si>
    <t>Del 01/01/2018
al 31/12/2018</t>
  </si>
  <si>
    <t>Pliegos estándar implementados</t>
  </si>
  <si>
    <t xml:space="preserve">Gestion contractual </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</si>
</sst>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scheme val="minor"/>
    </font>
    <font>
      <b/>
      <sz val="10"/>
      <color theme="1"/>
      <name val="Arial"/>
      <family val="2"/>
    </font>
    <font>
      <sz val="10"/>
      <color theme="1"/>
      <name val="Arial"/>
      <family val="2"/>
    </font>
    <font>
      <b/>
      <sz val="10"/>
      <color indexed="8"/>
      <name val="Arial"/>
      <family val="2"/>
    </font>
    <font>
      <sz val="12"/>
      <color theme="1"/>
      <name val="Arial"/>
      <family val="2"/>
    </font>
    <font>
      <sz val="10"/>
      <color theme="1"/>
      <name val="Calibri"/>
      <family val="2"/>
      <scheme val="minor"/>
    </font>
    <font>
      <b/>
      <sz val="10"/>
      <name val="Arial"/>
      <family val="2"/>
    </font>
    <font>
      <sz val="10"/>
      <name val="Arial"/>
      <family val="2"/>
    </font>
    <font>
      <sz val="11"/>
      <name val="Arial"/>
      <family val="2"/>
    </font>
    <font>
      <b/>
      <u/>
      <sz val="10"/>
      <name val="Arial"/>
      <family val="2"/>
    </font>
    <font>
      <sz val="10"/>
      <color rgb="FFFF0000"/>
      <name val="Arial"/>
      <family val="2"/>
    </font>
    <font>
      <sz val="12"/>
      <name val="Arial"/>
      <family val="2"/>
    </font>
    <font>
      <b/>
      <sz val="12"/>
      <name val="Arial"/>
      <family val="2"/>
    </font>
    <font>
      <b/>
      <sz val="12"/>
      <color theme="7" tint="-0.499984740745262"/>
      <name val="Arial"/>
      <family val="2"/>
    </font>
    <font>
      <sz val="12"/>
      <color theme="7" tint="-0.499984740745262"/>
      <name val="Arial"/>
      <family val="2"/>
    </font>
    <font>
      <b/>
      <sz val="10"/>
      <color rgb="FFC00000"/>
      <name val="Arial"/>
      <family val="2"/>
    </font>
    <font>
      <sz val="10"/>
      <color rgb="FFC00000"/>
      <name val="Arial"/>
      <family val="2"/>
    </font>
    <font>
      <sz val="11"/>
      <color theme="1"/>
      <name val="Arial"/>
      <family val="2"/>
    </font>
    <font>
      <sz val="10"/>
      <color rgb="FF000000"/>
      <name val="Arial"/>
      <family val="2"/>
    </font>
    <font>
      <b/>
      <sz val="10"/>
      <color theme="1"/>
      <name val="Calibri"/>
      <family val="2"/>
      <scheme val="minor"/>
    </font>
    <font>
      <sz val="10"/>
      <color theme="1"/>
      <name val="Arial Unicode MS"/>
      <family val="2"/>
    </font>
    <font>
      <b/>
      <sz val="12"/>
      <color theme="1"/>
      <name val="Arial"/>
      <family val="2"/>
    </font>
    <font>
      <b/>
      <vertAlign val="subscript"/>
      <sz val="12"/>
      <color theme="1"/>
      <name val="Arial"/>
      <family val="2"/>
    </font>
    <font>
      <b/>
      <u/>
      <sz val="10"/>
      <color theme="1"/>
      <name val="Arial"/>
      <family val="2"/>
    </font>
    <font>
      <b/>
      <sz val="9"/>
      <color theme="1"/>
      <name val="Arial"/>
      <family val="2"/>
    </font>
    <font>
      <b/>
      <vertAlign val="subscript"/>
      <sz val="10"/>
      <color theme="1"/>
      <name val="Arial"/>
      <family val="2"/>
    </font>
  </fonts>
  <fills count="5">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rgb="FFFFD2B3"/>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auto="1"/>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auto="1"/>
      </bottom>
      <diagonal/>
    </border>
    <border>
      <left style="thin">
        <color indexed="64"/>
      </left>
      <right/>
      <top/>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indexed="64"/>
      </left>
      <right style="thin">
        <color indexed="64"/>
      </right>
      <top/>
      <bottom style="medium">
        <color indexed="64"/>
      </bottom>
      <diagonal/>
    </border>
    <border>
      <left style="medium">
        <color auto="1"/>
      </left>
      <right style="thin">
        <color auto="1"/>
      </right>
      <top style="medium">
        <color auto="1"/>
      </top>
      <bottom/>
      <diagonal/>
    </border>
    <border>
      <left/>
      <right style="medium">
        <color auto="1"/>
      </right>
      <top style="thin">
        <color indexed="64"/>
      </top>
      <bottom/>
      <diagonal/>
    </border>
    <border>
      <left/>
      <right style="medium">
        <color auto="1"/>
      </right>
      <top/>
      <bottom/>
      <diagonal/>
    </border>
  </borders>
  <cellStyleXfs count="1">
    <xf numFmtId="0" fontId="0" fillId="0" borderId="0"/>
  </cellStyleXfs>
  <cellXfs count="289">
    <xf numFmtId="0" fontId="0" fillId="0" borderId="0" xfId="0"/>
    <xf numFmtId="0" fontId="1" fillId="2" borderId="1" xfId="0" applyFont="1" applyFill="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5" fillId="0" borderId="7" xfId="0" applyFont="1" applyBorder="1" applyAlignment="1">
      <alignment horizontal="center"/>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4" fillId="0" borderId="9" xfId="0" applyFont="1" applyBorder="1" applyAlignment="1">
      <alignment horizontal="left" vertical="center" wrapText="1"/>
    </xf>
    <xf numFmtId="0" fontId="4" fillId="0" borderId="1" xfId="0" applyFont="1" applyBorder="1" applyAlignment="1">
      <alignment horizontal="left" vertical="center" wrapText="1"/>
    </xf>
    <xf numFmtId="0" fontId="5" fillId="0" borderId="10" xfId="0" applyFont="1" applyBorder="1" applyAlignment="1">
      <alignment horizontal="center"/>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9" xfId="0" applyFont="1" applyBorder="1" applyAlignment="1">
      <alignment horizontal="center" vertical="center" wrapText="1"/>
    </xf>
    <xf numFmtId="0" fontId="5" fillId="0" borderId="10" xfId="0" applyFont="1" applyBorder="1"/>
    <xf numFmtId="0" fontId="1" fillId="2" borderId="8" xfId="0" applyFont="1" applyFill="1" applyBorder="1" applyAlignment="1">
      <alignment horizontal="left" vertical="center"/>
    </xf>
    <xf numFmtId="0" fontId="2" fillId="0" borderId="1" xfId="0" applyFont="1" applyBorder="1" applyAlignment="1">
      <alignment horizontal="left"/>
    </xf>
    <xf numFmtId="0" fontId="2" fillId="0" borderId="10" xfId="0" applyFont="1" applyBorder="1" applyAlignment="1">
      <alignment horizontal="left"/>
    </xf>
    <xf numFmtId="0" fontId="2" fillId="0" borderId="1" xfId="0" applyFont="1" applyBorder="1" applyAlignment="1">
      <alignment horizontal="left" vertical="center" wrapText="1"/>
    </xf>
    <xf numFmtId="0" fontId="2" fillId="0" borderId="10" xfId="0" applyFont="1" applyBorder="1" applyAlignment="1">
      <alignment horizontal="left" vertical="center" wrapText="1"/>
    </xf>
    <xf numFmtId="0" fontId="1" fillId="2" borderId="8" xfId="0" applyFont="1" applyFill="1" applyBorder="1" applyAlignment="1">
      <alignment vertical="center" wrapText="1"/>
    </xf>
    <xf numFmtId="0" fontId="0" fillId="0" borderId="16" xfId="0" applyBorder="1" applyAlignment="1">
      <alignment horizontal="center"/>
    </xf>
    <xf numFmtId="0" fontId="0" fillId="0" borderId="15" xfId="0" applyBorder="1" applyAlignment="1">
      <alignment horizontal="center" vertical="top" wrapText="1"/>
    </xf>
    <xf numFmtId="0" fontId="0" fillId="0" borderId="16" xfId="0" applyBorder="1" applyAlignment="1">
      <alignment horizontal="center" vertical="top" wrapText="1"/>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xf>
    <xf numFmtId="0" fontId="6" fillId="2" borderId="18"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0" fillId="0" borderId="16" xfId="0" applyBorder="1" applyAlignment="1">
      <alignment horizontal="center" wrapText="1"/>
    </xf>
    <xf numFmtId="0" fontId="1" fillId="0" borderId="18" xfId="0" applyFont="1" applyBorder="1" applyAlignment="1">
      <alignment horizontal="left" vertical="top" wrapText="1"/>
    </xf>
    <xf numFmtId="0" fontId="1" fillId="0" borderId="18" xfId="0" applyFont="1" applyBorder="1" applyAlignment="1">
      <alignment horizontal="center" vertical="top"/>
    </xf>
    <xf numFmtId="0" fontId="2" fillId="0" borderId="18" xfId="0" applyFont="1" applyBorder="1" applyAlignment="1">
      <alignment horizontal="left" vertical="top" wrapText="1"/>
    </xf>
    <xf numFmtId="0" fontId="2" fillId="0" borderId="18" xfId="0" applyFont="1" applyBorder="1" applyAlignment="1">
      <alignment horizontal="center" vertical="top"/>
    </xf>
    <xf numFmtId="0" fontId="7" fillId="0" borderId="18" xfId="0" applyFont="1" applyBorder="1" applyAlignment="1">
      <alignment horizontal="center" vertical="top"/>
    </xf>
    <xf numFmtId="0" fontId="7" fillId="0" borderId="19" xfId="0" applyFont="1" applyBorder="1" applyAlignment="1">
      <alignment horizontal="center" vertical="top"/>
    </xf>
    <xf numFmtId="0" fontId="7" fillId="3" borderId="18" xfId="0" applyFont="1" applyFill="1" applyBorder="1" applyAlignment="1">
      <alignment horizontal="left" vertical="top" wrapText="1"/>
    </xf>
    <xf numFmtId="0" fontId="7" fillId="0" borderId="18" xfId="0" applyFont="1" applyBorder="1" applyAlignment="1">
      <alignment horizontal="left" vertical="top" wrapText="1"/>
    </xf>
    <xf numFmtId="0" fontId="7" fillId="0" borderId="18" xfId="0" applyFont="1" applyBorder="1" applyAlignment="1">
      <alignment horizontal="center" vertical="top" wrapText="1"/>
    </xf>
    <xf numFmtId="0" fontId="10" fillId="0" borderId="1" xfId="0" applyFont="1" applyBorder="1" applyAlignment="1">
      <alignment horizontal="center" vertical="top" wrapText="1"/>
    </xf>
    <xf numFmtId="0" fontId="1" fillId="0" borderId="20" xfId="0" applyFont="1" applyBorder="1" applyAlignment="1">
      <alignment horizontal="left" vertical="top" wrapText="1"/>
    </xf>
    <xf numFmtId="0" fontId="1" fillId="0" borderId="20" xfId="0" applyFont="1" applyBorder="1" applyAlignment="1">
      <alignment horizontal="center" vertical="top"/>
    </xf>
    <xf numFmtId="0" fontId="2" fillId="0" borderId="19" xfId="0" applyFont="1" applyBorder="1" applyAlignment="1">
      <alignment horizontal="left" vertical="top" wrapText="1"/>
    </xf>
    <xf numFmtId="0" fontId="2" fillId="0" borderId="20" xfId="0" applyFont="1" applyBorder="1" applyAlignment="1">
      <alignment horizontal="center" vertical="top"/>
    </xf>
    <xf numFmtId="0" fontId="7" fillId="0" borderId="20" xfId="0" applyFont="1" applyBorder="1" applyAlignment="1">
      <alignment horizontal="center" vertical="top"/>
    </xf>
    <xf numFmtId="0" fontId="7" fillId="3" borderId="19" xfId="0" applyFont="1" applyFill="1" applyBorder="1" applyAlignment="1">
      <alignment horizontal="left" vertical="top" wrapText="1"/>
    </xf>
    <xf numFmtId="0" fontId="7" fillId="0" borderId="19" xfId="0" applyFont="1" applyBorder="1" applyAlignment="1">
      <alignment horizontal="left" vertical="top" wrapText="1"/>
    </xf>
    <xf numFmtId="0" fontId="7" fillId="0" borderId="19" xfId="0" applyFont="1" applyBorder="1" applyAlignment="1">
      <alignment horizontal="center" vertical="top" wrapText="1"/>
    </xf>
    <xf numFmtId="0" fontId="2" fillId="0" borderId="1" xfId="0" applyFont="1" applyBorder="1" applyAlignment="1">
      <alignment horizontal="left" vertical="top" wrapText="1"/>
    </xf>
    <xf numFmtId="0" fontId="7" fillId="0" borderId="1" xfId="0" applyFont="1" applyBorder="1" applyAlignment="1">
      <alignment horizontal="center" vertical="top"/>
    </xf>
    <xf numFmtId="0" fontId="7" fillId="3" borderId="1" xfId="0" applyFont="1" applyFill="1" applyBorder="1" applyAlignment="1">
      <alignment horizontal="left" vertical="top" wrapText="1"/>
    </xf>
    <xf numFmtId="0" fontId="7" fillId="0" borderId="1" xfId="0" applyFont="1" applyBorder="1" applyAlignment="1">
      <alignment horizontal="left" vertical="top" wrapText="1"/>
    </xf>
    <xf numFmtId="0" fontId="7" fillId="0" borderId="1" xfId="0" applyFont="1" applyBorder="1" applyAlignment="1">
      <alignment horizontal="center" vertical="top" wrapText="1"/>
    </xf>
    <xf numFmtId="0" fontId="1" fillId="0" borderId="19" xfId="0" applyFont="1" applyBorder="1" applyAlignment="1">
      <alignment horizontal="left" vertical="top" wrapText="1"/>
    </xf>
    <xf numFmtId="0" fontId="1" fillId="0" borderId="19" xfId="0" applyFont="1" applyBorder="1" applyAlignment="1">
      <alignment horizontal="center" vertical="top"/>
    </xf>
    <xf numFmtId="0" fontId="2" fillId="0" borderId="19" xfId="0" applyFont="1" applyBorder="1" applyAlignment="1">
      <alignment horizontal="center" vertical="top"/>
    </xf>
    <xf numFmtId="0" fontId="6" fillId="0" borderId="1" xfId="0" applyFont="1" applyBorder="1" applyAlignment="1">
      <alignment horizontal="center" vertical="center" textRotation="90"/>
    </xf>
    <xf numFmtId="0" fontId="0" fillId="0" borderId="16" xfId="0" applyBorder="1" applyAlignment="1">
      <alignment horizontal="center" vertical="center" wrapText="1"/>
    </xf>
    <xf numFmtId="0" fontId="0" fillId="0" borderId="16" xfId="0" applyBorder="1" applyAlignment="1">
      <alignment horizontal="center" vertical="center"/>
    </xf>
    <xf numFmtId="0" fontId="0" fillId="0" borderId="16" xfId="0" applyBorder="1" applyAlignment="1">
      <alignment horizontal="center" vertical="top"/>
    </xf>
    <xf numFmtId="0" fontId="5" fillId="0" borderId="18" xfId="0" applyFont="1" applyBorder="1" applyAlignment="1">
      <alignment horizontal="center" vertical="center" wrapText="1"/>
    </xf>
    <xf numFmtId="0" fontId="5" fillId="0" borderId="18" xfId="0" applyFont="1" applyBorder="1" applyAlignment="1">
      <alignment horizontal="center" vertical="center"/>
    </xf>
    <xf numFmtId="0" fontId="2" fillId="0" borderId="18"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2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0" xfId="0" applyFont="1" applyBorder="1" applyAlignment="1">
      <alignment horizontal="center" vertical="center"/>
    </xf>
    <xf numFmtId="0" fontId="2" fillId="0" borderId="19" xfId="0" applyFont="1" applyBorder="1" applyAlignment="1">
      <alignment horizontal="justify" vertical="center" wrapText="1"/>
    </xf>
    <xf numFmtId="0" fontId="2" fillId="0" borderId="21" xfId="0" applyFont="1" applyBorder="1" applyAlignment="1">
      <alignment horizontal="center" vertical="center"/>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9" xfId="0" applyFont="1" applyBorder="1" applyAlignment="1">
      <alignment horizontal="center" vertical="center"/>
    </xf>
    <xf numFmtId="0" fontId="0" fillId="0" borderId="22" xfId="0" applyBorder="1" applyAlignment="1">
      <alignment horizontal="center" vertical="center"/>
    </xf>
    <xf numFmtId="0" fontId="1" fillId="2" borderId="8"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0" borderId="18" xfId="0" applyFont="1" applyBorder="1" applyAlignment="1">
      <alignment horizontal="left" vertical="center" wrapText="1"/>
    </xf>
    <xf numFmtId="0" fontId="2" fillId="0" borderId="18" xfId="0" applyFont="1" applyBorder="1" applyAlignment="1">
      <alignment horizontal="center" vertical="center"/>
    </xf>
    <xf numFmtId="0" fontId="2" fillId="0" borderId="18"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1" fillId="0" borderId="20" xfId="0" applyFont="1" applyBorder="1" applyAlignment="1">
      <alignment horizontal="left" vertical="center" wrapText="1"/>
    </xf>
    <xf numFmtId="0" fontId="2" fillId="0" borderId="20" xfId="0" applyFont="1" applyBorder="1" applyAlignment="1">
      <alignment horizontal="center" vertical="center" wrapText="1"/>
    </xf>
    <xf numFmtId="0" fontId="2" fillId="0" borderId="20" xfId="0" applyFont="1" applyBorder="1" applyAlignment="1">
      <alignment horizontal="center" vertical="center"/>
    </xf>
    <xf numFmtId="0" fontId="1" fillId="0" borderId="19" xfId="0" applyFont="1" applyBorder="1" applyAlignment="1">
      <alignment horizontal="left" vertical="center" wrapText="1"/>
    </xf>
    <xf numFmtId="0" fontId="2" fillId="0" borderId="19" xfId="0" applyFont="1" applyBorder="1" applyAlignment="1">
      <alignment horizontal="center" vertical="center"/>
    </xf>
    <xf numFmtId="0" fontId="2" fillId="0" borderId="1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4" fillId="0" borderId="23" xfId="0" applyFont="1" applyBorder="1" applyAlignment="1">
      <alignment horizontal="center" vertical="center"/>
    </xf>
    <xf numFmtId="0" fontId="11" fillId="0" borderId="1" xfId="0" applyFont="1" applyFill="1" applyBorder="1" applyAlignment="1">
      <alignment horizontal="center" vertical="center" wrapText="1" shrinkToFit="1"/>
    </xf>
    <xf numFmtId="0" fontId="0" fillId="0" borderId="14" xfId="0" applyBorder="1" applyAlignment="1">
      <alignment wrapText="1"/>
    </xf>
    <xf numFmtId="0" fontId="4" fillId="0" borderId="24" xfId="0" applyFont="1" applyBorder="1" applyAlignment="1">
      <alignment horizontal="center" vertical="center"/>
    </xf>
    <xf numFmtId="0" fontId="0" fillId="0" borderId="25" xfId="0" applyBorder="1" applyAlignment="1">
      <alignment wrapText="1"/>
    </xf>
    <xf numFmtId="0" fontId="11" fillId="0" borderId="1" xfId="0" applyFont="1" applyFill="1" applyBorder="1" applyAlignment="1">
      <alignment horizontal="center" vertical="center" wrapText="1" shrinkToFit="1"/>
    </xf>
    <xf numFmtId="0" fontId="11" fillId="0" borderId="1" xfId="0" applyFont="1" applyBorder="1" applyAlignment="1">
      <alignment horizontal="center" vertical="center" wrapText="1" shrinkToFit="1"/>
    </xf>
    <xf numFmtId="0" fontId="11" fillId="0" borderId="1" xfId="0" applyFont="1" applyFill="1" applyBorder="1" applyAlignment="1">
      <alignment vertical="center" wrapText="1"/>
    </xf>
    <xf numFmtId="0" fontId="11" fillId="0" borderId="1" xfId="0" applyFont="1" applyFill="1" applyBorder="1" applyAlignment="1">
      <alignment horizontal="center" vertical="center"/>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2" fillId="0" borderId="1" xfId="0" applyFont="1" applyBorder="1" applyAlignment="1">
      <alignment horizontal="center" vertical="center" textRotation="90"/>
    </xf>
    <xf numFmtId="0" fontId="2" fillId="0" borderId="12" xfId="0" applyFont="1" applyBorder="1" applyAlignment="1">
      <alignment horizontal="center" vertical="center" wrapText="1"/>
    </xf>
    <xf numFmtId="0" fontId="2" fillId="0" borderId="12" xfId="0" applyFont="1" applyBorder="1" applyAlignment="1">
      <alignment horizontal="center" vertical="center" textRotation="90" wrapText="1"/>
    </xf>
    <xf numFmtId="0" fontId="5" fillId="0" borderId="12" xfId="0" applyFont="1" applyBorder="1" applyAlignment="1">
      <alignment horizontal="center" vertical="center" wrapText="1"/>
    </xf>
    <xf numFmtId="0" fontId="2" fillId="0" borderId="12" xfId="0" applyFont="1" applyBorder="1" applyAlignment="1">
      <alignment horizontal="center" vertical="center" textRotation="90"/>
    </xf>
    <xf numFmtId="0" fontId="2" fillId="0" borderId="12" xfId="0" applyFont="1" applyBorder="1" applyAlignment="1">
      <alignment horizontal="center" vertical="center" textRotation="90"/>
    </xf>
    <xf numFmtId="0" fontId="2" fillId="0" borderId="12" xfId="0" applyFont="1" applyBorder="1" applyAlignment="1">
      <alignment horizontal="justify" vertical="center" wrapText="1"/>
    </xf>
    <xf numFmtId="0" fontId="2" fillId="0" borderId="12" xfId="0" applyFont="1" applyBorder="1" applyAlignment="1">
      <alignment horizontal="center" vertical="center" wrapText="1"/>
    </xf>
    <xf numFmtId="0" fontId="5" fillId="0" borderId="12" xfId="0" applyFont="1" applyBorder="1" applyAlignment="1">
      <alignment vertical="center" wrapText="1"/>
    </xf>
    <xf numFmtId="0" fontId="0" fillId="0" borderId="15" xfId="0" applyBorder="1" applyAlignment="1">
      <alignment horizontal="center" wrapText="1"/>
    </xf>
    <xf numFmtId="0" fontId="0" fillId="0" borderId="15" xfId="0" applyBorder="1" applyAlignment="1">
      <alignment horizontal="center" vertical="center" wrapText="1"/>
    </xf>
    <xf numFmtId="0" fontId="0" fillId="0" borderId="22" xfId="0" applyBorder="1" applyAlignment="1">
      <alignment horizontal="center" vertical="center" wrapText="1"/>
    </xf>
    <xf numFmtId="0" fontId="13" fillId="3" borderId="5" xfId="0" applyFont="1" applyFill="1" applyBorder="1" applyAlignment="1">
      <alignment horizontal="left" vertical="center" wrapText="1"/>
    </xf>
    <xf numFmtId="0" fontId="14" fillId="3" borderId="5" xfId="0" applyFont="1" applyFill="1" applyBorder="1" applyAlignment="1">
      <alignment horizontal="center" vertical="center"/>
    </xf>
    <xf numFmtId="0" fontId="14" fillId="3" borderId="5" xfId="0" applyFont="1" applyFill="1" applyBorder="1" applyAlignment="1">
      <alignment horizontal="center" vertical="center" wrapText="1"/>
    </xf>
    <xf numFmtId="0" fontId="14" fillId="3" borderId="5" xfId="0" applyFont="1" applyFill="1" applyBorder="1" applyAlignment="1">
      <alignment horizontal="center" vertical="center" textRotation="180"/>
    </xf>
    <xf numFmtId="0" fontId="14" fillId="3" borderId="5" xfId="0" applyFont="1" applyFill="1" applyBorder="1" applyAlignment="1">
      <alignment vertical="center" wrapText="1"/>
    </xf>
    <xf numFmtId="0" fontId="14" fillId="3" borderId="5" xfId="0" applyFont="1" applyFill="1" applyBorder="1" applyAlignment="1">
      <alignment horizontal="center" vertical="center" wrapText="1"/>
    </xf>
    <xf numFmtId="0" fontId="14" fillId="3" borderId="26" xfId="0" applyFont="1" applyFill="1" applyBorder="1" applyAlignment="1">
      <alignment horizontal="center" vertical="center"/>
    </xf>
    <xf numFmtId="0" fontId="14" fillId="3" borderId="1" xfId="0" applyFont="1" applyFill="1" applyBorder="1" applyAlignment="1">
      <alignment horizontal="center" vertical="center" wrapText="1"/>
    </xf>
    <xf numFmtId="0" fontId="13" fillId="3" borderId="1" xfId="0" applyFont="1" applyFill="1" applyBorder="1" applyAlignment="1">
      <alignment horizontal="left" vertical="center" wrapText="1"/>
    </xf>
    <xf numFmtId="0" fontId="14" fillId="3" borderId="1" xfId="0" applyFont="1" applyFill="1" applyBorder="1" applyAlignment="1">
      <alignment horizontal="center" vertical="center"/>
    </xf>
    <xf numFmtId="0" fontId="14" fillId="3" borderId="1" xfId="0" applyFont="1" applyFill="1" applyBorder="1" applyAlignment="1">
      <alignment horizontal="center" vertical="center" textRotation="180"/>
    </xf>
    <xf numFmtId="0" fontId="14" fillId="3" borderId="1" xfId="0" applyFont="1" applyFill="1" applyBorder="1" applyAlignment="1">
      <alignment vertical="center" wrapText="1"/>
    </xf>
    <xf numFmtId="0" fontId="14" fillId="3" borderId="1" xfId="0" applyFont="1" applyFill="1" applyBorder="1" applyAlignment="1">
      <alignment horizontal="center" vertical="center" wrapText="1"/>
    </xf>
    <xf numFmtId="0" fontId="14" fillId="3" borderId="21" xfId="0" applyFont="1" applyFill="1" applyBorder="1" applyAlignment="1">
      <alignment horizontal="center" vertical="center"/>
    </xf>
    <xf numFmtId="0" fontId="4" fillId="3" borderId="1" xfId="0" applyFont="1" applyFill="1" applyBorder="1" applyAlignment="1">
      <alignment horizontal="justify" vertical="top" wrapText="1"/>
    </xf>
    <xf numFmtId="0" fontId="14" fillId="3" borderId="21"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vertical="center" wrapText="1"/>
    </xf>
    <xf numFmtId="0" fontId="4" fillId="3" borderId="21" xfId="0" applyFont="1" applyFill="1" applyBorder="1" applyAlignment="1">
      <alignment vertical="center" wrapText="1"/>
    </xf>
    <xf numFmtId="0" fontId="4" fillId="3" borderId="1" xfId="0" applyFont="1" applyFill="1" applyBorder="1" applyAlignment="1">
      <alignment horizontal="center" vertical="top" wrapText="1"/>
    </xf>
    <xf numFmtId="0" fontId="4" fillId="3" borderId="1" xfId="0" applyFont="1" applyFill="1" applyBorder="1" applyAlignment="1">
      <alignment horizontal="center" vertical="center" wrapText="1"/>
    </xf>
    <xf numFmtId="0" fontId="14" fillId="3" borderId="1" xfId="0" applyFont="1" applyFill="1" applyBorder="1" applyAlignment="1">
      <alignment horizontal="center" vertical="center"/>
    </xf>
    <xf numFmtId="0" fontId="14" fillId="3" borderId="1" xfId="0" applyFont="1" applyFill="1" applyBorder="1" applyAlignment="1">
      <alignment horizontal="center" vertical="center" textRotation="180"/>
    </xf>
    <xf numFmtId="0" fontId="12" fillId="0" borderId="1" xfId="0" applyFont="1" applyBorder="1" applyAlignment="1">
      <alignment horizontal="left"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vertical="center" textRotation="180"/>
    </xf>
    <xf numFmtId="0" fontId="11" fillId="3" borderId="1" xfId="0" applyFont="1" applyFill="1" applyBorder="1" applyAlignment="1">
      <alignment vertical="center" wrapText="1"/>
    </xf>
    <xf numFmtId="0" fontId="11" fillId="3" borderId="21" xfId="0" applyFont="1" applyFill="1" applyBorder="1" applyAlignment="1">
      <alignment vertical="center"/>
    </xf>
    <xf numFmtId="0" fontId="11" fillId="3" borderId="21"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0" fillId="0" borderId="1" xfId="0" applyBorder="1" applyAlignment="1">
      <alignment horizontal="center" vertical="top" wrapText="1"/>
    </xf>
    <xf numFmtId="0" fontId="0" fillId="0" borderId="1" xfId="0" applyBorder="1" applyAlignment="1">
      <alignment horizontal="center" vertical="top"/>
    </xf>
    <xf numFmtId="0" fontId="7" fillId="0" borderId="18" xfId="0" applyFont="1" applyBorder="1" applyAlignment="1">
      <alignment horizontal="center" vertical="center" wrapText="1"/>
    </xf>
    <xf numFmtId="0" fontId="7" fillId="0" borderId="1" xfId="0" applyFont="1" applyBorder="1" applyAlignment="1">
      <alignment vertical="center" wrapText="1"/>
    </xf>
    <xf numFmtId="0" fontId="7" fillId="3" borderId="1" xfId="0" applyFont="1" applyFill="1" applyBorder="1" applyAlignment="1">
      <alignment horizontal="left" vertical="center" wrapText="1"/>
    </xf>
    <xf numFmtId="0" fontId="7" fillId="0" borderId="20" xfId="0" applyFont="1" applyBorder="1" applyAlignment="1">
      <alignment horizontal="center" vertical="center" wrapText="1"/>
    </xf>
    <xf numFmtId="0" fontId="7" fillId="0" borderId="1" xfId="0" applyFont="1" applyFill="1" applyBorder="1" applyAlignment="1">
      <alignment horizontal="left" vertical="center" wrapText="1"/>
    </xf>
    <xf numFmtId="0" fontId="7" fillId="0" borderId="19"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0" fontId="5" fillId="0" borderId="18" xfId="0" applyFont="1" applyFill="1" applyBorder="1" applyAlignment="1">
      <alignment horizontal="center" vertical="top" wrapText="1"/>
    </xf>
    <xf numFmtId="0" fontId="5" fillId="0" borderId="18" xfId="0"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1" xfId="0" applyFont="1" applyBorder="1" applyAlignment="1">
      <alignment horizontal="center" vertical="center" wrapText="1"/>
    </xf>
    <xf numFmtId="0" fontId="5" fillId="0" borderId="1" xfId="0" applyFont="1" applyFill="1" applyBorder="1" applyAlignment="1">
      <alignment vertical="top" wrapText="1"/>
    </xf>
    <xf numFmtId="0" fontId="7"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5" fillId="0" borderId="20" xfId="0" applyFont="1" applyFill="1" applyBorder="1" applyAlignment="1">
      <alignment horizontal="center" vertical="top" wrapText="1"/>
    </xf>
    <xf numFmtId="0" fontId="5" fillId="0" borderId="20" xfId="0" applyFont="1" applyFill="1" applyBorder="1" applyAlignment="1">
      <alignment horizontal="center" vertical="center" wrapText="1"/>
    </xf>
    <xf numFmtId="0" fontId="5" fillId="0" borderId="1" xfId="0" applyFont="1" applyBorder="1" applyAlignment="1">
      <alignment horizontal="left" vertical="top" wrapText="1"/>
    </xf>
    <xf numFmtId="0" fontId="5" fillId="0" borderId="1" xfId="0" applyFont="1" applyBorder="1" applyAlignment="1">
      <alignment vertical="top" wrapText="1"/>
    </xf>
    <xf numFmtId="0" fontId="5" fillId="0" borderId="27" xfId="0" applyFont="1" applyFill="1" applyBorder="1" applyAlignment="1">
      <alignment horizontal="center" vertical="top" wrapText="1"/>
    </xf>
    <xf numFmtId="0" fontId="5" fillId="0" borderId="27" xfId="0" applyFont="1" applyFill="1" applyBorder="1" applyAlignment="1">
      <alignment horizontal="center" vertical="center" wrapText="1"/>
    </xf>
    <xf numFmtId="0" fontId="5" fillId="0" borderId="12" xfId="0" applyFont="1" applyBorder="1" applyAlignment="1">
      <alignment horizontal="center" vertical="top" wrapText="1"/>
    </xf>
    <xf numFmtId="0" fontId="5" fillId="0" borderId="12" xfId="0" applyFont="1" applyBorder="1" applyAlignment="1">
      <alignment horizontal="center" vertical="center" wrapText="1"/>
    </xf>
    <xf numFmtId="0" fontId="5" fillId="0" borderId="12" xfId="0" applyFont="1" applyBorder="1" applyAlignment="1">
      <alignment vertical="top" wrapText="1"/>
    </xf>
    <xf numFmtId="0" fontId="2" fillId="3" borderId="18" xfId="0" applyFont="1" applyFill="1" applyBorder="1" applyAlignment="1">
      <alignment horizontal="center" vertical="center" wrapText="1"/>
    </xf>
    <xf numFmtId="0" fontId="2" fillId="3" borderId="18" xfId="0" applyFont="1" applyFill="1" applyBorder="1" applyAlignment="1">
      <alignment horizontal="center" vertical="center"/>
    </xf>
    <xf numFmtId="0" fontId="2"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0" xfId="0" applyFont="1" applyFill="1" applyBorder="1" applyAlignment="1">
      <alignment horizontal="center" vertical="center"/>
    </xf>
    <xf numFmtId="0" fontId="2" fillId="3" borderId="19" xfId="0" applyFont="1" applyFill="1" applyBorder="1" applyAlignment="1">
      <alignment horizontal="center" vertical="center" wrapText="1"/>
    </xf>
    <xf numFmtId="0" fontId="2" fillId="3" borderId="19" xfId="0" applyFont="1" applyFill="1" applyBorder="1" applyAlignment="1">
      <alignment horizontal="center" vertical="center"/>
    </xf>
    <xf numFmtId="0" fontId="2" fillId="3" borderId="19" xfId="0" applyFont="1" applyFill="1"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horizontal="center"/>
    </xf>
    <xf numFmtId="0" fontId="2" fillId="3" borderId="1" xfId="0" applyFont="1" applyFill="1" applyBorder="1" applyAlignment="1">
      <alignment horizontal="justify" vertical="top" wrapText="1"/>
    </xf>
    <xf numFmtId="0" fontId="2" fillId="3" borderId="1" xfId="0" applyFont="1" applyFill="1" applyBorder="1" applyAlignment="1">
      <alignment vertical="center" wrapText="1"/>
    </xf>
    <xf numFmtId="0" fontId="2" fillId="3" borderId="1" xfId="0" applyFont="1" applyFill="1" applyBorder="1" applyAlignment="1">
      <alignment horizontal="center" vertical="top" wrapText="1"/>
    </xf>
    <xf numFmtId="0" fontId="2" fillId="3" borderId="1" xfId="0" applyFont="1" applyFill="1" applyBorder="1" applyAlignment="1">
      <alignment vertical="top" wrapText="1"/>
    </xf>
    <xf numFmtId="0" fontId="2" fillId="0" borderId="1" xfId="0" applyFont="1" applyBorder="1" applyAlignment="1">
      <alignment horizontal="center" vertical="top" wrapText="1"/>
    </xf>
    <xf numFmtId="0" fontId="2" fillId="0" borderId="1" xfId="0" applyFont="1" applyBorder="1" applyAlignment="1">
      <alignment vertical="top" wrapText="1"/>
    </xf>
    <xf numFmtId="0" fontId="1" fillId="0" borderId="1" xfId="0" applyFont="1" applyBorder="1" applyAlignment="1">
      <alignment horizontal="center" vertical="center" wrapText="1"/>
    </xf>
    <xf numFmtId="0" fontId="2" fillId="3" borderId="18" xfId="0" applyFont="1" applyFill="1" applyBorder="1" applyAlignment="1">
      <alignment vertical="center" wrapText="1"/>
    </xf>
    <xf numFmtId="0" fontId="2" fillId="3" borderId="1" xfId="0" applyFont="1" applyFill="1" applyBorder="1" applyAlignment="1">
      <alignment horizontal="center" vertical="center" wrapText="1"/>
    </xf>
    <xf numFmtId="0" fontId="10" fillId="3" borderId="1" xfId="0" applyFont="1" applyFill="1" applyBorder="1" applyAlignment="1">
      <alignment vertical="center" wrapText="1"/>
    </xf>
    <xf numFmtId="0" fontId="2" fillId="0" borderId="17" xfId="0" applyFont="1" applyBorder="1" applyAlignment="1">
      <alignment horizontal="center" vertical="center" wrapText="1"/>
    </xf>
    <xf numFmtId="0" fontId="2" fillId="0" borderId="28" xfId="0" applyFont="1" applyBorder="1" applyAlignment="1">
      <alignment horizontal="center" vertical="center"/>
    </xf>
    <xf numFmtId="0" fontId="2" fillId="3" borderId="19" xfId="0" applyFont="1" applyFill="1" applyBorder="1" applyAlignment="1">
      <alignment vertical="center" wrapText="1"/>
    </xf>
    <xf numFmtId="0" fontId="2" fillId="3" borderId="19" xfId="0" applyFont="1" applyFill="1" applyBorder="1" applyAlignment="1">
      <alignment vertical="center"/>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3" borderId="19" xfId="0" applyFont="1" applyFill="1" applyBorder="1" applyAlignment="1">
      <alignment horizontal="center" vertical="center"/>
    </xf>
    <xf numFmtId="0" fontId="17" fillId="0" borderId="1" xfId="0" applyFont="1" applyBorder="1" applyAlignment="1">
      <alignment horizontal="center" vertical="center" wrapText="1"/>
    </xf>
    <xf numFmtId="0" fontId="2" fillId="0" borderId="29" xfId="0" applyFont="1" applyBorder="1" applyAlignment="1">
      <alignment horizontal="center" vertical="center"/>
    </xf>
    <xf numFmtId="0" fontId="18" fillId="0" borderId="1" xfId="0" applyFont="1" applyBorder="1" applyAlignment="1">
      <alignment horizontal="center" vertical="center" wrapText="1"/>
    </xf>
    <xf numFmtId="0" fontId="5" fillId="0" borderId="0" xfId="0" applyFont="1"/>
    <xf numFmtId="0" fontId="5" fillId="0" borderId="0" xfId="0" applyFont="1" applyAlignment="1">
      <alignment horizontal="center" vertical="center"/>
    </xf>
    <xf numFmtId="0" fontId="19"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1" xfId="0" applyFont="1" applyBorder="1" applyAlignment="1">
      <alignment vertical="center"/>
    </xf>
    <xf numFmtId="0" fontId="5" fillId="0" borderId="1" xfId="0" applyFont="1" applyBorder="1" applyAlignment="1">
      <alignment horizontal="center" vertical="center"/>
    </xf>
    <xf numFmtId="0" fontId="2" fillId="0" borderId="1" xfId="0" applyFont="1" applyBorder="1" applyAlignment="1">
      <alignment wrapText="1"/>
    </xf>
    <xf numFmtId="0" fontId="2" fillId="0" borderId="19"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vertical="center"/>
    </xf>
    <xf numFmtId="0" fontId="2" fillId="0" borderId="1" xfId="0" applyFont="1" applyBorder="1" applyAlignment="1">
      <alignment horizontal="center" wrapText="1"/>
    </xf>
    <xf numFmtId="0" fontId="2" fillId="0" borderId="1" xfId="0" applyFont="1" applyBorder="1" applyAlignment="1">
      <alignment wrapText="1"/>
    </xf>
    <xf numFmtId="0" fontId="20" fillId="3"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 fillId="0" borderId="12"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justify" vertical="center" wrapText="1"/>
      <protection locked="0"/>
    </xf>
    <xf numFmtId="0" fontId="2" fillId="0" borderId="18" xfId="0" applyFont="1" applyBorder="1" applyAlignment="1" applyProtection="1">
      <alignment horizontal="justify" vertical="top" wrapText="1"/>
      <protection locked="0"/>
    </xf>
    <xf numFmtId="0" fontId="2" fillId="0" borderId="1"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0" fillId="0" borderId="20" xfId="0" applyBorder="1" applyAlignment="1">
      <alignment horizontal="justify" vertical="top" wrapText="1"/>
    </xf>
    <xf numFmtId="0" fontId="2" fillId="0" borderId="20" xfId="0" applyFont="1" applyBorder="1" applyAlignment="1" applyProtection="1">
      <alignment horizontal="center" vertical="center" wrapText="1"/>
      <protection locked="0"/>
    </xf>
    <xf numFmtId="0" fontId="0" fillId="0" borderId="19" xfId="0" applyBorder="1" applyAlignment="1">
      <alignment horizontal="justify" vertical="top" wrapText="1"/>
    </xf>
    <xf numFmtId="0" fontId="2" fillId="0" borderId="19" xfId="0" applyFont="1" applyBorder="1" applyAlignment="1" applyProtection="1">
      <alignment horizontal="center" vertical="center" wrapText="1"/>
      <protection locked="0"/>
    </xf>
    <xf numFmtId="0" fontId="5" fillId="0" borderId="12" xfId="0" applyFont="1" applyBorder="1" applyAlignment="1" applyProtection="1">
      <alignment horizontal="left" vertical="center"/>
      <protection locked="0"/>
    </xf>
    <xf numFmtId="0" fontId="2" fillId="0" borderId="12" xfId="0" applyFont="1" applyBorder="1" applyAlignment="1" applyProtection="1">
      <alignment horizontal="center" vertical="center"/>
      <protection locked="0"/>
    </xf>
    <xf numFmtId="0" fontId="24" fillId="4" borderId="12" xfId="0" applyFont="1" applyFill="1" applyBorder="1" applyAlignment="1">
      <alignment horizontal="center" vertical="center" wrapText="1"/>
    </xf>
    <xf numFmtId="0" fontId="2" fillId="4" borderId="12" xfId="0" applyFont="1" applyFill="1" applyBorder="1" applyAlignment="1" applyProtection="1">
      <alignment horizontal="left" vertical="center" wrapText="1"/>
      <protection locked="0"/>
    </xf>
    <xf numFmtId="0" fontId="2" fillId="0" borderId="12" xfId="0" applyFont="1" applyBorder="1" applyAlignment="1" applyProtection="1">
      <alignment horizontal="center" vertical="center" wrapText="1"/>
      <protection locked="0"/>
    </xf>
    <xf numFmtId="0" fontId="2" fillId="0" borderId="17" xfId="0" applyFont="1" applyBorder="1" applyAlignment="1">
      <alignment horizontal="center" vertical="top" wrapText="1"/>
    </xf>
    <xf numFmtId="0" fontId="2" fillId="0" borderId="18" xfId="0" applyFont="1" applyBorder="1" applyAlignment="1">
      <alignment horizontal="center" vertical="top"/>
    </xf>
    <xf numFmtId="0" fontId="2" fillId="0" borderId="18" xfId="0" applyFont="1" applyFill="1" applyBorder="1" applyAlignment="1">
      <alignment horizontal="center" vertical="top"/>
    </xf>
    <xf numFmtId="0" fontId="7" fillId="0" borderId="1" xfId="0" applyFont="1" applyBorder="1" applyAlignment="1">
      <alignment vertical="top" wrapText="1"/>
    </xf>
    <xf numFmtId="0" fontId="2" fillId="0" borderId="28" xfId="0" applyFont="1" applyBorder="1" applyAlignment="1">
      <alignment horizontal="center" vertical="top" wrapText="1"/>
    </xf>
    <xf numFmtId="0" fontId="2" fillId="0" borderId="20" xfId="0" applyFont="1" applyBorder="1" applyAlignment="1">
      <alignment horizontal="center" vertical="top"/>
    </xf>
    <xf numFmtId="0" fontId="2" fillId="0" borderId="20" xfId="0" applyFont="1" applyFill="1" applyBorder="1" applyAlignment="1">
      <alignment horizontal="center" vertical="top"/>
    </xf>
    <xf numFmtId="0" fontId="7" fillId="0" borderId="1" xfId="0" applyFont="1" applyFill="1" applyBorder="1" applyAlignment="1">
      <alignment horizontal="center" vertical="top" wrapText="1"/>
    </xf>
    <xf numFmtId="0" fontId="2" fillId="0" borderId="20" xfId="0" applyFont="1" applyBorder="1" applyAlignment="1">
      <alignment vertical="top"/>
    </xf>
    <xf numFmtId="0" fontId="2" fillId="0" borderId="19" xfId="0" applyFont="1" applyFill="1" applyBorder="1" applyAlignment="1">
      <alignment vertical="top"/>
    </xf>
    <xf numFmtId="0" fontId="2" fillId="0" borderId="30" xfId="0" applyFont="1" applyBorder="1" applyAlignment="1">
      <alignment horizontal="center" vertical="top" wrapText="1"/>
    </xf>
    <xf numFmtId="0" fontId="2" fillId="0" borderId="27" xfId="0" applyFont="1" applyBorder="1" applyAlignment="1">
      <alignment horizontal="center" vertical="top"/>
    </xf>
    <xf numFmtId="0" fontId="2" fillId="0" borderId="27" xfId="0" applyFont="1" applyBorder="1" applyAlignment="1">
      <alignment vertical="top"/>
    </xf>
    <xf numFmtId="0" fontId="2" fillId="0" borderId="27" xfId="0" applyFont="1" applyBorder="1" applyAlignment="1">
      <alignment horizontal="center" vertical="top"/>
    </xf>
    <xf numFmtId="0" fontId="2" fillId="0" borderId="27" xfId="0" applyFont="1" applyFill="1" applyBorder="1" applyAlignment="1">
      <alignment horizontal="center" vertical="top" wrapText="1"/>
    </xf>
    <xf numFmtId="0" fontId="2" fillId="0" borderId="1" xfId="0" applyFont="1" applyBorder="1" applyAlignment="1">
      <alignment vertical="top"/>
    </xf>
    <xf numFmtId="0" fontId="2" fillId="0" borderId="31" xfId="0" applyFont="1" applyFill="1" applyBorder="1" applyAlignment="1">
      <alignment horizontal="center" vertical="top" wrapText="1"/>
    </xf>
    <xf numFmtId="0" fontId="2" fillId="0" borderId="18" xfId="0" applyFont="1" applyFill="1" applyBorder="1" applyAlignment="1">
      <alignment horizontal="center" vertical="top"/>
    </xf>
    <xf numFmtId="0" fontId="2" fillId="0" borderId="28" xfId="0" applyFont="1" applyFill="1" applyBorder="1" applyAlignment="1">
      <alignment horizontal="center" vertical="top" wrapText="1"/>
    </xf>
    <xf numFmtId="0" fontId="2" fillId="0" borderId="20" xfId="0" applyFont="1" applyFill="1" applyBorder="1" applyAlignment="1">
      <alignment horizontal="center" vertical="top"/>
    </xf>
    <xf numFmtId="0" fontId="7" fillId="0" borderId="1" xfId="0" applyFont="1" applyFill="1" applyBorder="1" applyAlignment="1">
      <alignment vertical="top" wrapText="1"/>
    </xf>
    <xf numFmtId="0" fontId="2" fillId="0" borderId="29" xfId="0" applyFont="1" applyFill="1" applyBorder="1" applyAlignment="1">
      <alignment horizontal="center" vertical="top" wrapText="1"/>
    </xf>
    <xf numFmtId="0" fontId="2" fillId="0" borderId="19" xfId="0" applyFont="1" applyFill="1" applyBorder="1" applyAlignment="1">
      <alignment horizontal="center" vertical="top"/>
    </xf>
    <xf numFmtId="0" fontId="2" fillId="0" borderId="19" xfId="0" applyFont="1" applyFill="1" applyBorder="1" applyAlignment="1">
      <alignment horizontal="center" vertical="top" wrapText="1"/>
    </xf>
    <xf numFmtId="0" fontId="0" fillId="0" borderId="32" xfId="0" applyBorder="1" applyAlignment="1">
      <alignment horizontal="center" vertical="top" wrapText="1"/>
    </xf>
    <xf numFmtId="0" fontId="0" fillId="0" borderId="33" xfId="0" applyBorder="1" applyAlignment="1">
      <alignment horizontal="center" vertical="top"/>
    </xf>
    <xf numFmtId="0" fontId="1" fillId="0" borderId="1" xfId="0" applyFont="1" applyBorder="1" applyAlignment="1">
      <alignment vertical="center" wrapText="1"/>
    </xf>
    <xf numFmtId="0" fontId="1" fillId="3"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8.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theme" Target="theme/theme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81591</xdr:rowOff>
    </xdr:to>
    <xdr:pic>
      <xdr:nvPicPr>
        <xdr:cNvPr id="2" name="1 Imagen" descr="logocapitalmusical">
          <a:extLst>
            <a:ext uri="{FF2B5EF4-FFF2-40B4-BE49-F238E27FC236}">
              <a16:creationId xmlns="" xmlns:a16="http://schemas.microsoft.com/office/drawing/2014/main"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63759" y="41586"/>
          <a:ext cx="511110" cy="634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121920</xdr:colOff>
          <xdr:row>0</xdr:row>
          <xdr:rowOff>60960</xdr:rowOff>
        </xdr:from>
        <xdr:to>
          <xdr:col>0</xdr:col>
          <xdr:colOff>1348740</xdr:colOff>
          <xdr:row>3</xdr:row>
          <xdr:rowOff>106680</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IAP~1/AppData/Local/Temp/26656-DOC-20190813.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ARIAP~1/AppData/Local/Temp/26654-DOC-20190813.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MARIAP~1/AppData/Local/Temp/26847-DOC-20190829170908.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MARIAP~1/AppData/Local/Temp/26898-DOC-20190822102857.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MARIAP~1/AppData/Local/Temp/27051-DOC-20190829071938.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MARIAP~1/AppData/Local/Temp/27052-DOC-2019082909173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MARIAP~1/AppData/Local/Temp/24197-DOC-20190502.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MARIAP~1/AppData/Local/Temp/24196-DOC-2019050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Mapa%20de%20riesgo%202019/Actualizacion%20del%20mapa%20de%20riesgos%20junio%202019/Gestion%20evaluacion%20y%20seguimiento.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AQUI\BACKUP%20CARMEN%20RONDON%20AGOSTO\Edna_Jimenez\Documents\AUDITORIAS%20%20A&#209;O%202019\AUDITORIAS\MAPA%20DE%20RIESGOS%20OCI%20%20%20%20monitoreo%20%2030%20%20de%20abril%20%202019.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MARIAP~1/AppData/Local/Temp/24193-DOC-201905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RIAP~1/AppData/Local/Temp/25746-DOC-201907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IAP~1/AppData/Local/Temp/25747-DOC-201907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ARIAP~1/AppData/Local/Temp/25784-DOC-2019071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ARIAP~1/AppData/Local/Temp/25786-DOC-20190712.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ARIAP~1/AppData/Local/Temp/26220-DOC-2019082717473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ARIAP~1/AppData/Local/Temp/26221-DOC-2019072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ARIAP~1/AppData/Local/Temp/26533-DOC-20190829072346.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MARIAP~1/AppData/Local/Temp/26629-DOC-201908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 val="ANEXO 3"/>
    </sheetNames>
    <sheetDataSet>
      <sheetData sheetId="0" refreshError="1"/>
      <sheetData sheetId="1" refreshError="1"/>
      <sheetData sheetId="2" refreshError="1"/>
      <sheetData sheetId="3" refreshError="1"/>
      <sheetData sheetId="4" refreshError="1"/>
      <sheetData sheetId="5" refreshError="1"/>
      <sheetData sheetId="6">
        <row r="10">
          <cell r="D10" t="str">
            <v xml:space="preserve">Desconocimiento del proceso por parte del personal de planta y contrato. </v>
          </cell>
        </row>
        <row r="11">
          <cell r="D11" t="str">
            <v>Falta de responsabilidad del personal frente a sus compromisos que dan cumplimiento al objetivo del proceso.</v>
          </cell>
        </row>
      </sheetData>
      <sheetData sheetId="7">
        <row r="11">
          <cell r="A11" t="str">
            <v>Solicitud y/o recibimiento de dadivas para el favoritismo de una decision y/o Influir en otro servidor publico para conseguir una actuacion concepto, decision o manipulacion de la informacion  que le pueda generar beneficio propio o a un tercero</v>
          </cell>
          <cell r="T11" t="str">
            <v>Probable</v>
          </cell>
        </row>
      </sheetData>
      <sheetData sheetId="8" refreshError="1"/>
      <sheetData sheetId="9">
        <row r="11">
          <cell r="F11" t="str">
            <v>CATASTROFICO</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Hoja3"/>
      <sheetName val="VALORACION RIESGO (3)"/>
      <sheetName val="VALORACION RIESGO (CORR)"/>
      <sheetName val="CONTROLES Y EVALUACION"/>
      <sheetName val="SOLIDEZ DE LOS CONTROLES"/>
      <sheetName val="MAPA DE RIESGO ADMON "/>
      <sheetName val="Hoja1"/>
    </sheetNames>
    <sheetDataSet>
      <sheetData sheetId="0" refreshError="1"/>
      <sheetData sheetId="1" refreshError="1"/>
      <sheetData sheetId="2" refreshError="1"/>
      <sheetData sheetId="3" refreshError="1"/>
      <sheetData sheetId="4">
        <row r="21">
          <cell r="E21" t="str">
            <v>D2, O8. Fortalecer las actividades de socialización y apropiación de los valores y principios contemplados en el código de integridad y buen gobierno</v>
          </cell>
        </row>
        <row r="30">
          <cell r="G30" t="str">
            <v>F5 A2,5  Difundir y aplicar las políticas de seguridad de la información de control de accesos  a los sistemas de información, para todo el personal en especial cuando sean de prestación de servicios</v>
          </cell>
        </row>
        <row r="33">
          <cell r="E33" t="str">
            <v>D2 , A2 Aplicar el plan de manejo de incidentes y en caso de detectar fraude denunciar a control interno disciplinario o fiscalía según el caso</v>
          </cell>
        </row>
      </sheetData>
      <sheetData sheetId="5">
        <row r="20">
          <cell r="B20" t="str">
            <v>Nuevas Directrices por Cambio de Gobierno</v>
          </cell>
        </row>
        <row r="23">
          <cell r="B23" t="str">
            <v>Apropiación del conocimiento en Personal sin vinculación laboral directa que maneja procesos críticos</v>
          </cell>
          <cell r="E23" t="str">
            <v>Extralimitación de las competencias, manipulando información  para beneficio propio o de un tercero</v>
          </cell>
        </row>
        <row r="24">
          <cell r="B24" t="str">
            <v>El personal no tiene apropiadas las políticas de seguridad física y tecnológica</v>
          </cell>
        </row>
        <row r="25">
          <cell r="B25" t="str">
            <v>Falta de Ética y Valores,  tráfico de influencias y abuso de confianza</v>
          </cell>
        </row>
      </sheetData>
      <sheetData sheetId="6">
        <row r="10">
          <cell r="D10" t="str">
            <v xml:space="preserve">Cambio de voltaje de energía o perdida de la misma </v>
          </cell>
        </row>
      </sheetData>
      <sheetData sheetId="7">
        <row r="11">
          <cell r="A11" t="str">
            <v>Perdida o daño de recurso tecnológico</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 val="ANEXO 3"/>
    </sheetNames>
    <sheetDataSet>
      <sheetData sheetId="0" refreshError="1"/>
      <sheetData sheetId="1" refreshError="1"/>
      <sheetData sheetId="2" refreshError="1"/>
      <sheetData sheetId="3" refreshError="1"/>
      <sheetData sheetId="4">
        <row r="19">
          <cell r="E19" t="str">
            <v xml:space="preserve">D1 O1, 10 Por medio del aumento de los ingresos (inversion extranjera, alianzas estrategicas, entre otros) y solicitud de la asignación de recursos para mejorar la inversión y funcionamiento del proceso, garantizando mayor cobertura y generando confianza debido a que se fortalece la institucionalidad  en la alcaldia municipal de ibague </v>
          </cell>
        </row>
        <row r="21">
          <cell r="E21" t="str">
            <v xml:space="preserve">D2 O10 Procesos de convocatoria publica transparente por medio de los cuales, se le garantice a la comunidad total equidad en cuanto a la selección de beneficiarios. </v>
          </cell>
        </row>
        <row r="25">
          <cell r="E25" t="str">
            <v xml:space="preserve">D2 011 El personal adscrito al proceso de Gestion del desarrollo Economico y la competitividad debe recibir capacitacion de socialización del código de integridad y buen gobierno con la respectiva información documentada del proceso. </v>
          </cell>
        </row>
        <row r="31">
          <cell r="E31" t="str">
            <v>D2 A1 Denunciar actos de corrupcion frente a los entes competentes y tomar las medidas legales correpsondientes a la situacion que se evidencie.</v>
          </cell>
        </row>
      </sheetData>
      <sheetData sheetId="5" refreshError="1"/>
      <sheetData sheetId="6">
        <row r="11">
          <cell r="D11" t="str">
            <v>Falta de recursos para funcionamiento e inversión</v>
          </cell>
        </row>
        <row r="13">
          <cell r="D13" t="str">
            <v>Falta de conocimiento y resistencia al cambio del personal</v>
          </cell>
        </row>
        <row r="14">
          <cell r="D14" t="str">
            <v>Falta de ética profesional, amiguismo, desconocimiento de los procesos del SIGAMI y resistencia al cambio</v>
          </cell>
        </row>
      </sheetData>
      <sheetData sheetId="7">
        <row r="11">
          <cell r="A11" t="str">
            <v>Posibilidad de generar baja cobertura para la promoción del desarrollo económico y la competividad para los emprendedores, empresarios y ciudadanos del municipio de Ibagué.</v>
          </cell>
        </row>
        <row r="12">
          <cell r="A12" t="str">
            <v>Probabilidad de que se genere tráficos de influencia para selección de beneficiarios que no cumplan los requisitos establecidos</v>
          </cell>
          <cell r="T12" t="str">
            <v>Probable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 val="ANEXO 3"/>
    </sheetNames>
    <sheetDataSet>
      <sheetData sheetId="0" refreshError="1"/>
      <sheetData sheetId="1" refreshError="1"/>
      <sheetData sheetId="2" refreshError="1"/>
      <sheetData sheetId="3" refreshError="1"/>
      <sheetData sheetId="4" refreshError="1"/>
      <sheetData sheetId="5" refreshError="1"/>
      <sheetData sheetId="6">
        <row r="10">
          <cell r="D10" t="str">
            <v>Uso inadecuado de Recursos de Inversión</v>
          </cell>
        </row>
        <row r="14">
          <cell r="D14" t="str">
            <v xml:space="preserve">Disparidad de criterios en la interpretación y aplicación de la norma. </v>
          </cell>
        </row>
        <row r="15">
          <cell r="D15" t="str">
            <v>Falta de comportamiento de integridad de lo público del servidor que revisa y decide</v>
          </cell>
        </row>
      </sheetData>
      <sheetData sheetId="7">
        <row r="11">
          <cell r="A11" t="str">
            <v>Incumplimiento del PICSCPAZ 2016-2026</v>
          </cell>
        </row>
        <row r="13">
          <cell r="A13" t="str">
            <v>Dilación y/o vencimiento de términos de los  procesos policivos y administrativos de restablecimiento de derechos; Asímismo los procesos por resolver de ley 388 del 97 y Decreto 640 del 37</v>
          </cell>
          <cell r="T13" t="str">
            <v>Probable</v>
          </cell>
        </row>
      </sheetData>
      <sheetData sheetId="8" refreshError="1"/>
      <sheetData sheetId="9">
        <row r="11">
          <cell r="F11" t="str">
            <v>CATASTROFICO</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refreshError="1"/>
      <sheetData sheetId="1" refreshError="1"/>
      <sheetData sheetId="2" refreshError="1"/>
      <sheetData sheetId="3">
        <row r="30">
          <cell r="B30" t="str">
            <v>Desconocimiento de la cláusula de confidencialidad por parte del personal contratista.</v>
          </cell>
        </row>
      </sheetData>
      <sheetData sheetId="4" refreshError="1"/>
      <sheetData sheetId="5">
        <row r="13">
          <cell r="B13" t="str">
            <v xml:space="preserve">Poca coordinación entre las dependencias para la planeación de los eventos institucionales. </v>
          </cell>
        </row>
      </sheetData>
      <sheetData sheetId="6" refreshError="1"/>
      <sheetData sheetId="7">
        <row r="11">
          <cell r="T11" t="str">
            <v>Rara Vez</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GESTION (1)"/>
      <sheetName val="VALORACION RIESGO (2)"/>
      <sheetName val="VALORACION RIESGO (3)"/>
      <sheetName val="VALORACION RIESGO (4)"/>
      <sheetName val="Hoja3"/>
      <sheetName val="CONTROLES Y EVALUACION"/>
      <sheetName val="SOLIDEZ DE LOS CONTROLES"/>
      <sheetName val="MAPA DE RIESGO ADMON"/>
    </sheetNames>
    <sheetDataSet>
      <sheetData sheetId="0" refreshError="1"/>
      <sheetData sheetId="1" refreshError="1"/>
      <sheetData sheetId="2" refreshError="1"/>
      <sheetData sheetId="3" refreshError="1"/>
      <sheetData sheetId="4" refreshError="1"/>
      <sheetData sheetId="5" refreshError="1"/>
      <sheetData sheetId="6">
        <row r="18">
          <cell r="D18" t="str">
            <v>Falta de garantías para la reserva del proceso disciplinario</v>
          </cell>
        </row>
      </sheetData>
      <sheetData sheetId="7">
        <row r="11">
          <cell r="A11" t="str">
            <v>probabilidad de dilatar el proceso para lograr el vencimiento de terminos o la prescripcion en beneficio de un servidor publico.</v>
          </cell>
          <cell r="T11" t="str">
            <v>Posible</v>
          </cell>
        </row>
        <row r="12">
          <cell r="A12" t="str">
            <v>posibilidad de demora en el tramite o incumplimiento de las etapas del proceso disciplinario</v>
          </cell>
          <cell r="T12" t="str">
            <v>Posible</v>
          </cell>
        </row>
        <row r="13">
          <cell r="A13" t="str">
            <v xml:space="preserve"> Posibilidad de exceder facultades legales en los fallos </v>
          </cell>
          <cell r="T13" t="str">
            <v>Improbable</v>
          </cell>
        </row>
        <row r="14">
          <cell r="A14" t="str">
            <v xml:space="preserve">probabilidad de  perdida de informacion de los expedientes disciplinarios </v>
          </cell>
          <cell r="T14" t="str">
            <v>Posible</v>
          </cell>
        </row>
      </sheetData>
      <sheetData sheetId="8" refreshError="1"/>
      <sheetData sheetId="9">
        <row r="11">
          <cell r="F11" t="str">
            <v>MAYOR</v>
          </cell>
        </row>
        <row r="34">
          <cell r="F34" t="str">
            <v>MAYOR</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_corrupcion_30_12_18"/>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CONTROLES Y EVALUACION"/>
      <sheetName val="SOLIDEZ DE LOS CONTROLES"/>
      <sheetName val="MAPA DE RIESGO ADMON"/>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0">
          <cell r="D10" t="str">
            <v>Desistenteres de la comunidad en  convocatorias focalizadas en temas Ciencia tecnologia e innovacion</v>
          </cell>
        </row>
        <row r="14">
          <cell r="D14" t="str">
            <v>Recursos economicos insuficientes para el sostenimiento  sostenimientos PVD y zonas WIFI</v>
          </cell>
        </row>
        <row r="15">
          <cell r="D15" t="str">
            <v>desactualziacion  plataforma tecnologica PVD  (Tradicionales,  Plus y Vivelab)</v>
          </cell>
        </row>
      </sheetData>
      <sheetData sheetId="8">
        <row r="11">
          <cell r="A11" t="str">
            <v>Convocatoria sin participacion de actores TIC</v>
          </cell>
        </row>
        <row r="13">
          <cell r="A13" t="str">
            <v xml:space="preserve">Indisponibilidad de servicios de de conectividad y formacion virtual </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CONTROLES Y EVALUACION"/>
      <sheetName val="SOLIDEZ DE LOS CONTROLES"/>
      <sheetName val="MAPA DE RIESGO ADMON"/>
    </sheetNames>
    <sheetDataSet>
      <sheetData sheetId="0">
        <row r="7">
          <cell r="B7" t="str">
            <v>GESTION DE INFRAESTRUCTURA Y OBRAS PUBLICAS</v>
          </cell>
        </row>
      </sheetData>
      <sheetData sheetId="1"/>
      <sheetData sheetId="2"/>
      <sheetData sheetId="3"/>
      <sheetData sheetId="4"/>
      <sheetData sheetId="5"/>
      <sheetData sheetId="6">
        <row r="10">
          <cell r="D10" t="str">
            <v>Diversidad de criterios en la aplicación de las normas</v>
          </cell>
        </row>
        <row r="15">
          <cell r="D15" t="str">
            <v>Profesionales sin la idoneidad y experiencia en el control y seguimiento</v>
          </cell>
        </row>
      </sheetData>
      <sheetData sheetId="7">
        <row r="11">
          <cell r="A11" t="str">
            <v>Recursos insuficientes para atender la necesidades de la población, originado por  la demora en la intervención</v>
          </cell>
        </row>
        <row r="13">
          <cell r="A13" t="str">
            <v>Obras sin las debidas condiciones tecnicas y con Adiciones presupuestales</v>
          </cell>
          <cell r="T13" t="str">
            <v>Posible</v>
          </cell>
        </row>
      </sheetData>
      <sheetData sheetId="8"/>
      <sheetData sheetId="9">
        <row r="11">
          <cell r="F11" t="str">
            <v>CATASTROFICO</v>
          </cell>
        </row>
      </sheetData>
      <sheetData sheetId="10"/>
      <sheetData sheetId="11"/>
      <sheetData sheetId="12"/>
      <sheetData sheetId="13"/>
      <sheetData sheetId="14"/>
      <sheetData sheetId="15"/>
      <sheetData sheetId="16"/>
      <sheetData sheetId="1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Hoja2"/>
      <sheetName val="PRIORIZACIÓN DE CAUSA"/>
      <sheetName val="matriz definicion riesgo"/>
      <sheetName val="IDENTIFICACION"/>
      <sheetName val="DOFA"/>
      <sheetName val="IDENTIFICACION DE RIESGOS G Y C"/>
      <sheetName val="DESCRIPCION"/>
      <sheetName val="PROBABILIDAD"/>
      <sheetName val=" IMPACTO RIESGOS GESTION"/>
      <sheetName val=" IMPACTO RIESGOS CORRUPCION"/>
      <sheetName val="VALORACIÓN ZONA RIESGO INHERENT"/>
      <sheetName val="Hoja7"/>
      <sheetName val="Hoja3"/>
      <sheetName val="CONTROLES Y EVALUACION"/>
      <sheetName val="Hoja8"/>
      <sheetName val="SOLIDEZ DE LOS CONTROLES"/>
      <sheetName val="VALORACIÓN ZONA-RIESGO RESIDUAL"/>
      <sheetName val="Hoja6"/>
      <sheetName val="MAPA DE RIESGO ADMON"/>
      <sheetName val="Hoja5"/>
      <sheetName val="Hoja4"/>
    </sheetNames>
    <sheetDataSet>
      <sheetData sheetId="0"/>
      <sheetData sheetId="1">
        <row r="8">
          <cell r="A8" t="str">
            <v xml:space="preserve">PROCESO: Gestión de Evaluación y  Seguimiento </v>
          </cell>
        </row>
        <row r="9">
          <cell r="A9" t="str">
            <v xml:space="preserve">OBJETIVO: 
AGREGAR VALOR A LA GESTIÓN DE LA ENTIDAD Y MEJORAR LAS OPERACIONES DE LA MISMA;  POR MEDIO DE LA SOCIALIZACIÓN  MENSUAL DE LOS INFORMES  GENERADOS POR LA OFICINA  A LA ALTA DIRECCIÓN Y A SU VEZ ENTREGANDO   INFORMACIÓN REAL Y OPORTUNA,  SOBRE EL  ESTADO  EN QUE SE ENCUENTRA EL SISTEMA DE CONTROL INTERNO, LOS PROCESOS Y LA  ORGANIZACIÓN EN UN PERIODO DETERMINADO;  CON EL PROPÓSITO QUE SE   TOMEN DECISIONES Y REORIENTEN  OPORTUNAMENTE  ESTRATEGIAS Y ACCIONES HACIA EL CUMPLIMIENTO DE LOS OBJETIVOS INSTITUCIONALES.  </v>
          </cell>
        </row>
      </sheetData>
      <sheetData sheetId="2"/>
      <sheetData sheetId="3"/>
      <sheetData sheetId="4"/>
      <sheetData sheetId="5"/>
      <sheetData sheetId="6"/>
      <sheetData sheetId="7"/>
      <sheetData sheetId="8">
        <row r="12">
          <cell r="J12" t="str">
            <v>GESTION</v>
          </cell>
        </row>
        <row r="18">
          <cell r="J18" t="str">
            <v>CORRUPCION</v>
          </cell>
        </row>
      </sheetData>
      <sheetData sheetId="9">
        <row r="12">
          <cell r="A12" t="str">
            <v>Socialización inoportuna de los informes emitidos por la Oficina de Control Interno en Comité de Coordinación De Control Interno</v>
          </cell>
        </row>
        <row r="18">
          <cell r="A18" t="str">
            <v>Desvío de los resultados  de la auditoría en beneficio propio o del auditado.</v>
          </cell>
          <cell r="D18" t="str">
            <v>Asignación de auditorias a procesos no acordes al perfil profesional del auditor.</v>
          </cell>
        </row>
        <row r="19">
          <cell r="D19" t="str">
            <v>Trafico de influencias.</v>
          </cell>
        </row>
        <row r="20">
          <cell r="D20" t="str">
            <v>Inobservancia a los líneamientos establecidos en el  Código de Ética del Auditor Interno en el desarrollo de las auditorías</v>
          </cell>
        </row>
      </sheetData>
      <sheetData sheetId="10"/>
      <sheetData sheetId="11"/>
      <sheetData sheetId="12"/>
      <sheetData sheetId="13"/>
      <sheetData sheetId="14"/>
      <sheetData sheetId="15"/>
      <sheetData sheetId="16"/>
      <sheetData sheetId="17"/>
      <sheetData sheetId="18"/>
      <sheetData sheetId="19">
        <row r="11">
          <cell r="K11" t="str">
            <v>MODERADA</v>
          </cell>
        </row>
        <row r="53">
          <cell r="K53" t="str">
            <v>ALTA</v>
          </cell>
        </row>
        <row r="56">
          <cell r="E56" t="str">
            <v>Improbable</v>
          </cell>
          <cell r="J56" t="str">
            <v>Mayor</v>
          </cell>
        </row>
      </sheetData>
      <sheetData sheetId="20"/>
      <sheetData sheetId="21"/>
      <sheetData sheetId="22"/>
      <sheetData sheetId="2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0">
          <cell r="J10" t="str">
            <v>Acta de Comité de Coordinación de Control Interno.</v>
          </cell>
        </row>
        <row r="18">
          <cell r="K18" t="str">
            <v xml:space="preserve"> Jefe de  Oficina</v>
          </cell>
          <cell r="L18" t="str">
            <v>De 01/01/2019 a 31/12/2019</v>
          </cell>
        </row>
        <row r="21">
          <cell r="J21" t="str">
            <v>Memorando.</v>
          </cell>
          <cell r="K21" t="str">
            <v>Jefe de Oficina</v>
          </cell>
          <cell r="L21" t="str">
            <v>De 01/01/2019a 31/12/2019</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VALORACION RIESGO (5)"/>
      <sheetName val="VALORACION RIESGO (6)"/>
      <sheetName val="CONTROLES Y EVALUACION"/>
      <sheetName val="SOLIDEZ DE LOS CONTROLES"/>
      <sheetName val="MAPA DE RIESGO ADMON"/>
    </sheetNames>
    <sheetDataSet>
      <sheetData sheetId="0">
        <row r="7">
          <cell r="B7" t="str">
            <v>GESTION CONTRACTUAL</v>
          </cell>
        </row>
        <row r="8">
          <cell r="B8" t="str">
            <v>GESTIONAR LA ADQUISICIÓN DE LA TOTALIDAD DE LOS BIENES Y SERVICIOS REQUERIDOS PARA LA CONTINUA OPERACIÓN DE LOS PROCESOS DE LA ENTIDAD ACORDE A LA NORMATIVIDAD LEGAL VIGENTE.</v>
          </cell>
        </row>
      </sheetData>
      <sheetData sheetId="1"/>
      <sheetData sheetId="2"/>
      <sheetData sheetId="3"/>
      <sheetData sheetId="4"/>
      <sheetData sheetId="5"/>
      <sheetData sheetId="6">
        <row r="10">
          <cell r="D10" t="str">
            <v xml:space="preserve">Personal insuficiente para adelantar las labores de proceso contractual. </v>
          </cell>
        </row>
        <row r="24">
          <cell r="D24" t="str">
            <v>Trafico de influencias.</v>
          </cell>
        </row>
        <row r="25">
          <cell r="D25" t="str">
            <v>Amiguismo</v>
          </cell>
        </row>
        <row r="26">
          <cell r="D26" t="str">
            <v>Inobservancia de los valores establecidos en el  Código de Integridad del servidor publico en el desarrollo de las funciones</v>
          </cell>
        </row>
        <row r="28">
          <cell r="D28" t="str">
            <v>Prevalencia de intereses particulares sobre intereses generales.</v>
          </cell>
        </row>
      </sheetData>
      <sheetData sheetId="7">
        <row r="11">
          <cell r="A11" t="str">
            <v>Inoportunidad en la adquisición de los bienes y servicios requeridos por la entidad</v>
          </cell>
        </row>
        <row r="15">
          <cell r="A15" t="str">
            <v>Posibilidad de recibir o solicitar cualquier dádiva o beneficio a nombre propio o de terceros con el fin de celebrar un contrato</v>
          </cell>
        </row>
        <row r="16">
          <cell r="A16" t="str">
            <v>Posibilidad de direccionar el proceso contractual y/o vinculación en favor de un tercero</v>
          </cell>
          <cell r="T16" t="str">
            <v>Posible</v>
          </cell>
        </row>
      </sheetData>
      <sheetData sheetId="8">
        <row r="11">
          <cell r="C11" t="str">
            <v>3. MODERADO</v>
          </cell>
        </row>
      </sheetData>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refreshError="1"/>
      <sheetData sheetId="1" refreshError="1"/>
      <sheetData sheetId="2" refreshError="1"/>
      <sheetData sheetId="3">
        <row r="6">
          <cell r="A6" t="str">
            <v>PROCESO: GESTIÓN HUMANA</v>
          </cell>
        </row>
      </sheetData>
      <sheetData sheetId="4">
        <row r="28">
          <cell r="E28" t="str">
            <v>D2-O6. Realizar contratos con entidades ídoneas que garanticen la ejecución del programa de estímulos.</v>
          </cell>
        </row>
        <row r="32">
          <cell r="E32" t="str">
            <v>08- D16 Aplicación de la normatividad  regulada por la CNSC y el DAFP para las entidades públicas</v>
          </cell>
        </row>
        <row r="34">
          <cell r="E34" t="str">
            <v>D5, O8. Actualización del normograma (Proceso, procedimiento)</v>
          </cell>
        </row>
        <row r="35">
          <cell r="E35" t="str">
            <v>D8, O8. Revisión del cumplimiento de los requisitos avalados para los encargos otorgados.</v>
          </cell>
        </row>
        <row r="41">
          <cell r="E41" t="str">
            <v>D4,5,8,9, A2,4,5; Remitir los casos respectivos donde hayan ocurrido encargos sin los requisitos establecidos por la normatividad, a las instancias correspondientes para iniciar la investigación disciplinaria o que lleve al caso.</v>
          </cell>
        </row>
      </sheetData>
      <sheetData sheetId="5">
        <row r="10">
          <cell r="J10" t="str">
            <v>GESTION</v>
          </cell>
        </row>
        <row r="13">
          <cell r="J13" t="str">
            <v>CORRUPCION</v>
          </cell>
        </row>
      </sheetData>
      <sheetData sheetId="6">
        <row r="10">
          <cell r="D10" t="str">
            <v>Incumplimiento en la ejecución de las actividades establecidas en el  programa de estímulos.</v>
          </cell>
        </row>
        <row r="13">
          <cell r="D13" t="str">
            <v>Amiguismo político o tráfico de influencias</v>
          </cell>
        </row>
        <row r="14">
          <cell r="D14" t="str">
            <v xml:space="preserve">Omisión en la aplicación de la normatividad </v>
          </cell>
        </row>
        <row r="15">
          <cell r="D15" t="str">
            <v>Omisión del seguimiento del cumplimiento de los  requisitos</v>
          </cell>
        </row>
      </sheetData>
      <sheetData sheetId="7">
        <row r="11">
          <cell r="A11" t="str">
            <v>Inoportuna ejecución de las actividades establecidas en el plan estratégico de talento humano.</v>
          </cell>
        </row>
        <row r="12">
          <cell r="A12" t="str">
            <v xml:space="preserve"> Otorgamiento de encargos  sin el lleno de requisitos establecidos en la normatividad para beneficio de un tercero.</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ADMON"/>
    </sheetNames>
    <sheetDataSet>
      <sheetData sheetId="0" refreshError="1"/>
      <sheetData sheetId="1" refreshError="1"/>
      <sheetData sheetId="2" refreshError="1"/>
      <sheetData sheetId="3" refreshError="1"/>
      <sheetData sheetId="4" refreshError="1"/>
      <sheetData sheetId="5" refreshError="1"/>
      <sheetData sheetId="6">
        <row r="10">
          <cell r="A10" t="str">
            <v>Providencias condenatorias incumplidas - apertura de incidente de desacato</v>
          </cell>
        </row>
        <row r="12">
          <cell r="A12" t="str">
            <v>Posibilidad de omitir, retardar, negar o rehusarse a realizar actos propios que le corresponden de las funciones de servidor público y/o de apoderado para beneficio propio o de un tercero en las acciones legales</v>
          </cell>
          <cell r="C12" t="str">
            <v>CORRUPCION</v>
          </cell>
          <cell r="D12" t="str">
            <v xml:space="preserve">Falta de asistencia a las audiencias de procesos judiciales por parte de los Secretarios de despacho delegados, y/o  apoderados que ejercen la defensa jurídica y, en atención a las recomendaciones establecidas en las mesa de trabajo llevados a cabo por la Oficina Jurídica </v>
          </cell>
        </row>
        <row r="13">
          <cell r="D13" t="str">
            <v xml:space="preserve">Incumplimiento a los criterios definidos para la selección de los abogados externos que garantice su idoneidad y experiencia para la defensa de los interes públicos </v>
          </cell>
        </row>
        <row r="14">
          <cell r="D14" t="str">
            <v>Insuficiente personal de planta para el cumplimiento de las funciones del proceso Gestión Jurídica</v>
          </cell>
        </row>
      </sheetData>
      <sheetData sheetId="7">
        <row r="11">
          <cell r="T11" t="str">
            <v>Probable</v>
          </cell>
        </row>
        <row r="12">
          <cell r="T12" t="str">
            <v>Probable</v>
          </cell>
        </row>
      </sheetData>
      <sheetData sheetId="8" refreshError="1"/>
      <sheetData sheetId="9">
        <row r="11">
          <cell r="F11" t="str">
            <v>CATASTROFICO</v>
          </cell>
        </row>
      </sheetData>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CONTROLES Y EVALUACION"/>
      <sheetName val="SOLIDEZ DE LOS CONTROLES"/>
      <sheetName val="MAPA DE RIESGO ADMON"/>
      <sheetName val="Anexo 3"/>
    </sheetNames>
    <sheetDataSet>
      <sheetData sheetId="0" refreshError="1"/>
      <sheetData sheetId="1" refreshError="1"/>
      <sheetData sheetId="2" refreshError="1"/>
      <sheetData sheetId="3" refreshError="1"/>
      <sheetData sheetId="4" refreshError="1"/>
      <sheetData sheetId="5" refreshError="1"/>
      <sheetData sheetId="6">
        <row r="10">
          <cell r="D10" t="str">
            <v>Revision periodica insuficiente, para el seguimiento en la implementación y actualización del sistema integrado de gestión de la calidad -SIGAMI en el proceso de Gestion de la salud.</v>
          </cell>
        </row>
        <row r="19">
          <cell r="D19" t="str">
            <v>Falta de información clara y debilidad en canales de acceso a la publicidad de las condiciones del tramite.</v>
          </cell>
        </row>
        <row r="20">
          <cell r="D20" t="str">
            <v>Influencia de grupos politicos que afectan la toma de decisiones</v>
          </cell>
        </row>
      </sheetData>
      <sheetData sheetId="7">
        <row r="11">
          <cell r="A11" t="str">
            <v>Incumplimiento de las acciones misionales de la institución por desgaste administrativo y reprocesos.</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Hoja3"/>
      <sheetName val="CONTROLES Y EVALUACION"/>
      <sheetName val="SOLIDEZ DE LOS CONTROLES"/>
      <sheetName val="MAPA DE RIESGO ADMON"/>
    </sheetNames>
    <sheetDataSet>
      <sheetData sheetId="0" refreshError="1"/>
      <sheetData sheetId="1" refreshError="1"/>
      <sheetData sheetId="2" refreshError="1"/>
      <sheetData sheetId="3" refreshError="1"/>
      <sheetData sheetId="4" refreshError="1"/>
      <sheetData sheetId="5" refreshError="1"/>
      <sheetData sheetId="6">
        <row r="10">
          <cell r="D10" t="str">
            <v>falta de cultura de probidad en los ciudadanos</v>
          </cell>
        </row>
      </sheetData>
      <sheetData sheetId="7">
        <row r="11">
          <cell r="A11" t="str">
            <v xml:space="preserve">
POSIBILIDAD DE RECIBIR O SOLICITAR  DADIVAS A NOMBRE PROPIO O DE TERCEROS PARA OTORGAR BENEFICIOS SIN EL PLENO CUMPLIMIENTO DE LOS REQUISITOS</v>
          </cell>
          <cell r="T11" t="str">
            <v>Improbable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VALORACION RIESGO (5)"/>
      <sheetName val="Hoja3"/>
      <sheetName val="VALORACION RIESGO (6)"/>
      <sheetName val="CONTROLES Y EVALUACION (2)"/>
      <sheetName val="CONTROLES Y EVALUACION"/>
      <sheetName val="SOLIDEZ DE LOS CONTROLES"/>
      <sheetName val="MAPA DE RIESGO ADMON"/>
      <sheetName val="PREGUNTAS ORIENTADORAS ANEXO 3 "/>
      <sheetName val="OBJETIVOS DEL PROCESO ANEXO 3"/>
    </sheetNames>
    <sheetDataSet>
      <sheetData sheetId="0" refreshError="1"/>
      <sheetData sheetId="1" refreshError="1"/>
      <sheetData sheetId="2" refreshError="1"/>
      <sheetData sheetId="3" refreshError="1"/>
      <sheetData sheetId="4" refreshError="1"/>
      <sheetData sheetId="5" refreshError="1"/>
      <sheetData sheetId="6">
        <row r="10">
          <cell r="J10" t="str">
            <v>GESTION</v>
          </cell>
        </row>
        <row r="13">
          <cell r="J13" t="str">
            <v>CORRUPCION</v>
          </cell>
        </row>
        <row r="18">
          <cell r="J18" t="str">
            <v>CORRUPCION</v>
          </cell>
        </row>
      </sheetData>
      <sheetData sheetId="7" refreshError="1"/>
      <sheetData sheetId="8">
        <row r="11">
          <cell r="T11" t="str">
            <v>Posible</v>
          </cell>
        </row>
        <row r="12">
          <cell r="T12" t="str">
            <v>Probable</v>
          </cell>
        </row>
        <row r="14">
          <cell r="A14" t="str">
            <v xml:space="preserve">MANEJAR SIN LA AUTORIZACION DEL CONSEJO DIRECTIVO LOS FONDOS DE SERVICIO EDUCATIVO POR PARTE DE LOS RECTORES DE LAS INSTITUCIONES EDUCATIVAS OFICIALES CON EL FIN DE DESVIAR LOS RECURSOS A LA EJECUCION DE ACTIVIDADES DIFERENTES  A LAS LEGALMENTE AUTORIZADAS EN DICHOS FONDOS </v>
          </cell>
          <cell r="T14" t="str">
            <v>Posible</v>
          </cell>
        </row>
      </sheetData>
      <sheetData sheetId="9">
        <row r="11">
          <cell r="B11" t="str">
            <v>3. MODERADO</v>
          </cell>
        </row>
      </sheetData>
      <sheetData sheetId="10">
        <row r="11">
          <cell r="F11" t="str">
            <v>CATASTROFICO</v>
          </cell>
        </row>
        <row r="34">
          <cell r="F34" t="str">
            <v>CATASTROFICO</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DESCRIPCION"/>
      <sheetName val="IDENTIFICACION(GyC)"/>
      <sheetName val="PROBABILIDAD"/>
      <sheetName val=" IMPACTO RIESGOS GESTION"/>
      <sheetName val=" IMPACTO RIESGOS CORRUPCION"/>
      <sheetName val="VALORACION RIESGO (1)"/>
      <sheetName val="VALORACION RIESGO (2)"/>
      <sheetName val="VALORACION RIESGO (3)"/>
      <sheetName val="Hoja3"/>
      <sheetName val="CONTROLES Y EVALUACION"/>
      <sheetName val="SOLIDEZ DE LOS CONTROLES"/>
      <sheetName val="MAPA DE RIESGO 2019"/>
      <sheetName val="Matriz identif. riesgos trámit"/>
      <sheetName val="PREGUNTAS ORIENTADORAS"/>
    </sheetNames>
    <sheetDataSet>
      <sheetData sheetId="0" refreshError="1"/>
      <sheetData sheetId="1" refreshError="1"/>
      <sheetData sheetId="2" refreshError="1"/>
      <sheetData sheetId="3" refreshError="1"/>
      <sheetData sheetId="4" refreshError="1"/>
      <sheetData sheetId="5">
        <row r="10">
          <cell r="D10" t="str">
            <v>Fallas en la plataforma (PISAMI) o en los prestadores de servicios tecnologicos (Moviliza, Internet, SIMIT, Runt).</v>
          </cell>
        </row>
        <row r="17">
          <cell r="D17" t="str">
            <v>Desconocimiento de los trámites y procedimientos por parte de los usuarios.</v>
          </cell>
        </row>
        <row r="18">
          <cell r="D18" t="str">
            <v>Ineficiencia en la prestación del servicio y/o Trafico de influencias</v>
          </cell>
        </row>
      </sheetData>
      <sheetData sheetId="6" refreshError="1"/>
      <sheetData sheetId="7">
        <row r="11">
          <cell r="A11" t="str">
            <v>Incumplimiento en la respuesta oportuna en los tramites , derechos de peticion o requerimientos de la comunidad</v>
          </cell>
        </row>
        <row r="13">
          <cell r="A13" t="str">
            <v>Posibilidad de recibir o solicitar cualquier dádiva o beneficio para  retardar, agilizar u omitir un trámite a nombre propio o para terceros</v>
          </cell>
          <cell r="T13" t="str">
            <v>Probable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2)"/>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VALORACION RIESGO (5)"/>
      <sheetName val="VALORACION RIESGO (6)"/>
      <sheetName val="VALORACION RIESGO (7)"/>
      <sheetName val=" IMPACTO RIESGOS GESTION (2)"/>
      <sheetName val=" IMPACTO RIESGOS CORRUPCION (2"/>
      <sheetName val="IMPACTO RIESGO DE GESTION"/>
      <sheetName val="VALORACION RIESGO (01)"/>
      <sheetName val="VALORACION RIESGO (02)"/>
      <sheetName val="VALORACION RIESGO (03)"/>
      <sheetName val="CONTROLES Y EVALUACION"/>
      <sheetName val="SOLIDEZ DE LOS CONTROLES"/>
      <sheetName val="MAPA DE RIESGO ADMON"/>
      <sheetName val="PREGUNTAS ORIENTADORAS ANEXO 3"/>
      <sheetName val="OBJETIVOS DEL PROCESO ANEXO 3"/>
    </sheetNames>
    <sheetDataSet>
      <sheetData sheetId="0" refreshError="1"/>
      <sheetData sheetId="1" refreshError="1"/>
      <sheetData sheetId="2" refreshError="1"/>
      <sheetData sheetId="3" refreshError="1"/>
      <sheetData sheetId="4">
        <row r="29">
          <cell r="E29" t="str">
            <v xml:space="preserve">D11O5 Cada Dirección validará trimestralmente,  la información de perfiles y permisos suministrada por las TIC, frente a los usuarios activos en el proceso y se retroalimentará a la Secretaría de las TIC las posibles inconsistencias encontradas.
</v>
          </cell>
        </row>
        <row r="30">
          <cell r="E30" t="str">
            <v xml:space="preserve">D5,O5: Identificar desviaciones que vislumbren vulnerabilidad en los sistemas de información del proceso de gestión de Hacienda Pública, informar y solicitar a la secretaria de las TIC desarrollos que mitiguen las desviaciones identificadas. </v>
          </cell>
        </row>
        <row r="31">
          <cell r="E31" t="str">
            <v>D5,O7 Realizar monitoreo a los procesos de tramites por medio de muestreos aleatorios y expontaneos revisando los tiempos de respuesta, cumplimiento de la normatividad constitucional y legal, (Facturacion Impuesto Predial Unificado, Exención del impuesto de Industria y Comercio, certificados de paz y salvos)</v>
          </cell>
        </row>
        <row r="32">
          <cell r="E32" t="str">
            <v>D2,8,10,O8 Capacitación continua para reconocer y aplicar las caracteristicas y requisitos dados por la ley, los Acuerdos Municipales, sentencias judiciales, según la naturaleza del asunto, para asegurar eficacia, eficiencia y transparencia en el desarrollo de los tramites. (Facturacion Impuesto Predial Unificado, Excencion del impuesto de Industria y comercio, Certificados de paz y salvo )</v>
          </cell>
        </row>
        <row r="33">
          <cell r="E33" t="str">
            <v>D10,O6 ;Sensibilización a los funcionarios en principios,ética y valores Institucionales Aplicación del Código de Integridad y buen Gobierno, para la satisfacción de clientes y grupos de valor,</v>
          </cell>
        </row>
        <row r="34">
          <cell r="E34" t="str">
            <v>D4,O5 Digitalizacion de los expedientes  relacionados con el procedimiento de cobro coactivo .</v>
          </cell>
        </row>
        <row r="39">
          <cell r="E39" t="str">
            <v>D 5,14,11,5,2,8,10- A2,3,4 Iniciar la investigación disciplinaria, fiscal o remitir a las instancias correspondientes para el proceso penal</v>
          </cell>
        </row>
        <row r="40">
          <cell r="E40" t="str">
            <v>D 4- A2,3,4, Iniciar la investigación disciplinaria, fiscal o remitir a las instancias correspondientes para el proceso penal</v>
          </cell>
        </row>
      </sheetData>
      <sheetData sheetId="5" refreshError="1"/>
      <sheetData sheetId="6">
        <row r="10">
          <cell r="C10" t="str">
            <v>CORRUPCIÓN</v>
          </cell>
          <cell r="D10" t="str">
            <v>Vulnerabilidad en los sistemas de infomación.</v>
          </cell>
        </row>
        <row r="11">
          <cell r="D11" t="str">
            <v>Falta de seguimiento y validacion por parte de directivos y/o supervisores  a los perfiles y  permisos otorgados a los usuarios para el manejo de los sistemas de informacion del proceso de Gestion de Hacienda Publica</v>
          </cell>
        </row>
        <row r="15">
          <cell r="D15" t="str">
            <v xml:space="preserve">Falta de seguimiento y validacion por parte de directivos y/o supervisores  al cumplimiento de los requisitos de los tramites y su aplicación correcta en las bases de información. </v>
          </cell>
        </row>
        <row r="17">
          <cell r="C17" t="str">
            <v>CORRUPCIÓN</v>
          </cell>
          <cell r="D17" t="str">
            <v>Falta de digitalizacion de la totalidad de los expedientes que reposan en las diferentes direcciones.</v>
          </cell>
        </row>
      </sheetData>
      <sheetData sheetId="7">
        <row r="11">
          <cell r="A11" t="str">
            <v>Posibilidad de recibir o solicitar cualquier dadiva para modificar y/o alterar los datos existentes en los distintos sistemas de información y/o omitir requisitos en el desarrollo de los trámites y servicios del proceso de gestión de Hacienda Pública</v>
          </cell>
          <cell r="M11" t="str">
            <v>Probable</v>
          </cell>
        </row>
        <row r="12">
          <cell r="A12" t="str">
            <v>Posibilidad de recibir o solicitar cualquier dadiva para extraviar y/o modificar expedientes y documentos relacionados con el proceso de Gestion de Hacienda Pública para beneficio propio o de terceros.</v>
          </cell>
          <cell r="M12" t="str">
            <v>Probable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definicion riesgo"/>
      <sheetName val="IDENTIFICACION"/>
      <sheetName val="PRIORIZACIÓN DE CAUSA"/>
      <sheetName val="DOFA"/>
      <sheetName val="IDENTIFICACION(GyC)"/>
      <sheetName val="DESCRIPCION"/>
      <sheetName val="PROBABILIDAD"/>
      <sheetName val=" IMPACTO RIESGOS GESTION"/>
      <sheetName val=" IMPACTO RIESGOS CORRUPCION"/>
      <sheetName val="VALORACION RIESGO (1)"/>
      <sheetName val="VALORACION RIESGO (2)"/>
      <sheetName val="VALORACION RIESGO (3)"/>
      <sheetName val="VALORACION RIESGO (4)"/>
      <sheetName val="Hoja3"/>
      <sheetName val="CONTROLES Y EVALUACION"/>
      <sheetName val="SOLIDEZ DE LOS CONTROLES (2)"/>
      <sheetName val="MAPA DE RIESGO ADMON"/>
    </sheetNames>
    <sheetDataSet>
      <sheetData sheetId="0" refreshError="1"/>
      <sheetData sheetId="1" refreshError="1"/>
      <sheetData sheetId="2" refreshError="1"/>
      <sheetData sheetId="3" refreshError="1"/>
      <sheetData sheetId="4" refreshError="1"/>
      <sheetData sheetId="5" refreshError="1"/>
      <sheetData sheetId="6">
        <row r="10">
          <cell r="D10" t="str">
            <v>Concentracion del poder en una sola persona</v>
          </cell>
        </row>
      </sheetData>
      <sheetData sheetId="7">
        <row r="11">
          <cell r="A11" t="str">
            <v>Utilizacion de influencias en la entrega o suministro de materiales o insumos y/o ayudas humanitarias en beneficio de un tercero</v>
          </cell>
          <cell r="T11" t="str">
            <v>Posible</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13"/>
  <sheetViews>
    <sheetView tabSelected="1" topLeftCell="A25" zoomScale="80" zoomScaleNormal="80" workbookViewId="0">
      <selection activeCell="A110" sqref="A110:A113"/>
    </sheetView>
  </sheetViews>
  <sheetFormatPr baseColWidth="10" defaultRowHeight="14.4" x14ac:dyDescent="0.3"/>
  <cols>
    <col min="1" max="1" width="31.21875" customWidth="1"/>
    <col min="2" max="2" width="24.44140625" customWidth="1"/>
    <col min="3" max="3" width="20.5546875" customWidth="1"/>
    <col min="4" max="4" width="28.109375" customWidth="1"/>
    <col min="5" max="5" width="13.88671875" customWidth="1"/>
    <col min="6" max="6" width="18.5546875" customWidth="1"/>
    <col min="7" max="7" width="13.109375" customWidth="1"/>
    <col min="9" max="9" width="29.77734375" customWidth="1"/>
    <col min="10" max="10" width="28.77734375" customWidth="1"/>
  </cols>
  <sheetData>
    <row r="1" spans="1:14" ht="15" x14ac:dyDescent="0.3">
      <c r="A1" s="13"/>
      <c r="B1" s="14" t="s">
        <v>28</v>
      </c>
      <c r="C1" s="14"/>
      <c r="D1" s="14"/>
      <c r="E1" s="14"/>
      <c r="F1" s="14"/>
      <c r="G1" s="14"/>
      <c r="H1" s="14"/>
      <c r="I1" s="14"/>
      <c r="J1" s="15" t="s">
        <v>29</v>
      </c>
      <c r="K1" s="16"/>
      <c r="L1" s="16"/>
      <c r="M1" s="17"/>
    </row>
    <row r="2" spans="1:14" ht="15" x14ac:dyDescent="0.3">
      <c r="A2" s="18"/>
      <c r="B2" s="19"/>
      <c r="C2" s="19"/>
      <c r="D2" s="19"/>
      <c r="E2" s="19"/>
      <c r="F2" s="19"/>
      <c r="G2" s="19"/>
      <c r="H2" s="19"/>
      <c r="I2" s="19"/>
      <c r="J2" s="20" t="s">
        <v>30</v>
      </c>
      <c r="K2" s="21"/>
      <c r="L2" s="21"/>
      <c r="M2" s="22"/>
    </row>
    <row r="3" spans="1:14" ht="15" x14ac:dyDescent="0.3">
      <c r="A3" s="18"/>
      <c r="B3" s="19" t="s">
        <v>31</v>
      </c>
      <c r="C3" s="19"/>
      <c r="D3" s="19"/>
      <c r="E3" s="19"/>
      <c r="F3" s="19"/>
      <c r="G3" s="19"/>
      <c r="H3" s="19"/>
      <c r="I3" s="19"/>
      <c r="J3" s="20" t="s">
        <v>32</v>
      </c>
      <c r="K3" s="21"/>
      <c r="L3" s="21"/>
      <c r="M3" s="22"/>
    </row>
    <row r="4" spans="1:14" ht="15.6" thickBot="1" x14ac:dyDescent="0.35">
      <c r="A4" s="18"/>
      <c r="B4" s="19"/>
      <c r="C4" s="19"/>
      <c r="D4" s="19"/>
      <c r="E4" s="19"/>
      <c r="F4" s="19"/>
      <c r="G4" s="19"/>
      <c r="H4" s="19"/>
      <c r="I4" s="19"/>
      <c r="J4" s="23" t="s">
        <v>33</v>
      </c>
      <c r="K4" s="24"/>
      <c r="L4" s="24"/>
      <c r="M4" s="22"/>
    </row>
    <row r="5" spans="1:14" x14ac:dyDescent="0.3">
      <c r="A5" s="25"/>
      <c r="B5" s="26"/>
      <c r="C5" s="26"/>
      <c r="D5" s="26"/>
      <c r="E5" s="26"/>
      <c r="F5" s="26"/>
      <c r="G5" s="26"/>
      <c r="H5" s="26"/>
      <c r="I5" s="26"/>
      <c r="J5" s="26"/>
      <c r="K5" s="26"/>
      <c r="L5" s="27"/>
      <c r="M5" s="28"/>
    </row>
    <row r="6" spans="1:14" x14ac:dyDescent="0.3">
      <c r="A6" s="29" t="s">
        <v>34</v>
      </c>
      <c r="B6" s="30" t="s">
        <v>35</v>
      </c>
      <c r="C6" s="30"/>
      <c r="D6" s="30"/>
      <c r="E6" s="30"/>
      <c r="F6" s="30"/>
      <c r="G6" s="30"/>
      <c r="H6" s="30"/>
      <c r="I6" s="30"/>
      <c r="J6" s="30"/>
      <c r="K6" s="30"/>
      <c r="L6" s="30"/>
      <c r="M6" s="31"/>
    </row>
    <row r="7" spans="1:14" ht="46.8" customHeight="1" x14ac:dyDescent="0.3">
      <c r="A7" s="29" t="s">
        <v>36</v>
      </c>
      <c r="B7" s="32" t="s">
        <v>37</v>
      </c>
      <c r="C7" s="32"/>
      <c r="D7" s="32"/>
      <c r="E7" s="32"/>
      <c r="F7" s="32"/>
      <c r="G7" s="32"/>
      <c r="H7" s="32"/>
      <c r="I7" s="32"/>
      <c r="J7" s="32"/>
      <c r="K7" s="32"/>
      <c r="L7" s="32"/>
      <c r="M7" s="33"/>
    </row>
    <row r="10" spans="1:14" ht="26.4" x14ac:dyDescent="0.3">
      <c r="A10" s="34" t="s">
        <v>38</v>
      </c>
      <c r="B10" s="1" t="s">
        <v>0</v>
      </c>
      <c r="C10" s="1" t="s">
        <v>1</v>
      </c>
      <c r="D10" s="1" t="s">
        <v>2</v>
      </c>
      <c r="E10" s="2" t="s">
        <v>3</v>
      </c>
      <c r="F10" s="2" t="s">
        <v>4</v>
      </c>
      <c r="G10" s="2" t="s">
        <v>5</v>
      </c>
      <c r="H10" s="2" t="s">
        <v>6</v>
      </c>
      <c r="I10" s="2" t="s">
        <v>7</v>
      </c>
      <c r="J10" s="3" t="s">
        <v>8</v>
      </c>
      <c r="K10" s="3" t="s">
        <v>9</v>
      </c>
      <c r="L10" s="3" t="s">
        <v>10</v>
      </c>
      <c r="M10" s="4" t="s">
        <v>11</v>
      </c>
      <c r="N10" s="5"/>
    </row>
    <row r="11" spans="1:14" ht="343.2" x14ac:dyDescent="0.3">
      <c r="A11" s="36" t="s">
        <v>41</v>
      </c>
      <c r="B11" s="6" t="str">
        <f>+([1]PROBABILIDAD!A11)</f>
        <v>Solicitud y/o recibimiento de dadivas para el favoritismo de una decision y/o Influir en otro servidor publico para conseguir una actuacion concepto, decision o manipulacion de la informacion  que le pueda generar beneficio propio o a un tercero</v>
      </c>
      <c r="C11" s="7" t="s">
        <v>39</v>
      </c>
      <c r="D11" s="8" t="str">
        <f>+([1]DESCRIPCION!D10)</f>
        <v xml:space="preserve">Desconocimiento del proceso por parte del personal de planta y contrato. </v>
      </c>
      <c r="E11" s="7" t="str">
        <f>+([1]PROBABILIDAD!T11)</f>
        <v>Probable</v>
      </c>
      <c r="F11" s="7" t="s">
        <v>13</v>
      </c>
      <c r="G11" s="6" t="s">
        <v>40</v>
      </c>
      <c r="H11" s="7" t="s">
        <v>15</v>
      </c>
      <c r="I11" s="8" t="s">
        <v>16</v>
      </c>
      <c r="J11" s="8" t="s">
        <v>17</v>
      </c>
      <c r="K11" s="8" t="s">
        <v>18</v>
      </c>
      <c r="L11" s="8" t="s">
        <v>19</v>
      </c>
      <c r="M11" s="8" t="s">
        <v>20</v>
      </c>
      <c r="N11" s="9" t="s">
        <v>21</v>
      </c>
    </row>
    <row r="12" spans="1:14" ht="277.2" x14ac:dyDescent="0.3">
      <c r="A12" s="37"/>
      <c r="B12" s="6"/>
      <c r="C12" s="7"/>
      <c r="D12" s="10" t="str">
        <f>[1]DESCRIPCION!D11</f>
        <v>Falta de responsabilidad del personal frente a sus compromisos que dan cumplimiento al objetivo del proceso.</v>
      </c>
      <c r="E12" s="7"/>
      <c r="F12" s="7"/>
      <c r="G12" s="6"/>
      <c r="H12" s="7"/>
      <c r="I12" s="10" t="s">
        <v>22</v>
      </c>
      <c r="J12" s="8" t="s">
        <v>23</v>
      </c>
      <c r="K12" s="8" t="s">
        <v>18</v>
      </c>
      <c r="L12" s="8" t="s">
        <v>24</v>
      </c>
      <c r="M12" s="8" t="s">
        <v>25</v>
      </c>
      <c r="N12" s="11"/>
    </row>
    <row r="13" spans="1:14" ht="264" x14ac:dyDescent="0.3">
      <c r="A13" s="37"/>
      <c r="B13" s="6"/>
      <c r="C13" s="7"/>
      <c r="D13" s="10" t="s">
        <v>26</v>
      </c>
      <c r="E13" s="7"/>
      <c r="F13" s="7"/>
      <c r="G13" s="6"/>
      <c r="H13" s="7"/>
      <c r="I13" s="10" t="s">
        <v>27</v>
      </c>
      <c r="J13" s="8"/>
      <c r="K13" s="8"/>
      <c r="L13" s="8"/>
      <c r="M13" s="8"/>
      <c r="N13" s="12"/>
    </row>
    <row r="14" spans="1:14" ht="26.4" x14ac:dyDescent="0.3">
      <c r="A14" s="38" t="s">
        <v>38</v>
      </c>
      <c r="B14" s="39" t="s">
        <v>0</v>
      </c>
      <c r="C14" s="39" t="s">
        <v>1</v>
      </c>
      <c r="D14" s="39" t="s">
        <v>2</v>
      </c>
      <c r="E14" s="40" t="s">
        <v>3</v>
      </c>
      <c r="F14" s="40" t="s">
        <v>4</v>
      </c>
      <c r="G14" s="40" t="s">
        <v>5</v>
      </c>
      <c r="H14" s="41" t="s">
        <v>6</v>
      </c>
      <c r="I14" s="41" t="s">
        <v>7</v>
      </c>
      <c r="J14" s="39" t="s">
        <v>8</v>
      </c>
      <c r="K14" s="39" t="s">
        <v>9</v>
      </c>
      <c r="L14" s="39" t="s">
        <v>10</v>
      </c>
      <c r="M14" s="4" t="s">
        <v>11</v>
      </c>
      <c r="N14" s="5"/>
    </row>
    <row r="15" spans="1:14" ht="118.8" x14ac:dyDescent="0.3">
      <c r="A15" s="50" t="s">
        <v>56</v>
      </c>
      <c r="B15" s="42" t="str">
        <f>+([2]PROBABILIDAD!A12)</f>
        <v xml:space="preserve"> Otorgamiento de encargos  sin el lleno de requisitos establecidos en la normatividad para beneficio de un tercero.</v>
      </c>
      <c r="C15" s="43" t="str">
        <f>'[2]IDENTIFICACION(GyC)'!J13</f>
        <v>CORRUPCION</v>
      </c>
      <c r="D15" s="44" t="str">
        <f>+([2]DESCRIPCION!D13)</f>
        <v>Amiguismo político o tráfico de influencias</v>
      </c>
      <c r="E15" s="43" t="s">
        <v>42</v>
      </c>
      <c r="F15" s="43" t="s">
        <v>43</v>
      </c>
      <c r="G15" s="43" t="s">
        <v>44</v>
      </c>
      <c r="H15" s="43" t="s">
        <v>15</v>
      </c>
      <c r="I15" s="44" t="str">
        <f>[2]DOFA!E32</f>
        <v>08- D16 Aplicación de la normatividad  regulada por la CNSC y el DAFP para las entidades públicas</v>
      </c>
      <c r="J15" s="45" t="s">
        <v>45</v>
      </c>
      <c r="K15" s="46" t="s">
        <v>46</v>
      </c>
      <c r="L15" s="47" t="s">
        <v>47</v>
      </c>
      <c r="M15" s="48" t="s">
        <v>48</v>
      </c>
      <c r="N15" s="48"/>
    </row>
    <row r="16" spans="1:14" ht="92.4" x14ac:dyDescent="0.3">
      <c r="A16" s="35"/>
      <c r="B16" s="42"/>
      <c r="C16" s="43"/>
      <c r="D16" s="44" t="str">
        <f>+([2]DESCRIPCION!D14)</f>
        <v xml:space="preserve">Omisión en la aplicación de la normatividad </v>
      </c>
      <c r="E16" s="43"/>
      <c r="F16" s="43"/>
      <c r="G16" s="43"/>
      <c r="H16" s="43"/>
      <c r="I16" s="44" t="str">
        <f>[2]DOFA!E34</f>
        <v>D5, O8. Actualización del normograma (Proceso, procedimiento)</v>
      </c>
      <c r="J16" s="45" t="s">
        <v>49</v>
      </c>
      <c r="K16" s="46" t="s">
        <v>46</v>
      </c>
      <c r="L16" s="47" t="s">
        <v>47</v>
      </c>
      <c r="M16" s="48" t="s">
        <v>50</v>
      </c>
      <c r="N16" s="48"/>
    </row>
    <row r="17" spans="1:14" ht="118.8" x14ac:dyDescent="0.3">
      <c r="A17" s="35"/>
      <c r="B17" s="42"/>
      <c r="C17" s="43"/>
      <c r="D17" s="44" t="str">
        <f>+([2]DESCRIPCION!D15)</f>
        <v>Omisión del seguimiento del cumplimiento de los  requisitos</v>
      </c>
      <c r="E17" s="43"/>
      <c r="F17" s="43"/>
      <c r="G17" s="43"/>
      <c r="H17" s="43"/>
      <c r="I17" s="44" t="str">
        <f>[2]DOFA!E35</f>
        <v>D8, O8. Revisión del cumplimiento de los requisitos avalados para los encargos otorgados.</v>
      </c>
      <c r="J17" s="49" t="s">
        <v>51</v>
      </c>
      <c r="K17" s="46" t="s">
        <v>46</v>
      </c>
      <c r="L17" s="47" t="s">
        <v>47</v>
      </c>
      <c r="M17" s="48" t="s">
        <v>52</v>
      </c>
      <c r="N17" s="48"/>
    </row>
    <row r="18" spans="1:14" ht="277.2" x14ac:dyDescent="0.3">
      <c r="A18" s="35"/>
      <c r="B18" s="42"/>
      <c r="C18" s="43"/>
      <c r="D18" s="44"/>
      <c r="E18" s="43"/>
      <c r="F18" s="43"/>
      <c r="G18" s="43"/>
      <c r="H18" s="44" t="s">
        <v>53</v>
      </c>
      <c r="I18" s="44" t="str">
        <f>[2]DOFA!E41</f>
        <v>D4,5,8,9, A2,4,5; Remitir los casos respectivos donde hayan ocurrido encargos sin los requisitos establecidos por la normatividad, a las instancias correspondientes para iniciar la investigación disciplinaria o que lleve al caso.</v>
      </c>
      <c r="J18" s="49" t="s">
        <v>54</v>
      </c>
      <c r="K18" s="46" t="s">
        <v>46</v>
      </c>
      <c r="L18" s="47" t="s">
        <v>47</v>
      </c>
      <c r="M18" s="48" t="s">
        <v>55</v>
      </c>
      <c r="N18" s="48"/>
    </row>
    <row r="19" spans="1:14" ht="26.4" x14ac:dyDescent="0.3">
      <c r="A19" s="38" t="s">
        <v>38</v>
      </c>
      <c r="B19" s="39" t="s">
        <v>0</v>
      </c>
      <c r="C19" s="39" t="s">
        <v>1</v>
      </c>
      <c r="D19" s="39" t="s">
        <v>2</v>
      </c>
      <c r="E19" s="40" t="s">
        <v>3</v>
      </c>
      <c r="F19" s="40" t="s">
        <v>4</v>
      </c>
      <c r="G19" s="40" t="s">
        <v>5</v>
      </c>
      <c r="H19" s="41" t="s">
        <v>6</v>
      </c>
      <c r="I19" s="41" t="s">
        <v>7</v>
      </c>
      <c r="J19" s="39" t="s">
        <v>8</v>
      </c>
      <c r="K19" s="39" t="s">
        <v>9</v>
      </c>
      <c r="L19" s="39" t="s">
        <v>10</v>
      </c>
      <c r="M19" s="4" t="s">
        <v>11</v>
      </c>
      <c r="N19" s="5"/>
    </row>
    <row r="20" spans="1:14" ht="266.39999999999998" customHeight="1" x14ac:dyDescent="0.3">
      <c r="A20" s="37" t="s">
        <v>71</v>
      </c>
      <c r="B20" s="51" t="str">
        <f>[3]DESCRIPCION!A12</f>
        <v>Posibilidad de omitir, retardar, negar o rehusarse a realizar actos propios que le corresponden de las funciones de servidor público y/o de apoderado para beneficio propio o de un tercero en las acciones legales</v>
      </c>
      <c r="C20" s="52" t="str">
        <f>[3]DESCRIPCION!C12</f>
        <v>CORRUPCION</v>
      </c>
      <c r="D20" s="53" t="str">
        <f>+([3]DESCRIPCION!D12)</f>
        <v xml:space="preserve">Falta de asistencia a las audiencias de procesos judiciales por parte de los Secretarios de despacho delegados, y/o  apoderados que ejercen la defensa jurídica y, en atención a las recomendaciones establecidas en las mesa de trabajo llevados a cabo por la Oficina Jurídica </v>
      </c>
      <c r="E20" s="54" t="str">
        <f>+([3]PROBABILIDAD!T12)</f>
        <v>Probable</v>
      </c>
      <c r="F20" s="55" t="s">
        <v>13</v>
      </c>
      <c r="G20" s="55" t="s">
        <v>14</v>
      </c>
      <c r="H20" s="56" t="s">
        <v>15</v>
      </c>
      <c r="I20" s="57" t="s">
        <v>57</v>
      </c>
      <c r="J20" s="58" t="s">
        <v>58</v>
      </c>
      <c r="K20" s="59" t="s">
        <v>59</v>
      </c>
      <c r="L20" s="59" t="s">
        <v>60</v>
      </c>
      <c r="M20" s="60" t="s">
        <v>61</v>
      </c>
      <c r="N20" s="60"/>
    </row>
    <row r="21" spans="1:14" ht="99" customHeight="1" x14ac:dyDescent="0.3">
      <c r="A21" s="80"/>
      <c r="B21" s="61"/>
      <c r="C21" s="62"/>
      <c r="D21" s="63"/>
      <c r="E21" s="64"/>
      <c r="F21" s="65"/>
      <c r="G21" s="65"/>
      <c r="H21" s="56"/>
      <c r="I21" s="66"/>
      <c r="J21" s="67"/>
      <c r="K21" s="68"/>
      <c r="L21" s="68"/>
      <c r="M21" s="60"/>
      <c r="N21" s="60"/>
    </row>
    <row r="22" spans="1:14" ht="231.6" customHeight="1" x14ac:dyDescent="0.3">
      <c r="A22" s="80"/>
      <c r="B22" s="61"/>
      <c r="C22" s="62"/>
      <c r="D22" s="69" t="str">
        <f>+([3]DESCRIPCION!D13)</f>
        <v xml:space="preserve">Incumplimiento a los criterios definidos para la selección de los abogados externos que garantice su idoneidad y experiencia para la defensa de los interes públicos </v>
      </c>
      <c r="E22" s="64"/>
      <c r="F22" s="65"/>
      <c r="G22" s="65"/>
      <c r="H22" s="70"/>
      <c r="I22" s="71" t="s">
        <v>62</v>
      </c>
      <c r="J22" s="72" t="s">
        <v>63</v>
      </c>
      <c r="K22" s="73" t="s">
        <v>59</v>
      </c>
      <c r="L22" s="73" t="s">
        <v>60</v>
      </c>
      <c r="M22" s="60"/>
      <c r="N22" s="60"/>
    </row>
    <row r="23" spans="1:14" ht="343.2" x14ac:dyDescent="0.3">
      <c r="A23" s="80"/>
      <c r="B23" s="61"/>
      <c r="C23" s="62"/>
      <c r="D23" s="69" t="str">
        <f>+([3]DESCRIPCION!D14)</f>
        <v>Insuficiente personal de planta para el cumplimiento de las funciones del proceso Gestión Jurídica</v>
      </c>
      <c r="E23" s="64"/>
      <c r="F23" s="65"/>
      <c r="G23" s="65"/>
      <c r="H23" s="70"/>
      <c r="I23" s="71" t="s">
        <v>64</v>
      </c>
      <c r="J23" s="72" t="s">
        <v>65</v>
      </c>
      <c r="K23" s="73" t="s">
        <v>59</v>
      </c>
      <c r="L23" s="73" t="s">
        <v>60</v>
      </c>
      <c r="M23" s="60"/>
      <c r="N23" s="60"/>
    </row>
    <row r="24" spans="1:14" ht="118.2" x14ac:dyDescent="0.3">
      <c r="A24" s="80"/>
      <c r="B24" s="74"/>
      <c r="C24" s="75"/>
      <c r="D24" s="69"/>
      <c r="E24" s="76"/>
      <c r="F24" s="56"/>
      <c r="G24" s="56"/>
      <c r="H24" s="77" t="s">
        <v>66</v>
      </c>
      <c r="I24" s="71" t="s">
        <v>67</v>
      </c>
      <c r="J24" s="72" t="s">
        <v>68</v>
      </c>
      <c r="K24" s="73" t="s">
        <v>69</v>
      </c>
      <c r="L24" s="72" t="s">
        <v>70</v>
      </c>
      <c r="M24" s="60"/>
      <c r="N24" s="60"/>
    </row>
    <row r="25" spans="1:14" ht="26.4" x14ac:dyDescent="0.3">
      <c r="A25" s="38" t="s">
        <v>38</v>
      </c>
      <c r="B25" s="39" t="s">
        <v>0</v>
      </c>
      <c r="C25" s="39" t="s">
        <v>1</v>
      </c>
      <c r="D25" s="39" t="s">
        <v>2</v>
      </c>
      <c r="E25" s="40" t="s">
        <v>3</v>
      </c>
      <c r="F25" s="40" t="s">
        <v>4</v>
      </c>
      <c r="G25" s="40" t="s">
        <v>5</v>
      </c>
      <c r="H25" s="41" t="s">
        <v>6</v>
      </c>
      <c r="I25" s="41" t="s">
        <v>7</v>
      </c>
      <c r="J25" s="39" t="s">
        <v>8</v>
      </c>
      <c r="K25" s="39" t="s">
        <v>9</v>
      </c>
      <c r="L25" s="39" t="s">
        <v>10</v>
      </c>
      <c r="M25" s="4" t="s">
        <v>11</v>
      </c>
      <c r="N25" s="5"/>
    </row>
    <row r="26" spans="1:14" ht="66" x14ac:dyDescent="0.3">
      <c r="A26" s="78" t="s">
        <v>99</v>
      </c>
      <c r="B26" s="81" t="s">
        <v>72</v>
      </c>
      <c r="C26" s="82" t="s">
        <v>12</v>
      </c>
      <c r="D26" s="83" t="str">
        <f>+([4]DESCRIPCION!D19)</f>
        <v>Falta de información clara y debilidad en canales de acceso a la publicidad de las condiciones del tramite.</v>
      </c>
      <c r="E26" s="82" t="s">
        <v>73</v>
      </c>
      <c r="F26" s="82" t="s">
        <v>13</v>
      </c>
      <c r="G26" s="82" t="s">
        <v>74</v>
      </c>
      <c r="H26" s="82" t="s">
        <v>15</v>
      </c>
      <c r="I26" s="84" t="s">
        <v>75</v>
      </c>
      <c r="J26" s="8" t="s">
        <v>76</v>
      </c>
      <c r="K26" s="8" t="s">
        <v>77</v>
      </c>
      <c r="L26" s="85" t="s">
        <v>78</v>
      </c>
      <c r="M26" s="6" t="s">
        <v>79</v>
      </c>
      <c r="N26" s="6"/>
    </row>
    <row r="27" spans="1:14" ht="66" x14ac:dyDescent="0.3">
      <c r="A27" s="79"/>
      <c r="B27" s="86"/>
      <c r="C27" s="87"/>
      <c r="D27" s="88"/>
      <c r="E27" s="87"/>
      <c r="F27" s="87"/>
      <c r="G27" s="87"/>
      <c r="H27" s="87"/>
      <c r="I27" s="84" t="s">
        <v>80</v>
      </c>
      <c r="J27" s="8" t="s">
        <v>81</v>
      </c>
      <c r="K27" s="8" t="s">
        <v>77</v>
      </c>
      <c r="L27" s="89" t="s">
        <v>82</v>
      </c>
      <c r="M27" s="6" t="s">
        <v>83</v>
      </c>
      <c r="N27" s="6"/>
    </row>
    <row r="28" spans="1:14" ht="79.2" x14ac:dyDescent="0.3">
      <c r="A28" s="79"/>
      <c r="B28" s="86"/>
      <c r="C28" s="87"/>
      <c r="D28" s="90" t="str">
        <f>+([4]DESCRIPCION!D20)</f>
        <v>Influencia de grupos politicos que afectan la toma de decisiones</v>
      </c>
      <c r="E28" s="87"/>
      <c r="F28" s="87"/>
      <c r="G28" s="87"/>
      <c r="H28" s="87"/>
      <c r="I28" s="84" t="s">
        <v>84</v>
      </c>
      <c r="J28" s="8" t="s">
        <v>85</v>
      </c>
      <c r="K28" s="8" t="s">
        <v>86</v>
      </c>
      <c r="L28" s="89" t="s">
        <v>82</v>
      </c>
      <c r="M28" s="6" t="s">
        <v>87</v>
      </c>
      <c r="N28" s="6"/>
    </row>
    <row r="29" spans="1:14" ht="75.599999999999994" customHeight="1" x14ac:dyDescent="0.3">
      <c r="A29" s="79"/>
      <c r="B29" s="86"/>
      <c r="C29" s="87"/>
      <c r="D29" s="91"/>
      <c r="E29" s="87"/>
      <c r="F29" s="87"/>
      <c r="G29" s="87"/>
      <c r="H29" s="87"/>
      <c r="I29" s="84" t="s">
        <v>88</v>
      </c>
      <c r="J29" s="8" t="s">
        <v>89</v>
      </c>
      <c r="K29" s="8" t="s">
        <v>90</v>
      </c>
      <c r="L29" s="89" t="s">
        <v>91</v>
      </c>
      <c r="M29" s="6" t="s">
        <v>92</v>
      </c>
      <c r="N29" s="6"/>
    </row>
    <row r="30" spans="1:14" ht="109.8" customHeight="1" x14ac:dyDescent="0.3">
      <c r="A30" s="94"/>
      <c r="B30" s="92"/>
      <c r="C30" s="93"/>
      <c r="D30" s="84" t="s">
        <v>93</v>
      </c>
      <c r="E30" s="93"/>
      <c r="F30" s="93"/>
      <c r="G30" s="93"/>
      <c r="H30" s="93"/>
      <c r="I30" s="84" t="s">
        <v>94</v>
      </c>
      <c r="J30" s="8" t="s">
        <v>95</v>
      </c>
      <c r="K30" s="8" t="s">
        <v>96</v>
      </c>
      <c r="L30" s="85" t="s">
        <v>97</v>
      </c>
      <c r="M30" s="6" t="s">
        <v>98</v>
      </c>
      <c r="N30" s="6"/>
    </row>
    <row r="31" spans="1:14" ht="26.4" x14ac:dyDescent="0.3">
      <c r="A31" s="95" t="s">
        <v>38</v>
      </c>
      <c r="B31" s="1" t="s">
        <v>0</v>
      </c>
      <c r="C31" s="1" t="s">
        <v>1</v>
      </c>
      <c r="D31" s="1" t="s">
        <v>2</v>
      </c>
      <c r="E31" s="2" t="s">
        <v>3</v>
      </c>
      <c r="F31" s="2" t="s">
        <v>4</v>
      </c>
      <c r="G31" s="2" t="s">
        <v>5</v>
      </c>
      <c r="H31" s="2" t="s">
        <v>6</v>
      </c>
      <c r="I31" s="2" t="s">
        <v>7</v>
      </c>
      <c r="J31" s="3" t="s">
        <v>8</v>
      </c>
      <c r="K31" s="3" t="s">
        <v>9</v>
      </c>
      <c r="L31" s="3" t="s">
        <v>10</v>
      </c>
      <c r="M31" s="96" t="s">
        <v>11</v>
      </c>
      <c r="N31" s="96"/>
    </row>
    <row r="32" spans="1:14" ht="66" x14ac:dyDescent="0.3">
      <c r="A32" s="97" t="s">
        <v>100</v>
      </c>
      <c r="B32" s="90" t="str">
        <f>+([5]PROBABILIDAD!A11)</f>
        <v xml:space="preserve">
POSIBILIDAD DE RECIBIR O SOLICITAR  DADIVAS A NOMBRE PROPIO O DE TERCEROS PARA OTORGAR BENEFICIOS SIN EL PLENO CUMPLIMIENTO DE LOS REQUISITOS</v>
      </c>
      <c r="C32" s="98" t="s">
        <v>101</v>
      </c>
      <c r="D32" s="99" t="str">
        <f>+([5]DESCRIPCION!D10)</f>
        <v>falta de cultura de probidad en los ciudadanos</v>
      </c>
      <c r="E32" s="98" t="str">
        <f>+([5]PROBABILIDAD!T11)</f>
        <v>Improbable</v>
      </c>
      <c r="F32" s="98" t="s">
        <v>102</v>
      </c>
      <c r="G32" s="90" t="s">
        <v>102</v>
      </c>
      <c r="H32" s="100" t="s">
        <v>15</v>
      </c>
      <c r="I32" s="101" t="s">
        <v>103</v>
      </c>
      <c r="J32" s="101" t="s">
        <v>89</v>
      </c>
      <c r="K32" s="8" t="s">
        <v>104</v>
      </c>
      <c r="L32" s="8" t="s">
        <v>105</v>
      </c>
      <c r="M32" s="6" t="s">
        <v>106</v>
      </c>
      <c r="N32" s="6"/>
    </row>
    <row r="33" spans="1:14" ht="171.6" x14ac:dyDescent="0.3">
      <c r="A33" s="102"/>
      <c r="B33" s="103"/>
      <c r="C33" s="104"/>
      <c r="D33" s="8" t="s">
        <v>107</v>
      </c>
      <c r="E33" s="104"/>
      <c r="F33" s="104"/>
      <c r="G33" s="103"/>
      <c r="H33" s="100" t="s">
        <v>15</v>
      </c>
      <c r="I33" s="101" t="s">
        <v>103</v>
      </c>
      <c r="J33" s="101" t="s">
        <v>89</v>
      </c>
      <c r="K33" s="8" t="s">
        <v>104</v>
      </c>
      <c r="L33" s="8" t="s">
        <v>105</v>
      </c>
      <c r="M33" s="6" t="s">
        <v>106</v>
      </c>
      <c r="N33" s="6"/>
    </row>
    <row r="34" spans="1:14" ht="118.8" x14ac:dyDescent="0.3">
      <c r="A34" s="105"/>
      <c r="B34" s="91"/>
      <c r="C34" s="106"/>
      <c r="D34" s="107" t="s">
        <v>108</v>
      </c>
      <c r="E34" s="106"/>
      <c r="F34" s="106"/>
      <c r="G34" s="91"/>
      <c r="H34" s="8" t="s">
        <v>109</v>
      </c>
      <c r="I34" s="101" t="s">
        <v>110</v>
      </c>
      <c r="J34" s="101" t="s">
        <v>89</v>
      </c>
      <c r="K34" s="8" t="s">
        <v>104</v>
      </c>
      <c r="L34" s="8" t="s">
        <v>105</v>
      </c>
      <c r="M34" s="6" t="s">
        <v>106</v>
      </c>
      <c r="N34" s="6"/>
    </row>
    <row r="35" spans="1:14" ht="26.4" x14ac:dyDescent="0.3">
      <c r="A35" s="95" t="s">
        <v>38</v>
      </c>
      <c r="B35" s="1" t="s">
        <v>0</v>
      </c>
      <c r="C35" s="1" t="s">
        <v>1</v>
      </c>
      <c r="D35" s="1" t="s">
        <v>2</v>
      </c>
      <c r="E35" s="2" t="s">
        <v>3</v>
      </c>
      <c r="F35" s="2" t="s">
        <v>4</v>
      </c>
      <c r="G35" s="2" t="s">
        <v>5</v>
      </c>
      <c r="H35" s="2" t="s">
        <v>6</v>
      </c>
      <c r="I35" s="2" t="s">
        <v>7</v>
      </c>
      <c r="J35" s="3" t="s">
        <v>8</v>
      </c>
      <c r="K35" s="3" t="s">
        <v>9</v>
      </c>
      <c r="L35" s="3" t="s">
        <v>10</v>
      </c>
      <c r="M35" s="96" t="s">
        <v>11</v>
      </c>
      <c r="N35" s="96"/>
    </row>
    <row r="36" spans="1:14" ht="270" x14ac:dyDescent="0.3">
      <c r="A36" s="136" t="s">
        <v>153</v>
      </c>
      <c r="B36" s="108" t="s">
        <v>111</v>
      </c>
      <c r="C36" s="109" t="str">
        <f>+('[6]IDENTIFICACION(GyC)'!J13)</f>
        <v>CORRUPCION</v>
      </c>
      <c r="D36" s="110" t="s">
        <v>112</v>
      </c>
      <c r="E36" s="109" t="str">
        <f>+([6]PROBABILIDAD!T12)</f>
        <v>Probable</v>
      </c>
      <c r="F36" s="109" t="str">
        <f>+('[6] IMPACTO RIESGOS CORRUPCION'!F34)</f>
        <v>CATASTROFICO</v>
      </c>
      <c r="G36" s="109" t="s">
        <v>113</v>
      </c>
      <c r="H36" s="111" t="s">
        <v>15</v>
      </c>
      <c r="I36" s="112" t="s">
        <v>114</v>
      </c>
      <c r="J36" s="112" t="s">
        <v>115</v>
      </c>
      <c r="K36" s="112" t="s">
        <v>116</v>
      </c>
      <c r="L36" s="113" t="s">
        <v>117</v>
      </c>
      <c r="M36" s="114" t="s">
        <v>118</v>
      </c>
      <c r="N36" s="114"/>
    </row>
    <row r="37" spans="1:14" ht="15" x14ac:dyDescent="0.3">
      <c r="A37" s="78"/>
      <c r="B37" s="108"/>
      <c r="C37" s="109"/>
      <c r="D37" s="110"/>
      <c r="E37" s="109"/>
      <c r="F37" s="109"/>
      <c r="G37" s="109"/>
      <c r="H37" s="115"/>
      <c r="I37" s="116"/>
      <c r="J37" s="116"/>
      <c r="K37" s="116"/>
      <c r="L37" s="116"/>
      <c r="M37" s="116"/>
      <c r="N37" s="12"/>
    </row>
    <row r="38" spans="1:14" ht="144" x14ac:dyDescent="0.3">
      <c r="A38" s="78"/>
      <c r="B38" s="108"/>
      <c r="C38" s="109"/>
      <c r="D38" s="117" t="s">
        <v>119</v>
      </c>
      <c r="E38" s="109"/>
      <c r="F38" s="109"/>
      <c r="G38" s="109"/>
      <c r="H38" s="118"/>
      <c r="I38" s="119" t="s">
        <v>120</v>
      </c>
      <c r="J38" s="116" t="s">
        <v>121</v>
      </c>
      <c r="K38" s="116" t="s">
        <v>122</v>
      </c>
      <c r="L38" s="116" t="s">
        <v>123</v>
      </c>
      <c r="M38" s="120" t="s">
        <v>124</v>
      </c>
      <c r="N38" s="120"/>
    </row>
    <row r="39" spans="1:14" ht="90" x14ac:dyDescent="0.3">
      <c r="A39" s="78"/>
      <c r="B39" s="108"/>
      <c r="C39" s="109"/>
      <c r="D39" s="110"/>
      <c r="E39" s="109"/>
      <c r="F39" s="109"/>
      <c r="G39" s="109"/>
      <c r="H39" s="110" t="s">
        <v>53</v>
      </c>
      <c r="I39" s="112" t="s">
        <v>125</v>
      </c>
      <c r="J39" s="112" t="s">
        <v>126</v>
      </c>
      <c r="K39" s="112" t="s">
        <v>116</v>
      </c>
      <c r="L39" s="112" t="s">
        <v>127</v>
      </c>
      <c r="M39" s="114"/>
      <c r="N39" s="114"/>
    </row>
    <row r="40" spans="1:14" ht="165" x14ac:dyDescent="0.3">
      <c r="A40" s="78"/>
      <c r="B40" s="121" t="str">
        <f>+[6]PROBABILIDAD!A14</f>
        <v xml:space="preserve">MANEJAR SIN LA AUTORIZACION DEL CONSEJO DIRECTIVO LOS FONDOS DE SERVICIO EDUCATIVO POR PARTE DE LOS RECTORES DE LAS INSTITUCIONES EDUCATIVAS OFICIALES CON EL FIN DE DESVIAR LOS RECURSOS A LA EJECUCION DE ACTIVIDADES DIFERENTES  A LAS LEGALMENTE AUTORIZADAS EN DICHOS FONDOS </v>
      </c>
      <c r="C40" s="108" t="str">
        <f>+('[6]IDENTIFICACION(GyC)'!J18)</f>
        <v>CORRUPCION</v>
      </c>
      <c r="D40" s="110" t="s">
        <v>128</v>
      </c>
      <c r="E40" s="108" t="str">
        <f>+([6]PROBABILIDAD!T14)</f>
        <v>Posible</v>
      </c>
      <c r="F40" s="108" t="str">
        <f>+('[6] IMPACTO RIESGOS CORRUPCION'!F11)</f>
        <v>CATASTROFICO</v>
      </c>
      <c r="G40" s="108" t="s">
        <v>113</v>
      </c>
      <c r="H40" s="108" t="s">
        <v>15</v>
      </c>
      <c r="I40" s="112" t="s">
        <v>129</v>
      </c>
      <c r="J40" s="112" t="s">
        <v>130</v>
      </c>
      <c r="K40" s="112" t="s">
        <v>116</v>
      </c>
      <c r="L40" s="113" t="s">
        <v>131</v>
      </c>
      <c r="M40" s="114" t="s">
        <v>132</v>
      </c>
      <c r="N40" s="114"/>
    </row>
    <row r="41" spans="1:14" ht="150" x14ac:dyDescent="0.3">
      <c r="A41" s="78"/>
      <c r="B41" s="121"/>
      <c r="C41" s="108"/>
      <c r="D41" s="110" t="s">
        <v>133</v>
      </c>
      <c r="E41" s="108"/>
      <c r="F41" s="108"/>
      <c r="G41" s="108"/>
      <c r="H41" s="108"/>
      <c r="I41" s="112" t="s">
        <v>134</v>
      </c>
      <c r="J41" s="112" t="s">
        <v>135</v>
      </c>
      <c r="K41" s="112" t="s">
        <v>116</v>
      </c>
      <c r="L41" s="113" t="s">
        <v>117</v>
      </c>
      <c r="M41" s="114" t="s">
        <v>136</v>
      </c>
      <c r="N41" s="114"/>
    </row>
    <row r="42" spans="1:14" ht="60" x14ac:dyDescent="0.3">
      <c r="A42" s="137"/>
      <c r="B42" s="121"/>
      <c r="C42" s="108"/>
      <c r="D42" s="110"/>
      <c r="E42" s="108"/>
      <c r="F42" s="108"/>
      <c r="G42" s="108"/>
      <c r="H42" s="110" t="s">
        <v>53</v>
      </c>
      <c r="I42" s="112" t="s">
        <v>137</v>
      </c>
      <c r="J42" s="112" t="s">
        <v>138</v>
      </c>
      <c r="K42" s="112" t="s">
        <v>139</v>
      </c>
      <c r="L42" s="122" t="s">
        <v>117</v>
      </c>
      <c r="M42" s="123"/>
      <c r="N42" s="123"/>
    </row>
    <row r="43" spans="1:14" ht="26.4" x14ac:dyDescent="0.3">
      <c r="A43" s="95" t="s">
        <v>38</v>
      </c>
      <c r="B43" s="1" t="s">
        <v>0</v>
      </c>
      <c r="C43" s="1" t="s">
        <v>1</v>
      </c>
      <c r="D43" s="1" t="s">
        <v>2</v>
      </c>
      <c r="E43" s="2" t="s">
        <v>3</v>
      </c>
      <c r="F43" s="2" t="s">
        <v>4</v>
      </c>
      <c r="G43" s="2" t="s">
        <v>5</v>
      </c>
      <c r="H43" s="2" t="s">
        <v>6</v>
      </c>
      <c r="I43" s="2" t="s">
        <v>7</v>
      </c>
      <c r="J43" s="3" t="s">
        <v>8</v>
      </c>
      <c r="K43" s="3" t="s">
        <v>9</v>
      </c>
      <c r="L43" s="3" t="s">
        <v>10</v>
      </c>
      <c r="M43" s="96" t="s">
        <v>11</v>
      </c>
      <c r="N43" s="96"/>
    </row>
    <row r="44" spans="1:14" ht="92.4" x14ac:dyDescent="0.3">
      <c r="A44" s="135" t="s">
        <v>154</v>
      </c>
      <c r="B44" s="6" t="str">
        <f>+([7]PROBABILIDAD!A13)</f>
        <v>Posibilidad de recibir o solicitar cualquier dádiva o beneficio para  retardar, agilizar u omitir un trámite a nombre propio o para terceros</v>
      </c>
      <c r="C44" s="124" t="s">
        <v>12</v>
      </c>
      <c r="D44" s="84" t="str">
        <f>+([7]DESCRIPCION!D17)</f>
        <v>Desconocimiento de los trámites y procedimientos por parte de los usuarios.</v>
      </c>
      <c r="E44" s="125" t="str">
        <f>+([7]PROBABILIDAD!T13)</f>
        <v>Probable</v>
      </c>
      <c r="F44" s="125" t="s">
        <v>13</v>
      </c>
      <c r="G44" s="125" t="s">
        <v>14</v>
      </c>
      <c r="H44" s="126" t="s">
        <v>15</v>
      </c>
      <c r="I44" s="84" t="s">
        <v>140</v>
      </c>
      <c r="J44" s="84" t="s">
        <v>141</v>
      </c>
      <c r="K44" s="8" t="s">
        <v>142</v>
      </c>
      <c r="L44" s="100" t="s">
        <v>143</v>
      </c>
      <c r="M44" s="6" t="s">
        <v>144</v>
      </c>
      <c r="N44" s="6"/>
    </row>
    <row r="45" spans="1:14" ht="92.4" x14ac:dyDescent="0.3">
      <c r="A45" s="35"/>
      <c r="B45" s="6"/>
      <c r="C45" s="124"/>
      <c r="D45" s="84" t="str">
        <f>+([7]DESCRIPCION!D18)</f>
        <v>Ineficiencia en la prestación del servicio y/o Trafico de influencias</v>
      </c>
      <c r="E45" s="125"/>
      <c r="F45" s="125"/>
      <c r="G45" s="125"/>
      <c r="H45" s="126" t="s">
        <v>145</v>
      </c>
      <c r="I45" s="84" t="s">
        <v>146</v>
      </c>
      <c r="J45" s="84" t="s">
        <v>147</v>
      </c>
      <c r="K45" s="8" t="s">
        <v>148</v>
      </c>
      <c r="L45" s="100" t="s">
        <v>143</v>
      </c>
      <c r="M45" s="6"/>
      <c r="N45" s="6"/>
    </row>
    <row r="46" spans="1:14" ht="142.19999999999999" thickBot="1" x14ac:dyDescent="0.35">
      <c r="A46" s="35"/>
      <c r="B46" s="127"/>
      <c r="C46" s="128"/>
      <c r="D46" s="129"/>
      <c r="E46" s="130"/>
      <c r="F46" s="130"/>
      <c r="G46" s="130"/>
      <c r="H46" s="131" t="s">
        <v>149</v>
      </c>
      <c r="I46" s="132" t="s">
        <v>150</v>
      </c>
      <c r="J46" s="129" t="s">
        <v>151</v>
      </c>
      <c r="K46" s="133" t="s">
        <v>148</v>
      </c>
      <c r="L46" s="134" t="s">
        <v>152</v>
      </c>
      <c r="M46" s="6"/>
      <c r="N46" s="6"/>
    </row>
    <row r="47" spans="1:14" ht="27" thickBot="1" x14ac:dyDescent="0.35">
      <c r="A47" s="95" t="s">
        <v>38</v>
      </c>
      <c r="B47" s="1" t="s">
        <v>0</v>
      </c>
      <c r="C47" s="1" t="s">
        <v>1</v>
      </c>
      <c r="D47" s="1" t="s">
        <v>2</v>
      </c>
      <c r="E47" s="2" t="s">
        <v>3</v>
      </c>
      <c r="F47" s="2" t="s">
        <v>4</v>
      </c>
      <c r="G47" s="2" t="s">
        <v>5</v>
      </c>
      <c r="H47" s="2" t="s">
        <v>6</v>
      </c>
      <c r="I47" s="2" t="s">
        <v>7</v>
      </c>
      <c r="J47" s="3" t="s">
        <v>8</v>
      </c>
      <c r="K47" s="3" t="s">
        <v>9</v>
      </c>
      <c r="L47" s="3" t="s">
        <v>10</v>
      </c>
      <c r="M47" s="96" t="s">
        <v>11</v>
      </c>
      <c r="N47" s="96"/>
    </row>
    <row r="48" spans="1:14" ht="127.2" customHeight="1" x14ac:dyDescent="0.3">
      <c r="A48" s="171" t="s">
        <v>177</v>
      </c>
      <c r="B48" s="138" t="str">
        <f>+([8]PROBABILIDAD!A11)</f>
        <v>Posibilidad de recibir o solicitar cualquier dadiva para modificar y/o alterar los datos existentes en los distintos sistemas de información y/o omitir requisitos en el desarrollo de los trámites y servicios del proceso de gestión de Hacienda Pública</v>
      </c>
      <c r="C48" s="139" t="str">
        <f>+[8]DESCRIPCION!C10</f>
        <v>CORRUPCIÓN</v>
      </c>
      <c r="D48" s="140" t="str">
        <f>+[8]DESCRIPCION!D10</f>
        <v>Vulnerabilidad en los sistemas de infomación.</v>
      </c>
      <c r="E48" s="139" t="str">
        <f>+([8]PROBABILIDAD!M11)</f>
        <v>Probable</v>
      </c>
      <c r="F48" s="139" t="s">
        <v>13</v>
      </c>
      <c r="G48" s="139" t="s">
        <v>155</v>
      </c>
      <c r="H48" s="141" t="s">
        <v>15</v>
      </c>
      <c r="I48" s="142" t="str">
        <f>[8]DOFA!E33</f>
        <v>D10,O6 ;Sensibilización a los funcionarios en principios,ética y valores Institucionales Aplicación del Código de Integridad y buen Gobierno, para la satisfacción de clientes y grupos de valor,</v>
      </c>
      <c r="J48" s="143" t="s">
        <v>156</v>
      </c>
      <c r="K48" s="143" t="s">
        <v>157</v>
      </c>
      <c r="L48" s="144" t="s">
        <v>158</v>
      </c>
      <c r="M48" s="145" t="s">
        <v>159</v>
      </c>
      <c r="N48" s="145"/>
    </row>
    <row r="49" spans="1:14" ht="121.2" customHeight="1" x14ac:dyDescent="0.3">
      <c r="A49" s="172"/>
      <c r="B49" s="146"/>
      <c r="C49" s="147"/>
      <c r="D49" s="145"/>
      <c r="E49" s="147"/>
      <c r="F49" s="147"/>
      <c r="G49" s="147"/>
      <c r="H49" s="148"/>
      <c r="I49" s="149" t="str">
        <f>+[8]DOFA!E30</f>
        <v xml:space="preserve">D5,O5: Identificar desviaciones que vislumbren vulnerabilidad en los sistemas de información del proceso de gestión de Hacienda Pública, informar y solicitar a la secretaria de las TIC desarrollos que mitiguen las desviaciones identificadas. </v>
      </c>
      <c r="J49" s="150" t="s">
        <v>160</v>
      </c>
      <c r="K49" s="150" t="s">
        <v>161</v>
      </c>
      <c r="L49" s="151" t="s">
        <v>158</v>
      </c>
      <c r="M49" s="145" t="s">
        <v>162</v>
      </c>
      <c r="N49" s="145"/>
    </row>
    <row r="50" spans="1:14" ht="168.6" customHeight="1" x14ac:dyDescent="0.3">
      <c r="A50" s="172"/>
      <c r="B50" s="146"/>
      <c r="C50" s="147"/>
      <c r="D50" s="149" t="str">
        <f>+[8]DESCRIPCION!D11</f>
        <v>Falta de seguimiento y validacion por parte de directivos y/o supervisores  a los perfiles y  permisos otorgados a los usuarios para el manejo de los sistemas de informacion del proceso de Gestion de Hacienda Publica</v>
      </c>
      <c r="E50" s="147"/>
      <c r="F50" s="147"/>
      <c r="G50" s="147"/>
      <c r="H50" s="148"/>
      <c r="I50" s="152" t="str">
        <f>[8]DOFA!E29</f>
        <v xml:space="preserve">D11O5 Cada Dirección validará trimestralmente,  la información de perfiles y permisos suministrada por las TIC, frente a los usuarios activos en el proceso y se retroalimentará a la Secretaría de las TIC las posibles inconsistencias encontradas.
</v>
      </c>
      <c r="J50" s="150" t="s">
        <v>163</v>
      </c>
      <c r="K50" s="150" t="s">
        <v>161</v>
      </c>
      <c r="L50" s="151" t="s">
        <v>158</v>
      </c>
      <c r="M50" s="153" t="s">
        <v>164</v>
      </c>
      <c r="N50" s="154"/>
    </row>
    <row r="51" spans="1:14" ht="186.6" customHeight="1" x14ac:dyDescent="0.3">
      <c r="A51" s="172"/>
      <c r="B51" s="146"/>
      <c r="C51" s="147"/>
      <c r="D51" s="145" t="str">
        <f>+[8]DESCRIPCION!D15</f>
        <v xml:space="preserve">Falta de seguimiento y validacion por parte de directivos y/o supervisores  al cumplimiento de los requisitos de los tramites y su aplicación correcta en las bases de información. </v>
      </c>
      <c r="E51" s="147"/>
      <c r="F51" s="147"/>
      <c r="G51" s="147"/>
      <c r="H51" s="148"/>
      <c r="I51" s="152" t="str">
        <f>[8]DOFA!E31</f>
        <v>D5,O7 Realizar monitoreo a los procesos de tramites por medio de muestreos aleatorios y expontaneos revisando los tiempos de respuesta, cumplimiento de la normatividad constitucional y legal, (Facturacion Impuesto Predial Unificado, Exención del impuesto de Industria y Comercio, certificados de paz y salvos)</v>
      </c>
      <c r="J51" s="155" t="s">
        <v>165</v>
      </c>
      <c r="K51" s="156" t="s">
        <v>166</v>
      </c>
      <c r="L51" s="157" t="s">
        <v>158</v>
      </c>
      <c r="M51" s="158" t="s">
        <v>167</v>
      </c>
      <c r="N51" s="158"/>
    </row>
    <row r="52" spans="1:14" ht="225" x14ac:dyDescent="0.3">
      <c r="A52" s="172"/>
      <c r="B52" s="146"/>
      <c r="C52" s="147"/>
      <c r="D52" s="145"/>
      <c r="E52" s="147"/>
      <c r="F52" s="147"/>
      <c r="G52" s="147"/>
      <c r="H52" s="148"/>
      <c r="I52" s="152" t="str">
        <f>[8]DOFA!E32</f>
        <v>D2,8,10,O8 Capacitación continua para reconocer y aplicar las caracteristicas y requisitos dados por la ley, los Acuerdos Municipales, sentencias judiciales, según la naturaleza del asunto, para asegurar eficacia, eficiencia y transparencia en el desarrollo de los tramites. (Facturacion Impuesto Predial Unificado, Excencion del impuesto de Industria y comercio, Certificados de paz y salvo )</v>
      </c>
      <c r="J52" s="155" t="s">
        <v>168</v>
      </c>
      <c r="K52" s="156" t="s">
        <v>166</v>
      </c>
      <c r="L52" s="157" t="s">
        <v>169</v>
      </c>
      <c r="M52" s="159" t="s">
        <v>170</v>
      </c>
      <c r="N52" s="159"/>
    </row>
    <row r="53" spans="1:14" ht="195" x14ac:dyDescent="0.3">
      <c r="A53" s="172"/>
      <c r="B53" s="146"/>
      <c r="C53" s="147"/>
      <c r="D53" s="145"/>
      <c r="E53" s="160"/>
      <c r="F53" s="160"/>
      <c r="G53" s="160"/>
      <c r="H53" s="161" t="s">
        <v>171</v>
      </c>
      <c r="I53" s="152" t="str">
        <f>[8]DOFA!E39</f>
        <v>D 5,14,11,5,2,8,10- A2,3,4 Iniciar la investigación disciplinaria, fiscal o remitir a las instancias correspondientes para el proceso penal</v>
      </c>
      <c r="J53" s="155" t="s">
        <v>172</v>
      </c>
      <c r="K53" s="150" t="s">
        <v>161</v>
      </c>
      <c r="L53" s="157" t="s">
        <v>173</v>
      </c>
      <c r="M53" s="159"/>
      <c r="N53" s="159"/>
    </row>
    <row r="54" spans="1:14" ht="100.8" customHeight="1" x14ac:dyDescent="0.3">
      <c r="A54" s="172"/>
      <c r="B54" s="162" t="str">
        <f>+([8]PROBABILIDAD!A12)</f>
        <v>Posibilidad de recibir o solicitar cualquier dadiva para extraviar y/o modificar expedientes y documentos relacionados con el proceso de Gestion de Hacienda Pública para beneficio propio o de terceros.</v>
      </c>
      <c r="C54" s="163" t="str">
        <f>+[8]DESCRIPCION!C17</f>
        <v>CORRUPCIÓN</v>
      </c>
      <c r="D54" s="164" t="str">
        <f>+([8]DESCRIPCION!D17)</f>
        <v>Falta de digitalizacion de la totalidad de los expedientes que reposan en las diferentes direcciones.</v>
      </c>
      <c r="E54" s="163" t="str">
        <f>+[8]PROBABILIDAD!M12</f>
        <v>Probable</v>
      </c>
      <c r="F54" s="163" t="s">
        <v>13</v>
      </c>
      <c r="G54" s="164" t="s">
        <v>155</v>
      </c>
      <c r="H54" s="165" t="s">
        <v>15</v>
      </c>
      <c r="I54" s="166" t="str">
        <f>+[8]DOFA!E34</f>
        <v>D4,O5 Digitalizacion de los expedientes  relacionados con el procedimiento de cobro coactivo .</v>
      </c>
      <c r="J54" s="166" t="s">
        <v>174</v>
      </c>
      <c r="K54" s="166" t="s">
        <v>175</v>
      </c>
      <c r="L54" s="167" t="s">
        <v>158</v>
      </c>
      <c r="M54" s="168" t="s">
        <v>176</v>
      </c>
      <c r="N54" s="169"/>
    </row>
    <row r="55" spans="1:14" ht="195" x14ac:dyDescent="0.3">
      <c r="A55" s="172"/>
      <c r="B55" s="162"/>
      <c r="C55" s="163"/>
      <c r="D55" s="164"/>
      <c r="E55" s="163"/>
      <c r="F55" s="163"/>
      <c r="G55" s="164"/>
      <c r="H55" s="165" t="s">
        <v>171</v>
      </c>
      <c r="I55" s="166" t="str">
        <f>[8]DOFA!E40</f>
        <v>D 4- A2,3,4, Iniciar la investigación disciplinaria, fiscal o remitir a las instancias correspondientes para el proceso penal</v>
      </c>
      <c r="J55" s="155" t="s">
        <v>172</v>
      </c>
      <c r="K55" s="150" t="s">
        <v>161</v>
      </c>
      <c r="L55" s="157" t="s">
        <v>173</v>
      </c>
      <c r="M55" s="170"/>
      <c r="N55" s="170"/>
    </row>
    <row r="56" spans="1:14" ht="26.4" x14ac:dyDescent="0.3">
      <c r="A56" s="95" t="s">
        <v>38</v>
      </c>
      <c r="B56" s="1" t="s">
        <v>0</v>
      </c>
      <c r="C56" s="1" t="s">
        <v>1</v>
      </c>
      <c r="D56" s="1" t="s">
        <v>2</v>
      </c>
      <c r="E56" s="2" t="s">
        <v>3</v>
      </c>
      <c r="F56" s="2" t="s">
        <v>4</v>
      </c>
      <c r="G56" s="2" t="s">
        <v>5</v>
      </c>
      <c r="H56" s="2" t="s">
        <v>6</v>
      </c>
      <c r="I56" s="2" t="s">
        <v>7</v>
      </c>
      <c r="J56" s="3" t="s">
        <v>8</v>
      </c>
      <c r="K56" s="3" t="s">
        <v>9</v>
      </c>
      <c r="L56" s="3" t="s">
        <v>10</v>
      </c>
      <c r="M56" s="96" t="s">
        <v>11</v>
      </c>
      <c r="N56" s="96"/>
    </row>
    <row r="57" spans="1:14" ht="79.2" x14ac:dyDescent="0.3">
      <c r="A57" s="136" t="s">
        <v>194</v>
      </c>
      <c r="B57" s="173" t="str">
        <f>+([9]PROBABILIDAD!A11)</f>
        <v>Utilizacion de influencias en la entrega o suministro de materiales o insumos y/o ayudas humanitarias en beneficio de un tercero</v>
      </c>
      <c r="C57" s="43" t="s">
        <v>12</v>
      </c>
      <c r="D57" s="174" t="str">
        <f>+([9]DESCRIPCION!D10)</f>
        <v>Concentracion del poder en una sola persona</v>
      </c>
      <c r="E57" s="43" t="str">
        <f>+([9]PROBABILIDAD!T11)</f>
        <v>Posible</v>
      </c>
      <c r="F57" s="43" t="s">
        <v>102</v>
      </c>
      <c r="G57" s="42" t="s">
        <v>14</v>
      </c>
      <c r="H57" s="43" t="s">
        <v>15</v>
      </c>
      <c r="I57" s="175" t="s">
        <v>178</v>
      </c>
      <c r="J57" s="44" t="s">
        <v>179</v>
      </c>
      <c r="K57" s="44" t="s">
        <v>180</v>
      </c>
      <c r="L57" s="46" t="s">
        <v>181</v>
      </c>
      <c r="M57" s="42" t="s">
        <v>182</v>
      </c>
      <c r="N57" s="42"/>
    </row>
    <row r="58" spans="1:14" ht="79.2" x14ac:dyDescent="0.3">
      <c r="A58" s="78"/>
      <c r="B58" s="176"/>
      <c r="C58" s="43"/>
      <c r="D58" s="174" t="s">
        <v>183</v>
      </c>
      <c r="E58" s="43"/>
      <c r="F58" s="43"/>
      <c r="G58" s="42"/>
      <c r="H58" s="43"/>
      <c r="I58" s="177" t="s">
        <v>184</v>
      </c>
      <c r="J58" s="44" t="s">
        <v>179</v>
      </c>
      <c r="K58" s="44" t="s">
        <v>185</v>
      </c>
      <c r="L58" s="46" t="s">
        <v>181</v>
      </c>
      <c r="M58" s="42"/>
      <c r="N58" s="42"/>
    </row>
    <row r="59" spans="1:14" ht="52.8" x14ac:dyDescent="0.3">
      <c r="A59" s="78"/>
      <c r="B59" s="176"/>
      <c r="C59" s="43"/>
      <c r="D59" s="174" t="s">
        <v>186</v>
      </c>
      <c r="E59" s="43"/>
      <c r="F59" s="43"/>
      <c r="G59" s="42"/>
      <c r="H59" s="43"/>
      <c r="I59" s="175" t="s">
        <v>187</v>
      </c>
      <c r="J59" s="44" t="s">
        <v>188</v>
      </c>
      <c r="K59" s="44" t="s">
        <v>189</v>
      </c>
      <c r="L59" s="46" t="s">
        <v>190</v>
      </c>
      <c r="M59" s="42"/>
      <c r="N59" s="42"/>
    </row>
    <row r="60" spans="1:14" ht="92.4" x14ac:dyDescent="0.3">
      <c r="A60" s="78"/>
      <c r="B60" s="178"/>
      <c r="C60" s="179"/>
      <c r="D60" s="174"/>
      <c r="E60" s="179"/>
      <c r="F60" s="179"/>
      <c r="G60" s="44"/>
      <c r="H60" s="44" t="s">
        <v>191</v>
      </c>
      <c r="I60" s="175" t="s">
        <v>192</v>
      </c>
      <c r="J60" s="180" t="s">
        <v>193</v>
      </c>
      <c r="K60" s="44" t="s">
        <v>180</v>
      </c>
      <c r="L60" s="46"/>
      <c r="M60" s="42"/>
      <c r="N60" s="42"/>
    </row>
    <row r="61" spans="1:14" ht="26.4" x14ac:dyDescent="0.3">
      <c r="A61" s="95" t="s">
        <v>38</v>
      </c>
      <c r="B61" s="1" t="s">
        <v>0</v>
      </c>
      <c r="C61" s="1" t="s">
        <v>1</v>
      </c>
      <c r="D61" s="1" t="s">
        <v>2</v>
      </c>
      <c r="E61" s="2" t="s">
        <v>3</v>
      </c>
      <c r="F61" s="2" t="s">
        <v>4</v>
      </c>
      <c r="G61" s="2" t="s">
        <v>5</v>
      </c>
      <c r="H61" s="2" t="s">
        <v>6</v>
      </c>
      <c r="I61" s="2" t="s">
        <v>7</v>
      </c>
      <c r="J61" s="3" t="s">
        <v>8</v>
      </c>
      <c r="K61" s="3" t="s">
        <v>9</v>
      </c>
      <c r="L61" s="3" t="s">
        <v>10</v>
      </c>
      <c r="M61" s="96" t="s">
        <v>11</v>
      </c>
      <c r="N61" s="96"/>
    </row>
    <row r="62" spans="1:14" ht="99.6" customHeight="1" x14ac:dyDescent="0.3">
      <c r="A62" s="136" t="s">
        <v>207</v>
      </c>
      <c r="B62" s="181" t="str">
        <f>+'[10]IDENTIFICACION(GyC)'!E23</f>
        <v>Extralimitación de las competencias, manipulando información  para beneficio propio o de un tercero</v>
      </c>
      <c r="C62" s="182" t="s">
        <v>101</v>
      </c>
      <c r="D62" s="183" t="str">
        <f>+'[10]IDENTIFICACION(GyC)'!B23</f>
        <v>Apropiación del conocimiento en Personal sin vinculación laboral directa que maneja procesos críticos</v>
      </c>
      <c r="E62" s="184" t="s">
        <v>195</v>
      </c>
      <c r="F62" s="184" t="s">
        <v>196</v>
      </c>
      <c r="G62" s="184" t="s">
        <v>197</v>
      </c>
      <c r="H62" s="185" t="s">
        <v>15</v>
      </c>
      <c r="I62" s="185" t="str">
        <f>+[10]DOFA!G30</f>
        <v>F5 A2,5  Difundir y aplicar las políticas de seguridad de la información de control de accesos  a los sistemas de información, para todo el personal en especial cuando sean de prestación de servicios</v>
      </c>
      <c r="J62" s="186" t="s">
        <v>198</v>
      </c>
      <c r="K62" s="187" t="s">
        <v>199</v>
      </c>
      <c r="L62" s="186" t="s">
        <v>200</v>
      </c>
      <c r="M62" s="188" t="s">
        <v>201</v>
      </c>
      <c r="N62" s="188"/>
    </row>
    <row r="63" spans="1:14" ht="97.8" customHeight="1" x14ac:dyDescent="0.3">
      <c r="A63" s="79"/>
      <c r="B63" s="189"/>
      <c r="C63" s="190"/>
      <c r="D63" s="191" t="str">
        <f>+'[10]IDENTIFICACION(GyC)'!B24</f>
        <v>El personal no tiene apropiadas las políticas de seguridad física y tecnológica</v>
      </c>
      <c r="E63" s="184"/>
      <c r="F63" s="184"/>
      <c r="G63" s="184"/>
      <c r="H63" s="192"/>
      <c r="I63" s="192" t="str">
        <f>+[10]DOFA!E21</f>
        <v>D2, O8. Fortalecer las actividades de socialización y apropiación de los valores y principios contemplados en el código de integridad y buen gobierno</v>
      </c>
      <c r="J63" s="192" t="s">
        <v>202</v>
      </c>
      <c r="K63" s="192" t="s">
        <v>203</v>
      </c>
      <c r="L63" s="186" t="s">
        <v>200</v>
      </c>
      <c r="M63" s="188"/>
      <c r="N63" s="188"/>
    </row>
    <row r="64" spans="1:14" ht="88.2" customHeight="1" thickBot="1" x14ac:dyDescent="0.35">
      <c r="A64" s="79"/>
      <c r="B64" s="193"/>
      <c r="C64" s="194"/>
      <c r="D64" s="195" t="str">
        <f>+'[10]IDENTIFICACION(GyC)'!B25</f>
        <v>Falta de Ética y Valores,  tráfico de influencias y abuso de confianza</v>
      </c>
      <c r="E64" s="196"/>
      <c r="F64" s="196"/>
      <c r="G64" s="196"/>
      <c r="H64" s="197" t="s">
        <v>204</v>
      </c>
      <c r="I64" s="197" t="str">
        <f>+[10]DOFA!E33</f>
        <v>D2 , A2 Aplicar el plan de manejo de incidentes y en caso de detectar fraude denunciar a control interno disciplinario o fiscalía según el caso</v>
      </c>
      <c r="J64" s="197" t="s">
        <v>205</v>
      </c>
      <c r="K64" s="192" t="s">
        <v>206</v>
      </c>
      <c r="L64" s="186" t="s">
        <v>200</v>
      </c>
      <c r="M64" s="188"/>
      <c r="N64" s="188"/>
    </row>
    <row r="65" spans="1:14" ht="26.4" x14ac:dyDescent="0.3">
      <c r="A65" s="95" t="s">
        <v>38</v>
      </c>
      <c r="B65" s="1" t="s">
        <v>0</v>
      </c>
      <c r="C65" s="1" t="s">
        <v>1</v>
      </c>
      <c r="D65" s="1" t="s">
        <v>2</v>
      </c>
      <c r="E65" s="2" t="s">
        <v>3</v>
      </c>
      <c r="F65" s="2" t="s">
        <v>4</v>
      </c>
      <c r="G65" s="2" t="s">
        <v>5</v>
      </c>
      <c r="H65" s="2" t="s">
        <v>6</v>
      </c>
      <c r="I65" s="2" t="s">
        <v>7</v>
      </c>
      <c r="J65" s="3" t="s">
        <v>8</v>
      </c>
      <c r="K65" s="3" t="s">
        <v>9</v>
      </c>
      <c r="L65" s="3" t="s">
        <v>10</v>
      </c>
      <c r="M65" s="96" t="s">
        <v>11</v>
      </c>
      <c r="N65" s="96"/>
    </row>
    <row r="66" spans="1:14" ht="105.6" x14ac:dyDescent="0.3">
      <c r="A66" s="207" t="s">
        <v>219</v>
      </c>
      <c r="B66" s="198" t="str">
        <f>+([11]PROBABILIDAD!A12)</f>
        <v>Probabilidad de que se genere tráficos de influencia para selección de beneficiarios que no cumplan los requisitos establecidos</v>
      </c>
      <c r="C66" s="199" t="s">
        <v>208</v>
      </c>
      <c r="D66" s="10" t="str">
        <f>+([11]DESCRIPCION!D13)</f>
        <v>Falta de conocimiento y resistencia al cambio del personal</v>
      </c>
      <c r="E66" s="199" t="str">
        <f>+([11]PROBABILIDAD!T12)</f>
        <v>Probable</v>
      </c>
      <c r="F66" s="199" t="s">
        <v>209</v>
      </c>
      <c r="G66" s="199" t="s">
        <v>113</v>
      </c>
      <c r="H66" s="199" t="s">
        <v>15</v>
      </c>
      <c r="I66" s="10" t="str">
        <f>([11]DOFA!E21)</f>
        <v xml:space="preserve">D2 O10 Procesos de convocatoria publica transparente por medio de los cuales, se le garantice a la comunidad total equidad en cuanto a la selección de beneficiarios. </v>
      </c>
      <c r="J66" s="200" t="s">
        <v>210</v>
      </c>
      <c r="K66" s="201" t="s">
        <v>211</v>
      </c>
      <c r="L66" s="10" t="s">
        <v>212</v>
      </c>
      <c r="M66" s="10" t="s">
        <v>213</v>
      </c>
      <c r="N66" s="90" t="s">
        <v>214</v>
      </c>
    </row>
    <row r="67" spans="1:14" ht="105.6" x14ac:dyDescent="0.3">
      <c r="A67" s="208"/>
      <c r="B67" s="202"/>
      <c r="C67" s="203"/>
      <c r="D67" s="10" t="str">
        <f>+([11]DESCRIPCION!D14)</f>
        <v>Falta de ética profesional, amiguismo, desconocimiento de los procesos del SIGAMI y resistencia al cambio</v>
      </c>
      <c r="E67" s="203"/>
      <c r="F67" s="203"/>
      <c r="G67" s="203"/>
      <c r="H67" s="203"/>
      <c r="I67" s="10" t="str">
        <f>([11]DOFA!E25)</f>
        <v xml:space="preserve">D2 011 El personal adscrito al proceso de Gestion del desarrollo Economico y la competitividad debe recibir capacitacion de socialización del código de integridad y buen gobierno con la respectiva información documentada del proceso. </v>
      </c>
      <c r="J67" s="200" t="s">
        <v>210</v>
      </c>
      <c r="K67" s="201" t="s">
        <v>211</v>
      </c>
      <c r="L67" s="200" t="s">
        <v>215</v>
      </c>
      <c r="M67" s="10" t="s">
        <v>216</v>
      </c>
      <c r="N67" s="103"/>
    </row>
    <row r="68" spans="1:14" ht="132" x14ac:dyDescent="0.3">
      <c r="A68" s="208"/>
      <c r="B68" s="204"/>
      <c r="C68" s="205"/>
      <c r="D68" s="206"/>
      <c r="E68" s="205"/>
      <c r="F68" s="205"/>
      <c r="G68" s="205"/>
      <c r="H68" s="10" t="s">
        <v>217</v>
      </c>
      <c r="I68" s="10" t="str">
        <f>([11]DOFA!E31)</f>
        <v>D2 A1 Denunciar actos de corrupcion frente a los entes competentes y tomar las medidas legales correpsondientes a la situacion que se evidencie.</v>
      </c>
      <c r="J68" s="10" t="s">
        <v>95</v>
      </c>
      <c r="K68" s="201" t="s">
        <v>211</v>
      </c>
      <c r="L68" s="10" t="s">
        <v>97</v>
      </c>
      <c r="M68" s="10" t="s">
        <v>218</v>
      </c>
      <c r="N68" s="91"/>
    </row>
    <row r="69" spans="1:14" ht="26.4" x14ac:dyDescent="0.3">
      <c r="A69" s="95" t="s">
        <v>38</v>
      </c>
      <c r="B69" s="1" t="s">
        <v>0</v>
      </c>
      <c r="C69" s="1" t="s">
        <v>1</v>
      </c>
      <c r="D69" s="1" t="s">
        <v>2</v>
      </c>
      <c r="E69" s="2" t="s">
        <v>3</v>
      </c>
      <c r="F69" s="2" t="s">
        <v>4</v>
      </c>
      <c r="G69" s="2" t="s">
        <v>5</v>
      </c>
      <c r="H69" s="2" t="s">
        <v>6</v>
      </c>
      <c r="I69" s="2" t="s">
        <v>7</v>
      </c>
      <c r="J69" s="3" t="s">
        <v>8</v>
      </c>
      <c r="K69" s="3" t="s">
        <v>9</v>
      </c>
      <c r="L69" s="3" t="s">
        <v>10</v>
      </c>
      <c r="M69" s="96" t="s">
        <v>11</v>
      </c>
      <c r="N69" s="96"/>
    </row>
    <row r="70" spans="1:14" ht="198" x14ac:dyDescent="0.3">
      <c r="A70" s="9" t="s">
        <v>234</v>
      </c>
      <c r="B70" s="209" t="s">
        <v>220</v>
      </c>
      <c r="C70" s="200" t="s">
        <v>221</v>
      </c>
      <c r="D70" s="210" t="str">
        <f>+([12]DESCRIPCION!D15)</f>
        <v>Falta de comportamiento de integridad de lo público del servidor que revisa y decide</v>
      </c>
      <c r="E70" s="200" t="s">
        <v>195</v>
      </c>
      <c r="F70" s="200" t="s">
        <v>13</v>
      </c>
      <c r="G70" s="200" t="s">
        <v>102</v>
      </c>
      <c r="H70" s="200" t="s">
        <v>15</v>
      </c>
      <c r="I70" s="210" t="s">
        <v>222</v>
      </c>
      <c r="J70" s="210" t="s">
        <v>223</v>
      </c>
      <c r="K70" s="210" t="s">
        <v>224</v>
      </c>
      <c r="L70" s="210" t="s">
        <v>82</v>
      </c>
      <c r="M70" s="211" t="s">
        <v>225</v>
      </c>
      <c r="N70" s="211"/>
    </row>
    <row r="71" spans="1:14" ht="66" x14ac:dyDescent="0.3">
      <c r="A71" s="9"/>
      <c r="B71" s="198" t="str">
        <f>+([12]PROBABILIDAD!A13)</f>
        <v>Dilación y/o vencimiento de términos de los  procesos policivos y administrativos de restablecimiento de derechos; Asímismo los procesos por resolver de ley 388 del 97 y Decreto 640 del 37</v>
      </c>
      <c r="C71" s="199" t="s">
        <v>12</v>
      </c>
      <c r="D71" s="10" t="str">
        <f>+([12]DESCRIPCION!D14)</f>
        <v xml:space="preserve">Disparidad de criterios en la interpretación y aplicación de la norma. </v>
      </c>
      <c r="E71" s="199" t="str">
        <f>+([12]PROBABILIDAD!T13)</f>
        <v>Probable</v>
      </c>
      <c r="F71" s="198" t="str">
        <f>+('[12] IMPACTO RIESGOS CORRUPCION'!F11)</f>
        <v>CATASTROFICO</v>
      </c>
      <c r="G71" s="199" t="s">
        <v>14</v>
      </c>
      <c r="H71" s="199" t="s">
        <v>15</v>
      </c>
      <c r="I71" s="212" t="s">
        <v>226</v>
      </c>
      <c r="J71" s="210" t="s">
        <v>227</v>
      </c>
      <c r="K71" s="101" t="s">
        <v>228</v>
      </c>
      <c r="L71" s="210" t="s">
        <v>229</v>
      </c>
      <c r="M71" s="213" t="s">
        <v>230</v>
      </c>
      <c r="N71" s="213"/>
    </row>
    <row r="72" spans="1:14" ht="92.4" x14ac:dyDescent="0.3">
      <c r="A72" s="9"/>
      <c r="B72" s="204"/>
      <c r="C72" s="205"/>
      <c r="D72" s="10" t="str">
        <f>+([12]DESCRIPCION!D15)</f>
        <v>Falta de comportamiento de integridad de lo público del servidor que revisa y decide</v>
      </c>
      <c r="E72" s="205"/>
      <c r="F72" s="204"/>
      <c r="G72" s="205"/>
      <c r="H72" s="205"/>
      <c r="I72" s="210" t="s">
        <v>222</v>
      </c>
      <c r="J72" s="214" t="s">
        <v>231</v>
      </c>
      <c r="K72" s="101" t="s">
        <v>232</v>
      </c>
      <c r="L72" s="101" t="s">
        <v>82</v>
      </c>
      <c r="M72" s="211" t="s">
        <v>233</v>
      </c>
      <c r="N72" s="211"/>
    </row>
    <row r="73" spans="1:14" ht="26.4" x14ac:dyDescent="0.3">
      <c r="A73" s="95" t="s">
        <v>38</v>
      </c>
      <c r="B73" s="1" t="s">
        <v>0</v>
      </c>
      <c r="C73" s="1" t="s">
        <v>1</v>
      </c>
      <c r="D73" s="1" t="s">
        <v>2</v>
      </c>
      <c r="E73" s="2" t="s">
        <v>3</v>
      </c>
      <c r="F73" s="2" t="s">
        <v>4</v>
      </c>
      <c r="G73" s="2" t="s">
        <v>5</v>
      </c>
      <c r="H73" s="2" t="s">
        <v>6</v>
      </c>
      <c r="I73" s="2" t="s">
        <v>7</v>
      </c>
      <c r="J73" s="3" t="s">
        <v>8</v>
      </c>
      <c r="K73" s="3" t="s">
        <v>9</v>
      </c>
      <c r="L73" s="3" t="s">
        <v>10</v>
      </c>
      <c r="M73" s="96" t="s">
        <v>11</v>
      </c>
      <c r="N73" s="96"/>
    </row>
    <row r="74" spans="1:14" ht="105.6" x14ac:dyDescent="0.3">
      <c r="A74" s="135" t="s">
        <v>251</v>
      </c>
      <c r="B74" s="215" t="s">
        <v>235</v>
      </c>
      <c r="C74" s="7" t="s">
        <v>12</v>
      </c>
      <c r="D74" s="101" t="s">
        <v>236</v>
      </c>
      <c r="E74" s="98" t="str">
        <f>+([13]PROBABILIDAD!T11)</f>
        <v>Rara Vez</v>
      </c>
      <c r="F74" s="98" t="s">
        <v>13</v>
      </c>
      <c r="G74" s="90" t="s">
        <v>14</v>
      </c>
      <c r="H74" s="98" t="s">
        <v>15</v>
      </c>
      <c r="I74" s="216" t="s">
        <v>237</v>
      </c>
      <c r="J74" s="10" t="s">
        <v>238</v>
      </c>
      <c r="K74" s="10" t="s">
        <v>239</v>
      </c>
      <c r="L74" s="210" t="s">
        <v>240</v>
      </c>
      <c r="M74" s="217" t="s">
        <v>241</v>
      </c>
      <c r="N74" s="217"/>
    </row>
    <row r="75" spans="1:14" ht="79.2" x14ac:dyDescent="0.3">
      <c r="A75" s="35"/>
      <c r="B75" s="215"/>
      <c r="C75" s="7"/>
      <c r="D75" s="101" t="str">
        <f>'[13]PRIORIZACIÓN DE CAUSA'!B30</f>
        <v>Desconocimiento de la cláusula de confidencialidad por parte del personal contratista.</v>
      </c>
      <c r="E75" s="104"/>
      <c r="F75" s="104"/>
      <c r="G75" s="103"/>
      <c r="H75" s="104"/>
      <c r="I75" s="210" t="s">
        <v>242</v>
      </c>
      <c r="J75" s="210"/>
      <c r="K75" s="206" t="s">
        <v>243</v>
      </c>
      <c r="L75" s="206" t="s">
        <v>244</v>
      </c>
      <c r="M75" s="217" t="s">
        <v>245</v>
      </c>
      <c r="N75" s="217"/>
    </row>
    <row r="76" spans="1:14" ht="92.4" x14ac:dyDescent="0.3">
      <c r="A76" s="35"/>
      <c r="B76" s="215"/>
      <c r="C76" s="7"/>
      <c r="D76" s="101" t="s">
        <v>26</v>
      </c>
      <c r="E76" s="106"/>
      <c r="F76" s="106"/>
      <c r="G76" s="91"/>
      <c r="H76" s="106"/>
      <c r="I76" s="218" t="s">
        <v>246</v>
      </c>
      <c r="J76" s="10" t="s">
        <v>247</v>
      </c>
      <c r="K76" s="206" t="s">
        <v>248</v>
      </c>
      <c r="L76" s="10" t="s">
        <v>249</v>
      </c>
      <c r="M76" s="217" t="s">
        <v>250</v>
      </c>
      <c r="N76" s="217"/>
    </row>
    <row r="77" spans="1:14" ht="26.4" x14ac:dyDescent="0.3">
      <c r="A77" s="95" t="s">
        <v>38</v>
      </c>
      <c r="B77" s="1" t="s">
        <v>0</v>
      </c>
      <c r="C77" s="1" t="s">
        <v>1</v>
      </c>
      <c r="D77" s="1" t="s">
        <v>2</v>
      </c>
      <c r="E77" s="2" t="s">
        <v>3</v>
      </c>
      <c r="F77" s="2" t="s">
        <v>4</v>
      </c>
      <c r="G77" s="2" t="s">
        <v>5</v>
      </c>
      <c r="H77" s="2" t="s">
        <v>6</v>
      </c>
      <c r="I77" s="2" t="s">
        <v>7</v>
      </c>
      <c r="J77" s="3" t="s">
        <v>8</v>
      </c>
      <c r="K77" s="3" t="s">
        <v>9</v>
      </c>
      <c r="L77" s="3" t="s">
        <v>10</v>
      </c>
      <c r="M77" s="96" t="s">
        <v>11</v>
      </c>
      <c r="N77" s="96"/>
    </row>
    <row r="78" spans="1:14" ht="92.4" x14ac:dyDescent="0.3">
      <c r="A78" s="219" t="s">
        <v>252</v>
      </c>
      <c r="B78" s="6" t="str">
        <f>+([14]PROBABILIDAD!A11)</f>
        <v>probabilidad de dilatar el proceso para lograr el vencimiento de terminos o la prescripcion en beneficio de un servidor publico.</v>
      </c>
      <c r="C78" s="43" t="s">
        <v>12</v>
      </c>
      <c r="D78" s="101" t="s">
        <v>253</v>
      </c>
      <c r="E78" s="7" t="str">
        <f>[14]PROBABILIDAD!T12</f>
        <v>Posible</v>
      </c>
      <c r="F78" s="7" t="s">
        <v>13</v>
      </c>
      <c r="G78" s="7" t="s">
        <v>14</v>
      </c>
      <c r="H78" s="104" t="s">
        <v>15</v>
      </c>
      <c r="I78" s="8" t="s">
        <v>254</v>
      </c>
      <c r="J78" s="8" t="s">
        <v>255</v>
      </c>
      <c r="K78" s="8" t="s">
        <v>256</v>
      </c>
      <c r="L78" s="8" t="s">
        <v>190</v>
      </c>
      <c r="M78" s="8" t="s">
        <v>257</v>
      </c>
      <c r="N78" s="90" t="s">
        <v>258</v>
      </c>
    </row>
    <row r="79" spans="1:14" ht="158.4" x14ac:dyDescent="0.3">
      <c r="A79" s="220"/>
      <c r="B79" s="6"/>
      <c r="C79" s="43"/>
      <c r="D79" s="101" t="s">
        <v>259</v>
      </c>
      <c r="E79" s="7"/>
      <c r="F79" s="7"/>
      <c r="G79" s="7"/>
      <c r="H79" s="104"/>
      <c r="I79" s="8" t="s">
        <v>260</v>
      </c>
      <c r="J79" s="221" t="s">
        <v>261</v>
      </c>
      <c r="K79" s="210" t="s">
        <v>256</v>
      </c>
      <c r="L79" s="222" t="s">
        <v>262</v>
      </c>
      <c r="M79" s="221" t="s">
        <v>263</v>
      </c>
      <c r="N79" s="91"/>
    </row>
    <row r="80" spans="1:14" ht="105.6" x14ac:dyDescent="0.3">
      <c r="A80" s="220"/>
      <c r="B80" s="6" t="str">
        <f>+([14]PROBABILIDAD!A12)</f>
        <v>posibilidad de demora en el tramite o incumplimiento de las etapas del proceso disciplinario</v>
      </c>
      <c r="C80" s="43" t="s">
        <v>12</v>
      </c>
      <c r="D80" s="223" t="s">
        <v>264</v>
      </c>
      <c r="E80" s="7" t="str">
        <f>+([14]PROBABILIDAD!T11)</f>
        <v>Posible</v>
      </c>
      <c r="F80" s="7" t="s">
        <v>13</v>
      </c>
      <c r="G80" s="6" t="s">
        <v>14</v>
      </c>
      <c r="H80" s="98" t="s">
        <v>15</v>
      </c>
      <c r="I80" s="210" t="s">
        <v>265</v>
      </c>
      <c r="J80" s="8" t="s">
        <v>266</v>
      </c>
      <c r="K80" s="210" t="s">
        <v>256</v>
      </c>
      <c r="L80" s="200" t="s">
        <v>267</v>
      </c>
      <c r="M80" s="8" t="s">
        <v>268</v>
      </c>
      <c r="N80" s="90" t="s">
        <v>258</v>
      </c>
    </row>
    <row r="81" spans="1:14" ht="158.4" x14ac:dyDescent="0.3">
      <c r="A81" s="220"/>
      <c r="B81" s="6"/>
      <c r="C81" s="43"/>
      <c r="D81" s="224" t="s">
        <v>269</v>
      </c>
      <c r="E81" s="7"/>
      <c r="F81" s="7"/>
      <c r="G81" s="6"/>
      <c r="H81" s="106"/>
      <c r="I81" s="8" t="s">
        <v>260</v>
      </c>
      <c r="J81" s="221" t="s">
        <v>261</v>
      </c>
      <c r="K81" s="210" t="s">
        <v>256</v>
      </c>
      <c r="L81" s="225" t="s">
        <v>262</v>
      </c>
      <c r="M81" s="206" t="s">
        <v>263</v>
      </c>
      <c r="N81" s="91"/>
    </row>
    <row r="82" spans="1:14" ht="145.19999999999999" x14ac:dyDescent="0.3">
      <c r="A82" s="220"/>
      <c r="B82" s="8" t="str">
        <f>+([14]PROBABILIDAD!A13)</f>
        <v xml:space="preserve"> Posibilidad de exceder facultades legales en los fallos </v>
      </c>
      <c r="C82" s="179" t="s">
        <v>12</v>
      </c>
      <c r="D82" s="8" t="s">
        <v>270</v>
      </c>
      <c r="E82" s="100" t="str">
        <f>+([14]PROBABILIDAD!T13)</f>
        <v>Improbable</v>
      </c>
      <c r="F82" s="100" t="str">
        <f>+('[14] IMPACTO RIESGOS CORRUPCION'!F11)</f>
        <v>MAYOR</v>
      </c>
      <c r="G82" s="100" t="s">
        <v>14</v>
      </c>
      <c r="H82" s="99" t="s">
        <v>15</v>
      </c>
      <c r="I82" s="224" t="s">
        <v>271</v>
      </c>
      <c r="J82" s="8" t="s">
        <v>272</v>
      </c>
      <c r="K82" s="8" t="s">
        <v>256</v>
      </c>
      <c r="L82" s="100" t="s">
        <v>267</v>
      </c>
      <c r="M82" s="8" t="s">
        <v>268</v>
      </c>
      <c r="N82" s="226" t="s">
        <v>258</v>
      </c>
    </row>
    <row r="83" spans="1:14" ht="171.6" x14ac:dyDescent="0.3">
      <c r="A83" s="227"/>
      <c r="B83" s="8" t="str">
        <f>[14]PROBABILIDAD!A14</f>
        <v xml:space="preserve">probabilidad de  perdida de informacion de los expedientes disciplinarios </v>
      </c>
      <c r="C83" s="100" t="s">
        <v>273</v>
      </c>
      <c r="D83" s="8" t="str">
        <f>[14]DESCRIPCION!D18</f>
        <v>Falta de garantías para la reserva del proceso disciplinario</v>
      </c>
      <c r="E83" s="100" t="str">
        <f>[14]PROBABILIDAD!T14</f>
        <v>Posible</v>
      </c>
      <c r="F83" s="100" t="str">
        <f>'[14] IMPACTO RIESGOS CORRUPCION'!F34</f>
        <v>MAYOR</v>
      </c>
      <c r="G83" s="100" t="s">
        <v>14</v>
      </c>
      <c r="H83" s="100" t="s">
        <v>15</v>
      </c>
      <c r="I83" s="8" t="s">
        <v>274</v>
      </c>
      <c r="J83" s="100" t="s">
        <v>275</v>
      </c>
      <c r="K83" s="8" t="s">
        <v>256</v>
      </c>
      <c r="L83" s="8" t="s">
        <v>267</v>
      </c>
      <c r="M83" s="8" t="s">
        <v>257</v>
      </c>
      <c r="N83" s="228" t="s">
        <v>258</v>
      </c>
    </row>
    <row r="84" spans="1:14" ht="66" x14ac:dyDescent="0.3">
      <c r="A84" s="229"/>
      <c r="B84" s="229"/>
      <c r="C84" s="229"/>
      <c r="D84" s="230"/>
      <c r="E84" s="229"/>
      <c r="F84" s="229"/>
      <c r="G84" s="231">
        <v>1</v>
      </c>
      <c r="H84" s="100" t="s">
        <v>276</v>
      </c>
      <c r="I84" s="101" t="s">
        <v>277</v>
      </c>
      <c r="J84" s="232" t="s">
        <v>278</v>
      </c>
      <c r="K84" s="8" t="s">
        <v>256</v>
      </c>
      <c r="L84" s="233"/>
      <c r="M84" s="233"/>
      <c r="N84" s="233"/>
    </row>
    <row r="85" spans="1:14" ht="66" x14ac:dyDescent="0.3">
      <c r="A85" s="229"/>
      <c r="B85" s="229"/>
      <c r="C85" s="229"/>
      <c r="D85" s="230"/>
      <c r="E85" s="229"/>
      <c r="F85" s="229"/>
      <c r="G85" s="231">
        <v>2</v>
      </c>
      <c r="H85" s="234" t="s">
        <v>276</v>
      </c>
      <c r="I85" s="101" t="s">
        <v>279</v>
      </c>
      <c r="J85" s="232" t="s">
        <v>278</v>
      </c>
      <c r="K85" s="8" t="s">
        <v>256</v>
      </c>
      <c r="L85" s="233"/>
      <c r="M85" s="233"/>
      <c r="N85" s="233"/>
    </row>
    <row r="86" spans="1:14" ht="53.4" x14ac:dyDescent="0.3">
      <c r="A86" s="229"/>
      <c r="B86" s="229"/>
      <c r="C86" s="229"/>
      <c r="D86" s="230"/>
      <c r="E86" s="229"/>
      <c r="F86" s="229"/>
      <c r="G86" s="231">
        <v>3</v>
      </c>
      <c r="H86" s="234" t="s">
        <v>276</v>
      </c>
      <c r="I86" s="101" t="s">
        <v>280</v>
      </c>
      <c r="J86" s="235" t="s">
        <v>278</v>
      </c>
      <c r="K86" s="236" t="s">
        <v>256</v>
      </c>
      <c r="L86" s="233"/>
      <c r="M86" s="233"/>
      <c r="N86" s="233"/>
    </row>
    <row r="87" spans="1:14" ht="52.8" x14ac:dyDescent="0.3">
      <c r="A87" s="229"/>
      <c r="B87" s="229"/>
      <c r="C87" s="229"/>
      <c r="D87" s="230"/>
      <c r="E87" s="229"/>
      <c r="F87" s="229"/>
      <c r="G87" s="231">
        <v>4</v>
      </c>
      <c r="H87" s="237" t="s">
        <v>281</v>
      </c>
      <c r="I87" s="8" t="s">
        <v>282</v>
      </c>
      <c r="J87" s="100" t="s">
        <v>278</v>
      </c>
      <c r="K87" s="8" t="s">
        <v>256</v>
      </c>
      <c r="L87" s="8"/>
      <c r="M87" s="8"/>
      <c r="N87" s="233"/>
    </row>
    <row r="88" spans="1:14" ht="26.4" x14ac:dyDescent="0.3">
      <c r="A88" s="95" t="s">
        <v>38</v>
      </c>
      <c r="B88" s="1" t="s">
        <v>0</v>
      </c>
      <c r="C88" s="1" t="s">
        <v>1</v>
      </c>
      <c r="D88" s="1" t="s">
        <v>2</v>
      </c>
      <c r="E88" s="2" t="s">
        <v>3</v>
      </c>
      <c r="F88" s="2" t="s">
        <v>4</v>
      </c>
      <c r="G88" s="2" t="s">
        <v>5</v>
      </c>
      <c r="H88" s="2" t="s">
        <v>6</v>
      </c>
      <c r="I88" s="2" t="s">
        <v>7</v>
      </c>
      <c r="J88" s="3" t="s">
        <v>8</v>
      </c>
      <c r="K88" s="3" t="s">
        <v>9</v>
      </c>
      <c r="L88" s="3" t="s">
        <v>10</v>
      </c>
      <c r="M88" s="96" t="s">
        <v>11</v>
      </c>
      <c r="N88" s="96"/>
    </row>
    <row r="89" spans="1:14" ht="172.2" x14ac:dyDescent="0.3">
      <c r="A89" s="136" t="s">
        <v>291</v>
      </c>
      <c r="B89" s="238" t="str">
        <f>+([15]PROBABILIDAD!A13)</f>
        <v xml:space="preserve">Indisponibilidad de servicios de de conectividad y formacion virtual </v>
      </c>
      <c r="C89" s="239" t="s">
        <v>12</v>
      </c>
      <c r="D89" s="101" t="str">
        <f>+([15]DESCRIPCION!D14)</f>
        <v>Recursos economicos insuficientes para el sostenimiento  sostenimientos PVD y zonas WIFI</v>
      </c>
      <c r="E89" s="239" t="s">
        <v>195</v>
      </c>
      <c r="F89" s="239" t="s">
        <v>43</v>
      </c>
      <c r="G89" s="239" t="s">
        <v>43</v>
      </c>
      <c r="H89" s="239" t="s">
        <v>15</v>
      </c>
      <c r="I89" s="236" t="s">
        <v>283</v>
      </c>
      <c r="J89" s="236" t="s">
        <v>284</v>
      </c>
      <c r="K89" s="236" t="s">
        <v>285</v>
      </c>
      <c r="L89" s="236" t="s">
        <v>286</v>
      </c>
      <c r="M89" s="240" t="s">
        <v>287</v>
      </c>
      <c r="N89" s="240"/>
    </row>
    <row r="90" spans="1:14" ht="37.200000000000003" customHeight="1" x14ac:dyDescent="0.3">
      <c r="A90" s="79"/>
      <c r="B90" s="238"/>
      <c r="C90" s="239"/>
      <c r="D90" s="238" t="str">
        <f>+([15]DESCRIPCION!D15)</f>
        <v>desactualziacion  plataforma tecnologica PVD  (Tradicionales,  Plus y Vivelab)</v>
      </c>
      <c r="E90" s="239"/>
      <c r="F90" s="239"/>
      <c r="G90" s="239"/>
      <c r="H90" s="239"/>
      <c r="I90" s="241" t="s">
        <v>288</v>
      </c>
      <c r="J90" s="241" t="s">
        <v>284</v>
      </c>
      <c r="K90" s="241" t="s">
        <v>289</v>
      </c>
      <c r="L90" s="241" t="s">
        <v>290</v>
      </c>
      <c r="M90" s="240" t="s">
        <v>287</v>
      </c>
      <c r="N90" s="240"/>
    </row>
    <row r="91" spans="1:14" ht="165.6" customHeight="1" x14ac:dyDescent="0.3">
      <c r="A91" s="79"/>
      <c r="B91" s="238"/>
      <c r="C91" s="239"/>
      <c r="D91" s="238"/>
      <c r="E91" s="239"/>
      <c r="F91" s="239"/>
      <c r="G91" s="239"/>
      <c r="H91" s="239"/>
      <c r="I91" s="241"/>
      <c r="J91" s="241"/>
      <c r="K91" s="241"/>
      <c r="L91" s="241"/>
      <c r="M91" s="240"/>
      <c r="N91" s="240"/>
    </row>
    <row r="92" spans="1:14" ht="26.4" x14ac:dyDescent="0.3">
      <c r="A92" s="95" t="s">
        <v>38</v>
      </c>
      <c r="B92" s="1" t="s">
        <v>0</v>
      </c>
      <c r="C92" s="1" t="s">
        <v>1</v>
      </c>
      <c r="D92" s="1" t="s">
        <v>2</v>
      </c>
      <c r="E92" s="2" t="s">
        <v>3</v>
      </c>
      <c r="F92" s="2" t="s">
        <v>4</v>
      </c>
      <c r="G92" s="2" t="s">
        <v>5</v>
      </c>
      <c r="H92" s="2" t="s">
        <v>6</v>
      </c>
      <c r="I92" s="2" t="s">
        <v>7</v>
      </c>
      <c r="J92" s="3" t="s">
        <v>8</v>
      </c>
      <c r="K92" s="3" t="s">
        <v>9</v>
      </c>
      <c r="L92" s="3" t="s">
        <v>10</v>
      </c>
      <c r="M92" s="96" t="s">
        <v>11</v>
      </c>
      <c r="N92" s="96"/>
    </row>
    <row r="93" spans="1:14" ht="39.6" x14ac:dyDescent="0.3">
      <c r="A93" s="136" t="s">
        <v>307</v>
      </c>
      <c r="B93" s="6" t="str">
        <f>+([16]PROBABILIDAD!A13)</f>
        <v>Obras sin las debidas condiciones tecnicas y con Adiciones presupuestales</v>
      </c>
      <c r="C93" s="7" t="s">
        <v>12</v>
      </c>
      <c r="D93" s="8" t="str">
        <f>+([16]DESCRIPCION!D15)</f>
        <v>Profesionales sin la idoneidad y experiencia en el control y seguimiento</v>
      </c>
      <c r="E93" s="7" t="str">
        <f>+([16]PROBABILIDAD!T13)</f>
        <v>Posible</v>
      </c>
      <c r="F93" s="7" t="str">
        <f>+('[16] IMPACTO RIESGOS CORRUPCION'!F11)</f>
        <v>CATASTROFICO</v>
      </c>
      <c r="G93" s="7" t="s">
        <v>14</v>
      </c>
      <c r="H93" s="7" t="s">
        <v>15</v>
      </c>
      <c r="I93" s="101" t="s">
        <v>292</v>
      </c>
      <c r="J93" s="242" t="s">
        <v>293</v>
      </c>
      <c r="K93" s="84" t="s">
        <v>294</v>
      </c>
      <c r="L93" s="243" t="s">
        <v>295</v>
      </c>
      <c r="M93" s="244" t="s">
        <v>296</v>
      </c>
      <c r="N93" s="244"/>
    </row>
    <row r="94" spans="1:14" ht="52.8" x14ac:dyDescent="0.3">
      <c r="A94" s="78"/>
      <c r="B94" s="6"/>
      <c r="C94" s="7"/>
      <c r="D94" s="8" t="s">
        <v>297</v>
      </c>
      <c r="E94" s="7"/>
      <c r="F94" s="7"/>
      <c r="G94" s="7"/>
      <c r="H94" s="7"/>
      <c r="I94" s="242" t="s">
        <v>298</v>
      </c>
      <c r="J94" s="243" t="s">
        <v>299</v>
      </c>
      <c r="K94" s="84" t="s">
        <v>300</v>
      </c>
      <c r="L94" s="243" t="s">
        <v>229</v>
      </c>
      <c r="M94" s="244" t="s">
        <v>301</v>
      </c>
      <c r="N94" s="244"/>
    </row>
    <row r="95" spans="1:14" ht="105.6" thickBot="1" x14ac:dyDescent="0.35">
      <c r="A95" s="78"/>
      <c r="B95" s="127"/>
      <c r="C95" s="245"/>
      <c r="D95" s="133" t="s">
        <v>302</v>
      </c>
      <c r="E95" s="245"/>
      <c r="F95" s="245"/>
      <c r="G95" s="245"/>
      <c r="H95" s="245"/>
      <c r="I95" s="243" t="s">
        <v>303</v>
      </c>
      <c r="J95" s="243" t="s">
        <v>304</v>
      </c>
      <c r="K95" s="132" t="s">
        <v>300</v>
      </c>
      <c r="L95" s="243" t="s">
        <v>305</v>
      </c>
      <c r="M95" s="244" t="s">
        <v>306</v>
      </c>
      <c r="N95" s="244"/>
    </row>
    <row r="96" spans="1:14" ht="26.4" x14ac:dyDescent="0.3">
      <c r="A96" s="95" t="s">
        <v>38</v>
      </c>
      <c r="B96" s="1" t="s">
        <v>0</v>
      </c>
      <c r="C96" s="1" t="s">
        <v>1</v>
      </c>
      <c r="D96" s="1" t="s">
        <v>2</v>
      </c>
      <c r="E96" s="2" t="s">
        <v>3</v>
      </c>
      <c r="F96" s="2" t="s">
        <v>4</v>
      </c>
      <c r="G96" s="2" t="s">
        <v>5</v>
      </c>
      <c r="H96" s="2" t="s">
        <v>6</v>
      </c>
      <c r="I96" s="2" t="s">
        <v>7</v>
      </c>
      <c r="J96" s="3" t="s">
        <v>8</v>
      </c>
      <c r="K96" s="3" t="s">
        <v>9</v>
      </c>
      <c r="L96" s="3" t="s">
        <v>10</v>
      </c>
      <c r="M96" s="96" t="s">
        <v>11</v>
      </c>
      <c r="N96" s="96"/>
    </row>
    <row r="97" spans="1:14" ht="39.6" x14ac:dyDescent="0.3">
      <c r="A97" s="135" t="str">
        <f>([17]CONTEXTO!A8&amp;" "&amp;[17]CONTEXTO!A9)</f>
        <v xml:space="preserve">PROCESO: Gestión de Evaluación y  Seguimiento  OBJETIVO: 
AGREGAR VALOR A LA GESTIÓN DE LA ENTIDAD Y MEJORAR LAS OPERACIONES DE LA MISMA;  POR MEDIO DE LA SOCIALIZACIÓN  MENSUAL DE LOS INFORMES  GENERADOS POR LA OFICINA  A LA ALTA DIRECCIÓN Y A SU VEZ ENTREGANDO   INFORMACIÓN REAL Y OPORTUNA,  SOBRE EL  ESTADO  EN QUE SE ENCUENTRA EL SISTEMA DE CONTROL INTERNO, LOS PROCESOS Y LA  ORGANIZACIÓN EN UN PERIODO DETERMINADO;  CON EL PROPÓSITO QUE SE   TOMEN DECISIONES Y REORIENTEN  OPORTUNAMENTE  ESTRATEGIAS Y ACCIONES HACIA EL CUMPLIMIENTO DE LOS OBJETIVOS INSTITUCIONALES.  </v>
      </c>
      <c r="B97" s="6" t="str">
        <f>[17]DESCRIPCION!A18</f>
        <v>Desvío de los resultados  de la auditoría en beneficio propio o del auditado.</v>
      </c>
      <c r="C97" s="7" t="str">
        <f>'[17]IDENTIFICACION DE RIESGOS G Y C'!J18</f>
        <v>CORRUPCION</v>
      </c>
      <c r="D97" s="246" t="str">
        <f>[17]DESCRIPCION!D18</f>
        <v>Asignación de auditorias a procesos no acordes al perfil profesional del auditor.</v>
      </c>
      <c r="E97" s="7" t="str">
        <f>'[17]VALORACIÓN ZONA-RIESGO RESIDUAL'!E56:G56</f>
        <v>Improbable</v>
      </c>
      <c r="F97" s="247" t="str">
        <f>'[17]VALORACIÓN ZONA-RIESGO RESIDUAL'!J56</f>
        <v>Mayor</v>
      </c>
      <c r="G97" s="7" t="str">
        <f>'[17]VALORACIÓN ZONA-RIESGO RESIDUAL'!K53</f>
        <v>ALTA</v>
      </c>
      <c r="H97" s="248" t="s">
        <v>308</v>
      </c>
      <c r="I97" s="249" t="s">
        <v>309</v>
      </c>
      <c r="J97" s="250" t="s">
        <v>310</v>
      </c>
      <c r="K97" s="251" t="str">
        <f>'[18]MAPA DE RIESGO ADMON'!K18</f>
        <v xml:space="preserve"> Jefe de  Oficina</v>
      </c>
      <c r="L97" s="250" t="str">
        <f>'[18]MAPA DE RIESGO ADMON'!L18</f>
        <v>De 01/01/2019 a 31/12/2019</v>
      </c>
      <c r="M97" s="240" t="s">
        <v>311</v>
      </c>
      <c r="N97" s="240"/>
    </row>
    <row r="98" spans="1:14" ht="178.2" customHeight="1" x14ac:dyDescent="0.3">
      <c r="A98" s="50"/>
      <c r="B98" s="6"/>
      <c r="C98" s="7"/>
      <c r="D98" s="246" t="str">
        <f>[17]DESCRIPCION!D19</f>
        <v>Trafico de influencias.</v>
      </c>
      <c r="E98" s="7"/>
      <c r="F98" s="247"/>
      <c r="G98" s="7"/>
      <c r="H98" s="248"/>
      <c r="I98" s="252"/>
      <c r="J98" s="250"/>
      <c r="K98" s="253"/>
      <c r="L98" s="250"/>
      <c r="M98" s="240"/>
      <c r="N98" s="240"/>
    </row>
    <row r="99" spans="1:14" ht="52.8" x14ac:dyDescent="0.3">
      <c r="A99" s="50"/>
      <c r="B99" s="6"/>
      <c r="C99" s="7"/>
      <c r="D99" s="246" t="str">
        <f>[17]DESCRIPCION!D20</f>
        <v>Inobservancia a los líneamientos establecidos en el  Código de Ética del Auditor Interno en el desarrollo de las auditorías</v>
      </c>
      <c r="E99" s="7"/>
      <c r="F99" s="247"/>
      <c r="G99" s="7"/>
      <c r="H99" s="248"/>
      <c r="I99" s="254"/>
      <c r="J99" s="250"/>
      <c r="K99" s="255"/>
      <c r="L99" s="250"/>
      <c r="M99" s="240"/>
      <c r="N99" s="240"/>
    </row>
    <row r="100" spans="1:14" ht="102.6" customHeight="1" thickBot="1" x14ac:dyDescent="0.35">
      <c r="A100" s="50"/>
      <c r="B100" s="127"/>
      <c r="C100" s="245"/>
      <c r="D100" s="256"/>
      <c r="E100" s="245"/>
      <c r="F100" s="257"/>
      <c r="G100" s="245"/>
      <c r="H100" s="258" t="s">
        <v>53</v>
      </c>
      <c r="I100" s="259" t="s">
        <v>312</v>
      </c>
      <c r="J100" s="260" t="str">
        <f>'[18]MAPA DE RIESGO ADMON'!J21</f>
        <v>Memorando.</v>
      </c>
      <c r="K100" s="260" t="str">
        <f>'[18]MAPA DE RIESGO ADMON'!K21</f>
        <v>Jefe de Oficina</v>
      </c>
      <c r="L100" s="260" t="str">
        <f>'[18]MAPA DE RIESGO ADMON'!L21</f>
        <v>De 01/01/2019a 31/12/2019</v>
      </c>
      <c r="M100" s="240"/>
      <c r="N100" s="240"/>
    </row>
    <row r="101" spans="1:14" ht="26.4" x14ac:dyDescent="0.3">
      <c r="A101" s="95" t="s">
        <v>38</v>
      </c>
      <c r="B101" s="1" t="s">
        <v>0</v>
      </c>
      <c r="C101" s="1" t="s">
        <v>1</v>
      </c>
      <c r="D101" s="1" t="s">
        <v>2</v>
      </c>
      <c r="E101" s="2" t="s">
        <v>3</v>
      </c>
      <c r="F101" s="2" t="s">
        <v>4</v>
      </c>
      <c r="G101" s="2" t="s">
        <v>5</v>
      </c>
      <c r="H101" s="2" t="s">
        <v>6</v>
      </c>
      <c r="I101" s="2" t="s">
        <v>7</v>
      </c>
      <c r="J101" s="3" t="s">
        <v>8</v>
      </c>
      <c r="K101" s="3" t="s">
        <v>9</v>
      </c>
      <c r="L101" s="3" t="s">
        <v>10</v>
      </c>
      <c r="M101" s="96" t="s">
        <v>11</v>
      </c>
      <c r="N101" s="96"/>
    </row>
    <row r="102" spans="1:14" ht="290.39999999999998" x14ac:dyDescent="0.3">
      <c r="A102" s="285" t="s">
        <v>346</v>
      </c>
      <c r="B102" s="261" t="s">
        <v>313</v>
      </c>
      <c r="C102" s="54" t="s">
        <v>101</v>
      </c>
      <c r="D102" s="53" t="s">
        <v>314</v>
      </c>
      <c r="E102" s="262" t="s">
        <v>195</v>
      </c>
      <c r="F102" s="262" t="s">
        <v>315</v>
      </c>
      <c r="G102" s="262" t="s">
        <v>197</v>
      </c>
      <c r="H102" s="263" t="s">
        <v>15</v>
      </c>
      <c r="I102" s="264" t="s">
        <v>316</v>
      </c>
      <c r="J102" s="73" t="s">
        <v>317</v>
      </c>
      <c r="K102" s="73" t="s">
        <v>318</v>
      </c>
      <c r="L102" s="73" t="s">
        <v>319</v>
      </c>
      <c r="M102" s="44" t="s">
        <v>320</v>
      </c>
      <c r="N102" s="6" t="s">
        <v>321</v>
      </c>
    </row>
    <row r="103" spans="1:14" ht="237.6" x14ac:dyDescent="0.3">
      <c r="A103" s="286"/>
      <c r="B103" s="265"/>
      <c r="C103" s="64"/>
      <c r="D103" s="63"/>
      <c r="E103" s="266"/>
      <c r="F103" s="266"/>
      <c r="G103" s="266"/>
      <c r="H103" s="267"/>
      <c r="I103" s="264" t="s">
        <v>322</v>
      </c>
      <c r="J103" s="73" t="s">
        <v>323</v>
      </c>
      <c r="K103" s="72" t="s">
        <v>318</v>
      </c>
      <c r="L103" s="73" t="s">
        <v>319</v>
      </c>
      <c r="M103" s="268" t="s">
        <v>324</v>
      </c>
      <c r="N103" s="6"/>
    </row>
    <row r="104" spans="1:14" ht="184.8" x14ac:dyDescent="0.3">
      <c r="A104" s="286"/>
      <c r="B104" s="265"/>
      <c r="C104" s="64"/>
      <c r="D104" s="69" t="s">
        <v>325</v>
      </c>
      <c r="E104" s="269"/>
      <c r="F104" s="269"/>
      <c r="G104" s="269"/>
      <c r="H104" s="270"/>
      <c r="I104" s="264" t="s">
        <v>326</v>
      </c>
      <c r="J104" s="73" t="s">
        <v>327</v>
      </c>
      <c r="K104" s="72" t="s">
        <v>328</v>
      </c>
      <c r="L104" s="73" t="s">
        <v>329</v>
      </c>
      <c r="M104" s="264" t="s">
        <v>330</v>
      </c>
      <c r="N104" s="6"/>
    </row>
    <row r="105" spans="1:14" ht="317.39999999999998" thickBot="1" x14ac:dyDescent="0.35">
      <c r="A105" s="286"/>
      <c r="B105" s="271"/>
      <c r="C105" s="272"/>
      <c r="D105" s="273"/>
      <c r="E105" s="274"/>
      <c r="F105" s="274"/>
      <c r="G105" s="274"/>
      <c r="H105" s="275" t="s">
        <v>109</v>
      </c>
      <c r="I105" s="264" t="s">
        <v>331</v>
      </c>
      <c r="J105" s="73" t="s">
        <v>332</v>
      </c>
      <c r="K105" s="72" t="s">
        <v>318</v>
      </c>
      <c r="L105" s="73"/>
      <c r="M105" s="73"/>
      <c r="N105" s="276"/>
    </row>
    <row r="106" spans="1:14" ht="237.6" x14ac:dyDescent="0.3">
      <c r="A106" s="286"/>
      <c r="B106" s="277" t="s">
        <v>333</v>
      </c>
      <c r="C106" s="278" t="s">
        <v>101</v>
      </c>
      <c r="D106" s="187" t="s">
        <v>334</v>
      </c>
      <c r="E106" s="278" t="s">
        <v>195</v>
      </c>
      <c r="F106" s="278" t="s">
        <v>315</v>
      </c>
      <c r="G106" s="278" t="s">
        <v>197</v>
      </c>
      <c r="H106" s="278" t="s">
        <v>15</v>
      </c>
      <c r="I106" s="186" t="s">
        <v>335</v>
      </c>
      <c r="J106" s="268" t="s">
        <v>336</v>
      </c>
      <c r="K106" s="72" t="s">
        <v>337</v>
      </c>
      <c r="L106" s="73" t="s">
        <v>319</v>
      </c>
      <c r="M106" s="73" t="s">
        <v>338</v>
      </c>
      <c r="N106" s="213" t="s">
        <v>321</v>
      </c>
    </row>
    <row r="107" spans="1:14" ht="184.8" x14ac:dyDescent="0.3">
      <c r="A107" s="286"/>
      <c r="B107" s="279"/>
      <c r="C107" s="280"/>
      <c r="D107" s="187" t="s">
        <v>339</v>
      </c>
      <c r="E107" s="280"/>
      <c r="F107" s="280"/>
      <c r="G107" s="280"/>
      <c r="H107" s="280"/>
      <c r="I107" s="281" t="s">
        <v>340</v>
      </c>
      <c r="J107" s="268" t="s">
        <v>341</v>
      </c>
      <c r="K107" s="72" t="s">
        <v>337</v>
      </c>
      <c r="L107" s="73" t="s">
        <v>342</v>
      </c>
      <c r="M107" s="264" t="s">
        <v>343</v>
      </c>
      <c r="N107" s="213"/>
    </row>
    <row r="108" spans="1:14" ht="79.2" x14ac:dyDescent="0.3">
      <c r="A108" s="286"/>
      <c r="B108" s="282"/>
      <c r="C108" s="283"/>
      <c r="D108" s="187"/>
      <c r="E108" s="283"/>
      <c r="F108" s="283"/>
      <c r="G108" s="283"/>
      <c r="H108" s="284" t="s">
        <v>109</v>
      </c>
      <c r="I108" s="281" t="s">
        <v>344</v>
      </c>
      <c r="J108" s="268" t="s">
        <v>345</v>
      </c>
      <c r="K108" s="72" t="s">
        <v>337</v>
      </c>
      <c r="L108" s="73"/>
      <c r="M108" s="264"/>
      <c r="N108" s="276"/>
    </row>
    <row r="109" spans="1:14" ht="26.4" x14ac:dyDescent="0.3">
      <c r="A109" s="95" t="s">
        <v>38</v>
      </c>
      <c r="B109" s="1" t="s">
        <v>0</v>
      </c>
      <c r="C109" s="1" t="s">
        <v>1</v>
      </c>
      <c r="D109" s="1" t="s">
        <v>2</v>
      </c>
      <c r="E109" s="2" t="s">
        <v>3</v>
      </c>
      <c r="F109" s="2" t="s">
        <v>4</v>
      </c>
      <c r="G109" s="2" t="s">
        <v>5</v>
      </c>
      <c r="H109" s="2" t="s">
        <v>6</v>
      </c>
      <c r="I109" s="2" t="s">
        <v>7</v>
      </c>
      <c r="J109" s="3" t="s">
        <v>8</v>
      </c>
      <c r="K109" s="3" t="s">
        <v>9</v>
      </c>
      <c r="L109" s="3" t="s">
        <v>10</v>
      </c>
      <c r="M109" s="96" t="s">
        <v>11</v>
      </c>
      <c r="N109" s="96"/>
    </row>
    <row r="110" spans="1:14" ht="44.4" customHeight="1" x14ac:dyDescent="0.3">
      <c r="A110" s="288" t="s">
        <v>358</v>
      </c>
      <c r="B110" s="215" t="str">
        <f>+([19]PROBABILIDAD!A15)</f>
        <v>Posibilidad de recibir o solicitar cualquier dádiva o beneficio a nombre propio o de terceros con el fin de celebrar un contrato</v>
      </c>
      <c r="C110" s="7" t="s">
        <v>101</v>
      </c>
      <c r="D110" s="8" t="str">
        <f>+([19]DESCRIPCION!D24)</f>
        <v>Trafico de influencias.</v>
      </c>
      <c r="E110" s="90" t="str">
        <f>+([19]PROBABILIDAD!T16)</f>
        <v>Posible</v>
      </c>
      <c r="F110" s="98" t="s">
        <v>209</v>
      </c>
      <c r="G110" s="98" t="s">
        <v>347</v>
      </c>
      <c r="H110" s="98" t="s">
        <v>15</v>
      </c>
      <c r="I110" s="90" t="s">
        <v>348</v>
      </c>
      <c r="J110" s="90" t="s">
        <v>349</v>
      </c>
      <c r="K110" s="90" t="s">
        <v>350</v>
      </c>
      <c r="L110" s="90" t="s">
        <v>351</v>
      </c>
      <c r="M110" s="6" t="s">
        <v>352</v>
      </c>
      <c r="N110" s="6"/>
    </row>
    <row r="111" spans="1:14" ht="47.4" customHeight="1" x14ac:dyDescent="0.3">
      <c r="A111" s="9" t="str">
        <f>[19]CONTEXTO!B8</f>
        <v>GESTIONAR LA ADQUISICIÓN DE LA TOTALIDAD DE LOS BIENES Y SERVICIOS REQUERIDOS PARA LA CONTINUA OPERACIÓN DE LOS PROCESOS DE LA ENTIDAD ACORDE A LA NORMATIVIDAD LEGAL VIGENTE.</v>
      </c>
      <c r="B111" s="215"/>
      <c r="C111" s="7"/>
      <c r="D111" s="8" t="str">
        <f>+([19]DESCRIPCION!D25)</f>
        <v>Amiguismo</v>
      </c>
      <c r="E111" s="103"/>
      <c r="F111" s="104"/>
      <c r="G111" s="104"/>
      <c r="H111" s="104"/>
      <c r="I111" s="103"/>
      <c r="J111" s="103"/>
      <c r="K111" s="103"/>
      <c r="L111" s="103"/>
      <c r="M111" s="6"/>
      <c r="N111" s="6"/>
    </row>
    <row r="112" spans="1:14" ht="52.8" x14ac:dyDescent="0.3">
      <c r="A112" s="9"/>
      <c r="B112" s="215"/>
      <c r="C112" s="7"/>
      <c r="D112" s="8" t="str">
        <f>+([19]DESCRIPCION!D26)</f>
        <v>Inobservancia de los valores establecidos en el  Código de Integridad del servidor publico en el desarrollo de las funciones</v>
      </c>
      <c r="E112" s="91"/>
      <c r="F112" s="106"/>
      <c r="G112" s="106"/>
      <c r="H112" s="106"/>
      <c r="I112" s="91"/>
      <c r="J112" s="91"/>
      <c r="K112" s="91"/>
      <c r="L112" s="91"/>
      <c r="M112" s="6"/>
      <c r="N112" s="6"/>
    </row>
    <row r="113" spans="1:14" ht="79.2" x14ac:dyDescent="0.3">
      <c r="A113" s="9"/>
      <c r="B113" s="287" t="str">
        <f>+([19]PROBABILIDAD!A16)</f>
        <v>Posibilidad de direccionar el proceso contractual y/o vinculación en favor de un tercero</v>
      </c>
      <c r="C113" s="100" t="s">
        <v>12</v>
      </c>
      <c r="D113" s="8" t="str">
        <f>+([19]DESCRIPCION!D28)</f>
        <v>Prevalencia de intereses particulares sobre intereses generales.</v>
      </c>
      <c r="E113" s="100" t="str">
        <f>+([19]PROBABILIDAD!T16)</f>
        <v>Posible</v>
      </c>
      <c r="F113" s="234" t="s">
        <v>209</v>
      </c>
      <c r="G113" s="100" t="s">
        <v>347</v>
      </c>
      <c r="H113" s="100" t="s">
        <v>15</v>
      </c>
      <c r="I113" s="8" t="s">
        <v>353</v>
      </c>
      <c r="J113" s="8" t="s">
        <v>354</v>
      </c>
      <c r="K113" s="8" t="s">
        <v>355</v>
      </c>
      <c r="L113" s="8" t="s">
        <v>356</v>
      </c>
      <c r="M113" s="6" t="s">
        <v>357</v>
      </c>
      <c r="N113" s="6"/>
    </row>
  </sheetData>
  <mergeCells count="253">
    <mergeCell ref="I110:I112"/>
    <mergeCell ref="J110:J112"/>
    <mergeCell ref="K110:K112"/>
    <mergeCell ref="L110:L112"/>
    <mergeCell ref="A111:A113"/>
    <mergeCell ref="A102:A108"/>
    <mergeCell ref="M109:N109"/>
    <mergeCell ref="M113:N113"/>
    <mergeCell ref="M110:N112"/>
    <mergeCell ref="E110:E112"/>
    <mergeCell ref="F110:F112"/>
    <mergeCell ref="G110:G112"/>
    <mergeCell ref="H110:H112"/>
    <mergeCell ref="B110:B112"/>
    <mergeCell ref="C110:C112"/>
    <mergeCell ref="B106:B108"/>
    <mergeCell ref="C106:C108"/>
    <mergeCell ref="E106:E108"/>
    <mergeCell ref="B102:B105"/>
    <mergeCell ref="N106:N107"/>
    <mergeCell ref="N102:N104"/>
    <mergeCell ref="J97:J99"/>
    <mergeCell ref="C97:C100"/>
    <mergeCell ref="E97:E100"/>
    <mergeCell ref="A97:A100"/>
    <mergeCell ref="M101:N101"/>
    <mergeCell ref="F106:F108"/>
    <mergeCell ref="C102:C105"/>
    <mergeCell ref="D102:D103"/>
    <mergeCell ref="G106:G108"/>
    <mergeCell ref="H106:H107"/>
    <mergeCell ref="A93:A95"/>
    <mergeCell ref="M96:N96"/>
    <mergeCell ref="M97:N100"/>
    <mergeCell ref="I97:I99"/>
    <mergeCell ref="F97:F100"/>
    <mergeCell ref="G97:G100"/>
    <mergeCell ref="K97:K99"/>
    <mergeCell ref="L97:L99"/>
    <mergeCell ref="H97:H99"/>
    <mergeCell ref="B97:B100"/>
    <mergeCell ref="M92:N92"/>
    <mergeCell ref="M93:N93"/>
    <mergeCell ref="M94:N94"/>
    <mergeCell ref="M95:N95"/>
    <mergeCell ref="H93:H95"/>
    <mergeCell ref="B93:B95"/>
    <mergeCell ref="C93:C95"/>
    <mergeCell ref="E93:E95"/>
    <mergeCell ref="F93:F95"/>
    <mergeCell ref="G93:G95"/>
    <mergeCell ref="D90:D91"/>
    <mergeCell ref="B89:B91"/>
    <mergeCell ref="C89:C91"/>
    <mergeCell ref="E89:E91"/>
    <mergeCell ref="M90:N91"/>
    <mergeCell ref="A89:A91"/>
    <mergeCell ref="M88:N88"/>
    <mergeCell ref="M89:N89"/>
    <mergeCell ref="H89:H91"/>
    <mergeCell ref="F89:F91"/>
    <mergeCell ref="G89:G91"/>
    <mergeCell ref="I90:I91"/>
    <mergeCell ref="J90:J91"/>
    <mergeCell ref="K90:K91"/>
    <mergeCell ref="L90:L91"/>
    <mergeCell ref="G80:G81"/>
    <mergeCell ref="B78:B79"/>
    <mergeCell ref="C78:C79"/>
    <mergeCell ref="H78:H79"/>
    <mergeCell ref="F80:F81"/>
    <mergeCell ref="H80:H81"/>
    <mergeCell ref="E78:E79"/>
    <mergeCell ref="F78:F79"/>
    <mergeCell ref="G78:G79"/>
    <mergeCell ref="C74:C76"/>
    <mergeCell ref="E74:E76"/>
    <mergeCell ref="A74:A76"/>
    <mergeCell ref="M77:N77"/>
    <mergeCell ref="B80:B81"/>
    <mergeCell ref="C80:C81"/>
    <mergeCell ref="E80:E81"/>
    <mergeCell ref="A78:A83"/>
    <mergeCell ref="N78:N79"/>
    <mergeCell ref="N80:N81"/>
    <mergeCell ref="B71:B72"/>
    <mergeCell ref="A70:A72"/>
    <mergeCell ref="M73:N73"/>
    <mergeCell ref="M74:N74"/>
    <mergeCell ref="M75:N75"/>
    <mergeCell ref="M76:N76"/>
    <mergeCell ref="F74:F76"/>
    <mergeCell ref="G74:G76"/>
    <mergeCell ref="H74:H76"/>
    <mergeCell ref="B74:B76"/>
    <mergeCell ref="A66:A68"/>
    <mergeCell ref="M69:N69"/>
    <mergeCell ref="M70:N70"/>
    <mergeCell ref="M71:N71"/>
    <mergeCell ref="M72:N72"/>
    <mergeCell ref="H71:H72"/>
    <mergeCell ref="C71:C72"/>
    <mergeCell ref="E71:E72"/>
    <mergeCell ref="F71:F72"/>
    <mergeCell ref="G71:G72"/>
    <mergeCell ref="M65:N65"/>
    <mergeCell ref="B66:B68"/>
    <mergeCell ref="C66:C68"/>
    <mergeCell ref="E66:E68"/>
    <mergeCell ref="N66:N68"/>
    <mergeCell ref="F66:F68"/>
    <mergeCell ref="G66:G68"/>
    <mergeCell ref="H66:H67"/>
    <mergeCell ref="A57:A60"/>
    <mergeCell ref="M61:N61"/>
    <mergeCell ref="B62:B64"/>
    <mergeCell ref="C62:C64"/>
    <mergeCell ref="M62:N64"/>
    <mergeCell ref="E62:E64"/>
    <mergeCell ref="F62:F64"/>
    <mergeCell ref="G62:G64"/>
    <mergeCell ref="A62:A64"/>
    <mergeCell ref="M56:N56"/>
    <mergeCell ref="M57:N60"/>
    <mergeCell ref="E57:E59"/>
    <mergeCell ref="B57:B60"/>
    <mergeCell ref="G57:G59"/>
    <mergeCell ref="H57:H59"/>
    <mergeCell ref="F57:F59"/>
    <mergeCell ref="C57:C59"/>
    <mergeCell ref="M54:N54"/>
    <mergeCell ref="M55:N55"/>
    <mergeCell ref="B54:B55"/>
    <mergeCell ref="C54:C55"/>
    <mergeCell ref="E54:E55"/>
    <mergeCell ref="F54:F55"/>
    <mergeCell ref="D54:D55"/>
    <mergeCell ref="G54:G55"/>
    <mergeCell ref="M51:N51"/>
    <mergeCell ref="M52:N52"/>
    <mergeCell ref="M53:N53"/>
    <mergeCell ref="B48:B53"/>
    <mergeCell ref="C48:C53"/>
    <mergeCell ref="D48:D49"/>
    <mergeCell ref="D51:D53"/>
    <mergeCell ref="H48:H52"/>
    <mergeCell ref="E48:E52"/>
    <mergeCell ref="G48:G52"/>
    <mergeCell ref="M43:N43"/>
    <mergeCell ref="A36:A42"/>
    <mergeCell ref="A44:A46"/>
    <mergeCell ref="M47:N47"/>
    <mergeCell ref="M50:N50"/>
    <mergeCell ref="M48:N48"/>
    <mergeCell ref="M49:N49"/>
    <mergeCell ref="F48:F52"/>
    <mergeCell ref="A48:A55"/>
    <mergeCell ref="M44:N46"/>
    <mergeCell ref="G44:G46"/>
    <mergeCell ref="E44:E46"/>
    <mergeCell ref="F44:F46"/>
    <mergeCell ref="B44:B46"/>
    <mergeCell ref="C44:C46"/>
    <mergeCell ref="C36:C39"/>
    <mergeCell ref="M42:N42"/>
    <mergeCell ref="M40:N40"/>
    <mergeCell ref="M41:N41"/>
    <mergeCell ref="B40:B42"/>
    <mergeCell ref="H40:H41"/>
    <mergeCell ref="E40:E42"/>
    <mergeCell ref="F40:F42"/>
    <mergeCell ref="G40:G42"/>
    <mergeCell ref="C40:C42"/>
    <mergeCell ref="B32:B34"/>
    <mergeCell ref="M35:N35"/>
    <mergeCell ref="M36:N36"/>
    <mergeCell ref="M38:N38"/>
    <mergeCell ref="M39:N39"/>
    <mergeCell ref="H36:H38"/>
    <mergeCell ref="G36:G39"/>
    <mergeCell ref="B36:B39"/>
    <mergeCell ref="E36:E39"/>
    <mergeCell ref="F36:F39"/>
    <mergeCell ref="A26:A30"/>
    <mergeCell ref="M31:N31"/>
    <mergeCell ref="G32:G34"/>
    <mergeCell ref="F32:F34"/>
    <mergeCell ref="E32:E34"/>
    <mergeCell ref="A32:A34"/>
    <mergeCell ref="M32:N32"/>
    <mergeCell ref="M33:N33"/>
    <mergeCell ref="M34:N34"/>
    <mergeCell ref="C32:C34"/>
    <mergeCell ref="D26:D27"/>
    <mergeCell ref="E26:E30"/>
    <mergeCell ref="F26:F30"/>
    <mergeCell ref="B26:B30"/>
    <mergeCell ref="C26:C30"/>
    <mergeCell ref="M25:N25"/>
    <mergeCell ref="M19:N19"/>
    <mergeCell ref="A20:A24"/>
    <mergeCell ref="M29:N29"/>
    <mergeCell ref="M30:N30"/>
    <mergeCell ref="M26:N26"/>
    <mergeCell ref="M27:N27"/>
    <mergeCell ref="M28:N28"/>
    <mergeCell ref="D28:D29"/>
    <mergeCell ref="G26:G30"/>
    <mergeCell ref="H26:H30"/>
    <mergeCell ref="D20:D21"/>
    <mergeCell ref="I20:I21"/>
    <mergeCell ref="H20:H23"/>
    <mergeCell ref="E20:E24"/>
    <mergeCell ref="C20:C24"/>
    <mergeCell ref="G20:G24"/>
    <mergeCell ref="A15:A18"/>
    <mergeCell ref="M20:N24"/>
    <mergeCell ref="K20:K21"/>
    <mergeCell ref="L20:L21"/>
    <mergeCell ref="B20:B24"/>
    <mergeCell ref="J20:J21"/>
    <mergeCell ref="F20:F24"/>
    <mergeCell ref="M16:N16"/>
    <mergeCell ref="M17:N17"/>
    <mergeCell ref="M18:N18"/>
    <mergeCell ref="M15:N15"/>
    <mergeCell ref="B15:B18"/>
    <mergeCell ref="H15:H17"/>
    <mergeCell ref="F15:F18"/>
    <mergeCell ref="G15:G18"/>
    <mergeCell ref="E15:E18"/>
    <mergeCell ref="C15:C18"/>
    <mergeCell ref="A5:L5"/>
    <mergeCell ref="B6:M6"/>
    <mergeCell ref="B7:M7"/>
    <mergeCell ref="A11:A13"/>
    <mergeCell ref="M14:N14"/>
    <mergeCell ref="A1:A4"/>
    <mergeCell ref="B1:I2"/>
    <mergeCell ref="J1:L1"/>
    <mergeCell ref="M1:M4"/>
    <mergeCell ref="J2:L2"/>
    <mergeCell ref="B3:I4"/>
    <mergeCell ref="J3:L3"/>
    <mergeCell ref="J4:L4"/>
    <mergeCell ref="C11:C13"/>
    <mergeCell ref="M10:N10"/>
    <mergeCell ref="N11:N12"/>
    <mergeCell ref="B11:B13"/>
    <mergeCell ref="G11:G13"/>
    <mergeCell ref="H11:H13"/>
    <mergeCell ref="E11:E13"/>
    <mergeCell ref="F11:F13"/>
  </mergeCells>
  <pageMargins left="0.7" right="0.7" top="0.75" bottom="0.75" header="0.3" footer="0.3"/>
  <drawing r:id="rId1"/>
  <legacyDrawing r:id="rId2"/>
  <oleObjects>
    <mc:AlternateContent xmlns:mc="http://schemas.openxmlformats.org/markup-compatibility/2006">
      <mc:Choice Requires="x14">
        <oleObject shapeId="1025" r:id="rId3">
          <objectPr defaultSize="0" autoPict="0" r:id="rId4">
            <anchor moveWithCells="1" sizeWithCells="1">
              <from>
                <xdr:col>0</xdr:col>
                <xdr:colOff>121920</xdr:colOff>
                <xdr:row>0</xdr:row>
                <xdr:rowOff>60960</xdr:rowOff>
              </from>
              <to>
                <xdr:col>0</xdr:col>
                <xdr:colOff>1348740</xdr:colOff>
                <xdr:row>3</xdr:row>
                <xdr:rowOff>106680</xdr:rowOff>
              </to>
            </anchor>
          </objectPr>
        </oleObject>
      </mc:Choice>
      <mc:Fallback>
        <oleObject shapeId="1025" r:id="rId3"/>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showErrorMessage="1">
          <x14:formula1>
            <xm:f>[17]Hoja4!#REF!</xm:f>
          </x14:formula1>
          <xm:sqref>H97:H99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Paula</dc:creator>
  <cp:lastModifiedBy>Maria Paula</cp:lastModifiedBy>
  <dcterms:created xsi:type="dcterms:W3CDTF">2019-09-02T22:37:46Z</dcterms:created>
  <dcterms:modified xsi:type="dcterms:W3CDTF">2019-09-03T03:17:40Z</dcterms:modified>
</cp:coreProperties>
</file>