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1. ALCALDIA 2019\REVISION PROCESOS SANDER\SISTEMA INTEGRADO DE GESTION\DOCUMENTACION DE LA NORMA NTS-01-TURISMO\FORMATOS\"/>
    </mc:Choice>
  </mc:AlternateContent>
  <bookViews>
    <workbookView xWindow="0" yWindow="0" windowWidth="20490" windowHeight="7755"/>
  </bookViews>
  <sheets>
    <sheet name="ENERGIA AC" sheetId="2" r:id="rId1"/>
    <sheet name="AGUA A.C" sheetId="4" r:id="rId2"/>
    <sheet name="RESIDUOS" sheetId="11" r:id="rId3"/>
    <sheet name="Hoja2" sheetId="13" state="hidden" r:id="rId4"/>
    <sheet name="Hoja1" sheetId="12" state="hidden" r:id="rId5"/>
    <sheet name="APROV" sheetId="10" r:id="rId6"/>
  </sheets>
  <externalReferences>
    <externalReference r:id="rId7"/>
  </externalReferences>
  <definedNames>
    <definedName name="_xlnm._FilterDatabase" localSheetId="1" hidden="1">'AGUA A.C'!$A$1:$I$3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2" l="1"/>
  <c r="C35" i="2"/>
  <c r="C34" i="2"/>
  <c r="B38" i="2"/>
  <c r="B37" i="2"/>
  <c r="B36" i="2"/>
  <c r="B35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</calcChain>
</file>

<file path=xl/sharedStrings.xml><?xml version="1.0" encoding="utf-8"?>
<sst xmlns="http://schemas.openxmlformats.org/spreadsheetml/2006/main" count="184" uniqueCount="72">
  <si>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</si>
  <si>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</si>
  <si>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</si>
  <si>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</si>
  <si>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</si>
  <si>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</si>
  <si>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</si>
  <si>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</si>
  <si>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</si>
  <si>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</si>
  <si>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</si>
  <si>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</si>
  <si>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</si>
  <si>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USUARIOS</t>
  </si>
  <si>
    <t>KW</t>
  </si>
  <si>
    <t>CONSUMO DE ENERGIA</t>
  </si>
  <si>
    <t>PROMEDIO</t>
  </si>
  <si>
    <t>EMPRESA DE OBRAS SANITARIAS DE SANTA ROSA DE CABAL EMPOCABAL</t>
  </si>
  <si>
    <t>ESTADÍSTICO DE FACTURACIÓN DEL PERÍODO </t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</si>
  <si>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</si>
  <si>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</si>
  <si>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</si>
  <si>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</si>
  <si>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</si>
  <si>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</si>
  <si>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</si>
  <si>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</si>
  <si>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</si>
  <si>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</si>
  <si>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</si>
  <si>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</si>
  <si>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</si>
  <si>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TIPO DE RESIDUO</t>
  </si>
  <si>
    <t>ORDINARIO</t>
  </si>
  <si>
    <t>AÑO</t>
  </si>
  <si>
    <t>APROVECHABLE</t>
  </si>
  <si>
    <t>BIODEGRADABLE</t>
  </si>
  <si>
    <t>TOTAL KG</t>
  </si>
  <si>
    <t>ITEM</t>
  </si>
  <si>
    <t>VIDRIO</t>
  </si>
  <si>
    <t>PAPEL/PERIODICO</t>
  </si>
  <si>
    <t>PLASTICO</t>
  </si>
  <si>
    <t>CARTON</t>
  </si>
  <si>
    <t>CHATARRA</t>
  </si>
  <si>
    <t>PET</t>
  </si>
  <si>
    <t>TOTAL KLS</t>
  </si>
  <si>
    <t>PELIGROSO (R. HOSPITALARIOS)</t>
  </si>
  <si>
    <t>PELIGROSO (P. QUIMICOS)</t>
  </si>
  <si>
    <t>PELIGROSO (GRASAS  COCINA) LTS</t>
  </si>
  <si>
    <t>PELIGROSO ( P. QUIMICOS)</t>
  </si>
  <si>
    <t>PELIGROSO (GRASAS COCINA) LTS</t>
  </si>
  <si>
    <t>TOTAL</t>
  </si>
  <si>
    <t xml:space="preserve">OTROS </t>
  </si>
  <si>
    <t>CONSUMO DE AGUA</t>
  </si>
  <si>
    <t xml:space="preserve">DESTINO: </t>
  </si>
  <si>
    <t>DESTINO</t>
  </si>
  <si>
    <t>RESIDUOS -  DESTINO</t>
  </si>
  <si>
    <t>1,317,2</t>
  </si>
  <si>
    <t>89.8</t>
  </si>
  <si>
    <t>1, 317</t>
  </si>
  <si>
    <t>APROVECHABLES MES DE ABRIL 2019</t>
  </si>
  <si>
    <t>TIPO DE MATERIAL</t>
  </si>
  <si>
    <t>KILOS</t>
  </si>
  <si>
    <t>%</t>
  </si>
  <si>
    <t>PLÀSTICO</t>
  </si>
  <si>
    <t>OTROS</t>
  </si>
  <si>
    <t>FORMATO: SEGUIMIENTO CONSUMOS</t>
  </si>
  <si>
    <r>
      <t xml:space="preserve">PROCESO: </t>
    </r>
    <r>
      <rPr>
        <b/>
        <sz val="12"/>
        <color indexed="8"/>
        <rFont val="Arial"/>
        <family val="2"/>
      </rPr>
      <t xml:space="preserve">SISTEMA INSTEGRADO DE GESTION </t>
    </r>
  </si>
  <si>
    <r>
      <t xml:space="preserve">Versión: </t>
    </r>
    <r>
      <rPr>
        <sz val="12"/>
        <color theme="1"/>
        <rFont val="Arial"/>
        <family val="2"/>
      </rPr>
      <t>01</t>
    </r>
  </si>
  <si>
    <r>
      <t xml:space="preserve">Página: </t>
    </r>
    <r>
      <rPr>
        <sz val="12"/>
        <color theme="1"/>
        <rFont val="Arial"/>
        <family val="2"/>
      </rPr>
      <t>1 de 1</t>
    </r>
  </si>
  <si>
    <r>
      <t xml:space="preserve">Fecha: </t>
    </r>
    <r>
      <rPr>
        <sz val="12"/>
        <color theme="1"/>
        <rFont val="Arial"/>
        <family val="2"/>
      </rPr>
      <t>2019/08/01</t>
    </r>
  </si>
  <si>
    <r>
      <t xml:space="preserve">Código: </t>
    </r>
    <r>
      <rPr>
        <sz val="12"/>
        <color theme="1"/>
        <rFont val="Arial"/>
        <family val="2"/>
      </rPr>
      <t>FOR-410-PRO-SIG-01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</si>
</sst>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[$-240A]General"/>
    <numFmt numFmtId="166" formatCode="_(* #,##0_);_(* \(#,##0\);_(* &quot;-&quot;??_);_(@_)"/>
    <numFmt numFmtId="167" formatCode="_(* #,##0.0_);_(* \(#,##0.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F6FC6"/>
        <bgColor indexed="64"/>
      </patternFill>
    </fill>
    <fill>
      <patternFill patternType="solid">
        <fgColor rgb="FFCCD5EA"/>
        <bgColor indexed="64"/>
      </patternFill>
    </fill>
    <fill>
      <patternFill patternType="solid">
        <fgColor rgb="FFE7EBF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5" fontId="8" fillId="0" borderId="0" applyBorder="0" applyProtection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4" borderId="1" xfId="0" applyFont="1" applyFill="1" applyBorder="1"/>
    <xf numFmtId="3" fontId="0" fillId="4" borderId="1" xfId="0" applyNumberFormat="1" applyFill="1" applyBorder="1"/>
    <xf numFmtId="3" fontId="2" fillId="5" borderId="1" xfId="0" applyNumberFormat="1" applyFont="1" applyFill="1" applyBorder="1" applyAlignment="1">
      <alignment horizontal="center"/>
    </xf>
    <xf numFmtId="3" fontId="0" fillId="6" borderId="1" xfId="0" applyNumberFormat="1" applyFill="1" applyBorder="1"/>
    <xf numFmtId="3" fontId="2" fillId="7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0" fillId="3" borderId="1" xfId="0" applyFill="1" applyBorder="1"/>
    <xf numFmtId="0" fontId="5" fillId="3" borderId="1" xfId="0" applyFont="1" applyFill="1" applyBorder="1" applyAlignment="1">
      <alignment wrapText="1"/>
    </xf>
    <xf numFmtId="3" fontId="4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readingOrder="1"/>
    </xf>
    <xf numFmtId="0" fontId="6" fillId="3" borderId="1" xfId="0" applyFont="1" applyFill="1" applyBorder="1" applyAlignment="1">
      <alignment horizontal="right" wrapText="1" readingOrder="1"/>
    </xf>
    <xf numFmtId="0" fontId="5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left" readingOrder="1"/>
    </xf>
    <xf numFmtId="0" fontId="5" fillId="9" borderId="1" xfId="0" applyFont="1" applyFill="1" applyBorder="1"/>
    <xf numFmtId="0" fontId="0" fillId="9" borderId="1" xfId="0" applyFill="1" applyBorder="1"/>
    <xf numFmtId="0" fontId="4" fillId="9" borderId="6" xfId="0" applyFont="1" applyFill="1" applyBorder="1" applyAlignment="1">
      <alignment horizontal="center" wrapText="1"/>
    </xf>
    <xf numFmtId="0" fontId="7" fillId="9" borderId="6" xfId="0" applyFont="1" applyFill="1" applyBorder="1" applyAlignment="1">
      <alignment horizontal="center" wrapText="1" readingOrder="1"/>
    </xf>
    <xf numFmtId="0" fontId="3" fillId="3" borderId="1" xfId="0" applyFont="1" applyFill="1" applyBorder="1" applyAlignment="1">
      <alignment wrapText="1"/>
    </xf>
    <xf numFmtId="1" fontId="5" fillId="3" borderId="1" xfId="0" applyNumberFormat="1" applyFont="1" applyFill="1" applyBorder="1" applyAlignment="1">
      <alignment wrapText="1"/>
    </xf>
    <xf numFmtId="3" fontId="7" fillId="9" borderId="6" xfId="0" applyNumberFormat="1" applyFont="1" applyFill="1" applyBorder="1" applyAlignment="1">
      <alignment horizontal="center" wrapText="1" readingOrder="1"/>
    </xf>
    <xf numFmtId="3" fontId="4" fillId="9" borderId="1" xfId="0" applyNumberFormat="1" applyFont="1" applyFill="1" applyBorder="1"/>
    <xf numFmtId="3" fontId="12" fillId="3" borderId="1" xfId="0" applyNumberFormat="1" applyFont="1" applyFill="1" applyBorder="1" applyAlignment="1">
      <alignment horizontal="right" wrapText="1"/>
    </xf>
    <xf numFmtId="0" fontId="13" fillId="0" borderId="0" xfId="0" applyFont="1"/>
    <xf numFmtId="166" fontId="0" fillId="3" borderId="1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14" fillId="0" borderId="0" xfId="0" applyFont="1"/>
    <xf numFmtId="0" fontId="11" fillId="0" borderId="0" xfId="0" applyFont="1"/>
    <xf numFmtId="0" fontId="15" fillId="10" borderId="7" xfId="0" applyFont="1" applyFill="1" applyBorder="1" applyAlignment="1">
      <alignment horizontal="center" vertical="center" wrapText="1" readingOrder="1"/>
    </xf>
    <xf numFmtId="0" fontId="15" fillId="10" borderId="8" xfId="0" applyFont="1" applyFill="1" applyBorder="1" applyAlignment="1">
      <alignment horizontal="justify" vertical="center" wrapText="1" readingOrder="1"/>
    </xf>
    <xf numFmtId="0" fontId="9" fillId="11" borderId="8" xfId="0" applyFont="1" applyFill="1" applyBorder="1" applyAlignment="1">
      <alignment horizontal="right" vertical="center" wrapText="1" readingOrder="1"/>
    </xf>
    <xf numFmtId="0" fontId="15" fillId="10" borderId="9" xfId="0" applyFont="1" applyFill="1" applyBorder="1" applyAlignment="1">
      <alignment horizontal="justify" vertical="center" wrapText="1" readingOrder="1"/>
    </xf>
    <xf numFmtId="0" fontId="9" fillId="12" borderId="9" xfId="0" applyFont="1" applyFill="1" applyBorder="1" applyAlignment="1">
      <alignment horizontal="right" vertical="center" wrapText="1" readingOrder="1"/>
    </xf>
    <xf numFmtId="0" fontId="9" fillId="11" borderId="9" xfId="0" applyFont="1" applyFill="1" applyBorder="1" applyAlignment="1">
      <alignment horizontal="right" vertical="center" wrapText="1" readingOrder="1"/>
    </xf>
    <xf numFmtId="0" fontId="16" fillId="12" borderId="9" xfId="0" applyFont="1" applyFill="1" applyBorder="1" applyAlignment="1">
      <alignment horizontal="right" vertical="center" wrapText="1" readingOrder="1"/>
    </xf>
    <xf numFmtId="3" fontId="2" fillId="5" borderId="10" xfId="0" applyNumberFormat="1" applyFont="1" applyFill="1" applyBorder="1"/>
    <xf numFmtId="3" fontId="2" fillId="5" borderId="1" xfId="0" applyNumberFormat="1" applyFont="1" applyFill="1" applyBorder="1"/>
    <xf numFmtId="0" fontId="2" fillId="13" borderId="1" xfId="0" applyFont="1" applyFill="1" applyBorder="1"/>
    <xf numFmtId="3" fontId="2" fillId="13" borderId="1" xfId="0" applyNumberFormat="1" applyFont="1" applyFill="1" applyBorder="1"/>
    <xf numFmtId="3" fontId="9" fillId="2" borderId="1" xfId="0" applyNumberFormat="1" applyFont="1" applyFill="1" applyBorder="1"/>
    <xf numFmtId="167" fontId="0" fillId="3" borderId="1" xfId="1" applyNumberFormat="1" applyFont="1" applyFill="1" applyBorder="1" applyAlignment="1">
      <alignment horizontal="center" vertical="center" readingOrder="1"/>
    </xf>
    <xf numFmtId="166" fontId="0" fillId="3" borderId="1" xfId="1" applyNumberFormat="1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wrapText="1" readingOrder="1"/>
    </xf>
    <xf numFmtId="3" fontId="6" fillId="3" borderId="1" xfId="0" applyNumberFormat="1" applyFont="1" applyFill="1" applyBorder="1" applyAlignment="1">
      <alignment horizontal="center" vertical="center" wrapText="1" readingOrder="1"/>
    </xf>
    <xf numFmtId="3" fontId="7" fillId="3" borderId="1" xfId="0" applyNumberFormat="1" applyFont="1" applyFill="1" applyBorder="1" applyAlignment="1">
      <alignment horizontal="center" vertical="center" wrapText="1" readingOrder="1"/>
    </xf>
    <xf numFmtId="1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 readingOrder="1"/>
    </xf>
    <xf numFmtId="0" fontId="16" fillId="12" borderId="9" xfId="0" applyFont="1" applyFill="1" applyBorder="1" applyAlignment="1">
      <alignment horizontal="center" vertical="center" wrapText="1" readingOrder="1"/>
    </xf>
    <xf numFmtId="0" fontId="7" fillId="9" borderId="17" xfId="0" applyFont="1" applyFill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4" borderId="0" xfId="0" applyFill="1" applyBorder="1"/>
    <xf numFmtId="0" fontId="2" fillId="14" borderId="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0" fontId="19" fillId="0" borderId="1" xfId="0" applyFont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</cellXfs>
  <cellStyles count="4">
    <cellStyle name="Excel Built-in Normal" xfId="3"/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CONSUMO DE ENERGIA AREA A CERTIFICAR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'ENERGIA AC'!$A$27:$A$38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'ENERGIA AC'!$B$27:$B$38</c:f>
              <c:numCache>
                <c:formatCode>#,##0</c:formatCode>
                <c:ptCount val="12"/>
                <c:pt idx="0">
                  <c:v>151040.43724999999</c:v>
                </c:pt>
                <c:pt idx="1">
                  <c:v>113778.02849999999</c:v>
                </c:pt>
                <c:pt idx="2">
                  <c:v>151755.21209999998</c:v>
                </c:pt>
                <c:pt idx="3">
                  <c:v>145071.59889999998</c:v>
                </c:pt>
                <c:pt idx="4">
                  <c:v>117529.51174999999</c:v>
                </c:pt>
                <c:pt idx="5">
                  <c:v>145112.7977</c:v>
                </c:pt>
                <c:pt idx="6">
                  <c:v>109436.17779999999</c:v>
                </c:pt>
                <c:pt idx="7">
                  <c:v>142829.18389999997</c:v>
                </c:pt>
                <c:pt idx="8">
                  <c:v>116739.59774999999</c:v>
                </c:pt>
                <c:pt idx="9">
                  <c:v>142455.96169999999</c:v>
                </c:pt>
                <c:pt idx="10">
                  <c:v>113982.52214999999</c:v>
                </c:pt>
                <c:pt idx="11">
                  <c:v>149900.77949999998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4-4F06-BC85-2ECB95151501}"/>
            </c:ext>
          </c:extLst>
        </c:ser>
        <c:ser>
          <c:idx val="1"/>
          <c:order val="1"/>
          <c:invertIfNegative val="0"/>
          <c:cat>
            <c:strRef>
              <c:f>'ENERGIA AC'!$A$27:$A$38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'ENERGIA AC'!$C$27:$C$38</c:f>
              <c:numCache>
                <c:formatCode>#,##0</c:formatCode>
                <c:ptCount val="12"/>
                <c:pt idx="0">
                  <c:v>125911.44004999999</c:v>
                </c:pt>
                <c:pt idx="1">
                  <c:v>147116.29209999999</c:v>
                </c:pt>
                <c:pt idx="2">
                  <c:v>111071.27544999999</c:v>
                </c:pt>
                <c:pt idx="3">
                  <c:v>147547.86575</c:v>
                </c:pt>
                <c:pt idx="4">
                  <c:v>117922.15739999998</c:v>
                </c:pt>
                <c:pt idx="5">
                  <c:v>145898.04844999997</c:v>
                </c:pt>
                <c:pt idx="6">
                  <c:v>117826.82434999998</c:v>
                </c:pt>
                <c:pt idx="7">
                  <c:v>130328.38934999998</c:v>
                </c:pt>
                <c:pt idx="8">
                  <c:v>148051.98334999999</c:v>
                </c:pt>
                <c:pt idx="9">
                  <c:v>123724.01084999999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C4-4F06-BC85-2ECB95151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659400"/>
        <c:axId val="196658224"/>
        <c:axId val="0"/>
      </c:bar3DChart>
      <c:catAx>
        <c:axId val="1966594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6658224"/>
        <c:crosses val="autoZero"/>
        <c:auto val="1"/>
        <c:lblAlgn val="ctr"/>
        <c:lblOffset val="100"/>
        <c:noMultiLvlLbl val="0"/>
      </c:catAx>
      <c:valAx>
        <c:axId val="196658224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crossAx val="196659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MATERIAL APROVECHABLE MES DE ABRIL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5555555555555558E-3"/>
                  <c:y val="0.199074074074074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777777777777779E-3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445538057742806E-3"/>
                  <c:y val="3.24074074074074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89,8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444444444444444E-2"/>
                      <c:h val="5.5486293379994167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2.7777777777777779E-3"/>
                  <c:y val="0.231481481481481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7777777777777779E-3"/>
                  <c:y val="0.11574074074074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1111111111111112E-2"/>
                  <c:y val="0.1342592592592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[1]Hoja1!$B$5:$B$11</c:f>
              <c:strCache>
                <c:ptCount val="7"/>
                <c:pt idx="0">
                  <c:v>VIDRIO</c:v>
                </c:pt>
                <c:pt idx="1">
                  <c:v>PAPEL/PERIODICO</c:v>
                </c:pt>
                <c:pt idx="2">
                  <c:v>PLÀSTICO</c:v>
                </c:pt>
                <c:pt idx="3">
                  <c:v>CARTON</c:v>
                </c:pt>
                <c:pt idx="4">
                  <c:v>CHATARRA</c:v>
                </c:pt>
                <c:pt idx="5">
                  <c:v>OTROS</c:v>
                </c:pt>
                <c:pt idx="6">
                  <c:v>PET</c:v>
                </c:pt>
              </c:strCache>
            </c:strRef>
          </c:cat>
          <c:val>
            <c:numRef>
              <c:f>[1]Hoja1!$C$5:$C$11</c:f>
              <c:numCache>
                <c:formatCode>General</c:formatCode>
                <c:ptCount val="7"/>
                <c:pt idx="0">
                  <c:v>314.39999999999998</c:v>
                </c:pt>
                <c:pt idx="1">
                  <c:v>136</c:v>
                </c:pt>
                <c:pt idx="2">
                  <c:v>0</c:v>
                </c:pt>
                <c:pt idx="3">
                  <c:v>351.8</c:v>
                </c:pt>
                <c:pt idx="4">
                  <c:v>76.8</c:v>
                </c:pt>
                <c:pt idx="5">
                  <c:v>159.6</c:v>
                </c:pt>
                <c:pt idx="6">
                  <c:v>188.8</c:v>
                </c:pt>
              </c:numCache>
            </c:numRef>
          </c:val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333333333333332E-3"/>
                  <c:y val="-6.018518518518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6614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5555555555555046E-3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111111111111112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8888888888888E-2"/>
                  <c:y val="-6.4814814814814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7777777777777779E-3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66666666666566E-2"/>
                  <c:y val="-7.4074074074074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[1]Hoja1!$B$5:$B$11</c:f>
              <c:strCache>
                <c:ptCount val="7"/>
                <c:pt idx="0">
                  <c:v>VIDRIO</c:v>
                </c:pt>
                <c:pt idx="1">
                  <c:v>PAPEL/PERIODICO</c:v>
                </c:pt>
                <c:pt idx="2">
                  <c:v>PLÀSTICO</c:v>
                </c:pt>
                <c:pt idx="3">
                  <c:v>CARTON</c:v>
                </c:pt>
                <c:pt idx="4">
                  <c:v>CHATARRA</c:v>
                </c:pt>
                <c:pt idx="5">
                  <c:v>OTROS</c:v>
                </c:pt>
                <c:pt idx="6">
                  <c:v>PET</c:v>
                </c:pt>
              </c:strCache>
            </c:strRef>
          </c:cat>
          <c:val>
            <c:numRef>
              <c:f>[1]Hoja1!$D$5:$D$11</c:f>
              <c:numCache>
                <c:formatCode>General</c:formatCode>
                <c:ptCount val="7"/>
                <c:pt idx="0">
                  <c:v>0.23860000000000001</c:v>
                </c:pt>
                <c:pt idx="1">
                  <c:v>0.1032</c:v>
                </c:pt>
                <c:pt idx="2">
                  <c:v>6.7000000000000004E-2</c:v>
                </c:pt>
                <c:pt idx="3">
                  <c:v>0.26700000000000002</c:v>
                </c:pt>
                <c:pt idx="4">
                  <c:v>5.8299999999999998E-2</c:v>
                </c:pt>
                <c:pt idx="5">
                  <c:v>0.1211</c:v>
                </c:pt>
                <c:pt idx="6">
                  <c:v>0.14330000000000001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9114912"/>
        <c:axId val="239115304"/>
        <c:axId val="0"/>
      </c:bar3DChart>
      <c:catAx>
        <c:axId val="2391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115304"/>
        <c:crosses val="autoZero"/>
        <c:auto val="1"/>
        <c:lblAlgn val="ctr"/>
        <c:lblOffset val="100"/>
        <c:noMultiLvlLbl val="0"/>
      </c:catAx>
      <c:valAx>
        <c:axId val="23911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911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30</xdr:row>
      <xdr:rowOff>57150</xdr:rowOff>
    </xdr:from>
    <xdr:to>
      <xdr:col>13</xdr:col>
      <xdr:colOff>561975</xdr:colOff>
      <xdr:row>62</xdr:row>
      <xdr:rowOff>62865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352425</xdr:colOff>
      <xdr:row>0</xdr:row>
      <xdr:rowOff>57150</xdr:rowOff>
    </xdr:from>
    <xdr:to>
      <xdr:col>5</xdr:col>
      <xdr:colOff>257175</xdr:colOff>
      <xdr:row>3</xdr:row>
      <xdr:rowOff>266700</xdr:rowOff>
    </xdr:to>
    <xdr:pic>
      <xdr:nvPicPr>
        <xdr:cNvPr id="5" name="1 Imagen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77475" y="57150"/>
          <a:ext cx="7334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0</xdr:row>
          <xdr:rowOff>47625</xdr:rowOff>
        </xdr:from>
        <xdr:to>
          <xdr:col>0</xdr:col>
          <xdr:colOff>1962150</xdr:colOff>
          <xdr:row>4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</xdr:colOff>
      <xdr:row>6</xdr:row>
      <xdr:rowOff>166688</xdr:rowOff>
    </xdr:from>
    <xdr:ext cx="778670" cy="4968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xmlns="" id="{00000000-0008-0000-0100-000003000000}"/>
                </a:ext>
              </a:extLst>
            </xdr:cNvPr>
            <xdr:cNvSpPr txBox="1"/>
          </xdr:nvSpPr>
          <xdr:spPr>
            <a:xfrm>
              <a:off x="2293143" y="1714501"/>
              <a:ext cx="778670" cy="4968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600" b="0" i="1">
                            <a:latin typeface="Cambria Math" panose="02040503050406030204" pitchFamily="18" charset="0"/>
                          </a:rPr>
                          <m:t>𝐶𝑚</m:t>
                        </m:r>
                      </m:e>
                      <m:sup>
                        <m:r>
                          <a:rPr lang="es-CO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s-CO" sz="16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2293143" y="1714501"/>
              <a:ext cx="778670" cy="4968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O" sz="1600" i="0">
                  <a:latin typeface="Cambria Math" panose="02040503050406030204" pitchFamily="18" charset="0"/>
                </a:rPr>
                <a:t>〖</a:t>
              </a:r>
              <a:r>
                <a:rPr lang="es-CO" sz="1600" b="0" i="0">
                  <a:latin typeface="Cambria Math" panose="02040503050406030204" pitchFamily="18" charset="0"/>
                </a:rPr>
                <a:t>𝐶𝑚〗^3</a:t>
              </a:r>
              <a:endParaRPr lang="es-CO" sz="1600"/>
            </a:p>
          </xdr:txBody>
        </xdr:sp>
      </mc:Fallback>
    </mc:AlternateContent>
    <xdr:clientData/>
  </xdr:oneCellAnchor>
  <xdr:oneCellAnchor>
    <xdr:from>
      <xdr:col>5</xdr:col>
      <xdr:colOff>0</xdr:colOff>
      <xdr:row>7</xdr:row>
      <xdr:rowOff>0</xdr:rowOff>
    </xdr:from>
    <xdr:ext cx="778670" cy="4968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xmlns="" id="{00000000-0008-0000-0100-000005000000}"/>
                </a:ext>
              </a:extLst>
            </xdr:cNvPr>
            <xdr:cNvSpPr txBox="1"/>
          </xdr:nvSpPr>
          <xdr:spPr>
            <a:xfrm>
              <a:off x="4822031" y="1738313"/>
              <a:ext cx="778670" cy="4968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600" b="0" i="1">
                            <a:latin typeface="Cambria Math" panose="02040503050406030204" pitchFamily="18" charset="0"/>
                          </a:rPr>
                          <m:t>𝐶𝑚</m:t>
                        </m:r>
                      </m:e>
                      <m:sup>
                        <m:r>
                          <a:rPr lang="es-CO" sz="16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s-CO" sz="16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4822031" y="1738313"/>
              <a:ext cx="778670" cy="4968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CO" sz="1600" i="0">
                  <a:latin typeface="Cambria Math" panose="02040503050406030204" pitchFamily="18" charset="0"/>
                </a:rPr>
                <a:t>〖</a:t>
              </a:r>
              <a:r>
                <a:rPr lang="es-CO" sz="1600" b="0" i="0">
                  <a:latin typeface="Cambria Math" panose="02040503050406030204" pitchFamily="18" charset="0"/>
                </a:rPr>
                <a:t>𝐶𝑚〗^3</a:t>
              </a:r>
              <a:endParaRPr lang="es-CO" sz="16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155864</xdr:rowOff>
    </xdr:from>
    <xdr:to>
      <xdr:col>12</xdr:col>
      <xdr:colOff>277091</xdr:colOff>
      <xdr:row>36</xdr:row>
      <xdr:rowOff>171451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cuments/Alcaldia/INFORMES/2018/INFORMES%20RS%20ZONA%20RURAL/RS%20TOCHE/Caracterizacion%20To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HE"/>
      <sheetName val="TOCHE 2"/>
      <sheetName val="DANTAS"/>
      <sheetName val="DANTAS 2"/>
      <sheetName val="LAURELES"/>
      <sheetName val="LAURELES 2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VIDRIO</v>
          </cell>
          <cell r="C5">
            <v>314.39999999999998</v>
          </cell>
          <cell r="D5">
            <v>0.23860000000000001</v>
          </cell>
        </row>
        <row r="6">
          <cell r="B6" t="str">
            <v>PAPEL/PERIODICO</v>
          </cell>
          <cell r="C6">
            <v>136</v>
          </cell>
          <cell r="D6">
            <v>0.1032</v>
          </cell>
        </row>
        <row r="7">
          <cell r="B7" t="str">
            <v>PLÀSTICO</v>
          </cell>
          <cell r="C7" t="str">
            <v>89.8</v>
          </cell>
          <cell r="D7">
            <v>6.7000000000000004E-2</v>
          </cell>
        </row>
        <row r="8">
          <cell r="B8" t="str">
            <v>CARTON</v>
          </cell>
          <cell r="C8">
            <v>351.8</v>
          </cell>
          <cell r="D8">
            <v>0.26700000000000002</v>
          </cell>
        </row>
        <row r="9">
          <cell r="B9" t="str">
            <v>CHATARRA</v>
          </cell>
          <cell r="C9">
            <v>76.8</v>
          </cell>
          <cell r="D9">
            <v>5.8299999999999998E-2</v>
          </cell>
        </row>
        <row r="10">
          <cell r="B10" t="str">
            <v>OTROS</v>
          </cell>
          <cell r="C10">
            <v>159.6</v>
          </cell>
          <cell r="D10">
            <v>0.1211</v>
          </cell>
        </row>
        <row r="11">
          <cell r="B11" t="str">
            <v>PET</v>
          </cell>
          <cell r="C11">
            <v>188.8</v>
          </cell>
          <cell r="D11">
            <v>0.14330000000000001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zoomScaleNormal="100" workbookViewId="0">
      <selection activeCell="D5" sqref="D5"/>
    </sheetView>
  </sheetViews>
  <sheetFormatPr baseColWidth="10" defaultColWidth="11.5703125" defaultRowHeight="15" x14ac:dyDescent="0.25"/>
  <cols>
    <col min="1" max="1" width="31.5703125" style="2" customWidth="1"/>
    <col min="2" max="2" width="29.140625" style="3" customWidth="1"/>
    <col min="3" max="3" width="28.140625" style="3" customWidth="1"/>
    <col min="4" max="4" width="54.140625" style="3" customWidth="1"/>
    <col min="5" max="5" width="12.42578125" style="3" customWidth="1"/>
    <col min="6" max="6" width="13.140625" style="3" customWidth="1"/>
    <col min="7" max="7" width="12.7109375" customWidth="1"/>
    <col min="8" max="8" width="9.28515625" style="5" customWidth="1"/>
    <col min="9" max="9" width="10.7109375" style="5" bestFit="1" customWidth="1"/>
    <col min="10" max="10" width="11.5703125" customWidth="1"/>
  </cols>
  <sheetData>
    <row r="1" spans="1:9" ht="15" customHeight="1" x14ac:dyDescent="0.25">
      <c r="A1" s="81"/>
      <c r="B1" s="98" t="s">
        <v>67</v>
      </c>
      <c r="C1" s="99"/>
      <c r="D1" s="105" t="s">
        <v>71</v>
      </c>
      <c r="E1" s="106"/>
      <c r="F1" s="107"/>
    </row>
    <row r="2" spans="1:9" ht="24" customHeight="1" x14ac:dyDescent="0.25">
      <c r="A2" s="82"/>
      <c r="B2" s="100"/>
      <c r="C2" s="101"/>
      <c r="D2" s="104" t="s">
        <v>68</v>
      </c>
      <c r="E2" s="108"/>
      <c r="F2" s="109"/>
    </row>
    <row r="3" spans="1:9" ht="21" customHeight="1" x14ac:dyDescent="0.25">
      <c r="A3" s="82"/>
      <c r="B3" s="102" t="s">
        <v>66</v>
      </c>
      <c r="C3" s="103"/>
      <c r="D3" s="104" t="s">
        <v>70</v>
      </c>
      <c r="E3" s="108"/>
      <c r="F3" s="109"/>
    </row>
    <row r="4" spans="1:9" ht="22.5" customHeight="1" thickBot="1" x14ac:dyDescent="0.3">
      <c r="A4" s="82"/>
      <c r="B4" s="100"/>
      <c r="C4" s="101"/>
      <c r="D4" s="104" t="s">
        <v>69</v>
      </c>
      <c r="E4" s="110"/>
      <c r="F4" s="111"/>
    </row>
    <row r="6" spans="1:9" x14ac:dyDescent="0.25">
      <c r="A6" s="69" t="s">
        <v>15</v>
      </c>
      <c r="B6" s="70"/>
      <c r="C6" s="70"/>
      <c r="D6" s="70"/>
      <c r="E6" s="70"/>
      <c r="F6" s="71"/>
      <c r="H6"/>
      <c r="I6"/>
    </row>
    <row r="7" spans="1:9" x14ac:dyDescent="0.25">
      <c r="A7" s="72" t="s">
        <v>54</v>
      </c>
      <c r="B7" s="73"/>
      <c r="C7" s="73"/>
      <c r="D7" s="73"/>
      <c r="E7" s="73"/>
      <c r="F7" s="74"/>
      <c r="H7"/>
      <c r="I7"/>
    </row>
    <row r="8" spans="1:9" ht="31.9" customHeight="1" x14ac:dyDescent="0.25">
      <c r="A8" s="75">
        <v>2018</v>
      </c>
      <c r="B8" s="76"/>
      <c r="C8" s="77"/>
      <c r="D8" s="78">
        <v>2019</v>
      </c>
      <c r="E8" s="79"/>
      <c r="F8" s="80"/>
      <c r="H8"/>
      <c r="I8"/>
    </row>
    <row r="9" spans="1:9" s="1" customFormat="1" x14ac:dyDescent="0.25">
      <c r="A9" s="30" t="s">
        <v>19</v>
      </c>
      <c r="B9" s="10" t="s">
        <v>13</v>
      </c>
      <c r="C9" s="10" t="s">
        <v>14</v>
      </c>
      <c r="D9" s="40" t="s">
        <v>0</v>
      </c>
      <c r="E9" s="41" t="s">
        <v>13</v>
      </c>
      <c r="F9" s="8" t="s">
        <v>14</v>
      </c>
    </row>
    <row r="10" spans="1:9" x14ac:dyDescent="0.25">
      <c r="A10" s="6" t="s">
        <v>1</v>
      </c>
      <c r="B10" s="7"/>
      <c r="C10" s="7"/>
      <c r="D10" s="9" t="s">
        <v>1</v>
      </c>
      <c r="E10" s="9"/>
      <c r="F10" s="9"/>
      <c r="H10"/>
      <c r="I10"/>
    </row>
    <row r="11" spans="1:9" x14ac:dyDescent="0.25">
      <c r="A11" s="6" t="s">
        <v>2</v>
      </c>
      <c r="B11" s="7"/>
      <c r="C11" s="7"/>
      <c r="D11" s="9" t="s">
        <v>2</v>
      </c>
      <c r="E11" s="9"/>
      <c r="F11" s="9"/>
      <c r="H11"/>
      <c r="I11"/>
    </row>
    <row r="12" spans="1:9" x14ac:dyDescent="0.25">
      <c r="A12" s="6" t="s">
        <v>3</v>
      </c>
      <c r="B12" s="7"/>
      <c r="C12" s="7"/>
      <c r="D12" s="9" t="s">
        <v>3</v>
      </c>
      <c r="E12" s="9"/>
      <c r="F12" s="9"/>
      <c r="H12"/>
      <c r="I12"/>
    </row>
    <row r="13" spans="1:9" x14ac:dyDescent="0.25">
      <c r="A13" s="6" t="s">
        <v>4</v>
      </c>
      <c r="B13" s="7"/>
      <c r="C13" s="7"/>
      <c r="D13" s="9" t="s">
        <v>4</v>
      </c>
      <c r="E13" s="9"/>
      <c r="F13" s="9"/>
      <c r="H13"/>
      <c r="I13"/>
    </row>
    <row r="14" spans="1:9" x14ac:dyDescent="0.25">
      <c r="A14" s="6" t="s">
        <v>5</v>
      </c>
      <c r="B14" s="7"/>
      <c r="C14" s="7"/>
      <c r="D14" s="9" t="s">
        <v>5</v>
      </c>
      <c r="E14" s="9"/>
      <c r="F14" s="9"/>
      <c r="H14"/>
      <c r="I14"/>
    </row>
    <row r="15" spans="1:9" x14ac:dyDescent="0.25">
      <c r="A15" s="6" t="s">
        <v>6</v>
      </c>
      <c r="B15" s="7"/>
      <c r="C15" s="7"/>
      <c r="D15" s="9" t="s">
        <v>6</v>
      </c>
      <c r="E15" s="9"/>
      <c r="F15" s="9"/>
      <c r="H15"/>
      <c r="I15"/>
    </row>
    <row r="16" spans="1:9" x14ac:dyDescent="0.25">
      <c r="A16" s="6" t="s">
        <v>7</v>
      </c>
      <c r="B16" s="7"/>
      <c r="C16" s="7"/>
      <c r="D16" s="9" t="s">
        <v>7</v>
      </c>
      <c r="E16" s="9"/>
      <c r="F16" s="9"/>
      <c r="H16"/>
      <c r="I16"/>
    </row>
    <row r="17" spans="1:9" x14ac:dyDescent="0.25">
      <c r="A17" s="6" t="s">
        <v>8</v>
      </c>
      <c r="B17" s="7"/>
      <c r="C17" s="7"/>
      <c r="D17" s="9" t="s">
        <v>8</v>
      </c>
      <c r="E17" s="9"/>
      <c r="F17" s="9"/>
      <c r="H17"/>
      <c r="I17"/>
    </row>
    <row r="18" spans="1:9" x14ac:dyDescent="0.25">
      <c r="A18" s="6" t="s">
        <v>9</v>
      </c>
      <c r="B18" s="7"/>
      <c r="C18" s="7"/>
      <c r="D18" s="9" t="s">
        <v>9</v>
      </c>
      <c r="E18" s="9"/>
      <c r="F18" s="9"/>
      <c r="H18"/>
      <c r="I18"/>
    </row>
    <row r="19" spans="1:9" x14ac:dyDescent="0.25">
      <c r="A19" s="6" t="s">
        <v>10</v>
      </c>
      <c r="B19" s="7"/>
      <c r="C19" s="7"/>
      <c r="D19" s="9" t="s">
        <v>10</v>
      </c>
      <c r="E19" s="9"/>
      <c r="F19" s="9"/>
      <c r="H19"/>
      <c r="I19"/>
    </row>
    <row r="20" spans="1:9" x14ac:dyDescent="0.25">
      <c r="A20" s="6" t="s">
        <v>11</v>
      </c>
      <c r="B20" s="7"/>
      <c r="C20" s="7"/>
      <c r="D20" s="9" t="s">
        <v>11</v>
      </c>
      <c r="E20" s="9"/>
      <c r="F20" s="9"/>
      <c r="H20"/>
      <c r="I20"/>
    </row>
    <row r="21" spans="1:9" x14ac:dyDescent="0.25">
      <c r="A21" s="6" t="s">
        <v>12</v>
      </c>
      <c r="B21" s="7"/>
      <c r="C21" s="7"/>
      <c r="D21" s="9" t="s">
        <v>12</v>
      </c>
      <c r="E21" s="9"/>
      <c r="F21" s="9"/>
      <c r="H21"/>
      <c r="I21"/>
    </row>
    <row r="22" spans="1:9" x14ac:dyDescent="0.25">
      <c r="A22" s="42" t="s">
        <v>16</v>
      </c>
      <c r="B22" s="43"/>
      <c r="C22" s="43"/>
      <c r="D22" s="43"/>
      <c r="E22" s="43"/>
      <c r="F22" s="43"/>
      <c r="H22"/>
      <c r="I22"/>
    </row>
    <row r="26" spans="1:9" x14ac:dyDescent="0.25">
      <c r="A26" s="2" t="s">
        <v>34</v>
      </c>
      <c r="B26" s="3">
        <v>2016</v>
      </c>
      <c r="C26" s="3">
        <v>2017</v>
      </c>
    </row>
    <row r="27" spans="1:9" x14ac:dyDescent="0.25">
      <c r="A27" s="6" t="s">
        <v>1</v>
      </c>
      <c r="B27" s="7">
        <f>3724795*4.055%</f>
        <v>151040.43724999999</v>
      </c>
      <c r="C27" s="9">
        <f>3105091*4.055%</f>
        <v>125911.44004999999</v>
      </c>
    </row>
    <row r="28" spans="1:9" x14ac:dyDescent="0.25">
      <c r="A28" s="6" t="s">
        <v>2</v>
      </c>
      <c r="B28" s="7">
        <f>2805870*4.055%</f>
        <v>113778.02849999999</v>
      </c>
      <c r="C28" s="9">
        <f>3628022*4.055%</f>
        <v>147116.29209999999</v>
      </c>
    </row>
    <row r="29" spans="1:9" x14ac:dyDescent="0.25">
      <c r="A29" s="6" t="s">
        <v>3</v>
      </c>
      <c r="B29" s="7">
        <f>3742422*4.055%</f>
        <v>151755.21209999998</v>
      </c>
      <c r="C29" s="9">
        <f>2739119*4.055%</f>
        <v>111071.27544999999</v>
      </c>
    </row>
    <row r="30" spans="1:9" x14ac:dyDescent="0.25">
      <c r="A30" s="6" t="s">
        <v>4</v>
      </c>
      <c r="B30" s="7">
        <f>3577598*4.055%</f>
        <v>145071.59889999998</v>
      </c>
      <c r="C30" s="9">
        <f>3638665*4.055%</f>
        <v>147547.86575</v>
      </c>
    </row>
    <row r="31" spans="1:9" x14ac:dyDescent="0.25">
      <c r="A31" s="6" t="s">
        <v>5</v>
      </c>
      <c r="B31" s="7">
        <f>2898385*4.055%</f>
        <v>117529.51174999999</v>
      </c>
      <c r="C31" s="9">
        <f>2908068*4.055%</f>
        <v>117922.15739999998</v>
      </c>
    </row>
    <row r="32" spans="1:9" x14ac:dyDescent="0.25">
      <c r="A32" s="6" t="s">
        <v>6</v>
      </c>
      <c r="B32" s="7">
        <f>3578614*4.055%</f>
        <v>145112.7977</v>
      </c>
      <c r="C32" s="9">
        <f>3597979*4.055%</f>
        <v>145898.04844999997</v>
      </c>
    </row>
    <row r="33" spans="1:3" x14ac:dyDescent="0.25">
      <c r="A33" s="6" t="s">
        <v>7</v>
      </c>
      <c r="B33" s="7">
        <f>2698796*4.055%</f>
        <v>109436.17779999999</v>
      </c>
      <c r="C33" s="9">
        <f>2905717*4.055%</f>
        <v>117826.82434999998</v>
      </c>
    </row>
    <row r="34" spans="1:3" x14ac:dyDescent="0.25">
      <c r="A34" s="6" t="s">
        <v>8</v>
      </c>
      <c r="B34" s="7">
        <f>3522298*4.055%</f>
        <v>142829.18389999997</v>
      </c>
      <c r="C34" s="9">
        <f>3214017*4.055%</f>
        <v>130328.38934999998</v>
      </c>
    </row>
    <row r="35" spans="1:3" x14ac:dyDescent="0.25">
      <c r="A35" s="6" t="s">
        <v>9</v>
      </c>
      <c r="B35" s="7">
        <f>2878905*4.055%</f>
        <v>116739.59774999999</v>
      </c>
      <c r="C35" s="9">
        <f>3651097*4.055%</f>
        <v>148051.98334999999</v>
      </c>
    </row>
    <row r="36" spans="1:3" x14ac:dyDescent="0.25">
      <c r="A36" s="6" t="s">
        <v>10</v>
      </c>
      <c r="B36" s="7">
        <f>3513094*4.055%</f>
        <v>142455.96169999999</v>
      </c>
      <c r="C36" s="9">
        <f>3051147*4.055%</f>
        <v>123724.01084999999</v>
      </c>
    </row>
    <row r="37" spans="1:3" x14ac:dyDescent="0.25">
      <c r="A37" s="6" t="s">
        <v>11</v>
      </c>
      <c r="B37" s="7">
        <f>2810913*4.055%</f>
        <v>113982.52214999999</v>
      </c>
      <c r="C37" s="3">
        <v>0</v>
      </c>
    </row>
    <row r="38" spans="1:3" x14ac:dyDescent="0.25">
      <c r="A38" s="6" t="s">
        <v>12</v>
      </c>
      <c r="B38" s="7">
        <f>3696690*4.055%</f>
        <v>149900.77949999998</v>
      </c>
      <c r="C38" s="3">
        <v>0</v>
      </c>
    </row>
  </sheetData>
  <mergeCells count="8">
    <mergeCell ref="B1:C2"/>
    <mergeCell ref="B3:C4"/>
    <mergeCell ref="E1:F4"/>
    <mergeCell ref="A6:F6"/>
    <mergeCell ref="A7:F7"/>
    <mergeCell ref="A8:C8"/>
    <mergeCell ref="D8:F8"/>
    <mergeCell ref="A1:A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1026" r:id="rId4">
          <objectPr defaultSize="0" autoPict="0" r:id="rId5">
            <anchor moveWithCells="1" sizeWithCells="1">
              <from>
                <xdr:col>0</xdr:col>
                <xdr:colOff>161925</xdr:colOff>
                <xdr:row>0</xdr:row>
                <xdr:rowOff>47625</xdr:rowOff>
              </from>
              <to>
                <xdr:col>0</xdr:col>
                <xdr:colOff>1962150</xdr:colOff>
                <xdr:row>4</xdr:row>
                <xdr:rowOff>0</xdr:rowOff>
              </to>
            </anchor>
          </objectPr>
        </oleObject>
      </mc:Choice>
      <mc:Fallback>
        <oleObject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5" zoomScale="80" zoomScaleNormal="80" workbookViewId="0">
      <pane ySplit="2" topLeftCell="A7" activePane="bottomLeft" state="frozen"/>
      <selection activeCell="A5" sqref="A5"/>
      <selection pane="bottomLeft" activeCell="D7" sqref="D7:F7"/>
    </sheetView>
  </sheetViews>
  <sheetFormatPr baseColWidth="10" defaultRowHeight="15" x14ac:dyDescent="0.25"/>
  <cols>
    <col min="1" max="1" width="17.85546875" customWidth="1"/>
    <col min="2" max="2" width="15.140625" style="4" customWidth="1"/>
    <col min="3" max="3" width="11.5703125" bestFit="1" customWidth="1"/>
    <col min="4" max="4" width="16" customWidth="1"/>
    <col min="5" max="5" width="11.5703125"/>
    <col min="6" max="6" width="11.5703125" style="5"/>
    <col min="7" max="7" width="12.140625" bestFit="1" customWidth="1"/>
    <col min="8" max="8" width="11.7109375" style="5" customWidth="1"/>
    <col min="9" max="9" width="13.7109375" customWidth="1"/>
  </cols>
  <sheetData>
    <row r="1" spans="1:9" ht="30" customHeight="1" x14ac:dyDescent="0.25">
      <c r="A1" s="83" t="s">
        <v>17</v>
      </c>
      <c r="B1" s="83"/>
      <c r="C1" s="83"/>
      <c r="D1" s="83"/>
      <c r="E1" s="83"/>
      <c r="F1" s="83"/>
      <c r="G1" s="83"/>
      <c r="H1" s="83"/>
      <c r="I1" s="83"/>
    </row>
    <row r="2" spans="1:9" ht="16.149999999999999" customHeight="1" x14ac:dyDescent="0.25">
      <c r="A2" s="83"/>
      <c r="B2" s="83"/>
      <c r="C2" s="83"/>
      <c r="D2" s="83"/>
      <c r="E2" s="83"/>
      <c r="F2" s="83"/>
      <c r="G2" s="83"/>
      <c r="H2" s="83"/>
      <c r="I2" s="83"/>
    </row>
    <row r="3" spans="1:9" ht="30" customHeight="1" x14ac:dyDescent="0.25">
      <c r="A3" s="83" t="s">
        <v>18</v>
      </c>
      <c r="B3" s="83"/>
      <c r="C3" s="83"/>
      <c r="D3" s="83"/>
      <c r="E3" s="83"/>
      <c r="F3" s="83"/>
      <c r="G3" s="83"/>
      <c r="H3" s="83"/>
      <c r="I3" s="83"/>
    </row>
    <row r="4" spans="1:9" ht="15.75" customHeight="1" x14ac:dyDescent="0.25">
      <c r="B4" s="11"/>
    </row>
    <row r="5" spans="1:9" s="28" customFormat="1" x14ac:dyDescent="0.25">
      <c r="A5" s="69" t="s">
        <v>53</v>
      </c>
      <c r="B5" s="70"/>
      <c r="C5" s="70"/>
      <c r="D5" s="70"/>
      <c r="E5" s="70"/>
      <c r="F5" s="71"/>
      <c r="G5"/>
      <c r="H5" s="5"/>
      <c r="I5"/>
    </row>
    <row r="6" spans="1:9" x14ac:dyDescent="0.25">
      <c r="A6" s="72" t="s">
        <v>55</v>
      </c>
      <c r="B6" s="73"/>
      <c r="C6" s="73"/>
      <c r="D6" s="73"/>
      <c r="E6" s="73"/>
      <c r="F6" s="74"/>
    </row>
    <row r="7" spans="1:9" x14ac:dyDescent="0.25">
      <c r="A7" s="75">
        <v>2018</v>
      </c>
      <c r="B7" s="76"/>
      <c r="C7" s="77"/>
      <c r="D7" s="78">
        <v>2019</v>
      </c>
      <c r="E7" s="79"/>
      <c r="F7" s="80"/>
      <c r="H7"/>
    </row>
    <row r="8" spans="1:9" x14ac:dyDescent="0.25">
      <c r="A8" s="30" t="s">
        <v>19</v>
      </c>
      <c r="B8" s="10" t="s">
        <v>13</v>
      </c>
      <c r="C8" s="10"/>
      <c r="D8" s="40" t="s">
        <v>0</v>
      </c>
      <c r="E8" s="41" t="s">
        <v>13</v>
      </c>
      <c r="F8" s="8"/>
      <c r="H8"/>
    </row>
    <row r="9" spans="1:9" x14ac:dyDescent="0.25">
      <c r="A9" s="6" t="s">
        <v>1</v>
      </c>
      <c r="B9" s="7"/>
      <c r="C9" s="7"/>
      <c r="D9" s="9" t="s">
        <v>1</v>
      </c>
      <c r="E9" s="9"/>
      <c r="F9" s="9"/>
      <c r="H9"/>
    </row>
    <row r="10" spans="1:9" x14ac:dyDescent="0.25">
      <c r="A10" s="6" t="s">
        <v>2</v>
      </c>
      <c r="B10" s="7"/>
      <c r="C10" s="7"/>
      <c r="D10" s="9" t="s">
        <v>2</v>
      </c>
      <c r="E10" s="9"/>
      <c r="F10" s="9"/>
      <c r="H10"/>
    </row>
    <row r="11" spans="1:9" x14ac:dyDescent="0.25">
      <c r="A11" s="6" t="s">
        <v>3</v>
      </c>
      <c r="B11" s="7"/>
      <c r="C11" s="7"/>
      <c r="D11" s="9" t="s">
        <v>3</v>
      </c>
      <c r="E11" s="9"/>
      <c r="F11" s="9"/>
      <c r="H11"/>
    </row>
    <row r="12" spans="1:9" x14ac:dyDescent="0.25">
      <c r="A12" s="6" t="s">
        <v>4</v>
      </c>
      <c r="B12" s="7"/>
      <c r="C12" s="7"/>
      <c r="D12" s="9" t="s">
        <v>4</v>
      </c>
      <c r="E12" s="9"/>
      <c r="F12" s="9"/>
      <c r="H12"/>
    </row>
    <row r="13" spans="1:9" x14ac:dyDescent="0.25">
      <c r="A13" s="6" t="s">
        <v>5</v>
      </c>
      <c r="B13" s="7"/>
      <c r="C13" s="7"/>
      <c r="D13" s="9" t="s">
        <v>5</v>
      </c>
      <c r="E13" s="9"/>
      <c r="F13" s="9"/>
      <c r="H13"/>
    </row>
    <row r="14" spans="1:9" x14ac:dyDescent="0.25">
      <c r="A14" s="6" t="s">
        <v>6</v>
      </c>
      <c r="B14" s="7"/>
      <c r="C14" s="7"/>
      <c r="D14" s="9" t="s">
        <v>6</v>
      </c>
      <c r="E14" s="9"/>
      <c r="F14" s="9"/>
      <c r="H14"/>
    </row>
    <row r="15" spans="1:9" ht="16.149999999999999" customHeight="1" x14ac:dyDescent="0.25">
      <c r="A15" s="6" t="s">
        <v>7</v>
      </c>
      <c r="B15" s="7"/>
      <c r="C15" s="7"/>
      <c r="D15" s="9" t="s">
        <v>7</v>
      </c>
      <c r="E15" s="9"/>
      <c r="F15" s="9"/>
      <c r="H15"/>
    </row>
    <row r="16" spans="1:9" x14ac:dyDescent="0.25">
      <c r="A16" s="6" t="s">
        <v>8</v>
      </c>
      <c r="B16" s="7"/>
      <c r="C16" s="7"/>
      <c r="D16" s="9" t="s">
        <v>8</v>
      </c>
      <c r="E16" s="9"/>
      <c r="F16" s="9"/>
      <c r="H16"/>
    </row>
    <row r="17" spans="1:8" x14ac:dyDescent="0.25">
      <c r="A17" s="6" t="s">
        <v>9</v>
      </c>
      <c r="B17" s="7"/>
      <c r="C17" s="7"/>
      <c r="D17" s="9" t="s">
        <v>9</v>
      </c>
      <c r="E17" s="9"/>
      <c r="F17" s="9"/>
      <c r="H17"/>
    </row>
    <row r="18" spans="1:8" x14ac:dyDescent="0.25">
      <c r="A18" s="6" t="s">
        <v>10</v>
      </c>
      <c r="B18" s="7"/>
      <c r="C18" s="7"/>
      <c r="D18" s="9" t="s">
        <v>10</v>
      </c>
      <c r="E18" s="9"/>
      <c r="F18" s="9"/>
      <c r="H18"/>
    </row>
    <row r="19" spans="1:8" x14ac:dyDescent="0.25">
      <c r="A19" s="6" t="s">
        <v>11</v>
      </c>
      <c r="B19" s="7"/>
      <c r="C19" s="7"/>
      <c r="D19" s="9" t="s">
        <v>11</v>
      </c>
      <c r="E19" s="9"/>
      <c r="F19" s="9"/>
    </row>
    <row r="20" spans="1:8" x14ac:dyDescent="0.25">
      <c r="A20" s="6" t="s">
        <v>12</v>
      </c>
      <c r="B20" s="7"/>
      <c r="C20" s="7"/>
      <c r="D20" s="9" t="s">
        <v>12</v>
      </c>
      <c r="E20" s="9"/>
      <c r="F20" s="9"/>
    </row>
    <row r="21" spans="1:8" x14ac:dyDescent="0.25">
      <c r="A21" s="42" t="s">
        <v>16</v>
      </c>
      <c r="B21" s="43"/>
      <c r="C21" s="43"/>
      <c r="D21" s="43"/>
      <c r="E21" s="43"/>
      <c r="F21" s="43"/>
    </row>
  </sheetData>
  <autoFilter ref="A1:I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6">
    <mergeCell ref="A6:F6"/>
    <mergeCell ref="A7:C7"/>
    <mergeCell ref="D7:F7"/>
    <mergeCell ref="A1:I2"/>
    <mergeCell ref="A3:I3"/>
    <mergeCell ref="A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B1" workbookViewId="0">
      <selection activeCell="N21" sqref="N21"/>
    </sheetView>
  </sheetViews>
  <sheetFormatPr baseColWidth="10" defaultRowHeight="15" x14ac:dyDescent="0.25"/>
  <cols>
    <col min="2" max="2" width="21.85546875" customWidth="1"/>
  </cols>
  <sheetData>
    <row r="1" spans="1:15" x14ac:dyDescent="0.25">
      <c r="A1" s="84" t="s">
        <v>56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x14ac:dyDescent="0.25">
      <c r="A2" s="87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</row>
    <row r="3" spans="1:15" x14ac:dyDescent="0.25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x14ac:dyDescent="0.25">
      <c r="A4" s="90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x14ac:dyDescent="0.25">
      <c r="A5" s="21" t="s">
        <v>34</v>
      </c>
      <c r="B5" s="22" t="s">
        <v>32</v>
      </c>
      <c r="C5" s="22" t="s">
        <v>20</v>
      </c>
      <c r="D5" s="22" t="s">
        <v>21</v>
      </c>
      <c r="E5" s="22" t="s">
        <v>22</v>
      </c>
      <c r="F5" s="22" t="s">
        <v>23</v>
      </c>
      <c r="G5" s="22" t="s">
        <v>24</v>
      </c>
      <c r="H5" s="22" t="s">
        <v>25</v>
      </c>
      <c r="I5" s="22" t="s">
        <v>26</v>
      </c>
      <c r="J5" s="22" t="s">
        <v>27</v>
      </c>
      <c r="K5" s="22" t="s">
        <v>28</v>
      </c>
      <c r="L5" s="22" t="s">
        <v>29</v>
      </c>
      <c r="M5" s="22" t="s">
        <v>30</v>
      </c>
      <c r="N5" s="22" t="s">
        <v>31</v>
      </c>
      <c r="O5" s="25" t="s">
        <v>37</v>
      </c>
    </row>
    <row r="6" spans="1:15" x14ac:dyDescent="0.25">
      <c r="A6" s="93">
        <v>2018</v>
      </c>
      <c r="B6" s="15" t="s">
        <v>33</v>
      </c>
      <c r="C6" s="47">
        <v>102.01</v>
      </c>
      <c r="D6" s="47">
        <v>77.08</v>
      </c>
      <c r="E6" s="47">
        <v>84.2</v>
      </c>
      <c r="F6" s="47">
        <v>90.56</v>
      </c>
      <c r="G6" s="47">
        <v>80.34</v>
      </c>
      <c r="H6" s="47">
        <v>92.36</v>
      </c>
      <c r="I6" s="47">
        <v>93.54</v>
      </c>
      <c r="J6" s="48">
        <v>85.46</v>
      </c>
      <c r="K6" s="47">
        <v>80.94</v>
      </c>
      <c r="L6" s="47">
        <v>98.17</v>
      </c>
      <c r="M6" s="47">
        <v>99.04</v>
      </c>
      <c r="N6" s="47">
        <v>92.25</v>
      </c>
      <c r="O6" s="49">
        <v>1075.95</v>
      </c>
    </row>
    <row r="7" spans="1:15" x14ac:dyDescent="0.25">
      <c r="A7" s="93"/>
      <c r="B7" s="15" t="s">
        <v>35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9">
        <v>0</v>
      </c>
    </row>
    <row r="8" spans="1:15" x14ac:dyDescent="0.25">
      <c r="A8" s="93"/>
      <c r="B8" s="15" t="s">
        <v>36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9">
        <v>0</v>
      </c>
    </row>
    <row r="9" spans="1:15" ht="26.25" x14ac:dyDescent="0.25">
      <c r="A9" s="93"/>
      <c r="B9" s="15" t="s">
        <v>46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9">
        <v>0</v>
      </c>
    </row>
    <row r="10" spans="1:15" ht="26.25" x14ac:dyDescent="0.25">
      <c r="A10" s="93"/>
      <c r="B10" s="15" t="s">
        <v>50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9">
        <v>0</v>
      </c>
    </row>
    <row r="11" spans="1:15" ht="26.25" x14ac:dyDescent="0.25">
      <c r="A11" s="93"/>
      <c r="B11" s="15" t="s">
        <v>49</v>
      </c>
      <c r="C11" s="45">
        <v>0</v>
      </c>
      <c r="D11" s="45">
        <v>0</v>
      </c>
      <c r="E11" s="45">
        <v>0</v>
      </c>
      <c r="F11" s="45">
        <v>0</v>
      </c>
      <c r="G11" s="46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6">
        <v>0</v>
      </c>
      <c r="N11" s="45">
        <v>0</v>
      </c>
      <c r="O11" s="49">
        <v>0</v>
      </c>
    </row>
    <row r="12" spans="1:15" x14ac:dyDescent="0.25">
      <c r="A12" s="17"/>
      <c r="B12" s="18"/>
      <c r="C12" s="19"/>
      <c r="D12" s="20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6"/>
    </row>
    <row r="13" spans="1:15" x14ac:dyDescent="0.25">
      <c r="A13" s="94">
        <v>2019</v>
      </c>
      <c r="B13" s="15" t="s">
        <v>33</v>
      </c>
      <c r="C13" s="47">
        <v>72.37</v>
      </c>
      <c r="D13" s="47">
        <v>85.23</v>
      </c>
      <c r="E13" s="47">
        <v>74</v>
      </c>
      <c r="F13" s="47">
        <v>44.18</v>
      </c>
      <c r="G13" s="16"/>
      <c r="H13" s="16"/>
      <c r="I13" s="44"/>
      <c r="J13" s="44"/>
      <c r="K13" s="44"/>
      <c r="L13" s="44"/>
      <c r="M13" s="23"/>
      <c r="N13" s="23"/>
      <c r="O13" s="49">
        <v>275.77999999999997</v>
      </c>
    </row>
    <row r="14" spans="1:15" x14ac:dyDescent="0.25">
      <c r="A14" s="94"/>
      <c r="B14" s="15" t="s">
        <v>35</v>
      </c>
      <c r="C14" s="50">
        <v>0</v>
      </c>
      <c r="D14" s="50">
        <v>0</v>
      </c>
      <c r="E14" s="50">
        <v>0</v>
      </c>
      <c r="F14" s="50" t="s">
        <v>57</v>
      </c>
      <c r="G14" s="24"/>
      <c r="H14" s="24"/>
      <c r="I14" s="24"/>
      <c r="J14" s="24"/>
      <c r="K14" s="24"/>
      <c r="L14" s="24"/>
      <c r="M14" s="23"/>
      <c r="N14" s="23"/>
      <c r="O14" s="14"/>
    </row>
    <row r="15" spans="1:15" x14ac:dyDescent="0.25">
      <c r="A15" s="94"/>
      <c r="B15" s="15" t="s">
        <v>36</v>
      </c>
      <c r="C15" s="47">
        <v>0</v>
      </c>
      <c r="D15" s="47">
        <v>0</v>
      </c>
      <c r="E15" s="47">
        <v>0</v>
      </c>
      <c r="F15" s="47">
        <v>0</v>
      </c>
      <c r="G15" s="47"/>
      <c r="H15" s="47"/>
      <c r="I15" s="47"/>
      <c r="J15" s="47"/>
      <c r="K15" s="47"/>
      <c r="L15" s="47"/>
      <c r="M15" s="47"/>
      <c r="N15" s="47"/>
      <c r="O15" s="52"/>
    </row>
    <row r="16" spans="1:15" ht="26.25" x14ac:dyDescent="0.25">
      <c r="A16" s="94"/>
      <c r="B16" s="15" t="s">
        <v>46</v>
      </c>
      <c r="C16" s="29">
        <v>0</v>
      </c>
      <c r="D16" s="29">
        <v>0</v>
      </c>
      <c r="E16" s="29">
        <v>0</v>
      </c>
      <c r="F16" s="29">
        <v>0</v>
      </c>
      <c r="G16" s="29"/>
      <c r="H16" s="29"/>
      <c r="I16" s="29"/>
      <c r="J16" s="29"/>
      <c r="K16" s="29"/>
      <c r="L16" s="50"/>
      <c r="M16" s="47"/>
      <c r="N16" s="47"/>
      <c r="O16" s="52"/>
    </row>
    <row r="17" spans="1:15" ht="26.25" x14ac:dyDescent="0.25">
      <c r="A17" s="94"/>
      <c r="B17" s="15" t="s">
        <v>48</v>
      </c>
      <c r="C17" s="47">
        <v>0</v>
      </c>
      <c r="D17" s="47">
        <v>0</v>
      </c>
      <c r="E17" s="47">
        <v>0</v>
      </c>
      <c r="F17" s="47">
        <v>0</v>
      </c>
      <c r="G17" s="16"/>
      <c r="H17" s="16"/>
      <c r="I17" s="16"/>
      <c r="J17" s="16"/>
      <c r="K17" s="16"/>
      <c r="L17" s="16"/>
      <c r="M17" s="16"/>
      <c r="N17" s="16"/>
      <c r="O17" s="27"/>
    </row>
    <row r="18" spans="1:15" ht="26.25" x14ac:dyDescent="0.25">
      <c r="A18" s="94"/>
      <c r="B18" s="15" t="s">
        <v>47</v>
      </c>
      <c r="C18" s="51">
        <v>0</v>
      </c>
      <c r="D18" s="51">
        <v>0</v>
      </c>
      <c r="E18" s="51">
        <v>0</v>
      </c>
      <c r="F18" s="51">
        <v>0</v>
      </c>
      <c r="G18" s="12"/>
      <c r="H18" s="12"/>
      <c r="I18" s="12"/>
      <c r="J18" s="12"/>
      <c r="K18" s="12"/>
      <c r="L18" s="12"/>
      <c r="M18" s="13"/>
      <c r="N18" s="13"/>
      <c r="O18" s="27"/>
    </row>
  </sheetData>
  <mergeCells count="3">
    <mergeCell ref="A1:O4"/>
    <mergeCell ref="A6:A11"/>
    <mergeCell ref="A13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E17" sqref="E17"/>
    </sheetView>
  </sheetViews>
  <sheetFormatPr baseColWidth="10" defaultRowHeight="15" x14ac:dyDescent="0.25"/>
  <cols>
    <col min="1" max="1" width="26.140625" customWidth="1"/>
    <col min="2" max="5" width="11.42578125" customWidth="1"/>
    <col min="6" max="6" width="12.28515625" customWidth="1"/>
  </cols>
  <sheetData>
    <row r="2" spans="1:6" x14ac:dyDescent="0.25">
      <c r="A2" s="95">
        <v>2019</v>
      </c>
      <c r="B2" s="96"/>
      <c r="C2" s="96"/>
      <c r="D2" s="96"/>
      <c r="E2" s="96"/>
      <c r="F2" s="96"/>
    </row>
    <row r="3" spans="1:6" x14ac:dyDescent="0.25">
      <c r="A3" s="55" t="s">
        <v>32</v>
      </c>
      <c r="B3" s="55" t="s">
        <v>20</v>
      </c>
      <c r="C3" s="55" t="s">
        <v>21</v>
      </c>
      <c r="D3" s="55" t="s">
        <v>22</v>
      </c>
      <c r="E3" s="55" t="s">
        <v>23</v>
      </c>
      <c r="F3" s="25" t="s">
        <v>45</v>
      </c>
    </row>
    <row r="4" spans="1:6" x14ac:dyDescent="0.25">
      <c r="A4" s="15" t="s">
        <v>33</v>
      </c>
      <c r="B4" s="47">
        <v>72.37</v>
      </c>
      <c r="C4" s="47">
        <v>85.23</v>
      </c>
      <c r="D4" s="47">
        <v>74</v>
      </c>
      <c r="E4" s="47">
        <v>44.18</v>
      </c>
      <c r="F4" s="47">
        <v>275.77999999999997</v>
      </c>
    </row>
    <row r="5" spans="1:6" x14ac:dyDescent="0.25">
      <c r="A5" s="15" t="s">
        <v>35</v>
      </c>
      <c r="B5" s="50">
        <v>0</v>
      </c>
      <c r="C5" s="50">
        <v>0</v>
      </c>
      <c r="D5" s="50">
        <v>0</v>
      </c>
      <c r="E5" s="50" t="s">
        <v>57</v>
      </c>
      <c r="F5" s="57" t="s">
        <v>59</v>
      </c>
    </row>
    <row r="6" spans="1:6" x14ac:dyDescent="0.25">
      <c r="A6" s="15" t="s">
        <v>36</v>
      </c>
      <c r="B6" s="47">
        <v>0</v>
      </c>
      <c r="C6" s="47">
        <v>0</v>
      </c>
      <c r="D6" s="47">
        <v>0</v>
      </c>
      <c r="E6" s="47">
        <v>0</v>
      </c>
      <c r="F6" s="57">
        <v>0</v>
      </c>
    </row>
    <row r="7" spans="1:6" ht="26.25" x14ac:dyDescent="0.25">
      <c r="A7" s="15" t="s">
        <v>46</v>
      </c>
      <c r="B7" s="29">
        <v>0</v>
      </c>
      <c r="C7" s="29">
        <v>0</v>
      </c>
      <c r="D7" s="29">
        <v>0</v>
      </c>
      <c r="E7" s="29">
        <v>0</v>
      </c>
      <c r="F7" s="57">
        <v>0</v>
      </c>
    </row>
    <row r="8" spans="1:6" ht="26.25" x14ac:dyDescent="0.25">
      <c r="A8" s="15" t="s">
        <v>48</v>
      </c>
      <c r="B8" s="47">
        <v>0</v>
      </c>
      <c r="C8" s="47">
        <v>0</v>
      </c>
      <c r="D8" s="47">
        <v>0</v>
      </c>
      <c r="E8" s="47">
        <v>0</v>
      </c>
      <c r="F8" s="57">
        <v>0</v>
      </c>
    </row>
    <row r="9" spans="1:6" x14ac:dyDescent="0.25">
      <c r="A9" s="15" t="s">
        <v>47</v>
      </c>
      <c r="B9" s="51">
        <v>0</v>
      </c>
      <c r="C9" s="51">
        <v>0</v>
      </c>
      <c r="D9" s="51">
        <v>0</v>
      </c>
      <c r="E9" s="51">
        <v>0</v>
      </c>
      <c r="F9" s="57">
        <v>0</v>
      </c>
    </row>
    <row r="10" spans="1:6" x14ac:dyDescent="0.25">
      <c r="F10" s="5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K10" sqref="K10"/>
    </sheetView>
  </sheetViews>
  <sheetFormatPr baseColWidth="10" defaultRowHeight="15" x14ac:dyDescent="0.25"/>
  <cols>
    <col min="2" max="2" width="18.85546875" customWidth="1"/>
  </cols>
  <sheetData>
    <row r="2" spans="2:4" x14ac:dyDescent="0.25">
      <c r="B2" s="58"/>
      <c r="C2" s="59"/>
      <c r="D2" s="58"/>
    </row>
    <row r="3" spans="2:4" x14ac:dyDescent="0.25">
      <c r="B3" s="58"/>
      <c r="C3" s="60"/>
      <c r="D3" s="58"/>
    </row>
    <row r="4" spans="2:4" x14ac:dyDescent="0.25">
      <c r="B4" s="58"/>
      <c r="C4" s="60"/>
      <c r="D4" s="58"/>
    </row>
    <row r="5" spans="2:4" x14ac:dyDescent="0.25">
      <c r="B5" s="58"/>
      <c r="C5" s="60"/>
      <c r="D5" s="59"/>
    </row>
    <row r="6" spans="2:4" x14ac:dyDescent="0.25">
      <c r="B6" s="58"/>
      <c r="C6" s="60"/>
      <c r="D6" s="58"/>
    </row>
    <row r="7" spans="2:4" x14ac:dyDescent="0.25">
      <c r="B7" s="58"/>
      <c r="C7" s="60"/>
      <c r="D7" s="58"/>
    </row>
    <row r="8" spans="2:4" x14ac:dyDescent="0.25">
      <c r="B8" s="58"/>
      <c r="C8" s="60"/>
      <c r="D8" s="58"/>
    </row>
    <row r="9" spans="2:4" x14ac:dyDescent="0.25">
      <c r="B9" s="58"/>
      <c r="C9" s="60"/>
      <c r="D9" s="58"/>
    </row>
    <row r="10" spans="2:4" x14ac:dyDescent="0.25">
      <c r="B10" s="58"/>
      <c r="C10" s="58"/>
      <c r="D10" s="5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10" zoomScaleNormal="110" workbookViewId="0">
      <selection activeCell="O30" sqref="O30"/>
    </sheetView>
  </sheetViews>
  <sheetFormatPr baseColWidth="10" defaultColWidth="8" defaultRowHeight="14.25" x14ac:dyDescent="0.2"/>
  <cols>
    <col min="1" max="1" width="21" style="32" customWidth="1"/>
    <col min="2" max="13" width="8" style="32"/>
    <col min="14" max="14" width="9.7109375" style="32" customWidth="1"/>
    <col min="15" max="16384" width="8" style="32"/>
  </cols>
  <sheetData>
    <row r="1" spans="1:14" ht="15.75" thickBot="1" x14ac:dyDescent="0.3">
      <c r="A1" s="31">
        <v>2018</v>
      </c>
    </row>
    <row r="2" spans="1:14" ht="15.75" thickBot="1" x14ac:dyDescent="0.25">
      <c r="A2" s="33" t="s">
        <v>38</v>
      </c>
      <c r="B2" s="33" t="s">
        <v>20</v>
      </c>
      <c r="C2" s="33" t="s">
        <v>21</v>
      </c>
      <c r="D2" s="33" t="s">
        <v>22</v>
      </c>
      <c r="E2" s="33" t="s">
        <v>23</v>
      </c>
      <c r="F2" s="33" t="s">
        <v>24</v>
      </c>
      <c r="G2" s="33" t="s">
        <v>25</v>
      </c>
      <c r="H2" s="33" t="s">
        <v>26</v>
      </c>
      <c r="I2" s="33" t="s">
        <v>27</v>
      </c>
      <c r="J2" s="33" t="s">
        <v>28</v>
      </c>
      <c r="K2" s="33" t="s">
        <v>29</v>
      </c>
      <c r="L2" s="33" t="s">
        <v>30</v>
      </c>
      <c r="M2" s="33" t="s">
        <v>31</v>
      </c>
      <c r="N2" s="33" t="s">
        <v>51</v>
      </c>
    </row>
    <row r="3" spans="1:14" ht="16.5" thickTop="1" thickBot="1" x14ac:dyDescent="0.25">
      <c r="A3" s="34" t="s">
        <v>39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22.9" customHeight="1" thickBot="1" x14ac:dyDescent="0.25">
      <c r="A4" s="36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21.6" customHeight="1" thickBot="1" x14ac:dyDescent="0.25">
      <c r="A5" s="36" t="s">
        <v>41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20.45" customHeight="1" thickBot="1" x14ac:dyDescent="0.25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15.75" thickBot="1" x14ac:dyDescent="0.25">
      <c r="A7" s="36" t="s">
        <v>43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s="31" customFormat="1" ht="15.75" thickBot="1" x14ac:dyDescent="0.3">
      <c r="A8" s="36" t="s">
        <v>45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11" spans="1:14" ht="15.75" thickBot="1" x14ac:dyDescent="0.3">
      <c r="A11" s="31">
        <v>2019</v>
      </c>
    </row>
    <row r="12" spans="1:14" ht="15.75" thickBot="1" x14ac:dyDescent="0.25">
      <c r="A12" s="33" t="s">
        <v>38</v>
      </c>
      <c r="B12" s="33" t="s">
        <v>20</v>
      </c>
      <c r="C12" s="33" t="s">
        <v>21</v>
      </c>
      <c r="D12" s="33" t="s">
        <v>22</v>
      </c>
      <c r="E12" s="33" t="s">
        <v>23</v>
      </c>
      <c r="F12" s="33" t="s">
        <v>24</v>
      </c>
      <c r="G12" s="33" t="s">
        <v>25</v>
      </c>
      <c r="H12" s="33" t="s">
        <v>26</v>
      </c>
      <c r="I12" s="33" t="s">
        <v>27</v>
      </c>
      <c r="J12" s="33" t="s">
        <v>28</v>
      </c>
      <c r="K12" s="33" t="s">
        <v>29</v>
      </c>
      <c r="L12" s="33" t="s">
        <v>30</v>
      </c>
      <c r="M12" s="33" t="s">
        <v>31</v>
      </c>
      <c r="N12" s="33" t="s">
        <v>51</v>
      </c>
    </row>
    <row r="13" spans="1:14" ht="16.5" thickTop="1" thickBot="1" x14ac:dyDescent="0.25">
      <c r="A13" s="36" t="s">
        <v>39</v>
      </c>
      <c r="B13" s="53">
        <v>0</v>
      </c>
      <c r="C13" s="53">
        <v>0</v>
      </c>
      <c r="D13" s="53">
        <v>0</v>
      </c>
      <c r="E13" s="53">
        <v>314.39999999999998</v>
      </c>
      <c r="F13" s="38"/>
      <c r="G13" s="38"/>
      <c r="H13" s="38"/>
      <c r="I13" s="38"/>
      <c r="J13" s="38"/>
      <c r="K13" s="38"/>
      <c r="L13" s="38"/>
      <c r="M13" s="38"/>
      <c r="N13" s="38"/>
    </row>
    <row r="14" spans="1:14" ht="15.75" thickBot="1" x14ac:dyDescent="0.25">
      <c r="A14" s="36" t="s">
        <v>40</v>
      </c>
      <c r="B14" s="53">
        <v>0</v>
      </c>
      <c r="C14" s="53">
        <v>0</v>
      </c>
      <c r="D14" s="53">
        <v>0</v>
      </c>
      <c r="E14" s="53">
        <v>136</v>
      </c>
      <c r="F14" s="38"/>
      <c r="G14" s="38"/>
      <c r="H14" s="38"/>
      <c r="I14" s="38"/>
      <c r="J14" s="38"/>
      <c r="K14" s="38"/>
      <c r="L14" s="38"/>
      <c r="M14" s="38"/>
      <c r="N14" s="38"/>
    </row>
    <row r="15" spans="1:14" ht="15.75" thickBot="1" x14ac:dyDescent="0.25">
      <c r="A15" s="36" t="s">
        <v>41</v>
      </c>
      <c r="B15" s="53">
        <v>0</v>
      </c>
      <c r="C15" s="53">
        <v>0</v>
      </c>
      <c r="D15" s="53">
        <v>0</v>
      </c>
      <c r="E15" s="53" t="s">
        <v>58</v>
      </c>
      <c r="F15" s="38"/>
      <c r="G15" s="38"/>
      <c r="H15" s="38"/>
      <c r="I15" s="38"/>
      <c r="J15" s="38"/>
      <c r="K15" s="38"/>
      <c r="L15" s="38"/>
      <c r="M15" s="38"/>
      <c r="N15" s="38"/>
    </row>
    <row r="16" spans="1:14" ht="15.75" thickBot="1" x14ac:dyDescent="0.25">
      <c r="A16" s="36" t="s">
        <v>42</v>
      </c>
      <c r="B16" s="53">
        <v>0</v>
      </c>
      <c r="C16" s="53">
        <v>0</v>
      </c>
      <c r="D16" s="53">
        <v>0</v>
      </c>
      <c r="E16" s="53">
        <v>351.8</v>
      </c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5.75" thickBot="1" x14ac:dyDescent="0.25">
      <c r="A17" s="36" t="s">
        <v>43</v>
      </c>
      <c r="B17" s="53">
        <v>0</v>
      </c>
      <c r="C17" s="53">
        <v>0</v>
      </c>
      <c r="D17" s="53">
        <v>0</v>
      </c>
      <c r="E17" s="53">
        <v>76.8</v>
      </c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5.75" thickBot="1" x14ac:dyDescent="0.25">
      <c r="A18" s="36" t="s">
        <v>52</v>
      </c>
      <c r="B18" s="53">
        <v>0</v>
      </c>
      <c r="C18" s="53">
        <v>0</v>
      </c>
      <c r="D18" s="53">
        <v>0</v>
      </c>
      <c r="E18" s="53">
        <v>159.6</v>
      </c>
      <c r="F18" s="38"/>
      <c r="G18" s="38"/>
      <c r="H18" s="38"/>
      <c r="I18" s="38"/>
      <c r="J18" s="38"/>
      <c r="K18" s="38"/>
      <c r="L18" s="38"/>
      <c r="M18" s="38"/>
      <c r="N18" s="38"/>
    </row>
    <row r="19" spans="1:14" ht="15.75" thickBot="1" x14ac:dyDescent="0.25">
      <c r="A19" s="36" t="s">
        <v>44</v>
      </c>
      <c r="B19" s="53">
        <v>0</v>
      </c>
      <c r="C19" s="53">
        <v>0</v>
      </c>
      <c r="D19" s="53">
        <v>0</v>
      </c>
      <c r="E19" s="53">
        <v>188.8</v>
      </c>
      <c r="F19" s="38"/>
      <c r="G19" s="38"/>
      <c r="H19" s="38"/>
      <c r="I19" s="38"/>
      <c r="J19" s="38"/>
      <c r="K19" s="38"/>
      <c r="L19" s="38"/>
      <c r="M19" s="38"/>
      <c r="N19" s="38"/>
    </row>
    <row r="20" spans="1:14" s="31" customFormat="1" ht="15.75" thickBot="1" x14ac:dyDescent="0.3">
      <c r="A20" s="36" t="s">
        <v>45</v>
      </c>
      <c r="B20" s="54">
        <v>0</v>
      </c>
      <c r="C20" s="54">
        <v>0</v>
      </c>
      <c r="D20" s="54">
        <v>0</v>
      </c>
      <c r="E20" s="54">
        <v>1317.2</v>
      </c>
      <c r="F20" s="39"/>
      <c r="G20" s="39"/>
      <c r="H20" s="39"/>
      <c r="I20" s="39"/>
      <c r="J20" s="39"/>
      <c r="K20" s="39"/>
      <c r="L20" s="39"/>
      <c r="M20" s="39"/>
      <c r="N20" s="39"/>
    </row>
    <row r="23" spans="1:14" x14ac:dyDescent="0.2">
      <c r="A23" s="97" t="s">
        <v>60</v>
      </c>
      <c r="B23" s="97"/>
      <c r="C23" s="97"/>
    </row>
    <row r="24" spans="1:14" x14ac:dyDescent="0.2">
      <c r="A24" s="61" t="s">
        <v>61</v>
      </c>
      <c r="B24" s="61" t="s">
        <v>62</v>
      </c>
      <c r="C24" s="62" t="s">
        <v>63</v>
      </c>
    </row>
    <row r="25" spans="1:14" x14ac:dyDescent="0.2">
      <c r="A25" s="63" t="s">
        <v>39</v>
      </c>
      <c r="B25" s="64">
        <v>314.39999999999998</v>
      </c>
      <c r="C25" s="65">
        <v>0.23860000000000001</v>
      </c>
    </row>
    <row r="26" spans="1:14" x14ac:dyDescent="0.2">
      <c r="A26" s="66" t="s">
        <v>40</v>
      </c>
      <c r="B26" s="64">
        <v>136</v>
      </c>
      <c r="C26" s="65">
        <v>0.1032</v>
      </c>
    </row>
    <row r="27" spans="1:14" x14ac:dyDescent="0.2">
      <c r="A27" s="63" t="s">
        <v>64</v>
      </c>
      <c r="B27" s="64" t="s">
        <v>58</v>
      </c>
      <c r="C27" s="65">
        <v>6.7000000000000004E-2</v>
      </c>
    </row>
    <row r="28" spans="1:14" x14ac:dyDescent="0.2">
      <c r="A28" s="67" t="s">
        <v>42</v>
      </c>
      <c r="B28" s="64">
        <v>351.8</v>
      </c>
      <c r="C28" s="65">
        <v>0.26700000000000002</v>
      </c>
    </row>
    <row r="29" spans="1:14" x14ac:dyDescent="0.2">
      <c r="A29" s="66" t="s">
        <v>43</v>
      </c>
      <c r="B29" s="64">
        <v>76.8</v>
      </c>
      <c r="C29" s="65">
        <v>5.8299999999999998E-2</v>
      </c>
    </row>
    <row r="30" spans="1:14" x14ac:dyDescent="0.2">
      <c r="A30" s="68" t="s">
        <v>65</v>
      </c>
      <c r="B30" s="64">
        <v>159.6</v>
      </c>
      <c r="C30" s="65">
        <v>0.1211</v>
      </c>
    </row>
    <row r="31" spans="1:14" x14ac:dyDescent="0.2">
      <c r="A31" s="68" t="s">
        <v>44</v>
      </c>
      <c r="B31" s="64">
        <v>188.8</v>
      </c>
      <c r="C31" s="65">
        <v>0.14330000000000001</v>
      </c>
    </row>
    <row r="32" spans="1:14" x14ac:dyDescent="0.2">
      <c r="A32" s="68" t="s">
        <v>51</v>
      </c>
      <c r="B32" s="64">
        <v>1317.2</v>
      </c>
      <c r="C32" s="65">
        <v>1</v>
      </c>
    </row>
  </sheetData>
  <mergeCells count="1">
    <mergeCell ref="A23:C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ENERGIA AC</vt:lpstr>
      <vt:lpstr>AGUA A.C</vt:lpstr>
      <vt:lpstr>RESIDUOS</vt:lpstr>
      <vt:lpstr>Hoja2</vt:lpstr>
      <vt:lpstr>Hoja1</vt:lpstr>
      <vt:lpstr>APROV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ENVY</dc:creator>
  <cp:lastModifiedBy>USUARIO</cp:lastModifiedBy>
  <dcterms:created xsi:type="dcterms:W3CDTF">2017-09-16T20:55:39Z</dcterms:created>
  <dcterms:modified xsi:type="dcterms:W3CDTF">2019-09-30T15:09:14Z</dcterms:modified>
</cp:coreProperties>
</file>